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.tskhadaia\Desktop\02.25.2019 ჭაქვინჯის ადმინისტრაციულ ერთეულში (საჯაბუოს უბანი), შიდა საავტომობილო გზის სამუშაოები 73`037.00 GEL\სატენდერო\"/>
    </mc:Choice>
  </mc:AlternateContent>
  <bookViews>
    <workbookView xWindow="0" yWindow="0" windowWidth="28800" windowHeight="12435" tabRatio="564"/>
  </bookViews>
  <sheets>
    <sheet name="ხარჯთაღრიცხვა" sheetId="9" r:id="rId1"/>
    <sheet name="Лист1" sheetId="12" r:id="rId2"/>
    <sheet name="მოცულობთი უწყისი" sheetId="10" r:id="rId3"/>
  </sheets>
  <definedNames>
    <definedName name="_xlnm.Print_Area" localSheetId="2">'მოცულობთი უწყისი'!$B$1:$E$20</definedName>
    <definedName name="_xlnm.Print_Area" localSheetId="0">ხარჯთაღრიცხვა!$A$1:$M$124</definedName>
  </definedNames>
  <calcPr calcId="152511"/>
</workbook>
</file>

<file path=xl/calcChain.xml><?xml version="1.0" encoding="utf-8"?>
<calcChain xmlns="http://schemas.openxmlformats.org/spreadsheetml/2006/main">
  <c r="F10" i="9" l="1"/>
  <c r="F12" i="9" s="1"/>
  <c r="F15" i="9"/>
  <c r="F17" i="9"/>
  <c r="F18" i="9" s="1"/>
  <c r="F24" i="9"/>
  <c r="F27" i="9" s="1"/>
  <c r="F28" i="9" s="1"/>
  <c r="F35" i="9"/>
  <c r="F37" i="9" s="1"/>
  <c r="F36" i="9"/>
  <c r="F38" i="9"/>
  <c r="F39" i="9"/>
  <c r="F40" i="9"/>
  <c r="F44" i="9"/>
  <c r="F45" i="9" s="1"/>
  <c r="F48" i="9"/>
  <c r="F54" i="9"/>
  <c r="F55" i="9"/>
  <c r="F56" i="9" s="1"/>
  <c r="F57" i="9"/>
  <c r="E58" i="9"/>
  <c r="F58" i="9" s="1"/>
  <c r="F61" i="9"/>
  <c r="F63" i="9" s="1"/>
  <c r="E62" i="9"/>
  <c r="F62" i="9" s="1"/>
  <c r="E64" i="9"/>
  <c r="F64" i="9"/>
  <c r="E65" i="9"/>
  <c r="F65" i="9" s="1"/>
  <c r="F66" i="9" s="1"/>
  <c r="E67" i="9"/>
  <c r="E68" i="9"/>
  <c r="F68" i="9" s="1"/>
  <c r="F69" i="9"/>
  <c r="E70" i="9"/>
  <c r="F71" i="9"/>
  <c r="F74" i="9"/>
  <c r="F75" i="9" s="1"/>
  <c r="E78" i="9"/>
  <c r="F81" i="9"/>
  <c r="F84" i="9" s="1"/>
  <c r="F83" i="9"/>
  <c r="E87" i="9"/>
  <c r="F87" i="9" s="1"/>
  <c r="E4" i="10"/>
  <c r="E5" i="10" s="1"/>
  <c r="E6" i="10" s="1"/>
  <c r="E7" i="10" s="1"/>
  <c r="E13" i="10"/>
  <c r="E12" i="10"/>
  <c r="E11" i="10"/>
  <c r="E10" i="10"/>
  <c r="E9" i="10"/>
  <c r="E8" i="10"/>
  <c r="F19" i="9" l="1"/>
  <c r="F22" i="9"/>
  <c r="F14" i="9"/>
  <c r="F70" i="9"/>
  <c r="F67" i="9"/>
  <c r="F13" i="9"/>
  <c r="F52" i="9"/>
  <c r="F25" i="9"/>
  <c r="F11" i="9"/>
  <c r="F29" i="9"/>
  <c r="F30" i="9"/>
  <c r="F31" i="9"/>
  <c r="F32" i="9"/>
  <c r="F86" i="9"/>
  <c r="F82" i="9"/>
  <c r="F77" i="9"/>
  <c r="F51" i="9"/>
  <c r="F47" i="9"/>
  <c r="F41" i="9"/>
  <c r="F21" i="9"/>
  <c r="F76" i="9"/>
  <c r="F50" i="9"/>
  <c r="F46" i="9"/>
  <c r="F20" i="9"/>
  <c r="F88" i="9"/>
  <c r="F85" i="9"/>
  <c r="F78" i="9"/>
  <c r="F49" i="9"/>
</calcChain>
</file>

<file path=xl/sharedStrings.xml><?xml version="1.0" encoding="utf-8"?>
<sst xmlns="http://schemas.openxmlformats.org/spreadsheetml/2006/main" count="208" uniqueCount="96">
  <si>
    <t xml:space="preserve">ხარჯთაღრიცხვა </t>
  </si>
  <si>
    <t xml:space="preserve">არსებული  საფარის და გვერდულების მოხსნა </t>
  </si>
  <si>
    <t>მ3</t>
  </si>
  <si>
    <t>100 მ3</t>
  </si>
  <si>
    <t>შრომითი დანახარჯები</t>
  </si>
  <si>
    <t>კაც/სთ</t>
  </si>
  <si>
    <t>ავტოგრეიდერი საშუალო ტიპის 79 კვტ (108 ცხ.ძ)</t>
  </si>
  <si>
    <t>მანქ/სთ</t>
  </si>
  <si>
    <t>გამაფხვიერებელი მისაბმელი (ტრაქტორის გარეშე)</t>
  </si>
  <si>
    <t>ტრაქტორი მუხლუხა სვლაზე 59 კვტ (80 ცხ.ძ.)</t>
  </si>
  <si>
    <t>სხვა მანქანები</t>
  </si>
  <si>
    <t>ლარი</t>
  </si>
  <si>
    <t>გზაზე და გვერდულებზე  საფარის დამუშავება  და გრუნტის დატვირთვა თვითმცლელზე</t>
  </si>
  <si>
    <t>1000 მ3</t>
  </si>
  <si>
    <t>ღორღი ფრაქციით 40-70 მმ</t>
  </si>
  <si>
    <t>გრუნტის  გატანა 3 კმ-ის ფარგლებში</t>
  </si>
  <si>
    <t>ტ</t>
  </si>
  <si>
    <t xml:space="preserve">მუშაობა ნაყარში </t>
  </si>
  <si>
    <t>ბულდოზერი 79 კვტ (108 ცხ.ძ.)</t>
  </si>
  <si>
    <t>1000 მ2</t>
  </si>
  <si>
    <t>სატკეპნი საგზაო თვითმავალი პნევმოსვლაზე 18 ტ-ანი</t>
  </si>
  <si>
    <t>სატკეპნი საგზაო თვითმავალი გლუვი 5 ტ-ანი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</si>
  <si>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</si>
  <si>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</si>
  <si>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>ღორღი ფრაქცია 20-40 მმ</t>
  </si>
  <si>
    <t xml:space="preserve">წყალი </t>
  </si>
  <si>
    <t>საფუძვლის ფენის მოწყობა ქვიშა-ღორღოვანი ნარევით ფრაქციით 0-40 მმ, სისქით 12 სმ</t>
  </si>
  <si>
    <t>ბეტონის საფარის არმირება Ø5 მმ Вр-1 მარკის მავთულის შედუღებული ბადით უჯრედით 200x200 მმ (PVC არმატურის ფიქსატორი 2 ც 1 მ2-ზე)</t>
  </si>
  <si>
    <t>მ2</t>
  </si>
  <si>
    <t xml:space="preserve">არმატურის ბადე Ø5 მმ ბიჯი 20x20 სმ    </t>
  </si>
  <si>
    <t>PVC არმატურის ფიქსატორი</t>
  </si>
  <si>
    <t>ც</t>
  </si>
  <si>
    <t>ბეტონი B-30 F-200 W6</t>
  </si>
  <si>
    <t>ბეტონის დანამატი პლასტიფიკატორი</t>
  </si>
  <si>
    <t>ლ</t>
  </si>
  <si>
    <t>მასტიკა ბიტუმ-პოლიმერული</t>
  </si>
  <si>
    <t>ფანერა ლამინირებული საყალიბე 2440x1220x18 მმ</t>
  </si>
  <si>
    <t>ქვიშა სამშენებლო</t>
  </si>
  <si>
    <t xml:space="preserve">სხვა მასალები </t>
  </si>
  <si>
    <t>მ</t>
  </si>
  <si>
    <t>100 მ</t>
  </si>
  <si>
    <t>ნაკერების ჩამსხმელი</t>
  </si>
  <si>
    <t>ბიტუმის ემულსია</t>
  </si>
  <si>
    <t>გვედულების მოწყობა ქვიშა-ხრეშოვანი ნარევით</t>
  </si>
  <si>
    <t>ქვიშა-ხრეშოვანი ნარევი ფრაქცია 0-70 მმ</t>
  </si>
  <si>
    <t>ჯამი</t>
  </si>
  <si>
    <t>სატრანსპორტო ხარჯები</t>
  </si>
  <si>
    <t xml:space="preserve">ზედნადები ხარჯები </t>
  </si>
  <si>
    <t xml:space="preserve">გეგმიური დაგროვება </t>
  </si>
  <si>
    <t xml:space="preserve">გაუთვალისწინებელი ხარჯები </t>
  </si>
  <si>
    <t xml:space="preserve">დღგ </t>
  </si>
  <si>
    <t>ჯამი სულ</t>
  </si>
  <si>
    <t>№/ 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</si>
  <si>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</si>
  <si>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</si>
  <si>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</si>
  <si>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</si>
  <si>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</si>
  <si>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</si>
  <si>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</si>
  <si>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ერთ</t>
  </si>
  <si>
    <t>სულ</t>
  </si>
  <si>
    <t>შემასწორებელი ფენის მოწყობა ქვიშა-ხრეშოვანი ნარევით ფრაქცია 0-70 მმ.</t>
  </si>
  <si>
    <t>moculobiTi uwyisi</t>
  </si>
  <si>
    <t>განივი ტემპერატურული და დრეკადობის ნაკერების მოწყობა და ბიტ. ემულსიით ამოვსება</t>
  </si>
  <si>
    <r>
      <t xml:space="preserve">ბეტონის საფარის ფენის მოწყობა პლასტიფიკატორის გამოყენებით, </t>
    </r>
    <r>
      <rPr>
        <b/>
        <i/>
        <u/>
        <sz val="10"/>
        <color rgb="FFFF0000"/>
        <rFont val="Arial"/>
        <family val="2"/>
        <charset val="204"/>
      </rPr>
      <t>სისქით 18 სმ,</t>
    </r>
    <r>
      <rPr>
        <b/>
        <sz val="10"/>
        <color theme="1"/>
        <rFont val="Arial"/>
        <family val="2"/>
        <charset val="204"/>
      </rPr>
      <t xml:space="preserve"> ბეტონი B-30 F-200 W6 (მანჭვალი არმატურის Ø14 მმ </t>
    </r>
    <r>
      <rPr>
        <b/>
        <sz val="10"/>
        <color indexed="8"/>
        <rFont val="Arial"/>
        <family val="2"/>
        <charset val="204"/>
      </rPr>
      <t>A-I კლასის, L=800 მმ, ბიჯი 1000 მმ მოწყობით გზის ღერძის მთელ სიგრძეზე)</t>
    </r>
  </si>
  <si>
    <t>ბეტონის ხერხი Husqvarna FS400LV ტიპის</t>
  </si>
  <si>
    <r>
      <t xml:space="preserve">ბეტონის საფარის ფენის მოწყობა პლასტიფიკატორის გამოყენებით, </t>
    </r>
    <r>
      <rPr>
        <b/>
        <i/>
        <u/>
        <sz val="10"/>
        <color theme="1"/>
        <rFont val="Arial"/>
        <family val="2"/>
        <charset val="204"/>
      </rPr>
      <t>სისქით 16 სმ,</t>
    </r>
    <r>
      <rPr>
        <b/>
        <sz val="10"/>
        <color theme="1"/>
        <rFont val="Arial"/>
        <family val="2"/>
        <charset val="204"/>
      </rPr>
      <t xml:space="preserve"> ბეტონი B-30 F-200 W6</t>
    </r>
  </si>
  <si>
    <r>
      <t>გვედულების მოწყობა ქვიშა-ხრეშოვანი ნარევით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(სისქ. 16 სმ)</t>
    </r>
  </si>
  <si>
    <r>
      <t xml:space="preserve">ექსკავატორი </t>
    </r>
    <r>
      <rPr>
        <b/>
        <u/>
        <sz val="10"/>
        <color theme="1"/>
        <rFont val="Arial"/>
        <family val="2"/>
        <charset val="204"/>
      </rPr>
      <t>პნევმოთვლიან სვლაზე</t>
    </r>
    <r>
      <rPr>
        <sz val="10"/>
        <rFont val="Arial"/>
        <family val="2"/>
        <charset val="204"/>
      </rPr>
      <t xml:space="preserve"> 0.5 მ3 ჩამჩის ტევადობით</t>
    </r>
  </si>
  <si>
    <t xml:space="preserve"> saxarjTaRricxvo gaangariSeba</t>
  </si>
  <si>
    <t>ganmartebiTi baraTi</t>
  </si>
  <si>
    <t xml:space="preserve">   xarjTaRricxva Sedgenilia  saqarTvelos ekonomikisa da mdgradi ganviTarebis ministris brZaneba #1-1/251-is (2011w.18 Tebervali) safuZvelze 1984 wlis normebiTa da mSeneblobis SemfasebelTa  kavSiris mier gamocemuli samSeneblo  resursebis fasebiT  2018 wlis IV kvartlis doneze, agreTve dRevandeli sabazro fasebiT im masalaze romelic ar aris zemoTxsenebul krebulSi </t>
  </si>
  <si>
    <t xml:space="preserve">  xarjTaRricxvaSi gaTvaliswinebulia:</t>
  </si>
  <si>
    <t xml:space="preserve">  gadasaxadi damatebiT GRirebulebaze – 18 %</t>
  </si>
  <si>
    <t xml:space="preserve">   saxarjTaRricxvo dokumentacia sabazro urTierTobaTa pirobebSi gansazRvravs mSeneblobis</t>
  </si>
  <si>
    <t>winaswar Rirebulebas da ar warmoadgens gadaxdis saSualebas.</t>
  </si>
  <si>
    <t>angariSsworeba xdeba faqtiuri danaxarjebis mixedviT, saTanado dokumentaciis wardgeniT.</t>
  </si>
  <si>
    <t xml:space="preserve">ზუგდიდის მუნიციპალიტეტis სოფ. ჭაქვინჯში(საჯაბუოს უბანი)  გზის   
ბეტონის საფარით მოწყობის     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</si>
  <si>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</si>
  <si>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</si>
  <si>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r>
      <t>შენიშვნა</t>
    </r>
    <r>
      <rPr>
        <b/>
        <i/>
        <sz val="10"/>
        <rFont val="Sylfaen"/>
        <family val="1"/>
      </rPr>
      <t>:</t>
    </r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</si>
  <si>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„PDF“ ფორმატით, უფლებამოსილი პირის მიერ დამოწმებული/დადასტურებული კვალიფიციური ელექტრონული ხელმოწერით/კვალიფიციური შტამპით,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კვალიფიციური ხელმოწერით/კვალიფიციური შტამპით „PDF“ ფორმატით.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</si>
  <si>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</si>
  <si>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</si>
  <si>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</si>
  <si>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</si>
  <si>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6)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</si>
  <si>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7)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</si>
  <si>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</si>
  <si>
    <t xml:space="preserve">  satransporto xarjebi Sida gadazidvebze - %</t>
  </si>
  <si>
    <t xml:space="preserve">  zednadebi xarjebi samSeneblo samuSaoebze  %,  </t>
  </si>
  <si>
    <t>gegmiuri dagroveba %, gauTvaliswinebeli xarjebi – 3 %</t>
  </si>
  <si>
    <t>დანართი №1</t>
  </si>
  <si>
    <t xml:space="preserve">ზუგდიდის მუნიციპალიტეტის ჭაქვინჯის ადმინისტრაციულ ერთეულში  გზის 447 მეტრიანი ორი მონაკვეთის ბეტონის საფარით მოწყობის      </t>
  </si>
  <si>
    <t>5) იმ შემთხვევაში თუ არ იქნება ხარჯთაღრიცხვა წარმოდგენილი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</si>
</sst>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29" x14ac:knownFonts="1"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cadMtavr"/>
    </font>
    <font>
      <b/>
      <sz val="14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sz val="10"/>
      <name val="AcadNusx"/>
    </font>
    <font>
      <b/>
      <u/>
      <sz val="10"/>
      <color theme="1"/>
      <name val="Arial"/>
      <family val="2"/>
      <charset val="204"/>
    </font>
    <font>
      <sz val="12"/>
      <name val="AcadNusx"/>
    </font>
    <font>
      <sz val="12"/>
      <color rgb="FFFF0000"/>
      <name val="AcadNusx"/>
    </font>
    <font>
      <sz val="10"/>
      <name val="Arial"/>
      <family val="2"/>
    </font>
    <font>
      <i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1"/>
    </font>
    <font>
      <b/>
      <i/>
      <sz val="10"/>
      <name val="Sylfaen"/>
      <family val="1"/>
    </font>
    <font>
      <i/>
      <sz val="10"/>
      <color rgb="FFFF0000"/>
      <name val="Sylfaen"/>
      <family val="1"/>
    </font>
    <font>
      <sz val="10"/>
      <name val="Grigolia"/>
    </font>
    <font>
      <b/>
      <i/>
      <u/>
      <sz val="10"/>
      <name val="Sylfaen"/>
      <family val="1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8" fillId="0" borderId="0"/>
  </cellStyleXfs>
  <cellXfs count="93"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4" fontId="1" fillId="0" borderId="1" xfId="5" applyNumberFormat="1" applyFont="1" applyFill="1" applyBorder="1" applyAlignment="1">
      <alignment horizontal="center" vertical="center"/>
    </xf>
    <xf numFmtId="4" fontId="1" fillId="0" borderId="1" xfId="5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Fill="1" applyAlignment="1">
      <alignment horizontal="center" vertical="center"/>
    </xf>
    <xf numFmtId="0" fontId="21" fillId="0" borderId="0" xfId="0" applyFont="1" applyFill="1" applyBorder="1"/>
    <xf numFmtId="0" fontId="20" fillId="0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vertical="center"/>
    </xf>
    <xf numFmtId="0" fontId="21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6" applyFont="1" applyFill="1" applyBorder="1" applyAlignment="1">
      <alignment horizontal="left" vertical="center"/>
    </xf>
    <xf numFmtId="0" fontId="24" fillId="0" borderId="0" xfId="6" applyFont="1" applyFill="1" applyBorder="1" applyAlignment="1">
      <alignment horizontal="left" vertical="center" wrapText="1"/>
    </xf>
    <xf numFmtId="0" fontId="26" fillId="0" borderId="0" xfId="6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19" fillId="0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left" vertical="top" wrapText="1"/>
    </xf>
    <xf numFmtId="0" fontId="22" fillId="0" borderId="0" xfId="6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3" fillId="0" borderId="0" xfId="6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</cellXfs>
  <cellStyles count="7">
    <cellStyle name="Normal" xfId="0" builtinId="0"/>
    <cellStyle name="Normal 14" xfId="1"/>
    <cellStyle name="Normal 16_axalqalaqis skola " xfId="2"/>
    <cellStyle name="Normal 2" xfId="6"/>
    <cellStyle name="Normal 3" xfId="3"/>
    <cellStyle name="Обычный 2" xfId="4"/>
    <cellStyle name="Обычн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1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1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1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1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1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1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19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0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1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2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29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0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1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2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39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0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1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2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49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0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1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2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59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0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1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2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69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0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1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2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79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0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1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2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89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0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1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2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4999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5000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5001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5002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5003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5004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5005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5006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5007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35008" name="Text Box 1"/>
        <xdr:cNvSpPr txBox="1">
          <a:spLocks noChangeArrowheads="1"/>
        </xdr:cNvSpPr>
      </xdr:nvSpPr>
      <xdr:spPr bwMode="auto">
        <a:xfrm>
          <a:off x="2609850" y="2924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0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1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2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3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4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5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6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7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8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09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0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1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2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3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4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5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6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7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8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1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2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3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4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5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6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7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8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199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28575</xdr:rowOff>
    </xdr:to>
    <xdr:sp macro="" textlink="">
      <xdr:nvSpPr>
        <xdr:cNvPr id="535200" name="Text Box 1"/>
        <xdr:cNvSpPr txBox="1">
          <a:spLocks noChangeArrowheads="1"/>
        </xdr:cNvSpPr>
      </xdr:nvSpPr>
      <xdr:spPr bwMode="auto">
        <a:xfrm>
          <a:off x="2609850" y="599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0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0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0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0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0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0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07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08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09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0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7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8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19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0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7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8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29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0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7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8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39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0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7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8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49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0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7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8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59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0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7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8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69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0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7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8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79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0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7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8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89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90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91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92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93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94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95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535296" name="Text Box 1"/>
        <xdr:cNvSpPr txBox="1">
          <a:spLocks noChangeArrowheads="1"/>
        </xdr:cNvSpPr>
      </xdr:nvSpPr>
      <xdr:spPr bwMode="auto">
        <a:xfrm>
          <a:off x="2609850" y="4962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29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29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29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3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4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5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6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0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3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4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5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6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1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3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4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5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6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2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3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4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5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6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3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3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4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5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6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4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3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4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5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6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5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3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4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5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6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6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3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4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5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6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7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3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4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5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6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7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8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89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90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91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535392" name="Text Box 1"/>
        <xdr:cNvSpPr txBox="1">
          <a:spLocks noChangeArrowheads="1"/>
        </xdr:cNvSpPr>
      </xdr:nvSpPr>
      <xdr:spPr bwMode="auto">
        <a:xfrm>
          <a:off x="2609850" y="530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39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39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39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39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39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39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39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0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1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2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3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4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5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6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7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8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49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0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1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2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3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4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5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3555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2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2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2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2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2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2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3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7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8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49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50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51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52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53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54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55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27</xdr:row>
      <xdr:rowOff>28575</xdr:rowOff>
    </xdr:to>
    <xdr:sp macro="" textlink="">
      <xdr:nvSpPr>
        <xdr:cNvPr id="564256" name="Text Box 1"/>
        <xdr:cNvSpPr txBox="1">
          <a:spLocks noChangeArrowheads="1"/>
        </xdr:cNvSpPr>
      </xdr:nvSpPr>
      <xdr:spPr bwMode="auto">
        <a:xfrm>
          <a:off x="2609850" y="564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5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5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5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3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4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5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6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6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3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4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5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6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7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3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4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5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6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8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3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4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5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6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29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3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4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5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6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0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3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4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5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6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1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3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4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5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6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2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3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4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5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6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3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3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4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5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6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7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8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49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50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51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1476375</xdr:colOff>
      <xdr:row>31</xdr:row>
      <xdr:rowOff>28575</xdr:rowOff>
    </xdr:to>
    <xdr:sp macro="" textlink="">
      <xdr:nvSpPr>
        <xdr:cNvPr id="564352" name="Text Box 1"/>
        <xdr:cNvSpPr txBox="1">
          <a:spLocks noChangeArrowheads="1"/>
        </xdr:cNvSpPr>
      </xdr:nvSpPr>
      <xdr:spPr bwMode="auto">
        <a:xfrm>
          <a:off x="2609850" y="6334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5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5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5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5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5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5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59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0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1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2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69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0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1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2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79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0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1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2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89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0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1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2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399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0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1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2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09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0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1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2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19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0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1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2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29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0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1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2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39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40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41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42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43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44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45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46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47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64448" name="Text Box 1"/>
        <xdr:cNvSpPr txBox="1">
          <a:spLocks noChangeArrowheads="1"/>
        </xdr:cNvSpPr>
      </xdr:nvSpPr>
      <xdr:spPr bwMode="auto">
        <a:xfrm>
          <a:off x="2609850" y="581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4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5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6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7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8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49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0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1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2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3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4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5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6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7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8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59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0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1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2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1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2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3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4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5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6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7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8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39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564640" name="Text Box 1"/>
        <xdr:cNvSpPr txBox="1">
          <a:spLocks noChangeArrowheads="1"/>
        </xdr:cNvSpPr>
      </xdr:nvSpPr>
      <xdr:spPr bwMode="auto">
        <a:xfrm>
          <a:off x="2609850" y="547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4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4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4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4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4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4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4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4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4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5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6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7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8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69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0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1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2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3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4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5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6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7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8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79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0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1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3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4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5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6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7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8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29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30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31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564832" name="Text Box 1"/>
        <xdr:cNvSpPr txBox="1">
          <a:spLocks noChangeArrowheads="1"/>
        </xdr:cNvSpPr>
      </xdr:nvSpPr>
      <xdr:spPr bwMode="auto">
        <a:xfrm>
          <a:off x="2609850" y="1006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3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3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3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3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3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3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3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4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5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6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7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8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89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0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1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2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3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4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5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6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7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8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499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0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5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6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7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8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19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20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21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22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23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565024" name="Text Box 1"/>
        <xdr:cNvSpPr txBox="1">
          <a:spLocks noChangeArrowheads="1"/>
        </xdr:cNvSpPr>
      </xdr:nvSpPr>
      <xdr:spPr bwMode="auto">
        <a:xfrm>
          <a:off x="2609850" y="921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2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2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2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2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2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3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4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5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6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7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8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09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0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1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2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3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4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5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6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7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8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19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7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8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09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10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11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12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13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14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15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565216" name="Text Box 1"/>
        <xdr:cNvSpPr txBox="1">
          <a:spLocks noChangeArrowheads="1"/>
        </xdr:cNvSpPr>
      </xdr:nvSpPr>
      <xdr:spPr bwMode="auto">
        <a:xfrm>
          <a:off x="2609850" y="9896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1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1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1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3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4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5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6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2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3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4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5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6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3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3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4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5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6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4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3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4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5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6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5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3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4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5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6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6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3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4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5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6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7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3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4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5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6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8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3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4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5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6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29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3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4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5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6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7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8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09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10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11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565312" name="Text Box 1"/>
        <xdr:cNvSpPr txBox="1">
          <a:spLocks noChangeArrowheads="1"/>
        </xdr:cNvSpPr>
      </xdr:nvSpPr>
      <xdr:spPr bwMode="auto">
        <a:xfrm>
          <a:off x="2609850" y="9553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1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1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1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1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1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1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19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0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1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2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29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0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1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2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39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0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1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2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49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0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1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2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59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0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1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2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69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0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1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2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79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0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1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2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89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0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1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2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399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400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401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402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403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404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405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406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407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565408" name="Text Box 1"/>
        <xdr:cNvSpPr txBox="1">
          <a:spLocks noChangeArrowheads="1"/>
        </xdr:cNvSpPr>
      </xdr:nvSpPr>
      <xdr:spPr bwMode="auto">
        <a:xfrm>
          <a:off x="2609850" y="903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0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5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6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7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8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1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5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6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7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8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2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5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6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7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8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3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5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6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7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8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4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5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6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7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8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5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5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6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7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8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6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5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6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7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8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7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5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6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7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8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8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5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6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7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8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499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500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501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502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503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65504" name="Text Box 1"/>
        <xdr:cNvSpPr txBox="1">
          <a:spLocks noChangeArrowheads="1"/>
        </xdr:cNvSpPr>
      </xdr:nvSpPr>
      <xdr:spPr bwMode="auto">
        <a:xfrm>
          <a:off x="2609850" y="871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0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0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0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0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0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1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2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3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4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5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6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7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8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59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0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1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2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3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4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5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6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7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7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8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89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90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91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92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93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94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95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55</xdr:row>
      <xdr:rowOff>28575</xdr:rowOff>
    </xdr:to>
    <xdr:sp macro="" textlink="">
      <xdr:nvSpPr>
        <xdr:cNvPr id="565696" name="Text Box 1"/>
        <xdr:cNvSpPr txBox="1">
          <a:spLocks noChangeArrowheads="1"/>
        </xdr:cNvSpPr>
      </xdr:nvSpPr>
      <xdr:spPr bwMode="auto">
        <a:xfrm>
          <a:off x="2609850" y="11410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69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69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69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0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1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2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3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4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5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6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7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8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79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0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1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2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3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4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5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6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79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80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81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82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83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84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85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86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87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565888" name="Text Box 1"/>
        <xdr:cNvSpPr txBox="1">
          <a:spLocks noChangeArrowheads="1"/>
        </xdr:cNvSpPr>
      </xdr:nvSpPr>
      <xdr:spPr bwMode="auto">
        <a:xfrm>
          <a:off x="2609850" y="1303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8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89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0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1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2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3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4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5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6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7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8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599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0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1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2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3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4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5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6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1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2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3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4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5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6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7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8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79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566080" name="Text Box 1"/>
        <xdr:cNvSpPr txBox="1">
          <a:spLocks noChangeArrowheads="1"/>
        </xdr:cNvSpPr>
      </xdr:nvSpPr>
      <xdr:spPr bwMode="auto">
        <a:xfrm>
          <a:off x="2609850" y="13201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8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8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8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8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8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8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8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8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8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09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0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1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2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3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4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5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6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7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8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19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0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1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2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3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4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5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3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4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5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6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7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8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69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70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71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566272" name="Text Box 1"/>
        <xdr:cNvSpPr txBox="1">
          <a:spLocks noChangeArrowheads="1"/>
        </xdr:cNvSpPr>
      </xdr:nvSpPr>
      <xdr:spPr bwMode="auto">
        <a:xfrm>
          <a:off x="260985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7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7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7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7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7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7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7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8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29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0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1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2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3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4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5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6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7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8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39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0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1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2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3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4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5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6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7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8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49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0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1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2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3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4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5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6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7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8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59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0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1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2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3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4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5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6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7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8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69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0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1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2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3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4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5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6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7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8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79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0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1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2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3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4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5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6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7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8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89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0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1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2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5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6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7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8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39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40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41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42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43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1476375</xdr:colOff>
      <xdr:row>66</xdr:row>
      <xdr:rowOff>28575</xdr:rowOff>
    </xdr:to>
    <xdr:sp macro="" textlink="">
      <xdr:nvSpPr>
        <xdr:cNvPr id="566944" name="Text Box 1"/>
        <xdr:cNvSpPr txBox="1">
          <a:spLocks noChangeArrowheads="1"/>
        </xdr:cNvSpPr>
      </xdr:nvSpPr>
      <xdr:spPr bwMode="auto">
        <a:xfrm>
          <a:off x="2609850" y="14058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4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4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4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4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4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5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6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7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8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699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0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1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2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3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4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5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6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7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8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09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0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1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2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3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4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5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6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7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8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19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0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1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2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3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4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5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6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7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8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29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0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1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2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3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4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5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6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7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8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39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0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1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2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3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4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5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6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7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8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49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0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1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2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3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4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5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6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7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8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59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0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1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2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3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4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5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6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7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8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69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3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4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5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6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7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8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09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10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11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102</xdr:row>
      <xdr:rowOff>0</xdr:rowOff>
    </xdr:from>
    <xdr:to>
      <xdr:col>2</xdr:col>
      <xdr:colOff>1476375</xdr:colOff>
      <xdr:row>102</xdr:row>
      <xdr:rowOff>28575</xdr:rowOff>
    </xdr:to>
    <xdr:sp macro="" textlink="">
      <xdr:nvSpPr>
        <xdr:cNvPr id="567712" name="Text Box 1"/>
        <xdr:cNvSpPr txBox="1">
          <a:spLocks noChangeArrowheads="1"/>
        </xdr:cNvSpPr>
      </xdr:nvSpPr>
      <xdr:spPr bwMode="auto">
        <a:xfrm>
          <a:off x="2609850" y="20716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1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1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1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1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1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1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1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2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3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4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5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6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7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8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79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0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1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2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3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4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5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6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7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8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89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90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90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90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90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790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0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0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0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0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0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1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2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3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4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5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6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7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8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799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00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0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0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0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0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0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0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0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0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0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1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2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3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4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5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6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7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7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8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89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90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91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92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93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94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95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73</xdr:row>
      <xdr:rowOff>0</xdr:rowOff>
    </xdr:from>
    <xdr:to>
      <xdr:col>2</xdr:col>
      <xdr:colOff>1476375</xdr:colOff>
      <xdr:row>73</xdr:row>
      <xdr:rowOff>28575</xdr:rowOff>
    </xdr:to>
    <xdr:sp macro="" textlink="">
      <xdr:nvSpPr>
        <xdr:cNvPr id="568096" name="Text Box 1"/>
        <xdr:cNvSpPr txBox="1">
          <a:spLocks noChangeArrowheads="1"/>
        </xdr:cNvSpPr>
      </xdr:nvSpPr>
      <xdr:spPr bwMode="auto">
        <a:xfrm>
          <a:off x="2609850" y="15240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09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09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09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3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4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5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6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0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3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4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5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6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1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3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4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5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6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2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3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4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5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6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3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3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4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5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6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4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3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4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5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6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5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3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4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5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6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6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3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4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5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6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7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3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4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5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6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7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8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89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90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91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568192" name="Text Box 1"/>
        <xdr:cNvSpPr txBox="1">
          <a:spLocks noChangeArrowheads="1"/>
        </xdr:cNvSpPr>
      </xdr:nvSpPr>
      <xdr:spPr bwMode="auto">
        <a:xfrm>
          <a:off x="2609850" y="1558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19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19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19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19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19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19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19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0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1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2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3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4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5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6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7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8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29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0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1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2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3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4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5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6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4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5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6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7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8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79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80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81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82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568383" name="Text Box 1"/>
        <xdr:cNvSpPr txBox="1">
          <a:spLocks noChangeArrowheads="1"/>
        </xdr:cNvSpPr>
      </xdr:nvSpPr>
      <xdr:spPr bwMode="auto">
        <a:xfrm>
          <a:off x="2609850" y="1575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76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847975" y="43624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ka-GE"/>
            <a:t>ნაკერების</a:t>
          </a:r>
          <a:endParaRPr lang="ru-RU"/>
        </a:p>
      </xdr:txBody>
    </xdr:sp>
    <xdr:clientData/>
  </xdr:one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8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8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8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8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8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39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0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1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2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3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4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5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6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1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2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3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4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5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6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7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8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79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568480" name="Text Box 1"/>
        <xdr:cNvSpPr txBox="1">
          <a:spLocks noChangeArrowheads="1"/>
        </xdr:cNvSpPr>
      </xdr:nvSpPr>
      <xdr:spPr bwMode="auto">
        <a:xfrm>
          <a:off x="2609850" y="1592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8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8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8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8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8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8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8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8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8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49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0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1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2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3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4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5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6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7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8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59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0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1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2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3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4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5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6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7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8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69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0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1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2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3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4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59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60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61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62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63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64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65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66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67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72</xdr:row>
      <xdr:rowOff>0</xdr:rowOff>
    </xdr:from>
    <xdr:to>
      <xdr:col>2</xdr:col>
      <xdr:colOff>1476375</xdr:colOff>
      <xdr:row>72</xdr:row>
      <xdr:rowOff>28575</xdr:rowOff>
    </xdr:to>
    <xdr:sp macro="" textlink="">
      <xdr:nvSpPr>
        <xdr:cNvPr id="568768" name="Text Box 1"/>
        <xdr:cNvSpPr txBox="1">
          <a:spLocks noChangeArrowheads="1"/>
        </xdr:cNvSpPr>
      </xdr:nvSpPr>
      <xdr:spPr bwMode="auto">
        <a:xfrm>
          <a:off x="2609850" y="1491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7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8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89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0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1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2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3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4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4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4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4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4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4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4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4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4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4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5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6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7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8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49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0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1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2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3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4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5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6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7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8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59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0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1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3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4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5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6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7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8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29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30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31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569632" name="Text Box 1"/>
        <xdr:cNvSpPr txBox="1">
          <a:spLocks noChangeArrowheads="1"/>
        </xdr:cNvSpPr>
      </xdr:nvSpPr>
      <xdr:spPr bwMode="auto">
        <a:xfrm>
          <a:off x="2609850" y="17078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6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697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2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5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6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7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8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3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5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6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7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8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4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5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6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7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8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5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5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6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7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8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6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5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6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7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8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7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5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6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7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8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8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5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6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7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8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79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5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6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7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8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0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5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6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7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8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19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20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21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22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23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1476375</xdr:colOff>
      <xdr:row>80</xdr:row>
      <xdr:rowOff>28575</xdr:rowOff>
    </xdr:to>
    <xdr:sp macro="" textlink="">
      <xdr:nvSpPr>
        <xdr:cNvPr id="569824" name="Text Box 1"/>
        <xdr:cNvSpPr txBox="1">
          <a:spLocks noChangeArrowheads="1"/>
        </xdr:cNvSpPr>
      </xdr:nvSpPr>
      <xdr:spPr bwMode="auto">
        <a:xfrm>
          <a:off x="2609850" y="16563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2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2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2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2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2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3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4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5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6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7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8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89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0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1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2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3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4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5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6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7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8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6999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7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8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09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10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11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12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13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14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15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570016" name="Text Box 1"/>
        <xdr:cNvSpPr txBox="1">
          <a:spLocks noChangeArrowheads="1"/>
        </xdr:cNvSpPr>
      </xdr:nvSpPr>
      <xdr:spPr bwMode="auto">
        <a:xfrm>
          <a:off x="2609850" y="16735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0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1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2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3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4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5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6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7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8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09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0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1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2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3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4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5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6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7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8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19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0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1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2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3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4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5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6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7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8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29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0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1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2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3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4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5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6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7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8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4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5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6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7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8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399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0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1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2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39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40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41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42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43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44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45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46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47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574048" name="Text Box 1"/>
        <xdr:cNvSpPr txBox="1">
          <a:spLocks noChangeArrowheads="1"/>
        </xdr:cNvSpPr>
      </xdr:nvSpPr>
      <xdr:spPr bwMode="auto">
        <a:xfrm>
          <a:off x="2609850" y="1626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4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5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6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7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8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5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5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6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7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8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6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5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6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7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8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7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5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6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7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8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8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5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6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7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8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09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5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6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7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8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0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5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6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7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8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1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5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6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7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8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2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5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6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7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8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39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40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41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42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43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74144" name="Text Box 1"/>
        <xdr:cNvSpPr txBox="1">
          <a:spLocks noChangeArrowheads="1"/>
        </xdr:cNvSpPr>
      </xdr:nvSpPr>
      <xdr:spPr bwMode="auto">
        <a:xfrm>
          <a:off x="2609850" y="8201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</xdr:row>
      <xdr:rowOff>0</xdr:rowOff>
    </xdr:from>
    <xdr:ext cx="0" cy="28575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2609850" y="5514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27</xdr:row>
      <xdr:rowOff>0</xdr:rowOff>
    </xdr:from>
    <xdr:ext cx="0" cy="28575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609850" y="5191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609850" y="5838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609850" y="5353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39</xdr:row>
      <xdr:rowOff>28575</xdr:rowOff>
    </xdr:to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609850" y="7296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37</xdr:row>
      <xdr:rowOff>0</xdr:rowOff>
    </xdr:from>
    <xdr:ext cx="0" cy="2857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609850" y="697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609850" y="9725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44</xdr:row>
      <xdr:rowOff>28575</xdr:rowOff>
    </xdr:to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609850" y="891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2</xdr:col>
      <xdr:colOff>1476375</xdr:colOff>
      <xdr:row>48</xdr:row>
      <xdr:rowOff>28575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609850" y="956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1476375</xdr:colOff>
      <xdr:row>46</xdr:row>
      <xdr:rowOff>28575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609850" y="923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1476375</xdr:colOff>
      <xdr:row>43</xdr:row>
      <xdr:rowOff>28575</xdr:rowOff>
    </xdr:to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609850" y="8753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609850" y="84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28575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609850" y="1247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62</xdr:row>
      <xdr:rowOff>28575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609850" y="12639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</xdr:row>
      <xdr:rowOff>0</xdr:rowOff>
    </xdr:from>
    <xdr:to>
      <xdr:col>2</xdr:col>
      <xdr:colOff>1476375</xdr:colOff>
      <xdr:row>63</xdr:row>
      <xdr:rowOff>28575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609850" y="12801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2</xdr:col>
      <xdr:colOff>1476375</xdr:colOff>
      <xdr:row>67</xdr:row>
      <xdr:rowOff>28575</xdr:rowOff>
    </xdr:to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609850" y="13611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1476375</xdr:colOff>
      <xdr:row>75</xdr:row>
      <xdr:rowOff>28575</xdr:rowOff>
    </xdr:to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2609850" y="1506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1476375</xdr:colOff>
      <xdr:row>76</xdr:row>
      <xdr:rowOff>28575</xdr:rowOff>
    </xdr:to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76</xdr:row>
      <xdr:rowOff>0</xdr:rowOff>
    </xdr:from>
    <xdr:ext cx="0" cy="28575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60985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ka-GE"/>
            <a:t>ნაკერების</a:t>
          </a:r>
          <a:endParaRPr lang="ru-RU"/>
        </a:p>
      </xdr:txBody>
    </xdr:sp>
    <xdr:clientData/>
  </xdr:one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77</xdr:row>
      <xdr:rowOff>0</xdr:rowOff>
    </xdr:from>
    <xdr:to>
      <xdr:col>2</xdr:col>
      <xdr:colOff>1476375</xdr:colOff>
      <xdr:row>77</xdr:row>
      <xdr:rowOff>28575</xdr:rowOff>
    </xdr:to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609850" y="1539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79</xdr:row>
      <xdr:rowOff>0</xdr:rowOff>
    </xdr:from>
    <xdr:to>
      <xdr:col>2</xdr:col>
      <xdr:colOff>1476375</xdr:colOff>
      <xdr:row>79</xdr:row>
      <xdr:rowOff>28575</xdr:rowOff>
    </xdr:to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609850" y="212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83</xdr:row>
      <xdr:rowOff>0</xdr:rowOff>
    </xdr:from>
    <xdr:to>
      <xdr:col>2</xdr:col>
      <xdr:colOff>1476375</xdr:colOff>
      <xdr:row>83</xdr:row>
      <xdr:rowOff>28575</xdr:rowOff>
    </xdr:to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609850" y="21869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2</xdr:col>
      <xdr:colOff>1476375</xdr:colOff>
      <xdr:row>81</xdr:row>
      <xdr:rowOff>28575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609850" y="21545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6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6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6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6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6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6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67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68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69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0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7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8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79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0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7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8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89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0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7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8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199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0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7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8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09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0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7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8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19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0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7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8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29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0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7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8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39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0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7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8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49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50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51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52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53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54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55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</xdr:row>
      <xdr:rowOff>0</xdr:rowOff>
    </xdr:from>
    <xdr:to>
      <xdr:col>2</xdr:col>
      <xdr:colOff>1476375</xdr:colOff>
      <xdr:row>4</xdr:row>
      <xdr:rowOff>28575</xdr:rowOff>
    </xdr:to>
    <xdr:sp macro="" textlink="">
      <xdr:nvSpPr>
        <xdr:cNvPr id="544256" name="Text Box 1"/>
        <xdr:cNvSpPr txBox="1">
          <a:spLocks noChangeArrowheads="1"/>
        </xdr:cNvSpPr>
      </xdr:nvSpPr>
      <xdr:spPr bwMode="auto">
        <a:xfrm>
          <a:off x="2695575" y="1362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5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5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5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6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7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8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29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0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1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2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3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4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5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6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7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8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39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0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1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2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3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4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4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4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4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4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4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4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4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44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4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5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6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7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8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5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5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6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7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8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6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5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6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7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8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7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5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6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7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8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8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5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6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7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8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49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5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6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7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8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0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5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6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7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8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1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5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6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7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8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2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5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6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7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8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39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40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41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42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43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</xdr:row>
      <xdr:rowOff>0</xdr:rowOff>
    </xdr:from>
    <xdr:to>
      <xdr:col>2</xdr:col>
      <xdr:colOff>1476375</xdr:colOff>
      <xdr:row>5</xdr:row>
      <xdr:rowOff>28575</xdr:rowOff>
    </xdr:to>
    <xdr:sp macro="" textlink="">
      <xdr:nvSpPr>
        <xdr:cNvPr id="544544" name="Text Box 1"/>
        <xdr:cNvSpPr txBox="1">
          <a:spLocks noChangeArrowheads="1"/>
        </xdr:cNvSpPr>
      </xdr:nvSpPr>
      <xdr:spPr bwMode="auto">
        <a:xfrm>
          <a:off x="2695575" y="184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4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4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4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4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4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5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6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7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8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59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0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1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2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3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4464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4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4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4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4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4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4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4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4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4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5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6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7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8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69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0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1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2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3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4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5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6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6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6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6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6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6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6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4476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6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6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6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6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6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6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7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8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49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0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1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2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3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4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5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6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7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8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59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0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1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2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3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4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5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6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7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8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69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0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1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2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3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4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5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6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7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8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19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</xdr:row>
      <xdr:rowOff>0</xdr:rowOff>
    </xdr:from>
    <xdr:to>
      <xdr:col>2</xdr:col>
      <xdr:colOff>1476375</xdr:colOff>
      <xdr:row>7</xdr:row>
      <xdr:rowOff>28575</xdr:rowOff>
    </xdr:to>
    <xdr:sp macro="" textlink="">
      <xdr:nvSpPr>
        <xdr:cNvPr id="574720" name="Text Box 1"/>
        <xdr:cNvSpPr txBox="1">
          <a:spLocks noChangeArrowheads="1"/>
        </xdr:cNvSpPr>
      </xdr:nvSpPr>
      <xdr:spPr bwMode="auto">
        <a:xfrm>
          <a:off x="2695575" y="2333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2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2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2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2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2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2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2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2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2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3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4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5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6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7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8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79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0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1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2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3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4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5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6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7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8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89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3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4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5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6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7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8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09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10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11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574912" name="Text Box 1"/>
        <xdr:cNvSpPr txBox="1">
          <a:spLocks noChangeArrowheads="1"/>
        </xdr:cNvSpPr>
      </xdr:nvSpPr>
      <xdr:spPr bwMode="auto">
        <a:xfrm>
          <a:off x="2695575" y="2085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1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1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1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1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1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1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1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2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3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4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5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6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7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8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499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0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1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2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3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4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5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6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7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8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09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0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1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2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3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4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5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6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7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8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19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0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1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2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3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4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5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6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7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8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29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0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1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2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3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4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5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6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7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8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39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0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1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2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3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4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5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6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7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8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49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0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1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2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3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4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5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6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7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8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59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0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1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2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3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4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5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6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1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2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3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4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5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6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7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8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79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9</xdr:row>
      <xdr:rowOff>28575</xdr:rowOff>
    </xdr:to>
    <xdr:sp macro="" textlink="">
      <xdr:nvSpPr>
        <xdr:cNvPr id="575680" name="Text Box 1"/>
        <xdr:cNvSpPr txBox="1">
          <a:spLocks noChangeArrowheads="1"/>
        </xdr:cNvSpPr>
      </xdr:nvSpPr>
      <xdr:spPr bwMode="auto">
        <a:xfrm>
          <a:off x="2695575" y="3105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8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8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8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8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8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8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8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8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8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69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0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1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2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3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4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5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6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7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7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7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7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7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7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7577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7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7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7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8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79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0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1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2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3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4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5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6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7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8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89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0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1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2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3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4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59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60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61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62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63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64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65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66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67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10</xdr:row>
      <xdr:rowOff>28575</xdr:rowOff>
    </xdr:to>
    <xdr:sp macro="" textlink="">
      <xdr:nvSpPr>
        <xdr:cNvPr id="575968" name="Text Box 1"/>
        <xdr:cNvSpPr txBox="1">
          <a:spLocks noChangeArrowheads="1"/>
        </xdr:cNvSpPr>
      </xdr:nvSpPr>
      <xdr:spPr bwMode="auto">
        <a:xfrm>
          <a:off x="2695575" y="3648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59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0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1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2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3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4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5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6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7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8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69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0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1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2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2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3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4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5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6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7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12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609850" y="3142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ka-GE"/>
            <a:t>ნაკერების</a:t>
          </a:r>
          <a:endParaRPr lang="ru-RU"/>
        </a:p>
      </xdr:txBody>
    </xdr:sp>
    <xdr:clientData/>
  </xdr:one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8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79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79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0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7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8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19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0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1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2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3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4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5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3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4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5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6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7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8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69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70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71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11</xdr:row>
      <xdr:rowOff>0</xdr:rowOff>
    </xdr:from>
    <xdr:to>
      <xdr:col>2</xdr:col>
      <xdr:colOff>1476375</xdr:colOff>
      <xdr:row>11</xdr:row>
      <xdr:rowOff>28575</xdr:rowOff>
    </xdr:to>
    <xdr:sp macro="" textlink="">
      <xdr:nvSpPr>
        <xdr:cNvPr id="578272" name="Text Box 1"/>
        <xdr:cNvSpPr txBox="1">
          <a:spLocks noChangeArrowheads="1"/>
        </xdr:cNvSpPr>
      </xdr:nvSpPr>
      <xdr:spPr bwMode="auto">
        <a:xfrm>
          <a:off x="2695575" y="4514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2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3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4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5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6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7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8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89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0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1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2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3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4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5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6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7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8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799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0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1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2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3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4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5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6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7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8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09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0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1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2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3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4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5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6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7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8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19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0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1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2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3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4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5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6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7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8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7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8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299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0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1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2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3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4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5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3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4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5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6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7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8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69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70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71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83072" name="Text Box 1"/>
        <xdr:cNvSpPr txBox="1">
          <a:spLocks noChangeArrowheads="1"/>
        </xdr:cNvSpPr>
      </xdr:nvSpPr>
      <xdr:spPr bwMode="auto">
        <a:xfrm>
          <a:off x="2695575" y="4905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7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7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7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7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7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7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7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8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09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0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1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2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3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4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59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60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61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62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63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64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65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66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67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2</xdr:col>
      <xdr:colOff>1476375</xdr:colOff>
      <xdr:row>8</xdr:row>
      <xdr:rowOff>28575</xdr:rowOff>
    </xdr:to>
    <xdr:sp macro="" textlink="">
      <xdr:nvSpPr>
        <xdr:cNvPr id="583168" name="Text Box 1"/>
        <xdr:cNvSpPr txBox="1">
          <a:spLocks noChangeArrowheads="1"/>
        </xdr:cNvSpPr>
      </xdr:nvSpPr>
      <xdr:spPr bwMode="auto">
        <a:xfrm>
          <a:off x="2695575" y="2724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abSelected="1" topLeftCell="A96" zoomScaleNormal="100" zoomScaleSheetLayoutView="100" workbookViewId="0">
      <selection activeCell="Q112" sqref="Q112"/>
    </sheetView>
  </sheetViews>
  <sheetFormatPr defaultRowHeight="12.75" x14ac:dyDescent="0.2"/>
  <cols>
    <col min="1" max="1" width="3.7109375" style="53" customWidth="1"/>
    <col min="2" max="2" width="13.28515625" style="49" customWidth="1"/>
    <col min="3" max="3" width="64.85546875" style="49" customWidth="1"/>
    <col min="4" max="4" width="9.140625" style="49" customWidth="1"/>
    <col min="5" max="5" width="8.28515625" style="49" customWidth="1"/>
    <col min="6" max="8" width="10.140625" style="49" customWidth="1"/>
    <col min="9" max="9" width="10.85546875" style="49" customWidth="1"/>
    <col min="10" max="10" width="10.7109375" style="49" customWidth="1"/>
    <col min="11" max="11" width="7.7109375" style="49" customWidth="1"/>
    <col min="12" max="12" width="10.5703125" style="49" customWidth="1"/>
    <col min="13" max="13" width="11.7109375" style="49" customWidth="1"/>
    <col min="14" max="14" width="10.7109375" style="49" customWidth="1"/>
    <col min="15" max="22" width="9.42578125" style="49" customWidth="1"/>
    <col min="23" max="16384" width="9.140625" style="49"/>
  </cols>
  <sheetData>
    <row r="1" spans="1:23" ht="19.5" customHeight="1" x14ac:dyDescent="0.2">
      <c r="A1" s="63"/>
      <c r="L1" s="72" t="s">
        <v>93</v>
      </c>
      <c r="M1" s="72"/>
    </row>
    <row r="2" spans="1:23" ht="24.75" customHeight="1" x14ac:dyDescent="0.2">
      <c r="A2" s="77" t="s">
        <v>94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3" x14ac:dyDescent="0.2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23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23" ht="26.25" customHeight="1" x14ac:dyDescent="0.2">
      <c r="A5" s="82" t="s">
        <v>52</v>
      </c>
      <c r="B5" s="80" t="s">
        <v>53</v>
      </c>
      <c r="C5" s="81" t="s">
        <v>54</v>
      </c>
      <c r="D5" s="81" t="s">
        <v>55</v>
      </c>
      <c r="E5" s="80" t="s">
        <v>56</v>
      </c>
      <c r="F5" s="80"/>
      <c r="G5" s="85" t="s">
        <v>57</v>
      </c>
      <c r="H5" s="86"/>
      <c r="I5" s="85" t="s">
        <v>58</v>
      </c>
      <c r="J5" s="86"/>
      <c r="K5" s="80" t="s">
        <v>59</v>
      </c>
      <c r="L5" s="80"/>
      <c r="M5" s="80" t="s">
        <v>45</v>
      </c>
      <c r="P5" s="28"/>
      <c r="Q5" s="51"/>
      <c r="R5" s="51"/>
      <c r="S5" s="51"/>
      <c r="T5" s="84"/>
      <c r="U5" s="84"/>
      <c r="V5" s="29"/>
      <c r="W5" s="29"/>
    </row>
    <row r="6" spans="1:23" x14ac:dyDescent="0.2">
      <c r="A6" s="82"/>
      <c r="B6" s="80"/>
      <c r="C6" s="81"/>
      <c r="D6" s="81"/>
      <c r="E6" s="35" t="s">
        <v>60</v>
      </c>
      <c r="F6" s="35" t="s">
        <v>61</v>
      </c>
      <c r="G6" s="35" t="s">
        <v>60</v>
      </c>
      <c r="H6" s="35" t="s">
        <v>61</v>
      </c>
      <c r="I6" s="35" t="s">
        <v>60</v>
      </c>
      <c r="J6" s="35" t="s">
        <v>61</v>
      </c>
      <c r="K6" s="35" t="s">
        <v>60</v>
      </c>
      <c r="L6" s="35" t="s">
        <v>61</v>
      </c>
      <c r="M6" s="80"/>
      <c r="P6" s="28"/>
      <c r="Q6" s="51"/>
      <c r="R6" s="51"/>
      <c r="S6" s="51"/>
      <c r="T6" s="84"/>
      <c r="U6" s="84"/>
      <c r="V6" s="29"/>
      <c r="W6" s="29"/>
    </row>
    <row r="7" spans="1:23" x14ac:dyDescent="0.2">
      <c r="A7" s="3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P7" s="30"/>
      <c r="Q7" s="30"/>
      <c r="R7" s="30"/>
      <c r="S7" s="30"/>
      <c r="T7" s="30"/>
      <c r="U7" s="30"/>
      <c r="V7" s="30"/>
      <c r="W7" s="30"/>
    </row>
    <row r="8" spans="1:23" x14ac:dyDescent="0.2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P8" s="30"/>
      <c r="Q8" s="30"/>
      <c r="R8" s="30"/>
      <c r="S8" s="30"/>
      <c r="T8" s="30"/>
      <c r="U8" s="30"/>
      <c r="V8" s="30"/>
      <c r="W8" s="30"/>
    </row>
    <row r="9" spans="1:23" x14ac:dyDescent="0.2">
      <c r="A9" s="3">
        <v>1</v>
      </c>
      <c r="B9" s="1"/>
      <c r="C9" s="2" t="s">
        <v>1</v>
      </c>
      <c r="D9" s="3" t="s">
        <v>2</v>
      </c>
      <c r="E9" s="4"/>
      <c r="F9" s="4">
        <v>80.900000000000006</v>
      </c>
      <c r="G9" s="5"/>
      <c r="H9" s="5"/>
      <c r="I9" s="5"/>
      <c r="J9" s="5"/>
      <c r="K9" s="5"/>
      <c r="L9" s="5"/>
      <c r="M9" s="5"/>
    </row>
    <row r="10" spans="1:23" ht="12.75" customHeight="1" x14ac:dyDescent="0.2">
      <c r="A10" s="3"/>
      <c r="B10" s="6"/>
      <c r="C10" s="7"/>
      <c r="D10" s="8" t="s">
        <v>3</v>
      </c>
      <c r="E10" s="5"/>
      <c r="F10" s="9">
        <f>F9/100</f>
        <v>0.80900000000000005</v>
      </c>
      <c r="G10" s="5"/>
      <c r="H10" s="5"/>
      <c r="I10" s="5"/>
      <c r="J10" s="5"/>
      <c r="K10" s="5"/>
      <c r="L10" s="5"/>
      <c r="M10" s="5"/>
    </row>
    <row r="11" spans="1:23" x14ac:dyDescent="0.2">
      <c r="A11" s="3"/>
      <c r="B11" s="1"/>
      <c r="C11" s="7" t="s">
        <v>4</v>
      </c>
      <c r="D11" s="8" t="s">
        <v>5</v>
      </c>
      <c r="E11" s="5">
        <v>14.5</v>
      </c>
      <c r="F11" s="5">
        <f>E11*F10</f>
        <v>11.730500000000001</v>
      </c>
      <c r="G11" s="5"/>
      <c r="H11" s="5"/>
      <c r="I11" s="5"/>
      <c r="J11" s="5"/>
      <c r="K11" s="5"/>
      <c r="L11" s="5"/>
      <c r="M11" s="5"/>
    </row>
    <row r="12" spans="1:23" x14ac:dyDescent="0.2">
      <c r="A12" s="3"/>
      <c r="B12" s="6"/>
      <c r="C12" s="7" t="s">
        <v>6</v>
      </c>
      <c r="D12" s="8" t="s">
        <v>7</v>
      </c>
      <c r="E12" s="5">
        <v>3.18</v>
      </c>
      <c r="F12" s="5">
        <f>F10*E12</f>
        <v>2.5726200000000001</v>
      </c>
      <c r="G12" s="5"/>
      <c r="H12" s="5"/>
      <c r="I12" s="5"/>
      <c r="J12" s="5"/>
      <c r="K12" s="5"/>
      <c r="L12" s="5"/>
      <c r="M12" s="5"/>
    </row>
    <row r="13" spans="1:23" x14ac:dyDescent="0.2">
      <c r="A13" s="3"/>
      <c r="B13" s="10"/>
      <c r="C13" s="11" t="s">
        <v>8</v>
      </c>
      <c r="D13" s="8" t="s">
        <v>7</v>
      </c>
      <c r="E13" s="5">
        <v>2.42</v>
      </c>
      <c r="F13" s="5">
        <f>E13*F10</f>
        <v>1.9577800000000001</v>
      </c>
      <c r="G13" s="5"/>
      <c r="H13" s="5"/>
      <c r="I13" s="5"/>
      <c r="J13" s="5"/>
      <c r="K13" s="5"/>
      <c r="L13" s="5"/>
      <c r="M13" s="5"/>
    </row>
    <row r="14" spans="1:23" x14ac:dyDescent="0.2">
      <c r="A14" s="3"/>
      <c r="B14" s="10"/>
      <c r="C14" s="11" t="s">
        <v>9</v>
      </c>
      <c r="D14" s="8" t="s">
        <v>7</v>
      </c>
      <c r="E14" s="5">
        <v>2.42</v>
      </c>
      <c r="F14" s="5">
        <f>F10*E14</f>
        <v>1.9577800000000001</v>
      </c>
      <c r="G14" s="5"/>
      <c r="H14" s="5"/>
      <c r="I14" s="5"/>
      <c r="J14" s="5"/>
      <c r="K14" s="5"/>
      <c r="L14" s="5"/>
      <c r="M14" s="5"/>
    </row>
    <row r="15" spans="1:23" x14ac:dyDescent="0.2">
      <c r="A15" s="3"/>
      <c r="B15" s="12"/>
      <c r="C15" s="13" t="s">
        <v>10</v>
      </c>
      <c r="D15" s="8" t="s">
        <v>11</v>
      </c>
      <c r="E15" s="5">
        <v>1.45</v>
      </c>
      <c r="F15" s="5">
        <f>F10*E15</f>
        <v>1.1730500000000001</v>
      </c>
      <c r="G15" s="5"/>
      <c r="H15" s="5"/>
      <c r="I15" s="5"/>
      <c r="J15" s="5"/>
      <c r="K15" s="5"/>
      <c r="L15" s="5"/>
      <c r="M15" s="5"/>
    </row>
    <row r="16" spans="1:23" ht="5.25" customHeight="1" x14ac:dyDescent="0.2">
      <c r="A16" s="3"/>
      <c r="B16" s="14"/>
      <c r="C16" s="13"/>
      <c r="D16" s="8"/>
      <c r="E16" s="5"/>
      <c r="F16" s="5"/>
      <c r="G16" s="5"/>
      <c r="H16" s="5"/>
      <c r="I16" s="5"/>
      <c r="J16" s="5"/>
      <c r="K16" s="5"/>
      <c r="L16" s="5"/>
      <c r="M16" s="5"/>
    </row>
    <row r="17" spans="1:13" ht="25.5" x14ac:dyDescent="0.2">
      <c r="A17" s="3">
        <v>2</v>
      </c>
      <c r="B17" s="1"/>
      <c r="C17" s="2" t="s">
        <v>12</v>
      </c>
      <c r="D17" s="3" t="s">
        <v>2</v>
      </c>
      <c r="E17" s="4"/>
      <c r="F17" s="4">
        <f>F9</f>
        <v>80.900000000000006</v>
      </c>
      <c r="G17" s="5"/>
      <c r="H17" s="5"/>
      <c r="I17" s="5"/>
      <c r="J17" s="5"/>
      <c r="K17" s="5"/>
      <c r="L17" s="5"/>
      <c r="M17" s="5"/>
    </row>
    <row r="18" spans="1:13" x14ac:dyDescent="0.2">
      <c r="A18" s="3"/>
      <c r="B18" s="6"/>
      <c r="C18" s="7"/>
      <c r="D18" s="8" t="s">
        <v>13</v>
      </c>
      <c r="E18" s="5"/>
      <c r="F18" s="9">
        <f>F17/1000</f>
        <v>8.09E-2</v>
      </c>
      <c r="G18" s="5"/>
      <c r="H18" s="5"/>
      <c r="I18" s="5"/>
      <c r="J18" s="5"/>
      <c r="K18" s="5"/>
      <c r="L18" s="5"/>
      <c r="M18" s="5"/>
    </row>
    <row r="19" spans="1:13" x14ac:dyDescent="0.2">
      <c r="A19" s="3"/>
      <c r="B19" s="1"/>
      <c r="C19" s="7" t="s">
        <v>4</v>
      </c>
      <c r="D19" s="8" t="s">
        <v>5</v>
      </c>
      <c r="E19" s="5">
        <v>20</v>
      </c>
      <c r="F19" s="5">
        <f>E19*F18</f>
        <v>1.6179999999999999</v>
      </c>
      <c r="G19" s="5"/>
      <c r="H19" s="5"/>
      <c r="I19" s="5"/>
      <c r="J19" s="5"/>
      <c r="K19" s="5"/>
      <c r="L19" s="5"/>
      <c r="M19" s="5"/>
    </row>
    <row r="20" spans="1:13" x14ac:dyDescent="0.2">
      <c r="A20" s="3"/>
      <c r="B20" s="8"/>
      <c r="C20" s="11" t="s">
        <v>69</v>
      </c>
      <c r="D20" s="8" t="s">
        <v>7</v>
      </c>
      <c r="E20" s="5">
        <v>44.8</v>
      </c>
      <c r="F20" s="5">
        <f>F18*E20</f>
        <v>3.6243199999999995</v>
      </c>
      <c r="G20" s="5"/>
      <c r="H20" s="5"/>
      <c r="I20" s="5"/>
      <c r="J20" s="5"/>
      <c r="K20" s="5"/>
      <c r="L20" s="5"/>
      <c r="M20" s="5"/>
    </row>
    <row r="21" spans="1:13" x14ac:dyDescent="0.2">
      <c r="A21" s="3"/>
      <c r="B21" s="12"/>
      <c r="C21" s="13" t="s">
        <v>10</v>
      </c>
      <c r="D21" s="8" t="s">
        <v>11</v>
      </c>
      <c r="E21" s="5">
        <v>2.1</v>
      </c>
      <c r="F21" s="5">
        <f>F18*E21</f>
        <v>0.16989000000000001</v>
      </c>
      <c r="G21" s="5"/>
      <c r="H21" s="5"/>
      <c r="I21" s="5"/>
      <c r="J21" s="5"/>
      <c r="K21" s="5"/>
      <c r="L21" s="5"/>
      <c r="M21" s="5"/>
    </row>
    <row r="22" spans="1:13" x14ac:dyDescent="0.2">
      <c r="A22" s="3"/>
      <c r="B22" s="8"/>
      <c r="C22" s="11" t="s">
        <v>14</v>
      </c>
      <c r="D22" s="8" t="s">
        <v>2</v>
      </c>
      <c r="E22" s="5">
        <v>0.05</v>
      </c>
      <c r="F22" s="5">
        <f>F18*E22</f>
        <v>4.045E-3</v>
      </c>
      <c r="G22" s="5"/>
      <c r="H22" s="5"/>
      <c r="I22" s="5"/>
      <c r="J22" s="5"/>
      <c r="K22" s="5"/>
      <c r="L22" s="5"/>
      <c r="M22" s="5"/>
    </row>
    <row r="23" spans="1:13" x14ac:dyDescent="0.2">
      <c r="A23" s="3"/>
      <c r="B23" s="14"/>
      <c r="C23" s="11"/>
      <c r="D23" s="8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>
        <v>3</v>
      </c>
      <c r="B24" s="15"/>
      <c r="C24" s="2" t="s">
        <v>15</v>
      </c>
      <c r="D24" s="3" t="s">
        <v>2</v>
      </c>
      <c r="E24" s="4"/>
      <c r="F24" s="4">
        <f>F17</f>
        <v>80.900000000000006</v>
      </c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16"/>
      <c r="C25" s="16"/>
      <c r="D25" s="8" t="s">
        <v>16</v>
      </c>
      <c r="E25" s="5">
        <v>1.65</v>
      </c>
      <c r="F25" s="5">
        <f>F24*E25</f>
        <v>133.48500000000001</v>
      </c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17"/>
      <c r="C26" s="17"/>
      <c r="D26" s="8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>
        <v>4</v>
      </c>
      <c r="B27" s="1"/>
      <c r="C27" s="2" t="s">
        <v>17</v>
      </c>
      <c r="D27" s="3" t="s">
        <v>2</v>
      </c>
      <c r="E27" s="4"/>
      <c r="F27" s="4">
        <f>F24</f>
        <v>80.900000000000006</v>
      </c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10"/>
      <c r="C28" s="11"/>
      <c r="D28" s="8" t="s">
        <v>13</v>
      </c>
      <c r="E28" s="5"/>
      <c r="F28" s="9">
        <f>F27/1000</f>
        <v>8.09E-2</v>
      </c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12"/>
      <c r="C29" s="7" t="s">
        <v>4</v>
      </c>
      <c r="D29" s="8" t="s">
        <v>5</v>
      </c>
      <c r="E29" s="5">
        <v>3.23</v>
      </c>
      <c r="F29" s="5">
        <f>E29*F28</f>
        <v>0.26130700000000001</v>
      </c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18"/>
      <c r="C30" s="11" t="s">
        <v>18</v>
      </c>
      <c r="D30" s="8" t="s">
        <v>7</v>
      </c>
      <c r="E30" s="5">
        <v>3.62</v>
      </c>
      <c r="F30" s="5">
        <f>E30*F28</f>
        <v>0.29285800000000001</v>
      </c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18"/>
      <c r="C31" s="13" t="s">
        <v>10</v>
      </c>
      <c r="D31" s="8" t="s">
        <v>11</v>
      </c>
      <c r="E31" s="5">
        <v>0.18</v>
      </c>
      <c r="F31" s="5">
        <f>F28*E31</f>
        <v>1.4561999999999999E-2</v>
      </c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8"/>
      <c r="C32" s="11" t="s">
        <v>14</v>
      </c>
      <c r="D32" s="8" t="s">
        <v>2</v>
      </c>
      <c r="E32" s="5">
        <v>0.04</v>
      </c>
      <c r="F32" s="5">
        <f>F28*E32</f>
        <v>3.2360000000000002E-3</v>
      </c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8"/>
      <c r="C33" s="11"/>
      <c r="D33" s="8"/>
      <c r="E33" s="5"/>
      <c r="F33" s="5"/>
      <c r="G33" s="5"/>
      <c r="H33" s="5"/>
      <c r="I33" s="5"/>
      <c r="J33" s="5"/>
      <c r="K33" s="5"/>
      <c r="L33" s="5"/>
      <c r="M33" s="5"/>
    </row>
    <row r="34" spans="1:13" ht="25.5" x14ac:dyDescent="0.2">
      <c r="A34" s="3">
        <v>5</v>
      </c>
      <c r="B34" s="1"/>
      <c r="C34" s="2" t="s">
        <v>62</v>
      </c>
      <c r="D34" s="3" t="s">
        <v>2</v>
      </c>
      <c r="E34" s="4"/>
      <c r="F34" s="4">
        <v>37.799999999999997</v>
      </c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10"/>
      <c r="C35" s="11"/>
      <c r="D35" s="8" t="s">
        <v>3</v>
      </c>
      <c r="E35" s="5"/>
      <c r="F35" s="9">
        <f>F34/100</f>
        <v>0.37799999999999995</v>
      </c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18"/>
      <c r="C36" s="7" t="s">
        <v>4</v>
      </c>
      <c r="D36" s="8" t="s">
        <v>5</v>
      </c>
      <c r="E36" s="5">
        <v>15</v>
      </c>
      <c r="F36" s="5">
        <f>F35*E36</f>
        <v>5.669999999999999</v>
      </c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6"/>
      <c r="C37" s="7" t="s">
        <v>6</v>
      </c>
      <c r="D37" s="8" t="s">
        <v>7</v>
      </c>
      <c r="E37" s="5">
        <v>2.16</v>
      </c>
      <c r="F37" s="5">
        <f>F35*E37</f>
        <v>0.81647999999999998</v>
      </c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8"/>
      <c r="C38" s="7" t="s">
        <v>20</v>
      </c>
      <c r="D38" s="8" t="s">
        <v>7</v>
      </c>
      <c r="E38" s="5">
        <v>2.73</v>
      </c>
      <c r="F38" s="5">
        <f>F35*E38</f>
        <v>1.0319399999999999</v>
      </c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8"/>
      <c r="C39" s="7" t="s">
        <v>23</v>
      </c>
      <c r="D39" s="8" t="s">
        <v>7</v>
      </c>
      <c r="E39" s="5">
        <v>0.97</v>
      </c>
      <c r="F39" s="5">
        <f>F35*E39</f>
        <v>0.36665999999999993</v>
      </c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8"/>
      <c r="C40" s="17" t="s">
        <v>44</v>
      </c>
      <c r="D40" s="8" t="s">
        <v>2</v>
      </c>
      <c r="E40" s="5">
        <v>122</v>
      </c>
      <c r="F40" s="5">
        <f>E40*F35</f>
        <v>46.115999999999993</v>
      </c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18"/>
      <c r="C41" s="11" t="s">
        <v>25</v>
      </c>
      <c r="D41" s="8" t="s">
        <v>2</v>
      </c>
      <c r="E41" s="5">
        <v>7</v>
      </c>
      <c r="F41" s="5">
        <f>F35*E41</f>
        <v>2.6459999999999995</v>
      </c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18"/>
      <c r="C42" s="11"/>
      <c r="D42" s="8"/>
      <c r="E42" s="5"/>
      <c r="F42" s="5"/>
      <c r="G42" s="5"/>
      <c r="H42" s="5"/>
      <c r="I42" s="5"/>
      <c r="J42" s="5"/>
      <c r="K42" s="5"/>
      <c r="L42" s="5"/>
      <c r="M42" s="5"/>
    </row>
    <row r="43" spans="1:13" ht="25.5" x14ac:dyDescent="0.2">
      <c r="A43" s="15">
        <v>6</v>
      </c>
      <c r="B43" s="1"/>
      <c r="C43" s="2" t="s">
        <v>26</v>
      </c>
      <c r="D43" s="3" t="s">
        <v>2</v>
      </c>
      <c r="E43" s="4"/>
      <c r="F43" s="4">
        <v>218</v>
      </c>
      <c r="G43" s="5"/>
      <c r="H43" s="5"/>
      <c r="I43" s="5"/>
      <c r="J43" s="5"/>
      <c r="K43" s="5"/>
      <c r="L43" s="5"/>
      <c r="M43" s="5"/>
    </row>
    <row r="44" spans="1:13" x14ac:dyDescent="0.2">
      <c r="A44" s="15"/>
      <c r="B44" s="10"/>
      <c r="C44" s="11"/>
      <c r="D44" s="8" t="s">
        <v>19</v>
      </c>
      <c r="E44" s="5">
        <v>0.12</v>
      </c>
      <c r="F44" s="9">
        <f>F43/E44/1000</f>
        <v>1.8166666666666667</v>
      </c>
      <c r="G44" s="5"/>
      <c r="H44" s="5"/>
      <c r="I44" s="5"/>
      <c r="J44" s="5"/>
      <c r="K44" s="5"/>
      <c r="L44" s="5"/>
      <c r="M44" s="5"/>
    </row>
    <row r="45" spans="1:13" x14ac:dyDescent="0.2">
      <c r="A45" s="15"/>
      <c r="B45" s="18"/>
      <c r="C45" s="7" t="s">
        <v>4</v>
      </c>
      <c r="D45" s="8" t="s">
        <v>5</v>
      </c>
      <c r="E45" s="5">
        <v>42.9</v>
      </c>
      <c r="F45" s="5">
        <f>F44*E45</f>
        <v>77.935000000000002</v>
      </c>
      <c r="G45" s="5"/>
      <c r="H45" s="5"/>
      <c r="I45" s="5"/>
      <c r="J45" s="5"/>
      <c r="K45" s="5"/>
      <c r="L45" s="5"/>
      <c r="M45" s="5"/>
    </row>
    <row r="46" spans="1:13" x14ac:dyDescent="0.2">
      <c r="A46" s="15"/>
      <c r="B46" s="6"/>
      <c r="C46" s="7" t="s">
        <v>6</v>
      </c>
      <c r="D46" s="8" t="s">
        <v>7</v>
      </c>
      <c r="E46" s="5">
        <v>2.69</v>
      </c>
      <c r="F46" s="5">
        <f>E46*F44</f>
        <v>4.8868333333333336</v>
      </c>
      <c r="G46" s="5"/>
      <c r="H46" s="5"/>
      <c r="I46" s="5"/>
      <c r="J46" s="5"/>
      <c r="K46" s="5"/>
      <c r="L46" s="5"/>
      <c r="M46" s="5"/>
    </row>
    <row r="47" spans="1:13" x14ac:dyDescent="0.2">
      <c r="A47" s="15"/>
      <c r="B47" s="8"/>
      <c r="C47" s="7" t="s">
        <v>20</v>
      </c>
      <c r="D47" s="8" t="s">
        <v>7</v>
      </c>
      <c r="E47" s="5">
        <v>0.41</v>
      </c>
      <c r="F47" s="5">
        <f>F44*E47</f>
        <v>0.74483333333333324</v>
      </c>
      <c r="G47" s="5"/>
      <c r="H47" s="5"/>
      <c r="I47" s="5"/>
      <c r="J47" s="5"/>
      <c r="K47" s="5"/>
      <c r="L47" s="5"/>
      <c r="M47" s="5"/>
    </row>
    <row r="48" spans="1:13" x14ac:dyDescent="0.2">
      <c r="A48" s="15"/>
      <c r="B48" s="8"/>
      <c r="C48" s="7" t="s">
        <v>21</v>
      </c>
      <c r="D48" s="8" t="s">
        <v>7</v>
      </c>
      <c r="E48" s="5">
        <v>7.6</v>
      </c>
      <c r="F48" s="5">
        <f>E48*F44</f>
        <v>13.806666666666667</v>
      </c>
      <c r="G48" s="5"/>
      <c r="H48" s="5"/>
      <c r="I48" s="5"/>
      <c r="J48" s="5"/>
      <c r="K48" s="5"/>
      <c r="L48" s="5"/>
      <c r="M48" s="5"/>
    </row>
    <row r="49" spans="1:13" x14ac:dyDescent="0.2">
      <c r="A49" s="15"/>
      <c r="B49" s="18"/>
      <c r="C49" s="7" t="s">
        <v>22</v>
      </c>
      <c r="D49" s="8" t="s">
        <v>7</v>
      </c>
      <c r="E49" s="5">
        <v>7.4</v>
      </c>
      <c r="F49" s="5">
        <f>E49*F44</f>
        <v>13.443333333333333</v>
      </c>
      <c r="G49" s="5"/>
      <c r="H49" s="5"/>
      <c r="I49" s="5"/>
      <c r="J49" s="5"/>
      <c r="K49" s="5"/>
      <c r="L49" s="5"/>
      <c r="M49" s="5"/>
    </row>
    <row r="50" spans="1:13" x14ac:dyDescent="0.2">
      <c r="A50" s="15"/>
      <c r="B50" s="8"/>
      <c r="C50" s="7" t="s">
        <v>23</v>
      </c>
      <c r="D50" s="8" t="s">
        <v>7</v>
      </c>
      <c r="E50" s="5">
        <v>1.48</v>
      </c>
      <c r="F50" s="5">
        <f>F44*E50</f>
        <v>2.6886666666666668</v>
      </c>
      <c r="G50" s="5"/>
      <c r="H50" s="5"/>
      <c r="I50" s="5"/>
      <c r="J50" s="5"/>
      <c r="K50" s="5"/>
      <c r="L50" s="5"/>
      <c r="M50" s="5"/>
    </row>
    <row r="51" spans="1:13" x14ac:dyDescent="0.2">
      <c r="A51" s="15"/>
      <c r="B51" s="8"/>
      <c r="C51" s="7" t="s">
        <v>24</v>
      </c>
      <c r="D51" s="8" t="s">
        <v>2</v>
      </c>
      <c r="E51" s="5">
        <v>149</v>
      </c>
      <c r="F51" s="5">
        <f>F44*E51</f>
        <v>270.68333333333334</v>
      </c>
      <c r="G51" s="5"/>
      <c r="H51" s="5"/>
      <c r="I51" s="5"/>
      <c r="J51" s="5"/>
      <c r="K51" s="5"/>
      <c r="L51" s="5"/>
      <c r="M51" s="5"/>
    </row>
    <row r="52" spans="1:13" x14ac:dyDescent="0.2">
      <c r="A52" s="15"/>
      <c r="B52" s="18"/>
      <c r="C52" s="11" t="s">
        <v>25</v>
      </c>
      <c r="D52" s="8" t="s">
        <v>2</v>
      </c>
      <c r="E52" s="5">
        <v>11</v>
      </c>
      <c r="F52" s="5">
        <f>F44*E52</f>
        <v>19.983333333333334</v>
      </c>
      <c r="G52" s="5"/>
      <c r="H52" s="5"/>
      <c r="I52" s="5"/>
      <c r="J52" s="5"/>
      <c r="K52" s="5"/>
      <c r="L52" s="5"/>
      <c r="M52" s="5"/>
    </row>
    <row r="53" spans="1:13" x14ac:dyDescent="0.2">
      <c r="A53" s="15"/>
      <c r="B53" s="18"/>
      <c r="C53" s="11"/>
      <c r="D53" s="8"/>
      <c r="E53" s="5"/>
      <c r="F53" s="5"/>
      <c r="G53" s="5"/>
      <c r="H53" s="5"/>
      <c r="I53" s="5"/>
      <c r="J53" s="5"/>
      <c r="K53" s="5"/>
      <c r="L53" s="5"/>
      <c r="M53" s="5"/>
    </row>
    <row r="54" spans="1:13" ht="38.25" x14ac:dyDescent="0.2">
      <c r="A54" s="15">
        <v>7</v>
      </c>
      <c r="B54" s="15"/>
      <c r="C54" s="2" t="s">
        <v>27</v>
      </c>
      <c r="D54" s="3" t="s">
        <v>28</v>
      </c>
      <c r="E54" s="4"/>
      <c r="F54" s="4">
        <f>F60</f>
        <v>1341</v>
      </c>
      <c r="G54" s="4"/>
      <c r="H54" s="4"/>
      <c r="I54" s="4"/>
      <c r="J54" s="4"/>
      <c r="K54" s="4"/>
      <c r="L54" s="4"/>
      <c r="M54" s="4"/>
    </row>
    <row r="55" spans="1:13" x14ac:dyDescent="0.2">
      <c r="A55" s="15"/>
      <c r="B55" s="18"/>
      <c r="C55" s="11"/>
      <c r="D55" s="8" t="s">
        <v>19</v>
      </c>
      <c r="E55" s="5"/>
      <c r="F55" s="9">
        <f>F54/1000</f>
        <v>1.341</v>
      </c>
      <c r="G55" s="5"/>
      <c r="H55" s="5"/>
      <c r="I55" s="5"/>
      <c r="J55" s="5"/>
      <c r="K55" s="5"/>
      <c r="L55" s="5"/>
      <c r="M55" s="5"/>
    </row>
    <row r="56" spans="1:13" x14ac:dyDescent="0.2">
      <c r="A56" s="15"/>
      <c r="B56" s="18"/>
      <c r="C56" s="7" t="s">
        <v>4</v>
      </c>
      <c r="D56" s="8" t="s">
        <v>5</v>
      </c>
      <c r="E56" s="5">
        <v>11.7</v>
      </c>
      <c r="F56" s="5">
        <f>F55*E56</f>
        <v>15.689699999999998</v>
      </c>
      <c r="G56" s="5"/>
      <c r="H56" s="5"/>
      <c r="I56" s="5"/>
      <c r="J56" s="5"/>
      <c r="K56" s="5"/>
      <c r="L56" s="5"/>
      <c r="M56" s="5"/>
    </row>
    <row r="57" spans="1:13" x14ac:dyDescent="0.2">
      <c r="A57" s="15"/>
      <c r="B57" s="37"/>
      <c r="C57" s="38" t="s">
        <v>29</v>
      </c>
      <c r="D57" s="8" t="s">
        <v>28</v>
      </c>
      <c r="E57" s="5">
        <v>1.02</v>
      </c>
      <c r="F57" s="5">
        <f>F54*E57</f>
        <v>1367.82</v>
      </c>
      <c r="G57" s="5"/>
      <c r="H57" s="5"/>
      <c r="I57" s="5"/>
      <c r="J57" s="5"/>
      <c r="K57" s="5"/>
      <c r="L57" s="5"/>
      <c r="M57" s="5"/>
    </row>
    <row r="58" spans="1:13" x14ac:dyDescent="0.2">
      <c r="A58" s="15"/>
      <c r="B58" s="18"/>
      <c r="C58" s="11" t="s">
        <v>30</v>
      </c>
      <c r="D58" s="8" t="s">
        <v>31</v>
      </c>
      <c r="E58" s="5">
        <f>2*1000</f>
        <v>2000</v>
      </c>
      <c r="F58" s="5">
        <f>E58*F55</f>
        <v>2682</v>
      </c>
      <c r="G58" s="5"/>
      <c r="H58" s="5"/>
      <c r="I58" s="5"/>
      <c r="J58" s="5"/>
      <c r="K58" s="5"/>
      <c r="L58" s="5"/>
      <c r="M58" s="5"/>
    </row>
    <row r="59" spans="1:13" x14ac:dyDescent="0.2">
      <c r="A59" s="15"/>
      <c r="B59" s="18"/>
      <c r="C59" s="11"/>
      <c r="D59" s="8"/>
      <c r="E59" s="5"/>
      <c r="F59" s="5"/>
      <c r="G59" s="5"/>
      <c r="H59" s="5"/>
      <c r="I59" s="5"/>
      <c r="J59" s="5"/>
      <c r="K59" s="5"/>
      <c r="L59" s="5"/>
      <c r="M59" s="5"/>
    </row>
    <row r="60" spans="1:13" ht="25.5" x14ac:dyDescent="0.2">
      <c r="A60" s="15">
        <v>8</v>
      </c>
      <c r="B60" s="3"/>
      <c r="C60" s="19" t="s">
        <v>67</v>
      </c>
      <c r="D60" s="35" t="s">
        <v>28</v>
      </c>
      <c r="E60" s="21"/>
      <c r="F60" s="21">
        <v>1341</v>
      </c>
      <c r="G60" s="4"/>
      <c r="H60" s="4"/>
      <c r="I60" s="4"/>
      <c r="J60" s="4"/>
      <c r="K60" s="4"/>
      <c r="L60" s="4"/>
      <c r="M60" s="4"/>
    </row>
    <row r="61" spans="1:13" x14ac:dyDescent="0.2">
      <c r="A61" s="18"/>
      <c r="B61" s="8"/>
      <c r="C61" s="38"/>
      <c r="D61" s="8" t="s">
        <v>19</v>
      </c>
      <c r="E61" s="5"/>
      <c r="F61" s="9">
        <f>F60/1000</f>
        <v>1.341</v>
      </c>
      <c r="G61" s="5"/>
      <c r="H61" s="5"/>
      <c r="I61" s="5"/>
      <c r="J61" s="5"/>
      <c r="K61" s="5"/>
      <c r="L61" s="5"/>
      <c r="M61" s="5"/>
    </row>
    <row r="62" spans="1:13" x14ac:dyDescent="0.2">
      <c r="A62" s="18"/>
      <c r="B62" s="18"/>
      <c r="C62" s="7" t="s">
        <v>4</v>
      </c>
      <c r="D62" s="8" t="s">
        <v>5</v>
      </c>
      <c r="E62" s="5">
        <f>405-4*4.64</f>
        <v>386.44</v>
      </c>
      <c r="F62" s="5">
        <f>F61*E62</f>
        <v>518.21604000000002</v>
      </c>
      <c r="G62" s="5"/>
      <c r="H62" s="5"/>
      <c r="I62" s="5"/>
      <c r="J62" s="5"/>
      <c r="K62" s="5"/>
      <c r="L62" s="5"/>
      <c r="M62" s="5"/>
    </row>
    <row r="63" spans="1:13" x14ac:dyDescent="0.2">
      <c r="A63" s="18"/>
      <c r="B63" s="8"/>
      <c r="C63" s="7" t="s">
        <v>23</v>
      </c>
      <c r="D63" s="8" t="s">
        <v>7</v>
      </c>
      <c r="E63" s="5">
        <v>22.6</v>
      </c>
      <c r="F63" s="5">
        <f>F61*E63</f>
        <v>30.3066</v>
      </c>
      <c r="G63" s="5"/>
      <c r="H63" s="5"/>
      <c r="I63" s="5"/>
      <c r="J63" s="5"/>
      <c r="K63" s="5"/>
      <c r="L63" s="5"/>
      <c r="M63" s="5"/>
    </row>
    <row r="64" spans="1:13" x14ac:dyDescent="0.2">
      <c r="A64" s="18"/>
      <c r="B64" s="39"/>
      <c r="C64" s="40" t="s">
        <v>10</v>
      </c>
      <c r="D64" s="41" t="s">
        <v>11</v>
      </c>
      <c r="E64" s="42">
        <f>13.5-4*0.1</f>
        <v>13.1</v>
      </c>
      <c r="F64" s="42">
        <f>F61*E64</f>
        <v>17.5671</v>
      </c>
      <c r="G64" s="5"/>
      <c r="H64" s="5"/>
      <c r="I64" s="42"/>
      <c r="J64" s="42"/>
      <c r="K64" s="5"/>
      <c r="L64" s="5"/>
      <c r="M64" s="5"/>
    </row>
    <row r="65" spans="1:13" x14ac:dyDescent="0.2">
      <c r="A65" s="18"/>
      <c r="B65" s="8"/>
      <c r="C65" s="38" t="s">
        <v>32</v>
      </c>
      <c r="D65" s="41" t="s">
        <v>2</v>
      </c>
      <c r="E65" s="42">
        <f>204-4*10.2</f>
        <v>163.19999999999999</v>
      </c>
      <c r="F65" s="42">
        <f>E65*F61</f>
        <v>218.85119999999998</v>
      </c>
      <c r="G65" s="5"/>
      <c r="H65" s="5"/>
      <c r="I65" s="5"/>
      <c r="J65" s="5"/>
      <c r="K65" s="5"/>
      <c r="L65" s="5"/>
      <c r="M65" s="5"/>
    </row>
    <row r="66" spans="1:13" x14ac:dyDescent="0.2">
      <c r="A66" s="18"/>
      <c r="B66" s="8"/>
      <c r="C66" s="38" t="s">
        <v>33</v>
      </c>
      <c r="D66" s="41" t="s">
        <v>34</v>
      </c>
      <c r="E66" s="42">
        <v>5</v>
      </c>
      <c r="F66" s="42">
        <f>E66*F65</f>
        <v>1094.2559999999999</v>
      </c>
      <c r="G66" s="5"/>
      <c r="H66" s="5"/>
      <c r="I66" s="5"/>
      <c r="J66" s="5"/>
      <c r="K66" s="5"/>
      <c r="L66" s="5"/>
      <c r="M66" s="5"/>
    </row>
    <row r="67" spans="1:13" x14ac:dyDescent="0.2">
      <c r="A67" s="18"/>
      <c r="B67" s="8"/>
      <c r="C67" s="38" t="s">
        <v>35</v>
      </c>
      <c r="D67" s="41" t="s">
        <v>16</v>
      </c>
      <c r="E67" s="42">
        <f>0.23-4*0.01</f>
        <v>0.19</v>
      </c>
      <c r="F67" s="42">
        <f>E67*F61</f>
        <v>0.25479000000000002</v>
      </c>
      <c r="G67" s="5"/>
      <c r="H67" s="5"/>
      <c r="I67" s="5"/>
      <c r="J67" s="5"/>
      <c r="K67" s="5"/>
      <c r="L67" s="5"/>
      <c r="M67" s="5"/>
    </row>
    <row r="68" spans="1:13" x14ac:dyDescent="0.2">
      <c r="A68" s="18"/>
      <c r="B68" s="8"/>
      <c r="C68" s="7" t="s">
        <v>36</v>
      </c>
      <c r="D68" s="8" t="s">
        <v>28</v>
      </c>
      <c r="E68" s="5">
        <f>11.7-4*0.59</f>
        <v>9.34</v>
      </c>
      <c r="F68" s="5">
        <f>F61*E68</f>
        <v>12.524939999999999</v>
      </c>
      <c r="G68" s="5"/>
      <c r="H68" s="5"/>
      <c r="I68" s="5"/>
      <c r="J68" s="5"/>
      <c r="K68" s="5"/>
      <c r="L68" s="5"/>
      <c r="M68" s="5"/>
    </row>
    <row r="69" spans="1:13" x14ac:dyDescent="0.2">
      <c r="A69" s="18"/>
      <c r="B69" s="8"/>
      <c r="C69" s="38" t="s">
        <v>37</v>
      </c>
      <c r="D69" s="41" t="s">
        <v>2</v>
      </c>
      <c r="E69" s="42">
        <v>40</v>
      </c>
      <c r="F69" s="42">
        <f>E69*F61</f>
        <v>53.64</v>
      </c>
      <c r="G69" s="5"/>
      <c r="H69" s="5"/>
      <c r="I69" s="5"/>
      <c r="J69" s="5"/>
      <c r="K69" s="5"/>
      <c r="L69" s="5"/>
      <c r="M69" s="5"/>
    </row>
    <row r="70" spans="1:13" x14ac:dyDescent="0.2">
      <c r="A70" s="18"/>
      <c r="B70" s="18"/>
      <c r="C70" s="7" t="s">
        <v>38</v>
      </c>
      <c r="D70" s="8" t="s">
        <v>11</v>
      </c>
      <c r="E70" s="5">
        <f>6.4-4*0.19</f>
        <v>5.6400000000000006</v>
      </c>
      <c r="F70" s="5">
        <f>F61*E70</f>
        <v>7.5632400000000004</v>
      </c>
      <c r="G70" s="5"/>
      <c r="H70" s="5"/>
      <c r="I70" s="42"/>
      <c r="J70" s="42"/>
      <c r="K70" s="5"/>
      <c r="L70" s="5"/>
      <c r="M70" s="5"/>
    </row>
    <row r="71" spans="1:13" x14ac:dyDescent="0.2">
      <c r="A71" s="18"/>
      <c r="B71" s="18"/>
      <c r="C71" s="11" t="s">
        <v>25</v>
      </c>
      <c r="D71" s="8" t="s">
        <v>2</v>
      </c>
      <c r="E71" s="5">
        <v>178</v>
      </c>
      <c r="F71" s="5">
        <f>F61*E71</f>
        <v>238.69800000000001</v>
      </c>
      <c r="G71" s="5"/>
      <c r="H71" s="5"/>
      <c r="I71" s="5"/>
      <c r="J71" s="5"/>
      <c r="K71" s="5"/>
      <c r="L71" s="5"/>
      <c r="M71" s="5"/>
    </row>
    <row r="72" spans="1:13" x14ac:dyDescent="0.2">
      <c r="A72" s="18"/>
      <c r="B72" s="18"/>
      <c r="C72" s="11"/>
      <c r="D72" s="8"/>
      <c r="E72" s="5"/>
      <c r="F72" s="5"/>
      <c r="G72" s="5"/>
      <c r="H72" s="5"/>
      <c r="I72" s="5"/>
      <c r="J72" s="5"/>
      <c r="K72" s="5"/>
      <c r="L72" s="5"/>
      <c r="M72" s="5"/>
    </row>
    <row r="73" spans="1:13" ht="25.5" x14ac:dyDescent="0.2">
      <c r="A73" s="15">
        <v>9</v>
      </c>
      <c r="B73" s="22"/>
      <c r="C73" s="19" t="s">
        <v>64</v>
      </c>
      <c r="D73" s="35" t="s">
        <v>39</v>
      </c>
      <c r="E73" s="42"/>
      <c r="F73" s="21">
        <v>269</v>
      </c>
      <c r="G73" s="4"/>
      <c r="H73" s="5"/>
      <c r="I73" s="42"/>
      <c r="J73" s="4"/>
      <c r="K73" s="5"/>
      <c r="L73" s="4"/>
      <c r="M73" s="5"/>
    </row>
    <row r="74" spans="1:13" x14ac:dyDescent="0.2">
      <c r="A74" s="18"/>
      <c r="B74" s="43"/>
      <c r="C74" s="40"/>
      <c r="D74" s="41" t="s">
        <v>40</v>
      </c>
      <c r="E74" s="42"/>
      <c r="F74" s="44">
        <f>F73/100</f>
        <v>2.69</v>
      </c>
      <c r="G74" s="5"/>
      <c r="H74" s="5"/>
      <c r="I74" s="42"/>
      <c r="J74" s="5"/>
      <c r="K74" s="5"/>
      <c r="L74" s="5"/>
      <c r="M74" s="5"/>
    </row>
    <row r="75" spans="1:13" x14ac:dyDescent="0.2">
      <c r="A75" s="18"/>
      <c r="B75" s="23"/>
      <c r="C75" s="7" t="s">
        <v>4</v>
      </c>
      <c r="D75" s="8" t="s">
        <v>5</v>
      </c>
      <c r="E75" s="42">
        <v>10.3</v>
      </c>
      <c r="F75" s="42">
        <f>F74*E75</f>
        <v>27.707000000000001</v>
      </c>
      <c r="G75" s="5"/>
      <c r="H75" s="5"/>
      <c r="I75" s="42"/>
      <c r="J75" s="5"/>
      <c r="K75" s="5"/>
      <c r="L75" s="5"/>
      <c r="M75" s="5"/>
    </row>
    <row r="76" spans="1:13" x14ac:dyDescent="0.2">
      <c r="A76" s="18"/>
      <c r="B76" s="45"/>
      <c r="C76" s="46" t="s">
        <v>66</v>
      </c>
      <c r="D76" s="41" t="s">
        <v>7</v>
      </c>
      <c r="E76" s="42">
        <v>3.79</v>
      </c>
      <c r="F76" s="42">
        <f>F74*E76</f>
        <v>10.1951</v>
      </c>
      <c r="G76" s="5"/>
      <c r="H76" s="5"/>
      <c r="I76" s="42"/>
      <c r="J76" s="42"/>
      <c r="K76" s="5"/>
      <c r="L76" s="5"/>
      <c r="M76" s="5"/>
    </row>
    <row r="77" spans="1:13" x14ac:dyDescent="0.2">
      <c r="A77" s="18"/>
      <c r="B77" s="47"/>
      <c r="C77" s="40" t="s">
        <v>41</v>
      </c>
      <c r="D77" s="41" t="s">
        <v>7</v>
      </c>
      <c r="E77" s="42">
        <v>1.67</v>
      </c>
      <c r="F77" s="42">
        <f>F74*E77</f>
        <v>4.4922999999999993</v>
      </c>
      <c r="G77" s="5"/>
      <c r="H77" s="5"/>
      <c r="I77" s="42"/>
      <c r="J77" s="42"/>
      <c r="K77" s="5"/>
      <c r="L77" s="5"/>
      <c r="M77" s="5"/>
    </row>
    <row r="78" spans="1:13" x14ac:dyDescent="0.2">
      <c r="A78" s="18"/>
      <c r="B78" s="8"/>
      <c r="C78" s="38" t="s">
        <v>42</v>
      </c>
      <c r="D78" s="41" t="s">
        <v>16</v>
      </c>
      <c r="E78" s="42">
        <f>0.06+0.07</f>
        <v>0.13</v>
      </c>
      <c r="F78" s="42">
        <f>F74*E78</f>
        <v>0.34970000000000001</v>
      </c>
      <c r="G78" s="5"/>
      <c r="H78" s="5"/>
      <c r="I78" s="42"/>
      <c r="J78" s="4"/>
      <c r="K78" s="5"/>
      <c r="L78" s="4"/>
      <c r="M78" s="5"/>
    </row>
    <row r="79" spans="1:13" x14ac:dyDescent="0.2">
      <c r="A79" s="18"/>
      <c r="B79" s="18"/>
      <c r="C79" s="11"/>
      <c r="D79" s="8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">
      <c r="A80" s="3">
        <v>10</v>
      </c>
      <c r="B80" s="24"/>
      <c r="C80" s="25" t="s">
        <v>68</v>
      </c>
      <c r="D80" s="3" t="s">
        <v>28</v>
      </c>
      <c r="E80" s="4"/>
      <c r="F80" s="4">
        <v>358</v>
      </c>
      <c r="G80" s="5"/>
      <c r="H80" s="5"/>
      <c r="I80" s="5"/>
      <c r="J80" s="5"/>
      <c r="K80" s="5"/>
      <c r="L80" s="5"/>
      <c r="M80" s="5"/>
    </row>
    <row r="81" spans="1:13" x14ac:dyDescent="0.2">
      <c r="A81" s="8"/>
      <c r="B81" s="6"/>
      <c r="C81" s="7"/>
      <c r="D81" s="8" t="s">
        <v>19</v>
      </c>
      <c r="E81" s="5"/>
      <c r="F81" s="9">
        <f>F80/1000</f>
        <v>0.35799999999999998</v>
      </c>
      <c r="G81" s="5"/>
      <c r="H81" s="5"/>
      <c r="I81" s="5"/>
      <c r="J81" s="5"/>
      <c r="K81" s="5"/>
      <c r="L81" s="5"/>
      <c r="M81" s="5"/>
    </row>
    <row r="82" spans="1:13" x14ac:dyDescent="0.2">
      <c r="A82" s="8"/>
      <c r="B82" s="12"/>
      <c r="C82" s="7" t="s">
        <v>4</v>
      </c>
      <c r="D82" s="8" t="s">
        <v>5</v>
      </c>
      <c r="E82" s="5">
        <v>31.7</v>
      </c>
      <c r="F82" s="5">
        <f>E82*F81</f>
        <v>11.348599999999999</v>
      </c>
      <c r="G82" s="5"/>
      <c r="H82" s="5"/>
      <c r="I82" s="5"/>
      <c r="J82" s="5"/>
      <c r="K82" s="5"/>
      <c r="L82" s="5"/>
      <c r="M82" s="5"/>
    </row>
    <row r="83" spans="1:13" x14ac:dyDescent="0.2">
      <c r="A83" s="8"/>
      <c r="B83" s="6"/>
      <c r="C83" s="7" t="s">
        <v>6</v>
      </c>
      <c r="D83" s="8" t="s">
        <v>7</v>
      </c>
      <c r="E83" s="5">
        <v>3.51</v>
      </c>
      <c r="F83" s="5">
        <f>E83*F81</f>
        <v>1.2565799999999998</v>
      </c>
      <c r="G83" s="5"/>
      <c r="H83" s="5"/>
      <c r="I83" s="5"/>
      <c r="J83" s="5"/>
      <c r="K83" s="5"/>
      <c r="L83" s="5"/>
      <c r="M83" s="5"/>
    </row>
    <row r="84" spans="1:13" x14ac:dyDescent="0.2">
      <c r="A84" s="8"/>
      <c r="B84" s="8"/>
      <c r="C84" s="7" t="s">
        <v>23</v>
      </c>
      <c r="D84" s="8" t="s">
        <v>7</v>
      </c>
      <c r="E84" s="5">
        <v>0.97</v>
      </c>
      <c r="F84" s="5">
        <f>F81*E84</f>
        <v>0.34725999999999996</v>
      </c>
      <c r="G84" s="5"/>
      <c r="H84" s="5"/>
      <c r="I84" s="5"/>
      <c r="J84" s="5"/>
      <c r="K84" s="5"/>
      <c r="L84" s="5"/>
      <c r="M84" s="5"/>
    </row>
    <row r="85" spans="1:13" x14ac:dyDescent="0.2">
      <c r="A85" s="8"/>
      <c r="B85" s="8"/>
      <c r="C85" s="7" t="s">
        <v>21</v>
      </c>
      <c r="D85" s="8" t="s">
        <v>7</v>
      </c>
      <c r="E85" s="5">
        <v>11</v>
      </c>
      <c r="F85" s="5">
        <f>F81*E85</f>
        <v>3.9379999999999997</v>
      </c>
      <c r="G85" s="5"/>
      <c r="H85" s="5"/>
      <c r="I85" s="5"/>
      <c r="J85" s="5"/>
      <c r="K85" s="5"/>
      <c r="L85" s="5"/>
      <c r="M85" s="5"/>
    </row>
    <row r="86" spans="1:13" x14ac:dyDescent="0.2">
      <c r="A86" s="8"/>
      <c r="B86" s="8"/>
      <c r="C86" s="7" t="s">
        <v>20</v>
      </c>
      <c r="D86" s="8" t="s">
        <v>7</v>
      </c>
      <c r="E86" s="5">
        <v>0.45</v>
      </c>
      <c r="F86" s="5">
        <f>F81*E86</f>
        <v>0.16109999999999999</v>
      </c>
      <c r="G86" s="5"/>
      <c r="H86" s="5"/>
      <c r="I86" s="5"/>
      <c r="J86" s="5"/>
      <c r="K86" s="5"/>
      <c r="L86" s="5"/>
      <c r="M86" s="5"/>
    </row>
    <row r="87" spans="1:13" x14ac:dyDescent="0.2">
      <c r="A87" s="8"/>
      <c r="B87" s="8"/>
      <c r="C87" s="11" t="s">
        <v>44</v>
      </c>
      <c r="D87" s="8" t="s">
        <v>2</v>
      </c>
      <c r="E87" s="5">
        <f>124+6*12.4</f>
        <v>198.4</v>
      </c>
      <c r="F87" s="5">
        <f>E87*F81</f>
        <v>71.027199999999993</v>
      </c>
      <c r="G87" s="5"/>
      <c r="H87" s="5"/>
      <c r="I87" s="5"/>
      <c r="J87" s="5"/>
      <c r="K87" s="5"/>
      <c r="L87" s="5"/>
      <c r="M87" s="5"/>
    </row>
    <row r="88" spans="1:13" x14ac:dyDescent="0.2">
      <c r="A88" s="8"/>
      <c r="B88" s="17"/>
      <c r="C88" s="11" t="s">
        <v>25</v>
      </c>
      <c r="D88" s="8" t="s">
        <v>2</v>
      </c>
      <c r="E88" s="5">
        <v>7</v>
      </c>
      <c r="F88" s="5">
        <f>E88*F81</f>
        <v>2.5059999999999998</v>
      </c>
      <c r="G88" s="5"/>
      <c r="H88" s="5"/>
      <c r="I88" s="5"/>
      <c r="J88" s="5"/>
      <c r="K88" s="5"/>
      <c r="L88" s="5"/>
      <c r="M88" s="5"/>
    </row>
    <row r="89" spans="1:13" x14ac:dyDescent="0.2">
      <c r="A89" s="8"/>
      <c r="B89" s="17"/>
      <c r="C89" s="11"/>
      <c r="D89" s="8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">
      <c r="A90" s="8"/>
      <c r="B90" s="17"/>
      <c r="C90" s="3" t="s">
        <v>45</v>
      </c>
      <c r="D90" s="8"/>
      <c r="E90" s="5"/>
      <c r="F90" s="5"/>
      <c r="G90" s="4"/>
      <c r="H90" s="4"/>
      <c r="I90" s="4"/>
      <c r="J90" s="4"/>
      <c r="K90" s="4"/>
      <c r="L90" s="4"/>
      <c r="M90" s="4"/>
    </row>
    <row r="91" spans="1:13" x14ac:dyDescent="0.2">
      <c r="A91" s="8"/>
      <c r="B91" s="17"/>
      <c r="C91" s="3"/>
      <c r="D91" s="8"/>
      <c r="E91" s="5"/>
      <c r="F91" s="5"/>
      <c r="G91" s="4"/>
      <c r="H91" s="4"/>
      <c r="I91" s="5"/>
      <c r="J91" s="4"/>
      <c r="K91" s="4"/>
      <c r="L91" s="4"/>
      <c r="M91" s="4"/>
    </row>
    <row r="92" spans="1:13" x14ac:dyDescent="0.2">
      <c r="A92" s="8"/>
      <c r="B92" s="17"/>
      <c r="C92" s="25" t="s">
        <v>46</v>
      </c>
      <c r="D92" s="27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">
      <c r="A93" s="8"/>
      <c r="B93" s="17"/>
      <c r="C93" s="52" t="s">
        <v>45</v>
      </c>
      <c r="D93" s="27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">
      <c r="A94" s="8"/>
      <c r="B94" s="17"/>
      <c r="C94" s="25" t="s">
        <v>47</v>
      </c>
      <c r="D94" s="27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">
      <c r="A95" s="8"/>
      <c r="B95" s="17"/>
      <c r="C95" s="52" t="s">
        <v>45</v>
      </c>
      <c r="D95" s="27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">
      <c r="A96" s="8"/>
      <c r="B96" s="17"/>
      <c r="C96" s="25" t="s">
        <v>48</v>
      </c>
      <c r="D96" s="27"/>
      <c r="E96" s="5"/>
      <c r="F96" s="5"/>
      <c r="G96" s="5"/>
      <c r="H96" s="5"/>
      <c r="I96" s="5"/>
      <c r="J96" s="5"/>
      <c r="K96" s="5"/>
      <c r="L96" s="5"/>
      <c r="M96" s="5"/>
    </row>
    <row r="97" spans="1:28" x14ac:dyDescent="0.2">
      <c r="A97" s="8"/>
      <c r="B97" s="17"/>
      <c r="C97" s="52" t="s">
        <v>45</v>
      </c>
      <c r="D97" s="3"/>
      <c r="E97" s="5"/>
      <c r="F97" s="5"/>
      <c r="G97" s="5"/>
      <c r="H97" s="5"/>
      <c r="I97" s="5"/>
      <c r="J97" s="5"/>
      <c r="K97" s="5"/>
      <c r="L97" s="5"/>
      <c r="M97" s="5"/>
    </row>
    <row r="98" spans="1:28" x14ac:dyDescent="0.2">
      <c r="A98" s="8"/>
      <c r="B98" s="17"/>
      <c r="C98" s="25" t="s">
        <v>49</v>
      </c>
      <c r="D98" s="27">
        <v>0.03</v>
      </c>
      <c r="E98" s="5"/>
      <c r="F98" s="5"/>
      <c r="G98" s="5"/>
      <c r="H98" s="5"/>
      <c r="I98" s="5"/>
      <c r="J98" s="5"/>
      <c r="K98" s="5"/>
      <c r="L98" s="5"/>
      <c r="M98" s="5"/>
    </row>
    <row r="99" spans="1:28" x14ac:dyDescent="0.2">
      <c r="A99" s="8"/>
      <c r="B99" s="17"/>
      <c r="C99" s="52" t="s">
        <v>45</v>
      </c>
      <c r="D99" s="27"/>
      <c r="E99" s="5"/>
      <c r="F99" s="5"/>
      <c r="G99" s="5"/>
      <c r="H99" s="5"/>
      <c r="I99" s="5"/>
      <c r="J99" s="5"/>
      <c r="K99" s="5"/>
      <c r="L99" s="5"/>
      <c r="M99" s="5"/>
    </row>
    <row r="100" spans="1:28" x14ac:dyDescent="0.2">
      <c r="A100" s="8"/>
      <c r="B100" s="17"/>
      <c r="C100" s="25" t="s">
        <v>50</v>
      </c>
      <c r="D100" s="27">
        <v>0.18</v>
      </c>
      <c r="E100" s="5"/>
      <c r="F100" s="5"/>
      <c r="G100" s="5"/>
      <c r="H100" s="5"/>
      <c r="I100" s="5"/>
      <c r="J100" s="5"/>
      <c r="K100" s="5"/>
      <c r="L100" s="5"/>
      <c r="M100" s="5"/>
    </row>
    <row r="101" spans="1:28" x14ac:dyDescent="0.2">
      <c r="A101" s="8"/>
      <c r="B101" s="17"/>
      <c r="C101" s="26"/>
      <c r="D101" s="27"/>
      <c r="E101" s="5"/>
      <c r="F101" s="5"/>
      <c r="G101" s="5"/>
      <c r="H101" s="5"/>
      <c r="I101" s="5"/>
      <c r="J101" s="5"/>
      <c r="K101" s="5"/>
      <c r="L101" s="5"/>
      <c r="M101" s="5"/>
    </row>
    <row r="102" spans="1:28" x14ac:dyDescent="0.2">
      <c r="A102" s="8"/>
      <c r="B102" s="17"/>
      <c r="C102" s="26" t="s">
        <v>51</v>
      </c>
      <c r="D102" s="27"/>
      <c r="E102" s="4"/>
      <c r="F102" s="4"/>
      <c r="G102" s="4"/>
      <c r="H102" s="4"/>
      <c r="I102" s="4"/>
      <c r="J102" s="4"/>
      <c r="K102" s="4"/>
      <c r="L102" s="4"/>
      <c r="M102" s="4"/>
    </row>
    <row r="103" spans="1:28" x14ac:dyDescent="0.2">
      <c r="A103" s="50"/>
      <c r="B103" s="29"/>
      <c r="C103" s="36"/>
      <c r="D103" s="50"/>
      <c r="E103" s="50"/>
      <c r="F103" s="50"/>
      <c r="G103" s="50"/>
      <c r="H103" s="48"/>
      <c r="I103" s="48"/>
      <c r="J103" s="48"/>
      <c r="K103" s="48"/>
      <c r="L103" s="48"/>
      <c r="M103" s="4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6" spans="1:28" ht="39.75" customHeight="1" x14ac:dyDescent="0.2">
      <c r="A106" s="73" t="s">
        <v>79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1:28" x14ac:dyDescent="0.2">
      <c r="A107" s="74" t="s">
        <v>80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1:28" ht="15" x14ac:dyDescent="0.25">
      <c r="A108" s="64"/>
      <c r="B108" s="65"/>
      <c r="C108" s="65"/>
      <c r="D108" s="65"/>
      <c r="E108" s="65"/>
      <c r="F108" s="66"/>
      <c r="G108" s="64"/>
      <c r="H108" s="64"/>
    </row>
    <row r="109" spans="1:28" ht="15" x14ac:dyDescent="0.2">
      <c r="A109" s="76" t="s">
        <v>81</v>
      </c>
      <c r="B109" s="76"/>
      <c r="C109" s="76"/>
      <c r="D109" s="76"/>
      <c r="E109" s="76"/>
      <c r="F109" s="76"/>
      <c r="G109" s="76"/>
      <c r="H109" s="76"/>
    </row>
    <row r="110" spans="1:28" ht="63.75" customHeight="1" x14ac:dyDescent="0.2">
      <c r="A110" s="75" t="s">
        <v>82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1:28" ht="15" x14ac:dyDescent="0.25">
      <c r="A111" s="67"/>
      <c r="B111" s="68"/>
      <c r="C111" s="69"/>
      <c r="D111" s="70"/>
      <c r="E111" s="70"/>
      <c r="F111" s="70"/>
      <c r="G111" s="67"/>
      <c r="H111" s="67"/>
    </row>
    <row r="112" spans="1:28" ht="48" customHeight="1" x14ac:dyDescent="0.2">
      <c r="A112" s="75" t="s">
        <v>83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</row>
    <row r="113" spans="1:13" ht="15" x14ac:dyDescent="0.25">
      <c r="A113" s="67"/>
      <c r="B113" s="68"/>
      <c r="C113" s="71" t="s">
        <v>84</v>
      </c>
      <c r="D113" s="70"/>
      <c r="E113" s="70"/>
      <c r="F113" s="70"/>
      <c r="G113" s="67"/>
      <c r="H113" s="67"/>
    </row>
    <row r="114" spans="1:13" ht="15" customHeight="1" x14ac:dyDescent="0.2">
      <c r="A114" s="75" t="s">
        <v>85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1:13" ht="15" x14ac:dyDescent="0.25">
      <c r="A115" s="67"/>
      <c r="B115" s="68"/>
      <c r="C115" s="71"/>
      <c r="D115" s="70"/>
      <c r="E115" s="70"/>
      <c r="F115" s="70"/>
      <c r="G115" s="67"/>
      <c r="H115" s="67"/>
    </row>
    <row r="116" spans="1:13" ht="15" x14ac:dyDescent="0.2">
      <c r="A116" s="75" t="s">
        <v>86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</row>
    <row r="117" spans="1:13" ht="15" x14ac:dyDescent="0.25">
      <c r="A117" s="67"/>
      <c r="B117" s="68"/>
      <c r="C117" s="71"/>
      <c r="D117" s="70"/>
      <c r="E117" s="70"/>
      <c r="F117" s="70"/>
      <c r="G117" s="67"/>
      <c r="H117" s="67"/>
    </row>
    <row r="118" spans="1:13" ht="49.5" customHeight="1" x14ac:dyDescent="0.2">
      <c r="A118" s="75" t="s">
        <v>95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</row>
    <row r="119" spans="1:13" ht="15" x14ac:dyDescent="0.25">
      <c r="A119" s="67"/>
      <c r="B119" s="68"/>
      <c r="C119" s="71"/>
      <c r="D119" s="70"/>
      <c r="E119" s="70"/>
      <c r="F119" s="70"/>
      <c r="G119" s="67"/>
      <c r="H119" s="67"/>
    </row>
    <row r="120" spans="1:13" ht="15" x14ac:dyDescent="0.2">
      <c r="A120" s="83" t="s">
        <v>87</v>
      </c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ht="15" x14ac:dyDescent="0.25">
      <c r="A121" s="67"/>
      <c r="B121" s="68"/>
      <c r="C121" s="71"/>
      <c r="D121" s="70"/>
      <c r="E121" s="70"/>
      <c r="F121" s="70"/>
      <c r="G121" s="67"/>
      <c r="H121" s="67"/>
    </row>
    <row r="122" spans="1:13" ht="15" x14ac:dyDescent="0.2">
      <c r="A122" s="83" t="s">
        <v>88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ht="15" x14ac:dyDescent="0.25">
      <c r="A123" s="67"/>
      <c r="B123" s="68"/>
      <c r="C123" s="71"/>
      <c r="D123" s="70"/>
      <c r="E123" s="70"/>
      <c r="F123" s="70"/>
      <c r="G123" s="67"/>
      <c r="H123" s="67"/>
    </row>
    <row r="124" spans="1:13" ht="15" x14ac:dyDescent="0.2">
      <c r="A124" s="75" t="s">
        <v>89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</sheetData>
  <mergeCells count="25">
    <mergeCell ref="T5:U5"/>
    <mergeCell ref="T6:U6"/>
    <mergeCell ref="B5:B6"/>
    <mergeCell ref="D5:D6"/>
    <mergeCell ref="E5:F5"/>
    <mergeCell ref="G5:H5"/>
    <mergeCell ref="I5:J5"/>
    <mergeCell ref="A124:M124"/>
    <mergeCell ref="A109:H109"/>
    <mergeCell ref="A2:M2"/>
    <mergeCell ref="A3:M3"/>
    <mergeCell ref="K5:L5"/>
    <mergeCell ref="M5:M6"/>
    <mergeCell ref="C5:C6"/>
    <mergeCell ref="A5:A6"/>
    <mergeCell ref="A114:M114"/>
    <mergeCell ref="A116:M116"/>
    <mergeCell ref="A118:M118"/>
    <mergeCell ref="A120:M120"/>
    <mergeCell ref="A122:M122"/>
    <mergeCell ref="L1:M1"/>
    <mergeCell ref="A106:M106"/>
    <mergeCell ref="A107:M107"/>
    <mergeCell ref="A110:M110"/>
    <mergeCell ref="A112:M112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6"/>
  <sheetViews>
    <sheetView workbookViewId="0">
      <selection activeCell="S7" sqref="S7"/>
    </sheetView>
  </sheetViews>
  <sheetFormatPr defaultRowHeight="12.75" x14ac:dyDescent="0.2"/>
  <cols>
    <col min="14" max="14" width="10" customWidth="1"/>
    <col min="270" max="270" width="10" customWidth="1"/>
    <col min="526" max="526" width="10" customWidth="1"/>
    <col min="782" max="782" width="10" customWidth="1"/>
    <col min="1038" max="1038" width="10" customWidth="1"/>
    <col min="1294" max="1294" width="10" customWidth="1"/>
    <col min="1550" max="1550" width="10" customWidth="1"/>
    <col min="1806" max="1806" width="10" customWidth="1"/>
    <col min="2062" max="2062" width="10" customWidth="1"/>
    <col min="2318" max="2318" width="10" customWidth="1"/>
    <col min="2574" max="2574" width="10" customWidth="1"/>
    <col min="2830" max="2830" width="10" customWidth="1"/>
    <col min="3086" max="3086" width="10" customWidth="1"/>
    <col min="3342" max="3342" width="10" customWidth="1"/>
    <col min="3598" max="3598" width="10" customWidth="1"/>
    <col min="3854" max="3854" width="10" customWidth="1"/>
    <col min="4110" max="4110" width="10" customWidth="1"/>
    <col min="4366" max="4366" width="10" customWidth="1"/>
    <col min="4622" max="4622" width="10" customWidth="1"/>
    <col min="4878" max="4878" width="10" customWidth="1"/>
    <col min="5134" max="5134" width="10" customWidth="1"/>
    <col min="5390" max="5390" width="10" customWidth="1"/>
    <col min="5646" max="5646" width="10" customWidth="1"/>
    <col min="5902" max="5902" width="10" customWidth="1"/>
    <col min="6158" max="6158" width="10" customWidth="1"/>
    <col min="6414" max="6414" width="10" customWidth="1"/>
    <col min="6670" max="6670" width="10" customWidth="1"/>
    <col min="6926" max="6926" width="10" customWidth="1"/>
    <col min="7182" max="7182" width="10" customWidth="1"/>
    <col min="7438" max="7438" width="10" customWidth="1"/>
    <col min="7694" max="7694" width="10" customWidth="1"/>
    <col min="7950" max="7950" width="10" customWidth="1"/>
    <col min="8206" max="8206" width="10" customWidth="1"/>
    <col min="8462" max="8462" width="10" customWidth="1"/>
    <col min="8718" max="8718" width="10" customWidth="1"/>
    <col min="8974" max="8974" width="10" customWidth="1"/>
    <col min="9230" max="9230" width="10" customWidth="1"/>
    <col min="9486" max="9486" width="10" customWidth="1"/>
    <col min="9742" max="9742" width="10" customWidth="1"/>
    <col min="9998" max="9998" width="10" customWidth="1"/>
    <col min="10254" max="10254" width="10" customWidth="1"/>
    <col min="10510" max="10510" width="10" customWidth="1"/>
    <col min="10766" max="10766" width="10" customWidth="1"/>
    <col min="11022" max="11022" width="10" customWidth="1"/>
    <col min="11278" max="11278" width="10" customWidth="1"/>
    <col min="11534" max="11534" width="10" customWidth="1"/>
    <col min="11790" max="11790" width="10" customWidth="1"/>
    <col min="12046" max="12046" width="10" customWidth="1"/>
    <col min="12302" max="12302" width="10" customWidth="1"/>
    <col min="12558" max="12558" width="10" customWidth="1"/>
    <col min="12814" max="12814" width="10" customWidth="1"/>
    <col min="13070" max="13070" width="10" customWidth="1"/>
    <col min="13326" max="13326" width="10" customWidth="1"/>
    <col min="13582" max="13582" width="10" customWidth="1"/>
    <col min="13838" max="13838" width="10" customWidth="1"/>
    <col min="14094" max="14094" width="10" customWidth="1"/>
    <col min="14350" max="14350" width="10" customWidth="1"/>
    <col min="14606" max="14606" width="10" customWidth="1"/>
    <col min="14862" max="14862" width="10" customWidth="1"/>
    <col min="15118" max="15118" width="10" customWidth="1"/>
    <col min="15374" max="15374" width="10" customWidth="1"/>
    <col min="15630" max="15630" width="10" customWidth="1"/>
    <col min="15886" max="15886" width="10" customWidth="1"/>
    <col min="16142" max="16142" width="10" customWidth="1"/>
  </cols>
  <sheetData>
    <row r="4" spans="1:15" ht="42.75" customHeight="1" x14ac:dyDescent="0.2">
      <c r="A4" s="88" t="s">
        <v>78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ht="23.25" customHeight="1" x14ac:dyDescent="0.2">
      <c r="A5" s="89" t="s">
        <v>70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5" ht="21" x14ac:dyDescent="0.2">
      <c r="A6" s="90" t="s">
        <v>71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5" ht="70.5" customHeight="1" x14ac:dyDescent="0.2">
      <c r="A7" s="91" t="s">
        <v>72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5" ht="16.5" x14ac:dyDescent="0.2">
      <c r="A8" s="92" t="s">
        <v>73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5" ht="16.5" x14ac:dyDescent="0.2">
      <c r="A9" s="92" t="s">
        <v>90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5" ht="16.5" x14ac:dyDescent="0.2">
      <c r="A10" s="92" t="s">
        <v>91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57"/>
    </row>
    <row r="11" spans="1:15" ht="16.5" x14ac:dyDescent="0.2">
      <c r="A11" s="92" t="s">
        <v>92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57"/>
    </row>
    <row r="12" spans="1:15" ht="16.5" x14ac:dyDescent="0.2">
      <c r="A12" s="92" t="s">
        <v>74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5" ht="16.5" x14ac:dyDescent="0.2">
      <c r="A13" s="87" t="s">
        <v>75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5" ht="16.5" x14ac:dyDescent="0.2">
      <c r="A14" s="87" t="s">
        <v>76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5" ht="16.5" x14ac:dyDescent="0.2">
      <c r="A15" s="87" t="s">
        <v>77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5" ht="16.5" x14ac:dyDescent="0.3">
      <c r="A16" s="58"/>
      <c r="B16" s="58"/>
      <c r="C16" s="59"/>
      <c r="D16" s="60"/>
      <c r="E16" s="60"/>
      <c r="F16" s="61"/>
      <c r="G16" s="62"/>
      <c r="H16" s="62"/>
    </row>
  </sheetData>
  <mergeCells count="12">
    <mergeCell ref="A15:N15"/>
    <mergeCell ref="A4:N4"/>
    <mergeCell ref="A5:N5"/>
    <mergeCell ref="A6:N6"/>
    <mergeCell ref="A7:N7"/>
    <mergeCell ref="A8:N8"/>
    <mergeCell ref="A9:N9"/>
    <mergeCell ref="A10:N10"/>
    <mergeCell ref="A11:N11"/>
    <mergeCell ref="A12:N12"/>
    <mergeCell ref="A13:N13"/>
    <mergeCell ref="A14:N14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3"/>
  <sheetViews>
    <sheetView view="pageBreakPreview" topLeftCell="A2" zoomScaleNormal="100" zoomScaleSheetLayoutView="100" workbookViewId="0">
      <selection activeCell="E4" sqref="E4"/>
    </sheetView>
  </sheetViews>
  <sheetFormatPr defaultRowHeight="12.75" x14ac:dyDescent="0.2"/>
  <cols>
    <col min="3" max="3" width="70.85546875" customWidth="1"/>
  </cols>
  <sheetData>
    <row r="1" spans="2:5" ht="27" customHeight="1" x14ac:dyDescent="0.2"/>
    <row r="2" spans="2:5" ht="27" customHeight="1" x14ac:dyDescent="0.2">
      <c r="C2" s="34" t="s">
        <v>63</v>
      </c>
    </row>
    <row r="3" spans="2:5" ht="27" customHeight="1" x14ac:dyDescent="0.2"/>
    <row r="4" spans="2:5" x14ac:dyDescent="0.2">
      <c r="B4" s="32">
        <v>1</v>
      </c>
      <c r="C4" s="2" t="s">
        <v>1</v>
      </c>
      <c r="D4" s="3" t="s">
        <v>2</v>
      </c>
      <c r="E4" s="31">
        <f>ხარჯთაღრიცხვა!F9</f>
        <v>80.900000000000006</v>
      </c>
    </row>
    <row r="5" spans="2:5" ht="25.5" x14ac:dyDescent="0.2">
      <c r="B5" s="32">
        <v>2</v>
      </c>
      <c r="C5" s="2" t="s">
        <v>12</v>
      </c>
      <c r="D5" s="3" t="s">
        <v>2</v>
      </c>
      <c r="E5" s="31">
        <f>E4</f>
        <v>80.900000000000006</v>
      </c>
    </row>
    <row r="6" spans="2:5" x14ac:dyDescent="0.2">
      <c r="B6" s="32">
        <v>3</v>
      </c>
      <c r="C6" s="2" t="s">
        <v>15</v>
      </c>
      <c r="D6" s="3" t="s">
        <v>2</v>
      </c>
      <c r="E6" s="31">
        <f>E5</f>
        <v>80.900000000000006</v>
      </c>
    </row>
    <row r="7" spans="2:5" x14ac:dyDescent="0.2">
      <c r="B7" s="32">
        <v>4</v>
      </c>
      <c r="C7" s="2" t="s">
        <v>17</v>
      </c>
      <c r="D7" s="3" t="s">
        <v>2</v>
      </c>
      <c r="E7" s="31">
        <f>E6</f>
        <v>80.900000000000006</v>
      </c>
    </row>
    <row r="8" spans="2:5" ht="25.5" x14ac:dyDescent="0.2">
      <c r="B8" s="32">
        <v>5</v>
      </c>
      <c r="C8" s="2" t="s">
        <v>62</v>
      </c>
      <c r="D8" s="3" t="s">
        <v>2</v>
      </c>
      <c r="E8" s="31" t="e">
        <f>ხარჯთაღრიცხვა!#REF!</f>
        <v>#REF!</v>
      </c>
    </row>
    <row r="9" spans="2:5" ht="25.5" x14ac:dyDescent="0.2">
      <c r="B9" s="32">
        <v>6</v>
      </c>
      <c r="C9" s="2" t="s">
        <v>26</v>
      </c>
      <c r="D9" s="3" t="s">
        <v>2</v>
      </c>
      <c r="E9" s="31">
        <f>ხარჯთაღრიცხვა!F43</f>
        <v>218</v>
      </c>
    </row>
    <row r="10" spans="2:5" ht="42.75" customHeight="1" x14ac:dyDescent="0.2">
      <c r="B10" s="32">
        <v>7</v>
      </c>
      <c r="C10" s="2" t="s">
        <v>27</v>
      </c>
      <c r="D10" s="3" t="s">
        <v>28</v>
      </c>
      <c r="E10" s="55">
        <f>ხარჯთაღრიცხვა!F54</f>
        <v>1341</v>
      </c>
    </row>
    <row r="11" spans="2:5" ht="51" x14ac:dyDescent="0.2">
      <c r="B11" s="32">
        <v>8</v>
      </c>
      <c r="C11" s="56" t="s">
        <v>65</v>
      </c>
      <c r="D11" s="20" t="s">
        <v>28</v>
      </c>
      <c r="E11" s="31">
        <f>ხარჯთაღრიცხვა!F60</f>
        <v>1341</v>
      </c>
    </row>
    <row r="12" spans="2:5" ht="25.5" x14ac:dyDescent="0.2">
      <c r="B12" s="32">
        <v>9</v>
      </c>
      <c r="C12" s="19" t="s">
        <v>64</v>
      </c>
      <c r="D12" s="20" t="s">
        <v>39</v>
      </c>
      <c r="E12" s="33">
        <f>ხარჯთაღრიცხვა!F73</f>
        <v>269</v>
      </c>
    </row>
    <row r="13" spans="2:5" x14ac:dyDescent="0.2">
      <c r="B13" s="32">
        <v>10</v>
      </c>
      <c r="C13" s="25" t="s">
        <v>43</v>
      </c>
      <c r="D13" s="3" t="s">
        <v>28</v>
      </c>
      <c r="E13" s="31">
        <f>ხარჯთაღრიცხვა!F80</f>
        <v>358</v>
      </c>
    </row>
  </sheetData>
  <printOptions horizontalCentered="1"/>
  <pageMargins left="0.19685039370078741" right="0.19685039370078741" top="0.59055118110236227" bottom="0.39370078740157483" header="0.19685039370078741" footer="0.19685039370078741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ხარჯთაღრიცხვა</vt:lpstr>
      <vt:lpstr>Лист1</vt:lpstr>
      <vt:lpstr>მოცულობთი უწყისი</vt:lpstr>
      <vt:lpstr>'მოცულობთი უწყისი'!Print_Area</vt:lpstr>
      <vt:lpstr>ხარჯთაღრიცხვა!Print_Area</vt:lpstr>
    </vt:vector>
  </TitlesOfParts>
  <Company>Konex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Konstantine Tskhadaia</cp:lastModifiedBy>
  <cp:lastPrinted>2019-02-25T11:50:02Z</cp:lastPrinted>
  <dcterms:created xsi:type="dcterms:W3CDTF">2004-12-20T11:27:35Z</dcterms:created>
  <dcterms:modified xsi:type="dcterms:W3CDTF">2019-02-25T12:50:07Z</dcterms:modified>
</cp:coreProperties>
</file>