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8800" windowHeight="12225" tabRatio="669"/>
  </bookViews>
  <sheets>
    <sheet name="დანართი 1" sheetId="2" r:id="rId1"/>
    <sheet name="დანართი 2" sheetId="1" r:id="rId2"/>
    <sheet name="დანართი 3" sheetId="5" r:id="rId3"/>
    <sheet name="დანართი 4" sheetId="8" r:id="rId4"/>
    <sheet name="მოც. უწყის" sheetId="9" r:id="rId5"/>
  </sheets>
  <definedNames>
    <definedName name="_xlnm.Print_Area" localSheetId="1">'დანართი 2'!$A$1:$M$73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8"/>
  <c r="J61"/>
  <c r="J63" s="1"/>
  <c r="L61"/>
  <c r="L63" s="1"/>
  <c r="M61"/>
  <c r="H62" l="1"/>
  <c r="H63" s="1"/>
  <c r="H64" s="1"/>
  <c r="H65" s="1"/>
  <c r="H66" s="1"/>
  <c r="M62"/>
  <c r="M63" s="1"/>
  <c r="M64" s="1"/>
  <c r="M65" s="1"/>
  <c r="M67" s="1"/>
  <c r="J64"/>
  <c r="J65" s="1"/>
  <c r="L64"/>
  <c r="L65" s="1"/>
  <c r="F26" i="9"/>
  <c r="F25"/>
  <c r="F34"/>
  <c r="F30"/>
  <c r="F27"/>
  <c r="F28" s="1"/>
  <c r="F23"/>
  <c r="F24" s="1"/>
  <c r="F20"/>
  <c r="F17"/>
  <c r="F13"/>
  <c r="F15" s="1"/>
  <c r="F11"/>
  <c r="F8"/>
  <c r="F9" s="1"/>
  <c r="F35"/>
  <c r="F22"/>
  <c r="F19"/>
  <c r="F14"/>
  <c r="F12"/>
  <c r="F58" i="8"/>
  <c r="F8"/>
  <c r="F52" s="1"/>
  <c r="F27"/>
  <c r="F33"/>
  <c r="F8" i="5"/>
  <c r="F52" s="1"/>
  <c r="F8" i="1"/>
  <c r="F45" i="8"/>
  <c r="F42"/>
  <c r="F41"/>
  <c r="F40"/>
  <c r="F45" i="5"/>
  <c r="F42"/>
  <c r="F41"/>
  <c r="F40"/>
  <c r="F42" i="1"/>
  <c r="F45"/>
  <c r="F41"/>
  <c r="F40"/>
  <c r="F10" i="9" l="1"/>
  <c r="F7"/>
  <c r="M66" i="8"/>
  <c r="H67"/>
  <c r="J66"/>
  <c r="J67"/>
  <c r="L66"/>
  <c r="L67"/>
  <c r="F29" i="9"/>
  <c r="F16"/>
  <c r="F18"/>
  <c r="F21"/>
  <c r="F32"/>
  <c r="F33"/>
  <c r="F31"/>
  <c r="F52" i="1"/>
  <c r="F58" l="1"/>
  <c r="F59" i="8" l="1"/>
  <c r="F60"/>
  <c r="F57"/>
  <c r="F56"/>
  <c r="F55"/>
  <c r="F54"/>
  <c r="F53"/>
  <c r="F51"/>
  <c r="F50"/>
  <c r="F49"/>
  <c r="F48"/>
  <c r="F47"/>
  <c r="F31"/>
  <c r="F24"/>
  <c r="F19"/>
  <c r="F18"/>
  <c r="F17"/>
  <c r="F15"/>
  <c r="F14"/>
  <c r="F13"/>
  <c r="F12"/>
  <c r="F10"/>
  <c r="F9"/>
  <c r="F57" i="5"/>
  <c r="F56"/>
  <c r="F55"/>
  <c r="F54"/>
  <c r="F53"/>
  <c r="F51"/>
  <c r="F50"/>
  <c r="F49"/>
  <c r="F48"/>
  <c r="F47"/>
  <c r="F27"/>
  <c r="F31" s="1"/>
  <c r="F19"/>
  <c r="F18"/>
  <c r="F17"/>
  <c r="F15"/>
  <c r="F14"/>
  <c r="F13"/>
  <c r="F12"/>
  <c r="F27" i="1"/>
  <c r="F33"/>
  <c r="F28" i="8" l="1"/>
  <c r="F30"/>
  <c r="F32"/>
  <c r="F25"/>
  <c r="F23"/>
  <c r="F21"/>
  <c r="F22"/>
  <c r="F26"/>
  <c r="F29"/>
  <c r="F28" i="5"/>
  <c r="F30"/>
  <c r="F32"/>
  <c r="F29"/>
  <c r="F60" i="1"/>
  <c r="F37" i="8" l="1"/>
  <c r="F35"/>
  <c r="F38"/>
  <c r="F36"/>
  <c r="F34"/>
  <c r="F59" i="1"/>
  <c r="F57"/>
  <c r="F56"/>
  <c r="F55"/>
  <c r="F54"/>
  <c r="F53"/>
  <c r="F32"/>
  <c r="F31"/>
  <c r="F30"/>
  <c r="F29"/>
  <c r="F28"/>
  <c r="F38"/>
  <c r="F37"/>
  <c r="F36"/>
  <c r="F35"/>
  <c r="F34"/>
  <c r="F51" l="1"/>
  <c r="F50"/>
  <c r="F49"/>
  <c r="F48"/>
  <c r="F47"/>
  <c r="E12" i="2" l="1"/>
  <c r="F26" i="1"/>
  <c r="F25"/>
  <c r="F24"/>
  <c r="F23"/>
  <c r="F22"/>
  <c r="F21"/>
  <c r="F19"/>
  <c r="F18"/>
  <c r="F17"/>
  <c r="F15"/>
  <c r="F14"/>
  <c r="F13"/>
  <c r="F12"/>
  <c r="F10" l="1"/>
  <c r="F9"/>
  <c r="D12" i="2" l="1"/>
  <c r="E10" l="1"/>
  <c r="D10" l="1"/>
  <c r="F58" i="5"/>
  <c r="F10"/>
  <c r="F25"/>
  <c r="F9"/>
  <c r="F60" l="1"/>
  <c r="F33"/>
  <c r="F35" s="1"/>
  <c r="F26"/>
  <c r="F59"/>
  <c r="F21"/>
  <c r="F24"/>
  <c r="F23"/>
  <c r="F34"/>
  <c r="F37"/>
  <c r="F22"/>
  <c r="F36" l="1"/>
  <c r="F38"/>
  <c r="E11" i="2" l="1"/>
  <c r="E13" s="1"/>
  <c r="D11" l="1"/>
  <c r="D13" s="1"/>
  <c r="D14" l="1"/>
  <c r="D15" s="1"/>
  <c r="D16" l="1"/>
  <c r="D17" s="1"/>
</calcChain>
</file>

<file path=xl/sharedStrings.xml><?xml version="1.0" encoding="utf-8"?>
<sst xmlns="http://schemas.openxmlformats.org/spreadsheetml/2006/main" count="527" uniqueCount="93">
  <si>
    <t>№</t>
  </si>
  <si>
    <t>ჯამი</t>
  </si>
  <si>
    <t>მანქანები</t>
  </si>
  <si>
    <t>ლარი</t>
  </si>
  <si>
    <t>სხვა ხარჯები</t>
  </si>
  <si>
    <t>მანქ/სთ</t>
  </si>
  <si>
    <t>ქვიშა ცემენტის ხსნარი 1/3</t>
  </si>
  <si>
    <t>ფასადის წყალემულსიური საღებავი</t>
  </si>
  <si>
    <t>კგ.</t>
  </si>
  <si>
    <t>ხარაჩოს ლითონის დეტალები</t>
  </si>
  <si>
    <t>ხარაჩოს ხის დეტალები</t>
  </si>
  <si>
    <t>ხის ფენილი</t>
  </si>
  <si>
    <t xml:space="preserve">ზედნადები ხარჯები </t>
  </si>
  <si>
    <t>გეგმიური დაგროვება</t>
  </si>
  <si>
    <t>სულ ჯამი: I</t>
  </si>
  <si>
    <t>#</t>
  </si>
  <si>
    <t>samuSaoebis dasaxeleba</t>
  </si>
  <si>
    <t>ganz. erTeuli</t>
  </si>
  <si>
    <t>Rirebuleba. Llari</t>
  </si>
  <si>
    <t>maT Soris xelfasi</t>
  </si>
  <si>
    <t>gauTvaliswinebeli xarjebi</t>
  </si>
  <si>
    <t>jami</t>
  </si>
  <si>
    <t>დღგ</t>
  </si>
  <si>
    <t>სულ ჯამი</t>
  </si>
  <si>
    <r>
      <t>მ</t>
    </r>
    <r>
      <rPr>
        <b/>
        <vertAlign val="superscript"/>
        <sz val="11"/>
        <color theme="1"/>
        <rFont val="AcadMtavr"/>
      </rPr>
      <t>3</t>
    </r>
  </si>
  <si>
    <r>
      <t>მ</t>
    </r>
    <r>
      <rPr>
        <vertAlign val="superscript"/>
        <sz val="11"/>
        <color theme="1"/>
        <rFont val="AcadMtavr"/>
      </rPr>
      <t>2</t>
    </r>
  </si>
  <si>
    <t>obieqtis lokaluri xarjTaRricxva</t>
  </si>
  <si>
    <t>danarTi #2</t>
  </si>
  <si>
    <t>samuSaoebis, resursebis dasaxeleba</t>
  </si>
  <si>
    <t>ganz.</t>
  </si>
  <si>
    <t>safuZveli</t>
  </si>
  <si>
    <t>normatiuli resursi</t>
  </si>
  <si>
    <t>erTeuli</t>
  </si>
  <si>
    <t>sul</t>
  </si>
  <si>
    <t>erT.fasi</t>
  </si>
  <si>
    <t>masala</t>
  </si>
  <si>
    <t>xelfasi</t>
  </si>
  <si>
    <t>manqana meqanizmebi</t>
  </si>
  <si>
    <t>შრომითი რესურსი</t>
  </si>
  <si>
    <t>კაც/სთ</t>
  </si>
  <si>
    <t>ფასადის კედლებისა და გადახურვის ფილების ქვედა ნაწილის  გასუფთავება ძველი ნალესისაგან</t>
  </si>
  <si>
    <r>
      <t>მ</t>
    </r>
    <r>
      <rPr>
        <b/>
        <vertAlign val="superscript"/>
        <sz val="11"/>
        <color theme="1"/>
        <rFont val="Calibri"/>
        <family val="2"/>
        <charset val="204"/>
        <scheme val="minor"/>
      </rPr>
      <t>2</t>
    </r>
  </si>
  <si>
    <r>
      <t>მ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</si>
  <si>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 xml:space="preserve">გარე ფანჯრებისა და მოაჯირის ღიობების ფერდოების შელესვა </t>
  </si>
  <si>
    <t>მეტრი</t>
  </si>
  <si>
    <t>ფასადის კედლების მაღალხარისხოვანი ლესვა ქვიშა ცემენტის ხსნარით</t>
  </si>
  <si>
    <t>თაბაშირი</t>
  </si>
  <si>
    <t>ბადე პლასტმასის სალესი</t>
  </si>
  <si>
    <t>საღებავი ზეთოვანი ანტიკოროზიული 3:1 ში მაღალი ხარისხის</t>
  </si>
  <si>
    <t>ოლიფა</t>
  </si>
  <si>
    <t>ლიტრ</t>
  </si>
  <si>
    <t>მოაჯირის ლითონის კონსტრუქციების დამუშავება და შეღებვა ზეთოვანი ანტიკოროზიული საღებავით</t>
  </si>
  <si>
    <t>ს.ნ და წ.                                                     15-164-8</t>
  </si>
  <si>
    <t>ს.ნ და წ.                      15-58-4</t>
  </si>
  <si>
    <t>ს.ნ და წ.                  15-52-3</t>
  </si>
  <si>
    <t>ს.ნ და წ.              15-52-1</t>
  </si>
  <si>
    <t>ს.ნ და წ.            46-15-2</t>
  </si>
  <si>
    <t>ს.ნ და წ.                                                     15-168-7</t>
  </si>
  <si>
    <t>ს.ნ და წ.                                                     15-168-8</t>
  </si>
  <si>
    <t>ფასადის კედლების მაღალხარისხოვანი დამუშავება და შეღებვა ფასადის წყალემულსიური საღებავით (ფერი შეთანხმდეს დამკვეთთან)</t>
  </si>
  <si>
    <t>გადახურვის ფილებისა და მოაჯირების ქვედა ნაწილის მაღალხარისხოვანი დამუშავება და შეღებვა ფასადის წყალემულსიური საღებავით</t>
  </si>
  <si>
    <t>მასალის ტრანსპორტი (მასალიდან)</t>
  </si>
  <si>
    <t>ტ.</t>
  </si>
  <si>
    <t>ს.ნ და წ.                                                     8-22-1</t>
  </si>
  <si>
    <t>სამშენებლო ნაგვის დატვირთვა თვითმცლელზე ხელით</t>
  </si>
  <si>
    <t>სამშენებლო ნაგვის ტრანსპორტირება 10 კმ-ზე.</t>
  </si>
  <si>
    <t>ს.ნ და წ.   1-80-2</t>
  </si>
  <si>
    <t>ხსნარის ტუმბო 3 კუბ/სთ</t>
  </si>
  <si>
    <t>საფითხნი ფასადის</t>
  </si>
  <si>
    <t>qalaq wyaltuboSi g. tabiZis quCaze #15 sacxovrebeli binis fasadis sareabilitacio samuSaoebis</t>
  </si>
  <si>
    <t>qalaq wyaltuboSi g. tabiZis quCaze #15 sacxovrebeli binis fasadis sareabilitacio samuSaoebi</t>
  </si>
  <si>
    <t>qalaq wyaltuboSi g. tabiZis quCaze #17 sacxovrebeli binis fasadis sareabilitacio samuSaoebi</t>
  </si>
  <si>
    <t>qalaq wyaltuboSi g. tabiZis quCaze #19 sacxovrebeli binis fasadis sareabilitacio samuSaoebi</t>
  </si>
  <si>
    <t>danarTi #3</t>
  </si>
  <si>
    <t>danarTi #4</t>
  </si>
  <si>
    <t xml:space="preserve">გადახურვის ფილისა და მოაჯირების გვერდების და ქვედა  ნაწილის მაღალხარისხოვანი ლესვა </t>
  </si>
  <si>
    <t>raodenoba</t>
  </si>
  <si>
    <t>qalaq wyaltuboSi g. tabiZis quCaze #17 sacxovrebeli binis fasadis sareabilitacio samuSaoebis</t>
  </si>
  <si>
    <t>qalaq wyaltuboSi g. tabiZis quCaze #19 sacxovrebeli binis fasadis sareabilitacio samuSaoebis</t>
  </si>
  <si>
    <t>საფითხი ფასადის</t>
  </si>
  <si>
    <t>ინვენტარული ხარაჩოების აწყობა და დაშლა</t>
  </si>
  <si>
    <t>ფერადი თუნუქის ფურცელი სისქით 0,5 მმ.</t>
  </si>
  <si>
    <t>ფანჯრებზე და მოაჯირებზე საცრემლეების მოწყობა ფერადი თუნუქის ფურცელით</t>
  </si>
  <si>
    <t>ს.ნ და წ.              12-8-2      გამო.</t>
  </si>
  <si>
    <t>სჭვალი დ=2,5 მმ. L=25 მმ.</t>
  </si>
  <si>
    <t>ცალი</t>
  </si>
  <si>
    <t>დუბელი პლასტმასის ბუდით L=60 მმ.</t>
  </si>
  <si>
    <t>moculobaTa uwyisi</t>
  </si>
  <si>
    <t>qalaq wyaltuboSi g. tabiZis quCaze #15, #17, #19 sacxovrebeli binebis fasadebis sareabilitacio samuSaoebis</t>
  </si>
  <si>
    <t>სულ ჯამი: II</t>
  </si>
  <si>
    <t>სულ ჯამი: III</t>
  </si>
  <si>
    <t>%</t>
  </si>
  <si>
    <r>
      <t xml:space="preserve">                                                                                                       </t>
    </r>
    <r>
      <rPr>
        <b/>
        <sz val="12"/>
        <rFont val="AcadNusx"/>
      </rPr>
      <t>danarTi #1</t>
    </r>
    <r>
      <rPr>
        <sz val="10"/>
        <rFont val="AcadNusx"/>
      </rPr>
      <t xml:space="preserve">
</t>
    </r>
    <r>
      <rPr>
        <b/>
        <sz val="12"/>
        <rFont val="AcadNusx"/>
      </rPr>
      <t xml:space="preserve"> წინადადების ფასი და ხარჯთაღრიცხვა</t>
    </r>
    <r>
      <rPr>
        <sz val="10"/>
        <rFont val="AcadNusx"/>
      </rPr>
      <t xml:space="preserve">
                                                                                                                                                                                                          ___________________________  ფასი ________________ (_________________________) ლარად.                                   (პრეტენდენტის დასახელება)                   (თანხა ციფრებით)       (თანხა სიტყვიერად) 
</t>
    </r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</si>
</sst>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_-* #,##0.00\ _₽_-;\-* #,##0.00\ _₽_-;_-* &quot;-&quot;??\ _₽_-;_-@_-"/>
    <numFmt numFmtId="166" formatCode="0.0000"/>
    <numFmt numFmtId="167" formatCode="0.00000"/>
  </numFmts>
  <fonts count="28">
    <font>
      <sz val="11"/>
      <color theme="1"/>
      <name val="Calibri"/>
      <family val="2"/>
      <charset val="204"/>
      <scheme val="minor"/>
    </font>
    <font>
      <b/>
      <sz val="11"/>
      <color theme="1"/>
      <name val="AcadMtav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cadNusx"/>
    </font>
    <font>
      <b/>
      <sz val="12"/>
      <name val="AcadNusx"/>
    </font>
    <font>
      <sz val="10"/>
      <name val="Arial"/>
      <family val="2"/>
    </font>
    <font>
      <b/>
      <i/>
      <sz val="10"/>
      <color theme="1"/>
      <name val="AcadNusx"/>
    </font>
    <font>
      <sz val="10"/>
      <color theme="1"/>
      <name val="AcadNusx"/>
    </font>
    <font>
      <b/>
      <sz val="10"/>
      <color theme="1"/>
      <name val="AcadNusx"/>
    </font>
    <font>
      <sz val="11"/>
      <color theme="1"/>
      <name val="AcadMtavr"/>
    </font>
    <font>
      <b/>
      <sz val="8"/>
      <color theme="1"/>
      <name val="AcadMtavr"/>
    </font>
    <font>
      <b/>
      <sz val="10"/>
      <color theme="1"/>
      <name val="AcadMtavr"/>
    </font>
    <font>
      <vertAlign val="superscript"/>
      <sz val="11"/>
      <color theme="1"/>
      <name val="AcadMtavr"/>
    </font>
    <font>
      <b/>
      <vertAlign val="superscript"/>
      <sz val="11"/>
      <color theme="1"/>
      <name val="AcadMtav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theme="1"/>
      <name val="Calibre"/>
      <charset val="204"/>
    </font>
    <font>
      <b/>
      <sz val="11"/>
      <color theme="1"/>
      <name val="Calibre"/>
      <charset val="204"/>
    </font>
    <font>
      <sz val="11"/>
      <name val="Calibre"/>
      <charset val="204"/>
    </font>
    <font>
      <b/>
      <sz val="11"/>
      <name val="Calibre"/>
      <charset val="204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AcadNusx"/>
    </font>
    <font>
      <sz val="11"/>
      <color theme="1"/>
      <name val="AcadNusx"/>
    </font>
    <font>
      <sz val="11"/>
      <color rgb="FFFF0000"/>
      <name val="AcadMtav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6" fillId="0" borderId="0"/>
    <xf numFmtId="165" fontId="15" fillId="0" borderId="0" applyFont="0" applyFill="0" applyBorder="0" applyAlignment="0" applyProtection="0"/>
  </cellStyleXfs>
  <cellXfs count="103">
    <xf numFmtId="0" fontId="0" fillId="0" borderId="0" xfId="0"/>
    <xf numFmtId="0" fontId="1" fillId="3" borderId="5" xfId="0" applyFont="1" applyFill="1" applyBorder="1" applyAlignment="1">
      <alignment horizontal="center" vertical="center"/>
    </xf>
    <xf numFmtId="9" fontId="1" fillId="3" borderId="5" xfId="0" applyNumberFormat="1" applyFont="1" applyFill="1" applyBorder="1" applyAlignment="1">
      <alignment horizontal="center" vertical="center"/>
    </xf>
    <xf numFmtId="0" fontId="6" fillId="0" borderId="0" xfId="3"/>
    <xf numFmtId="0" fontId="7" fillId="0" borderId="5" xfId="3" applyFont="1" applyBorder="1" applyAlignment="1">
      <alignment horizontal="center" vertical="center"/>
    </xf>
    <xf numFmtId="0" fontId="8" fillId="0" borderId="0" xfId="3" applyFont="1"/>
    <xf numFmtId="0" fontId="7" fillId="5" borderId="5" xfId="3" applyFont="1" applyFill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1" fontId="8" fillId="0" borderId="5" xfId="3" applyNumberFormat="1" applyFont="1" applyBorder="1" applyAlignment="1">
      <alignment horizontal="center" vertical="center"/>
    </xf>
    <xf numFmtId="1" fontId="9" fillId="0" borderId="5" xfId="3" applyNumberFormat="1" applyFont="1" applyBorder="1" applyAlignment="1">
      <alignment horizontal="center" vertical="center"/>
    </xf>
    <xf numFmtId="9" fontId="7" fillId="0" borderId="5" xfId="3" applyNumberFormat="1" applyFont="1" applyBorder="1" applyAlignment="1">
      <alignment horizontal="center" vertical="center"/>
    </xf>
    <xf numFmtId="9" fontId="9" fillId="0" borderId="5" xfId="3" applyNumberFormat="1" applyFont="1" applyBorder="1" applyAlignment="1">
      <alignment horizontal="center" vertical="center"/>
    </xf>
    <xf numFmtId="2" fontId="8" fillId="0" borderId="5" xfId="3" applyNumberFormat="1" applyFont="1" applyBorder="1" applyAlignment="1">
      <alignment horizontal="center" vertical="center"/>
    </xf>
    <xf numFmtId="2" fontId="9" fillId="0" borderId="5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10" fillId="0" borderId="0" xfId="0" applyFont="1"/>
    <xf numFmtId="0" fontId="1" fillId="0" borderId="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 wrapText="1"/>
    </xf>
    <xf numFmtId="0" fontId="1" fillId="0" borderId="0" xfId="0" applyFont="1"/>
    <xf numFmtId="0" fontId="1" fillId="3" borderId="5" xfId="0" applyFont="1" applyFill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0" fontId="10" fillId="3" borderId="5" xfId="0" applyFont="1" applyFill="1" applyBorder="1"/>
    <xf numFmtId="0" fontId="10" fillId="4" borderId="5" xfId="0" applyFont="1" applyFill="1" applyBorder="1"/>
    <xf numFmtId="0" fontId="1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6" fillId="3" borderId="5" xfId="0" applyFont="1" applyFill="1" applyBorder="1" applyAlignment="1">
      <alignment vertical="center" wrapText="1"/>
    </xf>
    <xf numFmtId="0" fontId="15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18" fillId="7" borderId="5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5" xfId="0" applyBorder="1"/>
    <xf numFmtId="166" fontId="20" fillId="3" borderId="5" xfId="0" applyNumberFormat="1" applyFont="1" applyFill="1" applyBorder="1"/>
    <xf numFmtId="166" fontId="21" fillId="3" borderId="5" xfId="0" applyNumberFormat="1" applyFont="1" applyFill="1" applyBorder="1"/>
    <xf numFmtId="2" fontId="20" fillId="3" borderId="5" xfId="0" applyNumberFormat="1" applyFont="1" applyFill="1" applyBorder="1" applyAlignment="1">
      <alignment horizontal="right" vertical="center"/>
    </xf>
    <xf numFmtId="166" fontId="20" fillId="0" borderId="5" xfId="0" applyNumberFormat="1" applyFont="1" applyBorder="1"/>
    <xf numFmtId="2" fontId="20" fillId="0" borderId="5" xfId="0" applyNumberFormat="1" applyFont="1" applyBorder="1" applyAlignment="1">
      <alignment horizontal="right" vertical="center"/>
    </xf>
    <xf numFmtId="166" fontId="21" fillId="3" borderId="5" xfId="0" applyNumberFormat="1" applyFont="1" applyFill="1" applyBorder="1" applyAlignment="1">
      <alignment vertical="center"/>
    </xf>
    <xf numFmtId="2" fontId="21" fillId="3" borderId="5" xfId="0" applyNumberFormat="1" applyFont="1" applyFill="1" applyBorder="1" applyAlignment="1">
      <alignment horizontal="right" vertical="center"/>
    </xf>
    <xf numFmtId="166" fontId="20" fillId="0" borderId="5" xfId="0" applyNumberFormat="1" applyFont="1" applyBorder="1" applyAlignment="1">
      <alignment horizontal="right" vertical="center"/>
    </xf>
    <xf numFmtId="2" fontId="22" fillId="6" borderId="5" xfId="4" applyNumberFormat="1" applyFont="1" applyFill="1" applyBorder="1" applyAlignment="1" applyProtection="1">
      <alignment horizontal="right" vertical="center"/>
      <protection locked="0"/>
    </xf>
    <xf numFmtId="2" fontId="22" fillId="6" borderId="5" xfId="4" applyNumberFormat="1" applyFont="1" applyFill="1" applyBorder="1" applyAlignment="1">
      <alignment horizontal="right" vertical="center"/>
    </xf>
    <xf numFmtId="166" fontId="23" fillId="3" borderId="5" xfId="1" applyNumberFormat="1" applyFont="1" applyFill="1" applyBorder="1" applyAlignment="1">
      <alignment horizontal="right" vertical="center" wrapText="1"/>
    </xf>
    <xf numFmtId="166" fontId="23" fillId="3" borderId="5" xfId="1" applyNumberFormat="1" applyFont="1" applyFill="1" applyBorder="1" applyAlignment="1">
      <alignment horizontal="right" vertical="center"/>
    </xf>
    <xf numFmtId="2" fontId="23" fillId="3" borderId="5" xfId="1" applyNumberFormat="1" applyFont="1" applyFill="1" applyBorder="1" applyAlignment="1" applyProtection="1">
      <alignment horizontal="right" vertical="center" wrapText="1"/>
      <protection locked="0"/>
    </xf>
    <xf numFmtId="2" fontId="23" fillId="3" borderId="5" xfId="1" applyNumberFormat="1" applyFont="1" applyFill="1" applyBorder="1" applyAlignment="1">
      <alignment horizontal="right" vertical="center" wrapText="1"/>
    </xf>
    <xf numFmtId="2" fontId="20" fillId="3" borderId="5" xfId="0" applyNumberFormat="1" applyFont="1" applyFill="1" applyBorder="1"/>
    <xf numFmtId="2" fontId="21" fillId="3" borderId="5" xfId="0" applyNumberFormat="1" applyFont="1" applyFill="1" applyBorder="1"/>
    <xf numFmtId="0" fontId="20" fillId="3" borderId="5" xfId="0" applyFont="1" applyFill="1" applyBorder="1"/>
    <xf numFmtId="0" fontId="20" fillId="4" borderId="5" xfId="0" applyFont="1" applyFill="1" applyBorder="1"/>
    <xf numFmtId="2" fontId="21" fillId="4" borderId="5" xfId="0" applyNumberFormat="1" applyFont="1" applyFill="1" applyBorder="1"/>
    <xf numFmtId="167" fontId="20" fillId="0" borderId="5" xfId="0" applyNumberFormat="1" applyFont="1" applyBorder="1" applyAlignment="1">
      <alignment horizontal="right" vertical="center"/>
    </xf>
    <xf numFmtId="0" fontId="8" fillId="0" borderId="5" xfId="3" applyFont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5" fillId="0" borderId="0" xfId="0" applyFont="1" applyBorder="1" applyAlignment="1">
      <alignment vertical="center" wrapText="1"/>
    </xf>
    <xf numFmtId="0" fontId="26" fillId="0" borderId="0" xfId="3" applyFont="1"/>
    <xf numFmtId="0" fontId="10" fillId="6" borderId="0" xfId="0" applyFont="1" applyFill="1"/>
    <xf numFmtId="0" fontId="27" fillId="0" borderId="0" xfId="0" applyFont="1"/>
    <xf numFmtId="0" fontId="27" fillId="6" borderId="0" xfId="0" applyFont="1" applyFill="1"/>
    <xf numFmtId="0" fontId="1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6" fontId="21" fillId="3" borderId="5" xfId="0" applyNumberFormat="1" applyFont="1" applyFill="1" applyBorder="1" applyAlignment="1">
      <alignment horizontal="center" vertical="center"/>
    </xf>
    <xf numFmtId="166" fontId="20" fillId="0" borderId="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5">
    <cellStyle name="Comma" xfId="4" builtinId="3"/>
    <cellStyle name="Normal" xfId="0" builtinId="0"/>
    <cellStyle name="Normal 2" xfId="3"/>
    <cellStyle name="Обычный 4_პუშკინის 13" xfId="2"/>
    <cellStyle name="მძიმე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topLeftCell="A4" workbookViewId="0">
      <selection activeCell="B23" sqref="B23"/>
    </sheetView>
  </sheetViews>
  <sheetFormatPr defaultRowHeight="24" customHeight="1"/>
  <cols>
    <col min="1" max="1" width="4" style="3" customWidth="1"/>
    <col min="2" max="2" width="61.140625" style="3" customWidth="1"/>
    <col min="3" max="3" width="22.28515625" style="3" customWidth="1"/>
    <col min="4" max="4" width="25.28515625" style="3" customWidth="1"/>
    <col min="5" max="5" width="27.5703125" style="3" customWidth="1"/>
    <col min="6" max="6" width="12.140625" style="3" customWidth="1"/>
    <col min="7" max="7" width="11.85546875" style="3" customWidth="1"/>
    <col min="8" max="16384" width="9.140625" style="3"/>
  </cols>
  <sheetData>
    <row r="1" spans="1:6" ht="25.5" customHeight="1">
      <c r="A1" s="84" t="s">
        <v>92</v>
      </c>
      <c r="B1" s="84"/>
      <c r="C1" s="84"/>
      <c r="D1" s="84"/>
      <c r="E1" s="84"/>
    </row>
    <row r="2" spans="1:6" ht="17.25" customHeight="1">
      <c r="A2" s="84"/>
      <c r="B2" s="84"/>
      <c r="C2" s="84"/>
      <c r="D2" s="84"/>
      <c r="E2" s="84"/>
    </row>
    <row r="3" spans="1:6" ht="12.75">
      <c r="A3" s="84"/>
      <c r="B3" s="84"/>
      <c r="C3" s="84"/>
      <c r="D3" s="84"/>
      <c r="E3" s="84"/>
    </row>
    <row r="4" spans="1:6" ht="12.75">
      <c r="A4" s="84"/>
      <c r="B4" s="84"/>
      <c r="C4" s="84"/>
      <c r="D4" s="84"/>
      <c r="E4" s="84"/>
    </row>
    <row r="5" spans="1:6" ht="12.75">
      <c r="A5" s="84"/>
      <c r="B5" s="84"/>
      <c r="C5" s="84"/>
      <c r="D5" s="84"/>
      <c r="E5" s="84"/>
    </row>
    <row r="6" spans="1:6" ht="23.25" customHeight="1">
      <c r="A6" s="84"/>
      <c r="B6" s="84"/>
      <c r="C6" s="84"/>
      <c r="D6" s="84"/>
      <c r="E6" s="84"/>
    </row>
    <row r="7" spans="1:6" ht="30.75" customHeight="1">
      <c r="A7" s="84"/>
      <c r="B7" s="84"/>
      <c r="C7" s="84"/>
      <c r="D7" s="84"/>
      <c r="E7" s="84"/>
    </row>
    <row r="8" spans="1:6" ht="22.5" customHeight="1">
      <c r="A8" s="4" t="s">
        <v>15</v>
      </c>
      <c r="B8" s="4" t="s">
        <v>16</v>
      </c>
      <c r="C8" s="4" t="s">
        <v>17</v>
      </c>
      <c r="D8" s="4" t="s">
        <v>18</v>
      </c>
      <c r="E8" s="4" t="s">
        <v>19</v>
      </c>
      <c r="F8" s="5"/>
    </row>
    <row r="9" spans="1:6" ht="13.5">
      <c r="A9" s="6">
        <v>1</v>
      </c>
      <c r="B9" s="6">
        <v>2</v>
      </c>
      <c r="C9" s="6">
        <v>3</v>
      </c>
      <c r="D9" s="6">
        <v>4</v>
      </c>
      <c r="E9" s="6">
        <v>5</v>
      </c>
      <c r="F9" s="5"/>
    </row>
    <row r="10" spans="1:6" ht="34.5" customHeight="1">
      <c r="A10" s="7">
        <v>1</v>
      </c>
      <c r="B10" s="61" t="s">
        <v>70</v>
      </c>
      <c r="C10" s="7" t="s">
        <v>3</v>
      </c>
      <c r="D10" s="8">
        <f>'დანართი 2'!M67</f>
        <v>0</v>
      </c>
      <c r="E10" s="8">
        <f>'დანართი 2'!J67</f>
        <v>0</v>
      </c>
      <c r="F10" s="5"/>
    </row>
    <row r="11" spans="1:6" ht="34.5" customHeight="1">
      <c r="A11" s="7">
        <v>2</v>
      </c>
      <c r="B11" s="61" t="s">
        <v>71</v>
      </c>
      <c r="C11" s="7" t="s">
        <v>3</v>
      </c>
      <c r="D11" s="8">
        <f>'დანართი 3'!M67</f>
        <v>0</v>
      </c>
      <c r="E11" s="8">
        <f>'დანართი 3'!J67</f>
        <v>0</v>
      </c>
      <c r="F11" s="5"/>
    </row>
    <row r="12" spans="1:6" ht="34.5" customHeight="1">
      <c r="A12" s="7">
        <v>3</v>
      </c>
      <c r="B12" s="61" t="s">
        <v>72</v>
      </c>
      <c r="C12" s="7" t="s">
        <v>3</v>
      </c>
      <c r="D12" s="8" t="e">
        <f>'დანართი 4'!M67</f>
        <v>#VALUE!</v>
      </c>
      <c r="E12" s="8" t="e">
        <f>'დანართი 4'!J67</f>
        <v>#VALUE!</v>
      </c>
      <c r="F12" s="5"/>
    </row>
    <row r="13" spans="1:6" ht="13.5">
      <c r="A13" s="7"/>
      <c r="B13" s="4" t="s">
        <v>1</v>
      </c>
      <c r="C13" s="4"/>
      <c r="D13" s="9" t="e">
        <f>SUM(D10:D12)</f>
        <v>#VALUE!</v>
      </c>
      <c r="E13" s="9" t="e">
        <f>SUM(E10:E12)</f>
        <v>#VALUE!</v>
      </c>
      <c r="F13" s="5"/>
    </row>
    <row r="14" spans="1:6" ht="13.5">
      <c r="A14" s="7"/>
      <c r="B14" s="4" t="s">
        <v>20</v>
      </c>
      <c r="C14" s="10">
        <v>0.05</v>
      </c>
      <c r="D14" s="9" t="e">
        <f>D13*C14</f>
        <v>#VALUE!</v>
      </c>
      <c r="E14" s="9"/>
      <c r="F14" s="5"/>
    </row>
    <row r="15" spans="1:6" ht="13.5">
      <c r="A15" s="7"/>
      <c r="B15" s="4" t="s">
        <v>21</v>
      </c>
      <c r="C15" s="4"/>
      <c r="D15" s="9" t="e">
        <f>SUM(D13:D14)</f>
        <v>#VALUE!</v>
      </c>
      <c r="E15" s="9"/>
      <c r="F15" s="5"/>
    </row>
    <row r="16" spans="1:6" ht="13.5">
      <c r="A16" s="7"/>
      <c r="B16" s="7" t="s">
        <v>22</v>
      </c>
      <c r="C16" s="11">
        <v>0.18</v>
      </c>
      <c r="D16" s="12" t="e">
        <f>D15*C16</f>
        <v>#VALUE!</v>
      </c>
      <c r="E16" s="8"/>
      <c r="F16" s="5"/>
    </row>
    <row r="17" spans="1:6" ht="13.5">
      <c r="A17" s="7"/>
      <c r="B17" s="4" t="s">
        <v>23</v>
      </c>
      <c r="C17" s="4"/>
      <c r="D17" s="13" t="e">
        <f>SUM(D15:D16)</f>
        <v>#VALUE!</v>
      </c>
      <c r="E17" s="9"/>
      <c r="F17" s="5"/>
    </row>
    <row r="18" spans="1:6" ht="13.5">
      <c r="A18" s="14"/>
      <c r="B18" s="14"/>
      <c r="C18" s="14"/>
      <c r="D18" s="14"/>
      <c r="E18" s="14"/>
      <c r="F18" s="5"/>
    </row>
    <row r="19" spans="1:6" ht="15">
      <c r="A19" s="14"/>
      <c r="B19" s="69"/>
      <c r="C19" s="14"/>
      <c r="D19" s="14"/>
      <c r="E19" s="14"/>
      <c r="F19" s="5"/>
    </row>
    <row r="20" spans="1:6" ht="13.5">
      <c r="A20" s="14"/>
      <c r="B20" s="14"/>
      <c r="C20" s="14"/>
      <c r="D20" s="14"/>
      <c r="E20" s="14"/>
      <c r="F20" s="5"/>
    </row>
    <row r="21" spans="1:6" ht="15.75">
      <c r="A21" s="68"/>
      <c r="B21" s="71"/>
      <c r="C21" s="68"/>
      <c r="D21" s="68"/>
      <c r="E21" s="68"/>
      <c r="F21" s="5"/>
    </row>
    <row r="22" spans="1:6" ht="15.75">
      <c r="A22" s="5"/>
      <c r="B22" s="72"/>
      <c r="C22" s="5"/>
      <c r="D22" s="5"/>
      <c r="E22" s="5"/>
      <c r="F22" s="5"/>
    </row>
    <row r="23" spans="1:6" ht="15">
      <c r="A23" s="5"/>
      <c r="B23" s="70"/>
      <c r="C23" s="5"/>
      <c r="D23" s="5"/>
      <c r="E23" s="5"/>
      <c r="F23" s="5"/>
    </row>
    <row r="24" spans="1:6" ht="13.5">
      <c r="A24" s="5"/>
      <c r="B24" s="5"/>
      <c r="C24" s="5"/>
      <c r="D24" s="5"/>
      <c r="E24" s="5"/>
      <c r="F24" s="5"/>
    </row>
    <row r="25" spans="1:6" ht="13.5">
      <c r="A25" s="5"/>
      <c r="B25" s="5"/>
      <c r="C25" s="5"/>
      <c r="D25" s="5"/>
      <c r="E25" s="5"/>
      <c r="F25" s="5"/>
    </row>
    <row r="26" spans="1:6" ht="13.5">
      <c r="A26" s="5"/>
      <c r="B26" s="5"/>
      <c r="C26" s="5"/>
      <c r="D26" s="5"/>
      <c r="E26" s="5"/>
      <c r="F26" s="5"/>
    </row>
    <row r="27" spans="1:6" ht="13.5">
      <c r="A27" s="5"/>
      <c r="B27" s="5"/>
      <c r="C27" s="5"/>
      <c r="D27" s="5"/>
      <c r="E27" s="5"/>
      <c r="F27" s="5"/>
    </row>
    <row r="28" spans="1:6" ht="13.5">
      <c r="A28" s="5"/>
      <c r="B28" s="5"/>
      <c r="C28" s="5"/>
      <c r="D28" s="5"/>
      <c r="E28" s="5"/>
      <c r="F28" s="5"/>
    </row>
    <row r="29" spans="1:6" ht="13.5">
      <c r="A29" s="5"/>
      <c r="B29" s="5"/>
      <c r="C29" s="5"/>
      <c r="D29" s="5"/>
      <c r="E29" s="5"/>
      <c r="F29" s="5"/>
    </row>
  </sheetData>
  <mergeCells count="1">
    <mergeCell ref="A1:E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3"/>
  <sheetViews>
    <sheetView topLeftCell="A43" zoomScaleNormal="100" workbookViewId="0">
      <selection activeCell="O8" sqref="O8"/>
    </sheetView>
  </sheetViews>
  <sheetFormatPr defaultRowHeight="14.25"/>
  <cols>
    <col min="1" max="1" width="3.28515625" style="15" customWidth="1"/>
    <col min="2" max="2" width="9" style="15" customWidth="1"/>
    <col min="3" max="3" width="60.7109375" style="15" customWidth="1"/>
    <col min="4" max="4" width="9.140625" style="15"/>
    <col min="5" max="5" width="10.85546875" style="15" customWidth="1"/>
    <col min="6" max="6" width="10.42578125" style="15" customWidth="1"/>
    <col min="7" max="7" width="8.5703125" style="15" customWidth="1"/>
    <col min="8" max="8" width="10.140625" style="15" customWidth="1"/>
    <col min="9" max="9" width="7.85546875" style="15" customWidth="1"/>
    <col min="10" max="10" width="9.42578125" style="15" customWidth="1"/>
    <col min="11" max="11" width="7.42578125" style="15" customWidth="1"/>
    <col min="12" max="13" width="9.85546875" style="15" customWidth="1"/>
    <col min="14" max="16384" width="9.140625" style="15"/>
  </cols>
  <sheetData>
    <row r="1" spans="1:13">
      <c r="A1" s="99" t="s">
        <v>69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>
      <c r="A2" s="100" t="s">
        <v>26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00" t="s">
        <v>27</v>
      </c>
      <c r="M3" s="100"/>
    </row>
    <row r="4" spans="1:13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3.75" customHeight="1">
      <c r="A5" s="85" t="s">
        <v>0</v>
      </c>
      <c r="B5" s="89" t="s">
        <v>30</v>
      </c>
      <c r="C5" s="85" t="s">
        <v>28</v>
      </c>
      <c r="D5" s="85" t="s">
        <v>29</v>
      </c>
      <c r="E5" s="97" t="s">
        <v>31</v>
      </c>
      <c r="F5" s="98"/>
      <c r="G5" s="95" t="s">
        <v>35</v>
      </c>
      <c r="H5" s="96"/>
      <c r="I5" s="95" t="s">
        <v>36</v>
      </c>
      <c r="J5" s="96"/>
      <c r="K5" s="97" t="s">
        <v>37</v>
      </c>
      <c r="L5" s="98"/>
      <c r="M5" s="85" t="s">
        <v>21</v>
      </c>
    </row>
    <row r="6" spans="1:13" ht="28.5">
      <c r="A6" s="87"/>
      <c r="B6" s="91"/>
      <c r="C6" s="87"/>
      <c r="D6" s="87"/>
      <c r="E6" s="18" t="s">
        <v>32</v>
      </c>
      <c r="F6" s="19" t="s">
        <v>33</v>
      </c>
      <c r="G6" s="20" t="s">
        <v>34</v>
      </c>
      <c r="H6" s="19" t="s">
        <v>21</v>
      </c>
      <c r="I6" s="20" t="s">
        <v>34</v>
      </c>
      <c r="J6" s="19" t="s">
        <v>21</v>
      </c>
      <c r="K6" s="20" t="s">
        <v>34</v>
      </c>
      <c r="L6" s="19" t="s">
        <v>21</v>
      </c>
      <c r="M6" s="87"/>
    </row>
    <row r="7" spans="1:13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</row>
    <row r="8" spans="1:13" s="23" customFormat="1" ht="30.75" customHeight="1">
      <c r="A8" s="85">
        <v>1</v>
      </c>
      <c r="B8" s="88" t="s">
        <v>56</v>
      </c>
      <c r="C8" s="34" t="s">
        <v>40</v>
      </c>
      <c r="D8" s="62" t="s">
        <v>41</v>
      </c>
      <c r="E8" s="41"/>
      <c r="F8" s="42">
        <f>F11+F20</f>
        <v>984.46</v>
      </c>
      <c r="G8" s="43"/>
      <c r="H8" s="43"/>
      <c r="I8" s="43"/>
      <c r="J8" s="43"/>
      <c r="K8" s="43"/>
      <c r="L8" s="43"/>
      <c r="M8" s="43"/>
    </row>
    <row r="9" spans="1:13" ht="15">
      <c r="A9" s="86"/>
      <c r="B9" s="88"/>
      <c r="C9" s="35" t="s">
        <v>38</v>
      </c>
      <c r="D9" s="63" t="s">
        <v>39</v>
      </c>
      <c r="E9" s="44">
        <v>0.186</v>
      </c>
      <c r="F9" s="44">
        <f>E9*F8</f>
        <v>183.10956000000002</v>
      </c>
      <c r="G9" s="45"/>
      <c r="H9" s="45"/>
      <c r="I9" s="45"/>
      <c r="J9" s="45"/>
      <c r="K9" s="45"/>
      <c r="L9" s="45"/>
      <c r="M9" s="45"/>
    </row>
    <row r="10" spans="1:13" ht="15">
      <c r="A10" s="87"/>
      <c r="B10" s="88"/>
      <c r="C10" s="35" t="s">
        <v>2</v>
      </c>
      <c r="D10" s="63" t="s">
        <v>3</v>
      </c>
      <c r="E10" s="44">
        <v>1.6000000000000001E-3</v>
      </c>
      <c r="F10" s="44">
        <f>E10*F8</f>
        <v>1.5751360000000001</v>
      </c>
      <c r="G10" s="45"/>
      <c r="H10" s="45"/>
      <c r="I10" s="45"/>
      <c r="J10" s="45"/>
      <c r="K10" s="45"/>
      <c r="L10" s="45"/>
      <c r="M10" s="45"/>
    </row>
    <row r="11" spans="1:13" ht="30">
      <c r="A11" s="85">
        <v>2</v>
      </c>
      <c r="B11" s="88" t="s">
        <v>55</v>
      </c>
      <c r="C11" s="34" t="s">
        <v>45</v>
      </c>
      <c r="D11" s="62" t="s">
        <v>41</v>
      </c>
      <c r="E11" s="41"/>
      <c r="F11" s="46">
        <v>921.9</v>
      </c>
      <c r="G11" s="43"/>
      <c r="H11" s="43"/>
      <c r="I11" s="43"/>
      <c r="J11" s="43"/>
      <c r="K11" s="43"/>
      <c r="L11" s="43"/>
      <c r="M11" s="43"/>
    </row>
    <row r="12" spans="1:13" ht="15">
      <c r="A12" s="86"/>
      <c r="B12" s="88"/>
      <c r="C12" s="35" t="s">
        <v>38</v>
      </c>
      <c r="D12" s="63" t="s">
        <v>39</v>
      </c>
      <c r="E12" s="44">
        <v>0.93</v>
      </c>
      <c r="F12" s="44">
        <f>E12*F11</f>
        <v>857.36700000000008</v>
      </c>
      <c r="G12" s="45"/>
      <c r="H12" s="45"/>
      <c r="I12" s="45"/>
      <c r="J12" s="45"/>
      <c r="K12" s="45"/>
      <c r="L12" s="45"/>
      <c r="M12" s="45"/>
    </row>
    <row r="13" spans="1:13" ht="15">
      <c r="A13" s="86"/>
      <c r="B13" s="88"/>
      <c r="C13" s="36" t="s">
        <v>67</v>
      </c>
      <c r="D13" s="64" t="s">
        <v>5</v>
      </c>
      <c r="E13" s="44">
        <v>2.4E-2</v>
      </c>
      <c r="F13" s="44">
        <f>E13*F11</f>
        <v>22.125599999999999</v>
      </c>
      <c r="G13" s="45"/>
      <c r="H13" s="45"/>
      <c r="I13" s="45"/>
      <c r="J13" s="45"/>
      <c r="K13" s="45"/>
      <c r="L13" s="45"/>
      <c r="M13" s="45"/>
    </row>
    <row r="14" spans="1:13" ht="15">
      <c r="A14" s="86"/>
      <c r="B14" s="88"/>
      <c r="C14" s="35" t="s">
        <v>2</v>
      </c>
      <c r="D14" s="63" t="s">
        <v>3</v>
      </c>
      <c r="E14" s="44">
        <v>2.5999999999999999E-2</v>
      </c>
      <c r="F14" s="44">
        <f>E14*F11</f>
        <v>23.969399999999997</v>
      </c>
      <c r="G14" s="45"/>
      <c r="H14" s="45"/>
      <c r="I14" s="45"/>
      <c r="J14" s="45"/>
      <c r="K14" s="45"/>
      <c r="L14" s="45"/>
      <c r="M14" s="45"/>
    </row>
    <row r="15" spans="1:13" ht="17.25">
      <c r="A15" s="87"/>
      <c r="B15" s="88"/>
      <c r="C15" s="37" t="s">
        <v>6</v>
      </c>
      <c r="D15" s="63" t="s">
        <v>42</v>
      </c>
      <c r="E15" s="44">
        <v>2.6800000000000001E-2</v>
      </c>
      <c r="F15" s="44">
        <f>E15*F11</f>
        <v>24.70692</v>
      </c>
      <c r="G15" s="45"/>
      <c r="H15" s="45"/>
      <c r="I15" s="45"/>
      <c r="J15" s="45"/>
      <c r="K15" s="45"/>
      <c r="L15" s="45"/>
      <c r="M15" s="45"/>
    </row>
    <row r="16" spans="1:13" ht="30">
      <c r="A16" s="85">
        <v>3</v>
      </c>
      <c r="B16" s="92" t="s">
        <v>54</v>
      </c>
      <c r="C16" s="34" t="s">
        <v>43</v>
      </c>
      <c r="D16" s="62" t="s">
        <v>44</v>
      </c>
      <c r="E16" s="42"/>
      <c r="F16" s="42">
        <v>497.1</v>
      </c>
      <c r="G16" s="43"/>
      <c r="H16" s="43"/>
      <c r="I16" s="43"/>
      <c r="J16" s="43"/>
      <c r="K16" s="43"/>
      <c r="L16" s="43"/>
      <c r="M16" s="43"/>
    </row>
    <row r="17" spans="1:21" ht="15">
      <c r="A17" s="86"/>
      <c r="B17" s="93"/>
      <c r="C17" s="35" t="s">
        <v>38</v>
      </c>
      <c r="D17" s="63" t="s">
        <v>39</v>
      </c>
      <c r="E17" s="44">
        <v>0.3</v>
      </c>
      <c r="F17" s="44">
        <f>E17*F16</f>
        <v>149.13</v>
      </c>
      <c r="G17" s="45"/>
      <c r="H17" s="45"/>
      <c r="I17" s="45"/>
      <c r="J17" s="45"/>
      <c r="K17" s="45"/>
      <c r="L17" s="45"/>
      <c r="M17" s="45"/>
    </row>
    <row r="18" spans="1:21" ht="15">
      <c r="A18" s="86"/>
      <c r="B18" s="93"/>
      <c r="C18" s="35" t="s">
        <v>2</v>
      </c>
      <c r="D18" s="63" t="s">
        <v>3</v>
      </c>
      <c r="E18" s="44">
        <v>1.0999999999999999E-2</v>
      </c>
      <c r="F18" s="44">
        <f>E18*F16</f>
        <v>5.4680999999999997</v>
      </c>
      <c r="G18" s="45"/>
      <c r="H18" s="45"/>
      <c r="I18" s="45"/>
      <c r="J18" s="45"/>
      <c r="K18" s="45"/>
      <c r="L18" s="45"/>
      <c r="M18" s="45"/>
      <c r="P18" s="73"/>
      <c r="Q18" s="73"/>
      <c r="R18" s="73"/>
      <c r="S18" s="73"/>
      <c r="T18" s="73"/>
      <c r="U18" s="73"/>
    </row>
    <row r="19" spans="1:21" ht="17.25">
      <c r="A19" s="87"/>
      <c r="B19" s="94"/>
      <c r="C19" s="37" t="s">
        <v>6</v>
      </c>
      <c r="D19" s="63" t="s">
        <v>42</v>
      </c>
      <c r="E19" s="44">
        <v>6.7000000000000002E-3</v>
      </c>
      <c r="F19" s="44">
        <f>E19*F16</f>
        <v>3.3305700000000003</v>
      </c>
      <c r="G19" s="45"/>
      <c r="H19" s="45"/>
      <c r="I19" s="45"/>
      <c r="J19" s="45"/>
      <c r="K19" s="45"/>
      <c r="L19" s="45"/>
      <c r="M19" s="45"/>
      <c r="P19" s="73"/>
      <c r="Q19" s="73"/>
      <c r="R19" s="73"/>
      <c r="S19" s="73"/>
      <c r="T19" s="73"/>
      <c r="U19" s="73"/>
    </row>
    <row r="20" spans="1:21" ht="32.25" customHeight="1">
      <c r="A20" s="85">
        <v>4</v>
      </c>
      <c r="B20" s="89" t="s">
        <v>53</v>
      </c>
      <c r="C20" s="22" t="s">
        <v>75</v>
      </c>
      <c r="D20" s="62" t="s">
        <v>41</v>
      </c>
      <c r="E20" s="41"/>
      <c r="F20" s="46">
        <v>62.56</v>
      </c>
      <c r="G20" s="43"/>
      <c r="H20" s="43"/>
      <c r="I20" s="43"/>
      <c r="J20" s="43"/>
      <c r="K20" s="43"/>
      <c r="L20" s="43"/>
      <c r="M20" s="43"/>
      <c r="P20" s="73"/>
      <c r="Q20" s="73"/>
      <c r="R20" s="73"/>
      <c r="S20" s="73"/>
      <c r="T20" s="73"/>
      <c r="U20" s="73"/>
    </row>
    <row r="21" spans="1:21" ht="15">
      <c r="A21" s="86"/>
      <c r="B21" s="90"/>
      <c r="C21" s="35" t="s">
        <v>38</v>
      </c>
      <c r="D21" s="63" t="s">
        <v>39</v>
      </c>
      <c r="E21" s="44">
        <v>2.3199999999999998</v>
      </c>
      <c r="F21" s="44">
        <f>E21*F20</f>
        <v>145.13919999999999</v>
      </c>
      <c r="G21" s="45"/>
      <c r="H21" s="45"/>
      <c r="I21" s="45"/>
      <c r="J21" s="45"/>
      <c r="K21" s="45"/>
      <c r="L21" s="45"/>
      <c r="M21" s="45"/>
      <c r="P21" s="73"/>
      <c r="Q21" s="73"/>
      <c r="R21" s="73"/>
      <c r="S21" s="73"/>
      <c r="T21" s="73"/>
      <c r="U21" s="73"/>
    </row>
    <row r="22" spans="1:21" ht="15">
      <c r="A22" s="86"/>
      <c r="B22" s="90"/>
      <c r="C22" s="35" t="s">
        <v>2</v>
      </c>
      <c r="D22" s="63" t="s">
        <v>3</v>
      </c>
      <c r="E22" s="44">
        <v>8.6999999999999994E-2</v>
      </c>
      <c r="F22" s="44">
        <f>E22*F20</f>
        <v>5.4427199999999996</v>
      </c>
      <c r="G22" s="45"/>
      <c r="H22" s="45"/>
      <c r="I22" s="45"/>
      <c r="J22" s="45"/>
      <c r="K22" s="45"/>
      <c r="L22" s="45"/>
      <c r="M22" s="45"/>
      <c r="P22" s="73"/>
      <c r="Q22" s="73"/>
      <c r="R22" s="73"/>
      <c r="S22" s="73"/>
      <c r="T22" s="75"/>
      <c r="U22" s="73"/>
    </row>
    <row r="23" spans="1:21" ht="17.25">
      <c r="A23" s="86"/>
      <c r="B23" s="90"/>
      <c r="C23" s="37" t="s">
        <v>6</v>
      </c>
      <c r="D23" s="63" t="s">
        <v>42</v>
      </c>
      <c r="E23" s="44">
        <v>4.2999999999999997E-2</v>
      </c>
      <c r="F23" s="44">
        <f>E23*F20</f>
        <v>2.69008</v>
      </c>
      <c r="G23" s="45"/>
      <c r="H23" s="45"/>
      <c r="I23" s="45"/>
      <c r="J23" s="45"/>
      <c r="K23" s="45"/>
      <c r="L23" s="45"/>
      <c r="M23" s="45"/>
      <c r="P23" s="73"/>
      <c r="Q23" s="73"/>
      <c r="R23" s="73"/>
      <c r="S23" s="73"/>
      <c r="T23" s="73"/>
      <c r="U23" s="73"/>
    </row>
    <row r="24" spans="1:21">
      <c r="A24" s="86"/>
      <c r="B24" s="90"/>
      <c r="C24" s="25" t="s">
        <v>46</v>
      </c>
      <c r="D24" s="65" t="s">
        <v>62</v>
      </c>
      <c r="E24" s="44">
        <v>1.0800000000000001E-2</v>
      </c>
      <c r="F24" s="44">
        <f>E24*F20</f>
        <v>0.67564800000000003</v>
      </c>
      <c r="G24" s="45"/>
      <c r="H24" s="45"/>
      <c r="I24" s="45"/>
      <c r="J24" s="45"/>
      <c r="K24" s="45"/>
      <c r="L24" s="45"/>
      <c r="M24" s="45"/>
      <c r="S24" s="74"/>
    </row>
    <row r="25" spans="1:21" ht="16.5">
      <c r="A25" s="86"/>
      <c r="B25" s="90"/>
      <c r="C25" s="25" t="s">
        <v>47</v>
      </c>
      <c r="D25" s="65" t="s">
        <v>25</v>
      </c>
      <c r="E25" s="44">
        <v>0.27</v>
      </c>
      <c r="F25" s="44">
        <f>E25*F20</f>
        <v>16.891200000000001</v>
      </c>
      <c r="G25" s="45"/>
      <c r="H25" s="45"/>
      <c r="I25" s="45"/>
      <c r="J25" s="45"/>
      <c r="K25" s="45"/>
      <c r="L25" s="45"/>
      <c r="M25" s="45"/>
    </row>
    <row r="26" spans="1:21">
      <c r="A26" s="87"/>
      <c r="B26" s="91"/>
      <c r="C26" s="25" t="s">
        <v>4</v>
      </c>
      <c r="D26" s="65" t="s">
        <v>3</v>
      </c>
      <c r="E26" s="44">
        <v>2.3E-3</v>
      </c>
      <c r="F26" s="44">
        <f>E26*F20</f>
        <v>0.14388800000000002</v>
      </c>
      <c r="G26" s="45"/>
      <c r="H26" s="45"/>
      <c r="I26" s="45"/>
      <c r="J26" s="45"/>
      <c r="K26" s="45"/>
      <c r="L26" s="45"/>
      <c r="M26" s="45"/>
    </row>
    <row r="27" spans="1:21" ht="45.75" customHeight="1">
      <c r="A27" s="85">
        <v>5</v>
      </c>
      <c r="B27" s="89" t="s">
        <v>57</v>
      </c>
      <c r="C27" s="22" t="s">
        <v>59</v>
      </c>
      <c r="D27" s="62" t="s">
        <v>41</v>
      </c>
      <c r="E27" s="42"/>
      <c r="F27" s="42">
        <f>F11</f>
        <v>921.9</v>
      </c>
      <c r="G27" s="47"/>
      <c r="H27" s="47"/>
      <c r="I27" s="47"/>
      <c r="J27" s="47"/>
      <c r="K27" s="47"/>
      <c r="L27" s="47"/>
      <c r="M27" s="47"/>
    </row>
    <row r="28" spans="1:21" ht="15">
      <c r="A28" s="86"/>
      <c r="B28" s="90"/>
      <c r="C28" s="38" t="s">
        <v>38</v>
      </c>
      <c r="D28" s="66" t="s">
        <v>39</v>
      </c>
      <c r="E28" s="48">
        <v>0.65800000000000003</v>
      </c>
      <c r="F28" s="48">
        <f>E28*F27</f>
        <v>606.61019999999996</v>
      </c>
      <c r="G28" s="45"/>
      <c r="H28" s="45"/>
      <c r="I28" s="49"/>
      <c r="J28" s="50"/>
      <c r="K28" s="49"/>
      <c r="L28" s="50"/>
      <c r="M28" s="50"/>
    </row>
    <row r="29" spans="1:21" ht="15">
      <c r="A29" s="86"/>
      <c r="B29" s="90"/>
      <c r="C29" s="38" t="s">
        <v>2</v>
      </c>
      <c r="D29" s="66" t="s">
        <v>3</v>
      </c>
      <c r="E29" s="48">
        <v>0.01</v>
      </c>
      <c r="F29" s="48">
        <f>E29*F27</f>
        <v>9.2189999999999994</v>
      </c>
      <c r="G29" s="45"/>
      <c r="H29" s="45"/>
      <c r="I29" s="49"/>
      <c r="J29" s="50"/>
      <c r="K29" s="49"/>
      <c r="L29" s="50"/>
      <c r="M29" s="50"/>
    </row>
    <row r="30" spans="1:21" ht="15">
      <c r="A30" s="86"/>
      <c r="B30" s="90"/>
      <c r="C30" s="39" t="s">
        <v>7</v>
      </c>
      <c r="D30" s="67" t="s">
        <v>8</v>
      </c>
      <c r="E30" s="48">
        <v>0.63</v>
      </c>
      <c r="F30" s="48">
        <f>E30*F27</f>
        <v>580.79700000000003</v>
      </c>
      <c r="G30" s="45"/>
      <c r="H30" s="45"/>
      <c r="I30" s="45"/>
      <c r="J30" s="45"/>
      <c r="K30" s="45"/>
      <c r="L30" s="45"/>
      <c r="M30" s="45"/>
    </row>
    <row r="31" spans="1:21" ht="15">
      <c r="A31" s="86"/>
      <c r="B31" s="90"/>
      <c r="C31" s="40" t="s">
        <v>79</v>
      </c>
      <c r="D31" s="67" t="s">
        <v>8</v>
      </c>
      <c r="E31" s="48">
        <v>0.79</v>
      </c>
      <c r="F31" s="48">
        <f>E31*F27</f>
        <v>728.30100000000004</v>
      </c>
      <c r="G31" s="45"/>
      <c r="H31" s="45"/>
      <c r="I31" s="45"/>
      <c r="J31" s="45"/>
      <c r="K31" s="45"/>
      <c r="L31" s="45"/>
      <c r="M31" s="45"/>
    </row>
    <row r="32" spans="1:21" ht="15">
      <c r="A32" s="87"/>
      <c r="B32" s="91"/>
      <c r="C32" s="40" t="s">
        <v>4</v>
      </c>
      <c r="D32" s="67" t="s">
        <v>3</v>
      </c>
      <c r="E32" s="48">
        <v>1.6E-2</v>
      </c>
      <c r="F32" s="48">
        <f>E32*F27</f>
        <v>14.750399999999999</v>
      </c>
      <c r="G32" s="45"/>
      <c r="H32" s="45"/>
      <c r="I32" s="45"/>
      <c r="J32" s="45"/>
      <c r="K32" s="45"/>
      <c r="L32" s="45"/>
      <c r="M32" s="45"/>
    </row>
    <row r="33" spans="1:19" ht="42.75">
      <c r="A33" s="85">
        <v>6</v>
      </c>
      <c r="B33" s="89" t="s">
        <v>58</v>
      </c>
      <c r="C33" s="22" t="s">
        <v>60</v>
      </c>
      <c r="D33" s="62" t="s">
        <v>41</v>
      </c>
      <c r="E33" s="42"/>
      <c r="F33" s="42">
        <f>F20</f>
        <v>62.56</v>
      </c>
      <c r="G33" s="47"/>
      <c r="H33" s="47"/>
      <c r="I33" s="47"/>
      <c r="J33" s="47"/>
      <c r="K33" s="47"/>
      <c r="L33" s="47"/>
      <c r="M33" s="47"/>
    </row>
    <row r="34" spans="1:19" ht="15">
      <c r="A34" s="86"/>
      <c r="B34" s="90"/>
      <c r="C34" s="38" t="s">
        <v>38</v>
      </c>
      <c r="D34" s="66" t="s">
        <v>39</v>
      </c>
      <c r="E34" s="48">
        <v>0.85599999999999998</v>
      </c>
      <c r="F34" s="48">
        <f>E34*F33</f>
        <v>53.551360000000003</v>
      </c>
      <c r="G34" s="45"/>
      <c r="H34" s="45"/>
      <c r="I34" s="49"/>
      <c r="J34" s="50"/>
      <c r="K34" s="49"/>
      <c r="L34" s="50"/>
      <c r="M34" s="50"/>
      <c r="R34" s="74"/>
      <c r="S34" s="74"/>
    </row>
    <row r="35" spans="1:19" ht="15">
      <c r="A35" s="86"/>
      <c r="B35" s="90"/>
      <c r="C35" s="38" t="s">
        <v>2</v>
      </c>
      <c r="D35" s="66" t="s">
        <v>3</v>
      </c>
      <c r="E35" s="48">
        <v>1.2E-2</v>
      </c>
      <c r="F35" s="48">
        <f>E35*F33</f>
        <v>0.75072000000000005</v>
      </c>
      <c r="G35" s="45"/>
      <c r="H35" s="45"/>
      <c r="I35" s="49"/>
      <c r="J35" s="50"/>
      <c r="K35" s="49"/>
      <c r="L35" s="50"/>
      <c r="M35" s="50"/>
    </row>
    <row r="36" spans="1:19" ht="15">
      <c r="A36" s="86"/>
      <c r="B36" s="90"/>
      <c r="C36" s="39" t="s">
        <v>7</v>
      </c>
      <c r="D36" s="67" t="s">
        <v>8</v>
      </c>
      <c r="E36" s="48">
        <v>0.63</v>
      </c>
      <c r="F36" s="48">
        <f>E36*F33</f>
        <v>39.412800000000004</v>
      </c>
      <c r="G36" s="45"/>
      <c r="H36" s="45"/>
      <c r="I36" s="45"/>
      <c r="J36" s="45"/>
      <c r="K36" s="45"/>
      <c r="L36" s="45"/>
      <c r="M36" s="45"/>
    </row>
    <row r="37" spans="1:19" ht="15">
      <c r="A37" s="86"/>
      <c r="B37" s="90"/>
      <c r="C37" s="40" t="s">
        <v>68</v>
      </c>
      <c r="D37" s="67" t="s">
        <v>8</v>
      </c>
      <c r="E37" s="48">
        <v>0.92</v>
      </c>
      <c r="F37" s="48">
        <f>E37*F33</f>
        <v>57.555200000000006</v>
      </c>
      <c r="G37" s="45"/>
      <c r="H37" s="45"/>
      <c r="I37" s="45"/>
      <c r="J37" s="45"/>
      <c r="K37" s="45"/>
      <c r="L37" s="45"/>
      <c r="M37" s="45"/>
    </row>
    <row r="38" spans="1:19" ht="15">
      <c r="A38" s="87"/>
      <c r="B38" s="91"/>
      <c r="C38" s="40" t="s">
        <v>4</v>
      </c>
      <c r="D38" s="67" t="s">
        <v>3</v>
      </c>
      <c r="E38" s="48">
        <v>1.7999999999999999E-2</v>
      </c>
      <c r="F38" s="48">
        <f>E38*F33</f>
        <v>1.12608</v>
      </c>
      <c r="G38" s="45"/>
      <c r="H38" s="45"/>
      <c r="I38" s="45"/>
      <c r="J38" s="45"/>
      <c r="K38" s="45"/>
      <c r="L38" s="45"/>
      <c r="M38" s="45"/>
    </row>
    <row r="39" spans="1:19" ht="30">
      <c r="A39" s="85">
        <v>7</v>
      </c>
      <c r="B39" s="88" t="s">
        <v>83</v>
      </c>
      <c r="C39" s="34" t="s">
        <v>82</v>
      </c>
      <c r="D39" s="62" t="s">
        <v>41</v>
      </c>
      <c r="E39" s="41"/>
      <c r="F39" s="46">
        <v>21.66</v>
      </c>
      <c r="G39" s="43"/>
      <c r="H39" s="43"/>
      <c r="I39" s="43"/>
      <c r="J39" s="43"/>
      <c r="K39" s="43"/>
      <c r="L39" s="43"/>
      <c r="M39" s="43"/>
    </row>
    <row r="40" spans="1:19" ht="15">
      <c r="A40" s="86"/>
      <c r="B40" s="88"/>
      <c r="C40" s="35" t="s">
        <v>38</v>
      </c>
      <c r="D40" s="63" t="s">
        <v>39</v>
      </c>
      <c r="E40" s="44">
        <v>4.1399999999999999E-2</v>
      </c>
      <c r="F40" s="44">
        <f>E40*F39</f>
        <v>0.89672399999999997</v>
      </c>
      <c r="G40" s="45"/>
      <c r="H40" s="45"/>
      <c r="I40" s="45"/>
      <c r="J40" s="45"/>
      <c r="K40" s="45"/>
      <c r="L40" s="45"/>
      <c r="M40" s="45"/>
    </row>
    <row r="41" spans="1:19" ht="15">
      <c r="A41" s="86"/>
      <c r="B41" s="88"/>
      <c r="C41" s="35" t="s">
        <v>2</v>
      </c>
      <c r="D41" s="64" t="s">
        <v>3</v>
      </c>
      <c r="E41" s="44">
        <v>1E-4</v>
      </c>
      <c r="F41" s="44">
        <f>E41*F39</f>
        <v>2.166E-3</v>
      </c>
      <c r="G41" s="45"/>
      <c r="H41" s="45"/>
      <c r="I41" s="45"/>
      <c r="J41" s="45"/>
      <c r="K41" s="45"/>
      <c r="L41" s="45"/>
      <c r="M41" s="45"/>
    </row>
    <row r="42" spans="1:19" ht="16.5">
      <c r="A42" s="86"/>
      <c r="B42" s="88"/>
      <c r="C42" s="36" t="s">
        <v>81</v>
      </c>
      <c r="D42" s="65" t="s">
        <v>25</v>
      </c>
      <c r="E42" s="44">
        <v>1.05</v>
      </c>
      <c r="F42" s="44">
        <f>E42*F39</f>
        <v>22.743000000000002</v>
      </c>
      <c r="G42" s="45"/>
      <c r="H42" s="45"/>
      <c r="I42" s="45"/>
      <c r="J42" s="45"/>
      <c r="K42" s="45"/>
      <c r="L42" s="45"/>
      <c r="M42" s="45"/>
    </row>
    <row r="43" spans="1:19" ht="15">
      <c r="A43" s="86"/>
      <c r="B43" s="88"/>
      <c r="C43" s="36" t="s">
        <v>84</v>
      </c>
      <c r="D43" s="65" t="s">
        <v>85</v>
      </c>
      <c r="E43" s="44"/>
      <c r="F43" s="44">
        <v>378</v>
      </c>
      <c r="G43" s="45"/>
      <c r="H43" s="45"/>
      <c r="I43" s="45"/>
      <c r="J43" s="45"/>
      <c r="K43" s="45"/>
      <c r="L43" s="45"/>
      <c r="M43" s="45"/>
    </row>
    <row r="44" spans="1:19" ht="15">
      <c r="A44" s="86"/>
      <c r="B44" s="88"/>
      <c r="C44" s="36" t="s">
        <v>86</v>
      </c>
      <c r="D44" s="65" t="s">
        <v>85</v>
      </c>
      <c r="E44" s="44"/>
      <c r="F44" s="44">
        <v>528</v>
      </c>
      <c r="G44" s="45"/>
      <c r="H44" s="45"/>
      <c r="I44" s="45"/>
      <c r="J44" s="45"/>
      <c r="K44" s="45"/>
      <c r="L44" s="45"/>
      <c r="M44" s="45"/>
    </row>
    <row r="45" spans="1:19" ht="15">
      <c r="A45" s="87"/>
      <c r="B45" s="88"/>
      <c r="C45" s="40" t="s">
        <v>4</v>
      </c>
      <c r="D45" s="67" t="s">
        <v>3</v>
      </c>
      <c r="E45" s="44">
        <v>3.5999999999999999E-3</v>
      </c>
      <c r="F45" s="44">
        <f>E45*F39</f>
        <v>7.7976000000000004E-2</v>
      </c>
      <c r="G45" s="45"/>
      <c r="H45" s="45"/>
      <c r="I45" s="45"/>
      <c r="J45" s="45"/>
      <c r="K45" s="45"/>
      <c r="L45" s="45"/>
      <c r="M45" s="45"/>
    </row>
    <row r="46" spans="1:19" ht="29.25" customHeight="1">
      <c r="A46" s="85">
        <v>8</v>
      </c>
      <c r="B46" s="89" t="s">
        <v>52</v>
      </c>
      <c r="C46" s="22" t="s">
        <v>51</v>
      </c>
      <c r="D46" s="62" t="s">
        <v>41</v>
      </c>
      <c r="E46" s="42"/>
      <c r="F46" s="42">
        <v>27.84</v>
      </c>
      <c r="G46" s="47"/>
      <c r="H46" s="47"/>
      <c r="I46" s="47"/>
      <c r="J46" s="47"/>
      <c r="K46" s="47"/>
      <c r="L46" s="47"/>
      <c r="M46" s="47"/>
    </row>
    <row r="47" spans="1:19" ht="15">
      <c r="A47" s="86"/>
      <c r="B47" s="90"/>
      <c r="C47" s="38" t="s">
        <v>38</v>
      </c>
      <c r="D47" s="66" t="s">
        <v>39</v>
      </c>
      <c r="E47" s="48">
        <v>0.68</v>
      </c>
      <c r="F47" s="48">
        <f>E47*F46</f>
        <v>18.9312</v>
      </c>
      <c r="G47" s="45"/>
      <c r="H47" s="45"/>
      <c r="I47" s="49"/>
      <c r="J47" s="50"/>
      <c r="K47" s="49"/>
      <c r="L47" s="50"/>
      <c r="M47" s="50"/>
    </row>
    <row r="48" spans="1:19" ht="15">
      <c r="A48" s="86"/>
      <c r="B48" s="90"/>
      <c r="C48" s="38" t="s">
        <v>2</v>
      </c>
      <c r="D48" s="66" t="s">
        <v>3</v>
      </c>
      <c r="E48" s="48">
        <v>3.0000000000000001E-3</v>
      </c>
      <c r="F48" s="48">
        <f>E48*F46</f>
        <v>8.3519999999999997E-2</v>
      </c>
      <c r="G48" s="45"/>
      <c r="H48" s="45"/>
      <c r="I48" s="49"/>
      <c r="J48" s="50"/>
      <c r="K48" s="49"/>
      <c r="L48" s="50"/>
      <c r="M48" s="50"/>
    </row>
    <row r="49" spans="1:13" ht="15">
      <c r="A49" s="86"/>
      <c r="B49" s="90"/>
      <c r="C49" s="39" t="s">
        <v>48</v>
      </c>
      <c r="D49" s="67" t="s">
        <v>8</v>
      </c>
      <c r="E49" s="48">
        <v>0.251</v>
      </c>
      <c r="F49" s="48">
        <f>E49*F46</f>
        <v>6.9878400000000003</v>
      </c>
      <c r="G49" s="45"/>
      <c r="H49" s="45"/>
      <c r="I49" s="45"/>
      <c r="J49" s="45"/>
      <c r="K49" s="45"/>
      <c r="L49" s="45"/>
      <c r="M49" s="45"/>
    </row>
    <row r="50" spans="1:13" ht="15">
      <c r="A50" s="86"/>
      <c r="B50" s="90"/>
      <c r="C50" s="40" t="s">
        <v>49</v>
      </c>
      <c r="D50" s="67" t="s">
        <v>50</v>
      </c>
      <c r="E50" s="48">
        <v>2.7E-2</v>
      </c>
      <c r="F50" s="48">
        <f>E50*F46</f>
        <v>0.75168000000000001</v>
      </c>
      <c r="G50" s="45"/>
      <c r="H50" s="45"/>
      <c r="I50" s="45"/>
      <c r="J50" s="45"/>
      <c r="K50" s="45"/>
      <c r="L50" s="45"/>
      <c r="M50" s="45"/>
    </row>
    <row r="51" spans="1:13" ht="15">
      <c r="A51" s="87"/>
      <c r="B51" s="91"/>
      <c r="C51" s="40" t="s">
        <v>4</v>
      </c>
      <c r="D51" s="67" t="s">
        <v>3</v>
      </c>
      <c r="E51" s="48">
        <v>1.9E-3</v>
      </c>
      <c r="F51" s="48">
        <f>E51*F46</f>
        <v>5.2895999999999999E-2</v>
      </c>
      <c r="G51" s="45"/>
      <c r="H51" s="45"/>
      <c r="I51" s="45"/>
      <c r="J51" s="45"/>
      <c r="K51" s="45"/>
      <c r="L51" s="45"/>
      <c r="M51" s="45"/>
    </row>
    <row r="52" spans="1:13" ht="18.75" customHeight="1">
      <c r="A52" s="85">
        <v>9</v>
      </c>
      <c r="B52" s="89" t="s">
        <v>63</v>
      </c>
      <c r="C52" s="22" t="s">
        <v>80</v>
      </c>
      <c r="D52" s="62" t="s">
        <v>41</v>
      </c>
      <c r="E52" s="42"/>
      <c r="F52" s="42">
        <f>F8/2</f>
        <v>492.23</v>
      </c>
      <c r="G52" s="47"/>
      <c r="H52" s="47"/>
      <c r="I52" s="47"/>
      <c r="J52" s="47"/>
      <c r="K52" s="47"/>
      <c r="L52" s="47"/>
      <c r="M52" s="47"/>
    </row>
    <row r="53" spans="1:13" ht="15">
      <c r="A53" s="86"/>
      <c r="B53" s="90"/>
      <c r="C53" s="38" t="s">
        <v>38</v>
      </c>
      <c r="D53" s="66" t="s">
        <v>39</v>
      </c>
      <c r="E53" s="48">
        <v>0.45800000000000002</v>
      </c>
      <c r="F53" s="48">
        <f>E53*F52</f>
        <v>225.44134000000003</v>
      </c>
      <c r="G53" s="45"/>
      <c r="H53" s="45"/>
      <c r="I53" s="49"/>
      <c r="J53" s="50"/>
      <c r="K53" s="49"/>
      <c r="L53" s="50"/>
      <c r="M53" s="50"/>
    </row>
    <row r="54" spans="1:13" ht="15">
      <c r="A54" s="86"/>
      <c r="B54" s="90"/>
      <c r="C54" s="38" t="s">
        <v>2</v>
      </c>
      <c r="D54" s="66" t="s">
        <v>3</v>
      </c>
      <c r="E54" s="48">
        <v>2.3E-3</v>
      </c>
      <c r="F54" s="48">
        <f>E54*F52</f>
        <v>1.1321289999999999</v>
      </c>
      <c r="G54" s="45"/>
      <c r="H54" s="45"/>
      <c r="I54" s="49"/>
      <c r="J54" s="50"/>
      <c r="K54" s="49"/>
      <c r="L54" s="50"/>
      <c r="M54" s="50"/>
    </row>
    <row r="55" spans="1:13" ht="15">
      <c r="A55" s="86"/>
      <c r="B55" s="90"/>
      <c r="C55" s="39" t="s">
        <v>9</v>
      </c>
      <c r="D55" s="67" t="s">
        <v>62</v>
      </c>
      <c r="E55" s="60">
        <v>3.6999999999999999E-4</v>
      </c>
      <c r="F55" s="48">
        <f>E55*F52</f>
        <v>0.18212510000000001</v>
      </c>
      <c r="G55" s="45"/>
      <c r="H55" s="45"/>
      <c r="I55" s="45"/>
      <c r="J55" s="45"/>
      <c r="K55" s="45"/>
      <c r="L55" s="45"/>
      <c r="M55" s="45"/>
    </row>
    <row r="56" spans="1:13" ht="17.25">
      <c r="A56" s="86"/>
      <c r="B56" s="90"/>
      <c r="C56" s="40" t="s">
        <v>10</v>
      </c>
      <c r="D56" s="63" t="s">
        <v>42</v>
      </c>
      <c r="E56" s="60">
        <v>6.0000000000000002E-5</v>
      </c>
      <c r="F56" s="48">
        <f>E56*F52</f>
        <v>2.9533800000000002E-2</v>
      </c>
      <c r="G56" s="45"/>
      <c r="H56" s="45"/>
      <c r="I56" s="45"/>
      <c r="J56" s="45"/>
      <c r="K56" s="45"/>
      <c r="L56" s="45"/>
      <c r="M56" s="45"/>
    </row>
    <row r="57" spans="1:13" ht="16.5">
      <c r="A57" s="87"/>
      <c r="B57" s="91"/>
      <c r="C57" s="40" t="s">
        <v>11</v>
      </c>
      <c r="D57" s="65" t="s">
        <v>25</v>
      </c>
      <c r="E57" s="48">
        <v>1.2E-2</v>
      </c>
      <c r="F57" s="48">
        <f>E57*F52</f>
        <v>5.9067600000000002</v>
      </c>
      <c r="G57" s="45"/>
      <c r="H57" s="45"/>
      <c r="I57" s="45"/>
      <c r="J57" s="45"/>
      <c r="K57" s="45"/>
      <c r="L57" s="45"/>
      <c r="M57" s="45"/>
    </row>
    <row r="58" spans="1:13" ht="30.75" customHeight="1">
      <c r="A58" s="85">
        <v>10</v>
      </c>
      <c r="B58" s="17" t="s">
        <v>66</v>
      </c>
      <c r="C58" s="22" t="s">
        <v>64</v>
      </c>
      <c r="D58" s="1" t="s">
        <v>24</v>
      </c>
      <c r="E58" s="42"/>
      <c r="F58" s="42">
        <f>F8*0.012</f>
        <v>11.81352</v>
      </c>
      <c r="G58" s="47"/>
      <c r="H58" s="47"/>
      <c r="I58" s="47"/>
      <c r="J58" s="47"/>
      <c r="K58" s="47"/>
      <c r="L58" s="47"/>
      <c r="M58" s="47"/>
    </row>
    <row r="59" spans="1:13" ht="15">
      <c r="A59" s="86"/>
      <c r="B59" s="17"/>
      <c r="C59" s="38" t="s">
        <v>38</v>
      </c>
      <c r="D59" s="66" t="s">
        <v>39</v>
      </c>
      <c r="E59" s="48">
        <v>1.54</v>
      </c>
      <c r="F59" s="48">
        <f>E59*F58</f>
        <v>18.1928208</v>
      </c>
      <c r="G59" s="45"/>
      <c r="H59" s="45"/>
      <c r="I59" s="49"/>
      <c r="J59" s="50"/>
      <c r="K59" s="49"/>
      <c r="L59" s="50"/>
      <c r="M59" s="50"/>
    </row>
    <row r="60" spans="1:13" ht="15">
      <c r="A60" s="87"/>
      <c r="B60" s="17"/>
      <c r="C60" s="38" t="s">
        <v>65</v>
      </c>
      <c r="D60" s="66" t="s">
        <v>3</v>
      </c>
      <c r="E60" s="48"/>
      <c r="F60" s="48">
        <f>F58*1.2</f>
        <v>14.176223999999999</v>
      </c>
      <c r="G60" s="45"/>
      <c r="H60" s="45"/>
      <c r="I60" s="49"/>
      <c r="J60" s="50"/>
      <c r="K60" s="49"/>
      <c r="L60" s="50"/>
      <c r="M60" s="50"/>
    </row>
    <row r="61" spans="1:13" ht="15">
      <c r="A61" s="26"/>
      <c r="B61" s="27"/>
      <c r="C61" s="1" t="s">
        <v>1</v>
      </c>
      <c r="D61" s="1"/>
      <c r="E61" s="51"/>
      <c r="F61" s="52"/>
      <c r="G61" s="47"/>
      <c r="H61" s="47"/>
      <c r="I61" s="53"/>
      <c r="J61" s="54"/>
      <c r="K61" s="53"/>
      <c r="L61" s="54"/>
      <c r="M61" s="54"/>
    </row>
    <row r="62" spans="1:13" ht="15">
      <c r="A62" s="26"/>
      <c r="B62" s="27"/>
      <c r="C62" s="1" t="s">
        <v>61</v>
      </c>
      <c r="D62" s="2">
        <v>0.03</v>
      </c>
      <c r="E62" s="51"/>
      <c r="F62" s="52"/>
      <c r="G62" s="47"/>
      <c r="H62" s="47"/>
      <c r="I62" s="53"/>
      <c r="J62" s="54"/>
      <c r="K62" s="53"/>
      <c r="L62" s="54"/>
      <c r="M62" s="54"/>
    </row>
    <row r="63" spans="1:13" ht="15">
      <c r="A63" s="28"/>
      <c r="B63" s="28"/>
      <c r="C63" s="1" t="s">
        <v>1</v>
      </c>
      <c r="D63" s="24"/>
      <c r="E63" s="41"/>
      <c r="F63" s="41"/>
      <c r="G63" s="55"/>
      <c r="H63" s="56"/>
      <c r="I63" s="56"/>
      <c r="J63" s="56"/>
      <c r="K63" s="56"/>
      <c r="L63" s="56"/>
      <c r="M63" s="56"/>
    </row>
    <row r="64" spans="1:13" ht="15">
      <c r="A64" s="28"/>
      <c r="B64" s="28"/>
      <c r="C64" s="1" t="s">
        <v>12</v>
      </c>
      <c r="D64" s="2" t="s">
        <v>91</v>
      </c>
      <c r="E64" s="57"/>
      <c r="F64" s="55"/>
      <c r="G64" s="55"/>
      <c r="H64" s="56"/>
      <c r="I64" s="56"/>
      <c r="J64" s="56"/>
      <c r="K64" s="56"/>
      <c r="L64" s="56"/>
      <c r="M64" s="56"/>
    </row>
    <row r="65" spans="1:13" ht="15">
      <c r="A65" s="28"/>
      <c r="B65" s="28"/>
      <c r="C65" s="1" t="s">
        <v>1</v>
      </c>
      <c r="D65" s="1"/>
      <c r="E65" s="57"/>
      <c r="F65" s="55"/>
      <c r="G65" s="55"/>
      <c r="H65" s="56"/>
      <c r="I65" s="56"/>
      <c r="J65" s="56"/>
      <c r="K65" s="56"/>
      <c r="L65" s="56"/>
      <c r="M65" s="56"/>
    </row>
    <row r="66" spans="1:13" ht="15">
      <c r="A66" s="28"/>
      <c r="B66" s="28"/>
      <c r="C66" s="1" t="s">
        <v>13</v>
      </c>
      <c r="D66" s="2" t="s">
        <v>91</v>
      </c>
      <c r="E66" s="57"/>
      <c r="F66" s="55"/>
      <c r="G66" s="55"/>
      <c r="H66" s="56"/>
      <c r="I66" s="56"/>
      <c r="J66" s="56"/>
      <c r="K66" s="56"/>
      <c r="L66" s="56"/>
      <c r="M66" s="56"/>
    </row>
    <row r="67" spans="1:13" ht="15">
      <c r="A67" s="29"/>
      <c r="B67" s="29"/>
      <c r="C67" s="30" t="s">
        <v>14</v>
      </c>
      <c r="D67" s="31"/>
      <c r="E67" s="58"/>
      <c r="F67" s="58"/>
      <c r="G67" s="58"/>
      <c r="H67" s="59"/>
      <c r="I67" s="59"/>
      <c r="J67" s="59"/>
      <c r="K67" s="59"/>
      <c r="L67" s="59"/>
      <c r="M67" s="59"/>
    </row>
    <row r="69" spans="1:13" ht="15">
      <c r="C69" s="69"/>
    </row>
    <row r="70" spans="1:13">
      <c r="C70" s="14"/>
    </row>
    <row r="71" spans="1:13" ht="15.75">
      <c r="C71" s="71"/>
    </row>
    <row r="72" spans="1:13" ht="15.75">
      <c r="C72" s="72"/>
    </row>
    <row r="73" spans="1:13" ht="15">
      <c r="C73" s="70"/>
    </row>
  </sheetData>
  <mergeCells count="31">
    <mergeCell ref="B27:B32"/>
    <mergeCell ref="B33:B38"/>
    <mergeCell ref="A27:A32"/>
    <mergeCell ref="A1:M1"/>
    <mergeCell ref="A2:M2"/>
    <mergeCell ref="L3:M3"/>
    <mergeCell ref="I5:J5"/>
    <mergeCell ref="K5:L5"/>
    <mergeCell ref="M5:M6"/>
    <mergeCell ref="A5:A6"/>
    <mergeCell ref="B5:B6"/>
    <mergeCell ref="C5:C6"/>
    <mergeCell ref="D5:D6"/>
    <mergeCell ref="E5:F5"/>
    <mergeCell ref="G5:H5"/>
    <mergeCell ref="A58:A60"/>
    <mergeCell ref="A8:A10"/>
    <mergeCell ref="B8:B10"/>
    <mergeCell ref="A46:A51"/>
    <mergeCell ref="B46:B51"/>
    <mergeCell ref="A11:A15"/>
    <mergeCell ref="B11:B15"/>
    <mergeCell ref="A16:A19"/>
    <mergeCell ref="B16:B19"/>
    <mergeCell ref="A52:A57"/>
    <mergeCell ref="B52:B57"/>
    <mergeCell ref="B20:B26"/>
    <mergeCell ref="A20:A26"/>
    <mergeCell ref="A33:A38"/>
    <mergeCell ref="A39:A45"/>
    <mergeCell ref="B39:B4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3"/>
  <sheetViews>
    <sheetView topLeftCell="A43" workbookViewId="0">
      <selection activeCell="T9" sqref="T9"/>
    </sheetView>
  </sheetViews>
  <sheetFormatPr defaultRowHeight="14.25"/>
  <cols>
    <col min="1" max="1" width="3.28515625" style="15" customWidth="1"/>
    <col min="2" max="2" width="9" style="15" customWidth="1"/>
    <col min="3" max="3" width="60.7109375" style="15" customWidth="1"/>
    <col min="4" max="4" width="9.140625" style="15"/>
    <col min="5" max="5" width="10.85546875" style="15" customWidth="1"/>
    <col min="6" max="6" width="10.42578125" style="15" customWidth="1"/>
    <col min="7" max="7" width="8.5703125" style="15" customWidth="1"/>
    <col min="8" max="8" width="10.140625" style="15" customWidth="1"/>
    <col min="9" max="9" width="7.85546875" style="15" customWidth="1"/>
    <col min="10" max="10" width="10.140625" style="15" customWidth="1"/>
    <col min="11" max="11" width="7.42578125" style="15" customWidth="1"/>
    <col min="12" max="13" width="9.85546875" style="15" customWidth="1"/>
    <col min="14" max="16384" width="9.140625" style="15"/>
  </cols>
  <sheetData>
    <row r="1" spans="1:13">
      <c r="A1" s="99" t="s">
        <v>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>
      <c r="A2" s="100" t="s">
        <v>26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100" t="s">
        <v>73</v>
      </c>
      <c r="M3" s="100"/>
    </row>
    <row r="4" spans="1:13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3.75" customHeight="1">
      <c r="A5" s="85" t="s">
        <v>0</v>
      </c>
      <c r="B5" s="89" t="s">
        <v>30</v>
      </c>
      <c r="C5" s="85" t="s">
        <v>28</v>
      </c>
      <c r="D5" s="85" t="s">
        <v>29</v>
      </c>
      <c r="E5" s="97" t="s">
        <v>31</v>
      </c>
      <c r="F5" s="98"/>
      <c r="G5" s="95" t="s">
        <v>35</v>
      </c>
      <c r="H5" s="96"/>
      <c r="I5" s="95" t="s">
        <v>36</v>
      </c>
      <c r="J5" s="96"/>
      <c r="K5" s="97" t="s">
        <v>37</v>
      </c>
      <c r="L5" s="98"/>
      <c r="M5" s="85" t="s">
        <v>21</v>
      </c>
    </row>
    <row r="6" spans="1:13" ht="28.5">
      <c r="A6" s="87"/>
      <c r="B6" s="91"/>
      <c r="C6" s="87"/>
      <c r="D6" s="87"/>
      <c r="E6" s="18" t="s">
        <v>32</v>
      </c>
      <c r="F6" s="19" t="s">
        <v>33</v>
      </c>
      <c r="G6" s="20" t="s">
        <v>34</v>
      </c>
      <c r="H6" s="19" t="s">
        <v>21</v>
      </c>
      <c r="I6" s="20" t="s">
        <v>34</v>
      </c>
      <c r="J6" s="19" t="s">
        <v>21</v>
      </c>
      <c r="K6" s="20" t="s">
        <v>34</v>
      </c>
      <c r="L6" s="19" t="s">
        <v>21</v>
      </c>
      <c r="M6" s="87"/>
    </row>
    <row r="7" spans="1:13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</row>
    <row r="8" spans="1:13" s="23" customFormat="1" ht="30.75" customHeight="1">
      <c r="A8" s="85">
        <v>1</v>
      </c>
      <c r="B8" s="88" t="s">
        <v>56</v>
      </c>
      <c r="C8" s="34" t="s">
        <v>40</v>
      </c>
      <c r="D8" s="62" t="s">
        <v>41</v>
      </c>
      <c r="E8" s="41"/>
      <c r="F8" s="42">
        <f>F11+F20</f>
        <v>999.71</v>
      </c>
      <c r="G8" s="43"/>
      <c r="H8" s="43"/>
      <c r="I8" s="43"/>
      <c r="J8" s="43"/>
      <c r="K8" s="43"/>
      <c r="L8" s="43"/>
      <c r="M8" s="43"/>
    </row>
    <row r="9" spans="1:13" ht="15">
      <c r="A9" s="86"/>
      <c r="B9" s="88"/>
      <c r="C9" s="35" t="s">
        <v>38</v>
      </c>
      <c r="D9" s="63" t="s">
        <v>39</v>
      </c>
      <c r="E9" s="44">
        <v>0.186</v>
      </c>
      <c r="F9" s="44">
        <f>E9*F8</f>
        <v>185.94606000000002</v>
      </c>
      <c r="G9" s="45"/>
      <c r="H9" s="45"/>
      <c r="I9" s="45"/>
      <c r="J9" s="45"/>
      <c r="K9" s="45"/>
      <c r="L9" s="45"/>
      <c r="M9" s="45"/>
    </row>
    <row r="10" spans="1:13" ht="15">
      <c r="A10" s="87"/>
      <c r="B10" s="88"/>
      <c r="C10" s="35" t="s">
        <v>2</v>
      </c>
      <c r="D10" s="63" t="s">
        <v>3</v>
      </c>
      <c r="E10" s="44">
        <v>1.6000000000000001E-3</v>
      </c>
      <c r="F10" s="44">
        <f>E10*F8</f>
        <v>1.5995360000000001</v>
      </c>
      <c r="G10" s="45"/>
      <c r="H10" s="45"/>
      <c r="I10" s="45"/>
      <c r="J10" s="45"/>
      <c r="K10" s="45"/>
      <c r="L10" s="45"/>
      <c r="M10" s="45"/>
    </row>
    <row r="11" spans="1:13" ht="30">
      <c r="A11" s="85">
        <v>2</v>
      </c>
      <c r="B11" s="88" t="s">
        <v>55</v>
      </c>
      <c r="C11" s="34" t="s">
        <v>45</v>
      </c>
      <c r="D11" s="62" t="s">
        <v>41</v>
      </c>
      <c r="E11" s="41"/>
      <c r="F11" s="46">
        <v>937.15</v>
      </c>
      <c r="G11" s="43"/>
      <c r="H11" s="43"/>
      <c r="I11" s="43"/>
      <c r="J11" s="43"/>
      <c r="K11" s="43"/>
      <c r="L11" s="43"/>
      <c r="M11" s="43"/>
    </row>
    <row r="12" spans="1:13" ht="15">
      <c r="A12" s="86"/>
      <c r="B12" s="88"/>
      <c r="C12" s="35" t="s">
        <v>38</v>
      </c>
      <c r="D12" s="63" t="s">
        <v>39</v>
      </c>
      <c r="E12" s="44">
        <v>0.93</v>
      </c>
      <c r="F12" s="44">
        <f>E12*F11</f>
        <v>871.54950000000008</v>
      </c>
      <c r="G12" s="45"/>
      <c r="H12" s="45"/>
      <c r="I12" s="45"/>
      <c r="J12" s="45"/>
      <c r="K12" s="45"/>
      <c r="L12" s="45"/>
      <c r="M12" s="45"/>
    </row>
    <row r="13" spans="1:13" ht="15">
      <c r="A13" s="86"/>
      <c r="B13" s="88"/>
      <c r="C13" s="36" t="s">
        <v>67</v>
      </c>
      <c r="D13" s="64" t="s">
        <v>5</v>
      </c>
      <c r="E13" s="44">
        <v>2.4E-2</v>
      </c>
      <c r="F13" s="44">
        <f>E13*F11</f>
        <v>22.491599999999998</v>
      </c>
      <c r="G13" s="45"/>
      <c r="H13" s="45"/>
      <c r="I13" s="45"/>
      <c r="J13" s="45"/>
      <c r="K13" s="45"/>
      <c r="L13" s="45"/>
      <c r="M13" s="45"/>
    </row>
    <row r="14" spans="1:13" ht="15">
      <c r="A14" s="86"/>
      <c r="B14" s="88"/>
      <c r="C14" s="35" t="s">
        <v>2</v>
      </c>
      <c r="D14" s="63" t="s">
        <v>3</v>
      </c>
      <c r="E14" s="44">
        <v>2.5999999999999999E-2</v>
      </c>
      <c r="F14" s="44">
        <f>E14*F11</f>
        <v>24.3659</v>
      </c>
      <c r="G14" s="45"/>
      <c r="H14" s="45"/>
      <c r="I14" s="45"/>
      <c r="J14" s="45"/>
      <c r="K14" s="45"/>
      <c r="L14" s="45"/>
      <c r="M14" s="45"/>
    </row>
    <row r="15" spans="1:13" ht="17.25">
      <c r="A15" s="87"/>
      <c r="B15" s="88"/>
      <c r="C15" s="37" t="s">
        <v>6</v>
      </c>
      <c r="D15" s="63" t="s">
        <v>42</v>
      </c>
      <c r="E15" s="44">
        <v>2.6800000000000001E-2</v>
      </c>
      <c r="F15" s="44">
        <f>E15*F11</f>
        <v>25.11562</v>
      </c>
      <c r="G15" s="45"/>
      <c r="H15" s="45"/>
      <c r="I15" s="45"/>
      <c r="J15" s="45"/>
      <c r="K15" s="45"/>
      <c r="L15" s="45"/>
      <c r="M15" s="45"/>
    </row>
    <row r="16" spans="1:13" ht="30">
      <c r="A16" s="85">
        <v>3</v>
      </c>
      <c r="B16" s="92" t="s">
        <v>54</v>
      </c>
      <c r="C16" s="34" t="s">
        <v>43</v>
      </c>
      <c r="D16" s="62" t="s">
        <v>44</v>
      </c>
      <c r="E16" s="42"/>
      <c r="F16" s="42">
        <v>583.64</v>
      </c>
      <c r="G16" s="43"/>
      <c r="H16" s="43"/>
      <c r="I16" s="43"/>
      <c r="J16" s="43"/>
      <c r="K16" s="43"/>
      <c r="L16" s="43"/>
      <c r="M16" s="43"/>
    </row>
    <row r="17" spans="1:13" ht="15">
      <c r="A17" s="86"/>
      <c r="B17" s="93"/>
      <c r="C17" s="35" t="s">
        <v>38</v>
      </c>
      <c r="D17" s="63" t="s">
        <v>39</v>
      </c>
      <c r="E17" s="44">
        <v>0.3</v>
      </c>
      <c r="F17" s="44">
        <f>E17*F16</f>
        <v>175.09199999999998</v>
      </c>
      <c r="G17" s="45"/>
      <c r="H17" s="45"/>
      <c r="I17" s="45"/>
      <c r="J17" s="45"/>
      <c r="K17" s="45"/>
      <c r="L17" s="45"/>
      <c r="M17" s="45"/>
    </row>
    <row r="18" spans="1:13" ht="15">
      <c r="A18" s="86"/>
      <c r="B18" s="93"/>
      <c r="C18" s="35" t="s">
        <v>2</v>
      </c>
      <c r="D18" s="63" t="s">
        <v>3</v>
      </c>
      <c r="E18" s="44">
        <v>1.0999999999999999E-2</v>
      </c>
      <c r="F18" s="44">
        <f>E18*F16</f>
        <v>6.4200399999999993</v>
      </c>
      <c r="G18" s="45"/>
      <c r="H18" s="45"/>
      <c r="I18" s="45"/>
      <c r="J18" s="45"/>
      <c r="K18" s="45"/>
      <c r="L18" s="45"/>
      <c r="M18" s="45"/>
    </row>
    <row r="19" spans="1:13" ht="17.25">
      <c r="A19" s="87"/>
      <c r="B19" s="94"/>
      <c r="C19" s="37" t="s">
        <v>6</v>
      </c>
      <c r="D19" s="63" t="s">
        <v>42</v>
      </c>
      <c r="E19" s="44">
        <v>6.7000000000000002E-3</v>
      </c>
      <c r="F19" s="44">
        <f>E19*F16</f>
        <v>3.9103880000000002</v>
      </c>
      <c r="G19" s="45"/>
      <c r="H19" s="45"/>
      <c r="I19" s="45"/>
      <c r="J19" s="45"/>
      <c r="K19" s="45"/>
      <c r="L19" s="45"/>
      <c r="M19" s="45"/>
    </row>
    <row r="20" spans="1:13" ht="32.25" customHeight="1">
      <c r="A20" s="85">
        <v>4</v>
      </c>
      <c r="B20" s="89" t="s">
        <v>53</v>
      </c>
      <c r="C20" s="22" t="s">
        <v>75</v>
      </c>
      <c r="D20" s="62" t="s">
        <v>41</v>
      </c>
      <c r="E20" s="41"/>
      <c r="F20" s="46">
        <v>62.56</v>
      </c>
      <c r="G20" s="43"/>
      <c r="H20" s="43"/>
      <c r="I20" s="43"/>
      <c r="J20" s="43"/>
      <c r="K20" s="43"/>
      <c r="L20" s="43"/>
      <c r="M20" s="43"/>
    </row>
    <row r="21" spans="1:13" ht="15">
      <c r="A21" s="86"/>
      <c r="B21" s="90"/>
      <c r="C21" s="35" t="s">
        <v>38</v>
      </c>
      <c r="D21" s="63" t="s">
        <v>39</v>
      </c>
      <c r="E21" s="44">
        <v>2.3199999999999998</v>
      </c>
      <c r="F21" s="44">
        <f>E21*F20</f>
        <v>145.13919999999999</v>
      </c>
      <c r="G21" s="45"/>
      <c r="H21" s="45"/>
      <c r="I21" s="45"/>
      <c r="J21" s="45"/>
      <c r="K21" s="45"/>
      <c r="L21" s="45"/>
      <c r="M21" s="45"/>
    </row>
    <row r="22" spans="1:13" ht="15">
      <c r="A22" s="86"/>
      <c r="B22" s="90"/>
      <c r="C22" s="35" t="s">
        <v>2</v>
      </c>
      <c r="D22" s="63" t="s">
        <v>3</v>
      </c>
      <c r="E22" s="44">
        <v>8.6999999999999994E-2</v>
      </c>
      <c r="F22" s="44">
        <f>E22*F20</f>
        <v>5.4427199999999996</v>
      </c>
      <c r="G22" s="45"/>
      <c r="H22" s="45"/>
      <c r="I22" s="45"/>
      <c r="J22" s="45"/>
      <c r="K22" s="45"/>
      <c r="L22" s="45"/>
      <c r="M22" s="45"/>
    </row>
    <row r="23" spans="1:13" ht="17.25">
      <c r="A23" s="86"/>
      <c r="B23" s="90"/>
      <c r="C23" s="37" t="s">
        <v>6</v>
      </c>
      <c r="D23" s="63" t="s">
        <v>42</v>
      </c>
      <c r="E23" s="44">
        <v>4.2999999999999997E-2</v>
      </c>
      <c r="F23" s="44">
        <f>E23*F20</f>
        <v>2.69008</v>
      </c>
      <c r="G23" s="45"/>
      <c r="H23" s="45"/>
      <c r="I23" s="45"/>
      <c r="J23" s="45"/>
      <c r="K23" s="45"/>
      <c r="L23" s="45"/>
      <c r="M23" s="45"/>
    </row>
    <row r="24" spans="1:13">
      <c r="A24" s="86"/>
      <c r="B24" s="90"/>
      <c r="C24" s="25" t="s">
        <v>46</v>
      </c>
      <c r="D24" s="65" t="s">
        <v>62</v>
      </c>
      <c r="E24" s="44">
        <v>1.0800000000000001E-2</v>
      </c>
      <c r="F24" s="44">
        <f>E24*F20</f>
        <v>0.67564800000000003</v>
      </c>
      <c r="G24" s="45"/>
      <c r="H24" s="45"/>
      <c r="I24" s="45"/>
      <c r="J24" s="45"/>
      <c r="K24" s="45"/>
      <c r="L24" s="45"/>
      <c r="M24" s="45"/>
    </row>
    <row r="25" spans="1:13" ht="16.5">
      <c r="A25" s="86"/>
      <c r="B25" s="90"/>
      <c r="C25" s="25" t="s">
        <v>47</v>
      </c>
      <c r="D25" s="65" t="s">
        <v>25</v>
      </c>
      <c r="E25" s="44">
        <v>0.27</v>
      </c>
      <c r="F25" s="44">
        <f>E25*F20</f>
        <v>16.891200000000001</v>
      </c>
      <c r="G25" s="45"/>
      <c r="H25" s="45"/>
      <c r="I25" s="45"/>
      <c r="J25" s="45"/>
      <c r="K25" s="45"/>
      <c r="L25" s="45"/>
      <c r="M25" s="45"/>
    </row>
    <row r="26" spans="1:13">
      <c r="A26" s="87"/>
      <c r="B26" s="91"/>
      <c r="C26" s="25" t="s">
        <v>4</v>
      </c>
      <c r="D26" s="65" t="s">
        <v>3</v>
      </c>
      <c r="E26" s="44">
        <v>2.3E-3</v>
      </c>
      <c r="F26" s="44">
        <f>E26*F20</f>
        <v>0.14388800000000002</v>
      </c>
      <c r="G26" s="45"/>
      <c r="H26" s="45"/>
      <c r="I26" s="45"/>
      <c r="J26" s="45"/>
      <c r="K26" s="45"/>
      <c r="L26" s="45"/>
      <c r="M26" s="45"/>
    </row>
    <row r="27" spans="1:13" ht="46.5" customHeight="1">
      <c r="A27" s="85">
        <v>5</v>
      </c>
      <c r="B27" s="89" t="s">
        <v>57</v>
      </c>
      <c r="C27" s="22" t="s">
        <v>59</v>
      </c>
      <c r="D27" s="62" t="s">
        <v>41</v>
      </c>
      <c r="E27" s="42"/>
      <c r="F27" s="46">
        <f>F11</f>
        <v>937.15</v>
      </c>
      <c r="G27" s="47"/>
      <c r="H27" s="47"/>
      <c r="I27" s="47"/>
      <c r="J27" s="47"/>
      <c r="K27" s="47"/>
      <c r="L27" s="47"/>
      <c r="M27" s="47"/>
    </row>
    <row r="28" spans="1:13" ht="15">
      <c r="A28" s="86"/>
      <c r="B28" s="90"/>
      <c r="C28" s="38" t="s">
        <v>38</v>
      </c>
      <c r="D28" s="66" t="s">
        <v>39</v>
      </c>
      <c r="E28" s="48">
        <v>0.65800000000000003</v>
      </c>
      <c r="F28" s="48">
        <f>E28*F27</f>
        <v>616.64470000000006</v>
      </c>
      <c r="G28" s="45"/>
      <c r="H28" s="45"/>
      <c r="I28" s="49"/>
      <c r="J28" s="50"/>
      <c r="K28" s="49"/>
      <c r="L28" s="50"/>
      <c r="M28" s="50"/>
    </row>
    <row r="29" spans="1:13" ht="15">
      <c r="A29" s="86"/>
      <c r="B29" s="90"/>
      <c r="C29" s="38" t="s">
        <v>2</v>
      </c>
      <c r="D29" s="66" t="s">
        <v>3</v>
      </c>
      <c r="E29" s="48">
        <v>0.01</v>
      </c>
      <c r="F29" s="48">
        <f>E29*F27</f>
        <v>9.3714999999999993</v>
      </c>
      <c r="G29" s="45"/>
      <c r="H29" s="45"/>
      <c r="I29" s="49"/>
      <c r="J29" s="50"/>
      <c r="K29" s="49"/>
      <c r="L29" s="50"/>
      <c r="M29" s="50"/>
    </row>
    <row r="30" spans="1:13" ht="15">
      <c r="A30" s="86"/>
      <c r="B30" s="90"/>
      <c r="C30" s="39" t="s">
        <v>7</v>
      </c>
      <c r="D30" s="67" t="s">
        <v>8</v>
      </c>
      <c r="E30" s="48">
        <v>0.63</v>
      </c>
      <c r="F30" s="48">
        <f>E30*F27</f>
        <v>590.40449999999998</v>
      </c>
      <c r="G30" s="45"/>
      <c r="H30" s="45"/>
      <c r="I30" s="45"/>
      <c r="J30" s="45"/>
      <c r="K30" s="45"/>
      <c r="L30" s="45"/>
      <c r="M30" s="45"/>
    </row>
    <row r="31" spans="1:13" ht="15">
      <c r="A31" s="86"/>
      <c r="B31" s="90"/>
      <c r="C31" s="40" t="s">
        <v>79</v>
      </c>
      <c r="D31" s="67" t="s">
        <v>8</v>
      </c>
      <c r="E31" s="48">
        <v>0.79</v>
      </c>
      <c r="F31" s="48">
        <f>E31*F27</f>
        <v>740.34850000000006</v>
      </c>
      <c r="G31" s="45"/>
      <c r="H31" s="45"/>
      <c r="I31" s="45"/>
      <c r="J31" s="45"/>
      <c r="K31" s="45"/>
      <c r="L31" s="45"/>
      <c r="M31" s="45"/>
    </row>
    <row r="32" spans="1:13" ht="15">
      <c r="A32" s="87"/>
      <c r="B32" s="91"/>
      <c r="C32" s="40" t="s">
        <v>4</v>
      </c>
      <c r="D32" s="67" t="s">
        <v>3</v>
      </c>
      <c r="E32" s="48">
        <v>1.6E-2</v>
      </c>
      <c r="F32" s="48">
        <f>E32*F27</f>
        <v>14.994400000000001</v>
      </c>
      <c r="G32" s="45"/>
      <c r="H32" s="45"/>
      <c r="I32" s="45"/>
      <c r="J32" s="45"/>
      <c r="K32" s="45"/>
      <c r="L32" s="45"/>
      <c r="M32" s="45"/>
    </row>
    <row r="33" spans="1:13" ht="42.75">
      <c r="A33" s="85">
        <v>6</v>
      </c>
      <c r="B33" s="89" t="s">
        <v>58</v>
      </c>
      <c r="C33" s="22" t="s">
        <v>60</v>
      </c>
      <c r="D33" s="62" t="s">
        <v>41</v>
      </c>
      <c r="E33" s="42"/>
      <c r="F33" s="46">
        <f>F20</f>
        <v>62.56</v>
      </c>
      <c r="G33" s="47"/>
      <c r="H33" s="47"/>
      <c r="I33" s="47"/>
      <c r="J33" s="47"/>
      <c r="K33" s="47"/>
      <c r="L33" s="47"/>
      <c r="M33" s="47"/>
    </row>
    <row r="34" spans="1:13" ht="15">
      <c r="A34" s="86"/>
      <c r="B34" s="90"/>
      <c r="C34" s="38" t="s">
        <v>38</v>
      </c>
      <c r="D34" s="66" t="s">
        <v>39</v>
      </c>
      <c r="E34" s="48">
        <v>0.85599999999999998</v>
      </c>
      <c r="F34" s="48">
        <f>E34*F33</f>
        <v>53.551360000000003</v>
      </c>
      <c r="G34" s="45"/>
      <c r="H34" s="45"/>
      <c r="I34" s="49"/>
      <c r="J34" s="50"/>
      <c r="K34" s="49"/>
      <c r="L34" s="50"/>
      <c r="M34" s="50"/>
    </row>
    <row r="35" spans="1:13" ht="15">
      <c r="A35" s="86"/>
      <c r="B35" s="90"/>
      <c r="C35" s="38" t="s">
        <v>2</v>
      </c>
      <c r="D35" s="66" t="s">
        <v>3</v>
      </c>
      <c r="E35" s="48">
        <v>1.2E-2</v>
      </c>
      <c r="F35" s="48">
        <f>E35*F33</f>
        <v>0.75072000000000005</v>
      </c>
      <c r="G35" s="45"/>
      <c r="H35" s="45"/>
      <c r="I35" s="49"/>
      <c r="J35" s="50"/>
      <c r="K35" s="49"/>
      <c r="L35" s="50"/>
      <c r="M35" s="50"/>
    </row>
    <row r="36" spans="1:13" ht="15">
      <c r="A36" s="86"/>
      <c r="B36" s="90"/>
      <c r="C36" s="39" t="s">
        <v>7</v>
      </c>
      <c r="D36" s="67" t="s">
        <v>8</v>
      </c>
      <c r="E36" s="48">
        <v>0.63</v>
      </c>
      <c r="F36" s="48">
        <f>E36*F33</f>
        <v>39.412800000000004</v>
      </c>
      <c r="G36" s="45"/>
      <c r="H36" s="45"/>
      <c r="I36" s="45"/>
      <c r="J36" s="45"/>
      <c r="K36" s="45"/>
      <c r="L36" s="45"/>
      <c r="M36" s="45"/>
    </row>
    <row r="37" spans="1:13" ht="15">
      <c r="A37" s="86"/>
      <c r="B37" s="90"/>
      <c r="C37" s="40" t="s">
        <v>68</v>
      </c>
      <c r="D37" s="67" t="s">
        <v>8</v>
      </c>
      <c r="E37" s="48">
        <v>0.92</v>
      </c>
      <c r="F37" s="48">
        <f>E37*F33</f>
        <v>57.555200000000006</v>
      </c>
      <c r="G37" s="45"/>
      <c r="H37" s="45"/>
      <c r="I37" s="45"/>
      <c r="J37" s="45"/>
      <c r="K37" s="45"/>
      <c r="L37" s="45"/>
      <c r="M37" s="45"/>
    </row>
    <row r="38" spans="1:13" ht="15">
      <c r="A38" s="87"/>
      <c r="B38" s="91"/>
      <c r="C38" s="40" t="s">
        <v>4</v>
      </c>
      <c r="D38" s="67" t="s">
        <v>3</v>
      </c>
      <c r="E38" s="48">
        <v>1.7999999999999999E-2</v>
      </c>
      <c r="F38" s="48">
        <f>E38*F33</f>
        <v>1.12608</v>
      </c>
      <c r="G38" s="45"/>
      <c r="H38" s="45"/>
      <c r="I38" s="45"/>
      <c r="J38" s="45"/>
      <c r="K38" s="45"/>
      <c r="L38" s="45"/>
      <c r="M38" s="45"/>
    </row>
    <row r="39" spans="1:13" ht="30">
      <c r="A39" s="85">
        <v>7</v>
      </c>
      <c r="B39" s="88" t="s">
        <v>83</v>
      </c>
      <c r="C39" s="34" t="s">
        <v>82</v>
      </c>
      <c r="D39" s="62" t="s">
        <v>41</v>
      </c>
      <c r="E39" s="41"/>
      <c r="F39" s="46">
        <v>28.02</v>
      </c>
      <c r="G39" s="43"/>
      <c r="H39" s="43"/>
      <c r="I39" s="43"/>
      <c r="J39" s="43"/>
      <c r="K39" s="43"/>
      <c r="L39" s="43"/>
      <c r="M39" s="43"/>
    </row>
    <row r="40" spans="1:13" ht="15">
      <c r="A40" s="86"/>
      <c r="B40" s="88"/>
      <c r="C40" s="35" t="s">
        <v>38</v>
      </c>
      <c r="D40" s="63" t="s">
        <v>39</v>
      </c>
      <c r="E40" s="44">
        <v>4.1399999999999999E-2</v>
      </c>
      <c r="F40" s="44">
        <f>E40*F39</f>
        <v>1.1600280000000001</v>
      </c>
      <c r="G40" s="45"/>
      <c r="H40" s="45"/>
      <c r="I40" s="45"/>
      <c r="J40" s="45"/>
      <c r="K40" s="45"/>
      <c r="L40" s="45"/>
      <c r="M40" s="45"/>
    </row>
    <row r="41" spans="1:13" ht="15">
      <c r="A41" s="86"/>
      <c r="B41" s="88"/>
      <c r="C41" s="35" t="s">
        <v>2</v>
      </c>
      <c r="D41" s="64" t="s">
        <v>3</v>
      </c>
      <c r="E41" s="44">
        <v>1E-4</v>
      </c>
      <c r="F41" s="44">
        <f>E41*F39</f>
        <v>2.8020000000000002E-3</v>
      </c>
      <c r="G41" s="45"/>
      <c r="H41" s="45"/>
      <c r="I41" s="45"/>
      <c r="J41" s="45"/>
      <c r="K41" s="45"/>
      <c r="L41" s="45"/>
      <c r="M41" s="45"/>
    </row>
    <row r="42" spans="1:13" ht="16.5">
      <c r="A42" s="86"/>
      <c r="B42" s="88"/>
      <c r="C42" s="36" t="s">
        <v>81</v>
      </c>
      <c r="D42" s="65" t="s">
        <v>25</v>
      </c>
      <c r="E42" s="44">
        <v>1.05</v>
      </c>
      <c r="F42" s="44">
        <f>E42*F39</f>
        <v>29.420999999999999</v>
      </c>
      <c r="G42" s="45"/>
      <c r="H42" s="45"/>
      <c r="I42" s="45"/>
      <c r="J42" s="45"/>
      <c r="K42" s="45"/>
      <c r="L42" s="45"/>
      <c r="M42" s="45"/>
    </row>
    <row r="43" spans="1:13" ht="15">
      <c r="A43" s="86"/>
      <c r="B43" s="88"/>
      <c r="C43" s="36" t="s">
        <v>84</v>
      </c>
      <c r="D43" s="65" t="s">
        <v>85</v>
      </c>
      <c r="E43" s="44"/>
      <c r="F43" s="44">
        <v>489</v>
      </c>
      <c r="G43" s="45"/>
      <c r="H43" s="45"/>
      <c r="I43" s="45"/>
      <c r="J43" s="45"/>
      <c r="K43" s="45"/>
      <c r="L43" s="45"/>
      <c r="M43" s="45"/>
    </row>
    <row r="44" spans="1:13" ht="15">
      <c r="A44" s="86"/>
      <c r="B44" s="88"/>
      <c r="C44" s="36" t="s">
        <v>86</v>
      </c>
      <c r="D44" s="65" t="s">
        <v>85</v>
      </c>
      <c r="E44" s="44"/>
      <c r="F44" s="44">
        <v>683</v>
      </c>
      <c r="G44" s="45"/>
      <c r="H44" s="45"/>
      <c r="I44" s="45"/>
      <c r="J44" s="45"/>
      <c r="K44" s="45"/>
      <c r="L44" s="45"/>
      <c r="M44" s="45"/>
    </row>
    <row r="45" spans="1:13" ht="15">
      <c r="A45" s="87"/>
      <c r="B45" s="88"/>
      <c r="C45" s="40" t="s">
        <v>4</v>
      </c>
      <c r="D45" s="67" t="s">
        <v>3</v>
      </c>
      <c r="E45" s="44">
        <v>3.5999999999999999E-3</v>
      </c>
      <c r="F45" s="44">
        <f>E45*F39</f>
        <v>0.10087199999999999</v>
      </c>
      <c r="G45" s="45"/>
      <c r="H45" s="45"/>
      <c r="I45" s="45"/>
      <c r="J45" s="45"/>
      <c r="K45" s="45"/>
      <c r="L45" s="45"/>
      <c r="M45" s="45"/>
    </row>
    <row r="46" spans="1:13" ht="31.5" customHeight="1">
      <c r="A46" s="85">
        <v>8</v>
      </c>
      <c r="B46" s="89" t="s">
        <v>52</v>
      </c>
      <c r="C46" s="22" t="s">
        <v>51</v>
      </c>
      <c r="D46" s="62" t="s">
        <v>41</v>
      </c>
      <c r="E46" s="42"/>
      <c r="F46" s="46">
        <v>26.78</v>
      </c>
      <c r="G46" s="47"/>
      <c r="H46" s="47"/>
      <c r="I46" s="47"/>
      <c r="J46" s="47"/>
      <c r="K46" s="47"/>
      <c r="L46" s="47"/>
      <c r="M46" s="47"/>
    </row>
    <row r="47" spans="1:13" ht="15">
      <c r="A47" s="86"/>
      <c r="B47" s="90"/>
      <c r="C47" s="38" t="s">
        <v>38</v>
      </c>
      <c r="D47" s="66" t="s">
        <v>39</v>
      </c>
      <c r="E47" s="48">
        <v>0.68</v>
      </c>
      <c r="F47" s="48">
        <f>E47*F46</f>
        <v>18.210400000000003</v>
      </c>
      <c r="G47" s="45"/>
      <c r="H47" s="45"/>
      <c r="I47" s="49"/>
      <c r="J47" s="50"/>
      <c r="K47" s="49"/>
      <c r="L47" s="50"/>
      <c r="M47" s="50"/>
    </row>
    <row r="48" spans="1:13" ht="15">
      <c r="A48" s="86"/>
      <c r="B48" s="90"/>
      <c r="C48" s="38" t="s">
        <v>2</v>
      </c>
      <c r="D48" s="66" t="s">
        <v>3</v>
      </c>
      <c r="E48" s="48">
        <v>3.0000000000000001E-3</v>
      </c>
      <c r="F48" s="48">
        <f>E48*F46</f>
        <v>8.0340000000000009E-2</v>
      </c>
      <c r="G48" s="45"/>
      <c r="H48" s="45"/>
      <c r="I48" s="49"/>
      <c r="J48" s="50"/>
      <c r="K48" s="49"/>
      <c r="L48" s="50"/>
      <c r="M48" s="50"/>
    </row>
    <row r="49" spans="1:13" ht="15">
      <c r="A49" s="86"/>
      <c r="B49" s="90"/>
      <c r="C49" s="39" t="s">
        <v>48</v>
      </c>
      <c r="D49" s="67" t="s">
        <v>8</v>
      </c>
      <c r="E49" s="48">
        <v>0.251</v>
      </c>
      <c r="F49" s="48">
        <f>E49*F46</f>
        <v>6.7217799999999999</v>
      </c>
      <c r="G49" s="45"/>
      <c r="H49" s="45"/>
      <c r="I49" s="45"/>
      <c r="J49" s="45"/>
      <c r="K49" s="45"/>
      <c r="L49" s="45"/>
      <c r="M49" s="45"/>
    </row>
    <row r="50" spans="1:13" ht="15">
      <c r="A50" s="86"/>
      <c r="B50" s="90"/>
      <c r="C50" s="40" t="s">
        <v>49</v>
      </c>
      <c r="D50" s="67" t="s">
        <v>50</v>
      </c>
      <c r="E50" s="48">
        <v>2.7E-2</v>
      </c>
      <c r="F50" s="48">
        <f>E50*F46</f>
        <v>0.72306000000000004</v>
      </c>
      <c r="G50" s="45"/>
      <c r="H50" s="45"/>
      <c r="I50" s="45"/>
      <c r="J50" s="45"/>
      <c r="K50" s="45"/>
      <c r="L50" s="45"/>
      <c r="M50" s="45"/>
    </row>
    <row r="51" spans="1:13" ht="15">
      <c r="A51" s="87"/>
      <c r="B51" s="91"/>
      <c r="C51" s="40" t="s">
        <v>4</v>
      </c>
      <c r="D51" s="67" t="s">
        <v>3</v>
      </c>
      <c r="E51" s="48">
        <v>1.9E-3</v>
      </c>
      <c r="F51" s="48">
        <f>E51*F46</f>
        <v>5.0882000000000004E-2</v>
      </c>
      <c r="G51" s="45"/>
      <c r="H51" s="45"/>
      <c r="I51" s="45"/>
      <c r="J51" s="45"/>
      <c r="K51" s="45"/>
      <c r="L51" s="45"/>
      <c r="M51" s="45"/>
    </row>
    <row r="52" spans="1:13" ht="17.25" customHeight="1">
      <c r="A52" s="85">
        <v>9</v>
      </c>
      <c r="B52" s="89" t="s">
        <v>63</v>
      </c>
      <c r="C52" s="22" t="s">
        <v>80</v>
      </c>
      <c r="D52" s="62" t="s">
        <v>41</v>
      </c>
      <c r="E52" s="42"/>
      <c r="F52" s="46">
        <f>F8/2</f>
        <v>499.85500000000002</v>
      </c>
      <c r="G52" s="47"/>
      <c r="H52" s="47"/>
      <c r="I52" s="47"/>
      <c r="J52" s="47"/>
      <c r="K52" s="47"/>
      <c r="L52" s="47"/>
      <c r="M52" s="47"/>
    </row>
    <row r="53" spans="1:13" ht="15">
      <c r="A53" s="86"/>
      <c r="B53" s="90"/>
      <c r="C53" s="38" t="s">
        <v>38</v>
      </c>
      <c r="D53" s="66" t="s">
        <v>39</v>
      </c>
      <c r="E53" s="48">
        <v>0.45800000000000002</v>
      </c>
      <c r="F53" s="48">
        <f>E53*F52</f>
        <v>228.93359000000001</v>
      </c>
      <c r="G53" s="45"/>
      <c r="H53" s="45"/>
      <c r="I53" s="49"/>
      <c r="J53" s="50"/>
      <c r="K53" s="49"/>
      <c r="L53" s="50"/>
      <c r="M53" s="50"/>
    </row>
    <row r="54" spans="1:13" ht="15">
      <c r="A54" s="86"/>
      <c r="B54" s="90"/>
      <c r="C54" s="38" t="s">
        <v>2</v>
      </c>
      <c r="D54" s="66" t="s">
        <v>3</v>
      </c>
      <c r="E54" s="48">
        <v>2.3E-3</v>
      </c>
      <c r="F54" s="48">
        <f>E54*F52</f>
        <v>1.1496664999999999</v>
      </c>
      <c r="G54" s="45"/>
      <c r="H54" s="45"/>
      <c r="I54" s="49"/>
      <c r="J54" s="50"/>
      <c r="K54" s="49"/>
      <c r="L54" s="50"/>
      <c r="M54" s="50"/>
    </row>
    <row r="55" spans="1:13" ht="15">
      <c r="A55" s="86"/>
      <c r="B55" s="90"/>
      <c r="C55" s="39" t="s">
        <v>9</v>
      </c>
      <c r="D55" s="67" t="s">
        <v>62</v>
      </c>
      <c r="E55" s="60">
        <v>3.6999999999999999E-4</v>
      </c>
      <c r="F55" s="48">
        <f>E55*F52</f>
        <v>0.18494635000000001</v>
      </c>
      <c r="G55" s="45"/>
      <c r="H55" s="45"/>
      <c r="I55" s="45"/>
      <c r="J55" s="45"/>
      <c r="K55" s="45"/>
      <c r="L55" s="45"/>
      <c r="M55" s="45"/>
    </row>
    <row r="56" spans="1:13" ht="17.25">
      <c r="A56" s="86"/>
      <c r="B56" s="90"/>
      <c r="C56" s="40" t="s">
        <v>10</v>
      </c>
      <c r="D56" s="63" t="s">
        <v>42</v>
      </c>
      <c r="E56" s="60">
        <v>6.0000000000000002E-5</v>
      </c>
      <c r="F56" s="48">
        <f>E56*F52</f>
        <v>2.9991300000000002E-2</v>
      </c>
      <c r="G56" s="45"/>
      <c r="H56" s="45"/>
      <c r="I56" s="45"/>
      <c r="J56" s="45"/>
      <c r="K56" s="45"/>
      <c r="L56" s="45"/>
      <c r="M56" s="45"/>
    </row>
    <row r="57" spans="1:13" ht="16.5">
      <c r="A57" s="87"/>
      <c r="B57" s="91"/>
      <c r="C57" s="40" t="s">
        <v>11</v>
      </c>
      <c r="D57" s="65" t="s">
        <v>25</v>
      </c>
      <c r="E57" s="48">
        <v>1.2E-2</v>
      </c>
      <c r="F57" s="48">
        <f>E57*F52</f>
        <v>5.9982600000000001</v>
      </c>
      <c r="G57" s="45"/>
      <c r="H57" s="45"/>
      <c r="I57" s="45"/>
      <c r="J57" s="45"/>
      <c r="K57" s="45"/>
      <c r="L57" s="45"/>
      <c r="M57" s="45"/>
    </row>
    <row r="58" spans="1:13" ht="31.5" customHeight="1">
      <c r="A58" s="85">
        <v>10</v>
      </c>
      <c r="B58" s="32" t="s">
        <v>66</v>
      </c>
      <c r="C58" s="22" t="s">
        <v>64</v>
      </c>
      <c r="D58" s="1" t="s">
        <v>24</v>
      </c>
      <c r="E58" s="42"/>
      <c r="F58" s="46">
        <f>F8*0.012</f>
        <v>11.99652</v>
      </c>
      <c r="G58" s="47"/>
      <c r="H58" s="47"/>
      <c r="I58" s="47"/>
      <c r="J58" s="47"/>
      <c r="K58" s="47"/>
      <c r="L58" s="47"/>
      <c r="M58" s="47"/>
    </row>
    <row r="59" spans="1:13" ht="15">
      <c r="A59" s="86"/>
      <c r="B59" s="32"/>
      <c r="C59" s="38" t="s">
        <v>38</v>
      </c>
      <c r="D59" s="66" t="s">
        <v>39</v>
      </c>
      <c r="E59" s="48">
        <v>1.54</v>
      </c>
      <c r="F59" s="48">
        <f>E59*F58</f>
        <v>18.4746408</v>
      </c>
      <c r="G59" s="45"/>
      <c r="H59" s="45"/>
      <c r="I59" s="49"/>
      <c r="J59" s="50"/>
      <c r="K59" s="49"/>
      <c r="L59" s="50"/>
      <c r="M59" s="50"/>
    </row>
    <row r="60" spans="1:13" ht="15">
      <c r="A60" s="87"/>
      <c r="B60" s="32"/>
      <c r="C60" s="38" t="s">
        <v>65</v>
      </c>
      <c r="D60" s="66" t="s">
        <v>3</v>
      </c>
      <c r="E60" s="48"/>
      <c r="F60" s="48">
        <f>F58*1.2</f>
        <v>14.395823999999999</v>
      </c>
      <c r="G60" s="45"/>
      <c r="H60" s="45"/>
      <c r="I60" s="49"/>
      <c r="J60" s="50"/>
      <c r="K60" s="49"/>
      <c r="L60" s="50"/>
      <c r="M60" s="50"/>
    </row>
    <row r="61" spans="1:13" ht="15">
      <c r="A61" s="26"/>
      <c r="B61" s="27"/>
      <c r="C61" s="1" t="s">
        <v>1</v>
      </c>
      <c r="D61" s="1"/>
      <c r="E61" s="51"/>
      <c r="F61" s="52"/>
      <c r="G61" s="47"/>
      <c r="H61" s="47"/>
      <c r="I61" s="53"/>
      <c r="J61" s="54"/>
      <c r="K61" s="53"/>
      <c r="L61" s="54"/>
      <c r="M61" s="54"/>
    </row>
    <row r="62" spans="1:13" ht="15">
      <c r="A62" s="26"/>
      <c r="B62" s="27"/>
      <c r="C62" s="1" t="s">
        <v>61</v>
      </c>
      <c r="D62" s="2">
        <v>0.03</v>
      </c>
      <c r="E62" s="51"/>
      <c r="F62" s="52"/>
      <c r="G62" s="47"/>
      <c r="H62" s="47"/>
      <c r="I62" s="53"/>
      <c r="J62" s="54"/>
      <c r="K62" s="53"/>
      <c r="L62" s="54"/>
      <c r="M62" s="54"/>
    </row>
    <row r="63" spans="1:13" ht="15">
      <c r="A63" s="28"/>
      <c r="B63" s="28"/>
      <c r="C63" s="1" t="s">
        <v>1</v>
      </c>
      <c r="D63" s="24"/>
      <c r="E63" s="41"/>
      <c r="F63" s="41"/>
      <c r="G63" s="55"/>
      <c r="H63" s="56"/>
      <c r="I63" s="56"/>
      <c r="J63" s="56"/>
      <c r="K63" s="56"/>
      <c r="L63" s="56"/>
      <c r="M63" s="56"/>
    </row>
    <row r="64" spans="1:13" ht="15">
      <c r="A64" s="28"/>
      <c r="B64" s="28"/>
      <c r="C64" s="1" t="s">
        <v>12</v>
      </c>
      <c r="D64" s="2" t="s">
        <v>91</v>
      </c>
      <c r="E64" s="57"/>
      <c r="F64" s="55"/>
      <c r="G64" s="55"/>
      <c r="H64" s="56"/>
      <c r="I64" s="56"/>
      <c r="J64" s="56"/>
      <c r="K64" s="56"/>
      <c r="L64" s="56"/>
      <c r="M64" s="56"/>
    </row>
    <row r="65" spans="1:13" ht="15">
      <c r="A65" s="28"/>
      <c r="B65" s="28"/>
      <c r="C65" s="1" t="s">
        <v>1</v>
      </c>
      <c r="D65" s="1"/>
      <c r="E65" s="57"/>
      <c r="F65" s="55"/>
      <c r="G65" s="55"/>
      <c r="H65" s="56"/>
      <c r="I65" s="56"/>
      <c r="J65" s="56"/>
      <c r="K65" s="56"/>
      <c r="L65" s="56"/>
      <c r="M65" s="56"/>
    </row>
    <row r="66" spans="1:13" ht="15">
      <c r="A66" s="28"/>
      <c r="B66" s="28"/>
      <c r="C66" s="1" t="s">
        <v>13</v>
      </c>
      <c r="D66" s="2" t="s">
        <v>91</v>
      </c>
      <c r="E66" s="57"/>
      <c r="F66" s="55"/>
      <c r="G66" s="55"/>
      <c r="H66" s="56"/>
      <c r="I66" s="56"/>
      <c r="J66" s="56"/>
      <c r="K66" s="56"/>
      <c r="L66" s="56"/>
      <c r="M66" s="56"/>
    </row>
    <row r="67" spans="1:13" ht="15">
      <c r="A67" s="29"/>
      <c r="B67" s="29"/>
      <c r="C67" s="30" t="s">
        <v>89</v>
      </c>
      <c r="D67" s="31"/>
      <c r="E67" s="58"/>
      <c r="F67" s="58"/>
      <c r="G67" s="58"/>
      <c r="H67" s="59"/>
      <c r="I67" s="59"/>
      <c r="J67" s="59"/>
      <c r="K67" s="59"/>
      <c r="L67" s="59"/>
      <c r="M67" s="59"/>
    </row>
    <row r="69" spans="1:13" ht="15">
      <c r="C69" s="69"/>
    </row>
    <row r="70" spans="1:13">
      <c r="C70" s="14"/>
    </row>
    <row r="71" spans="1:13" ht="15.75">
      <c r="C71" s="71"/>
    </row>
    <row r="72" spans="1:13" ht="15.75">
      <c r="C72" s="72"/>
    </row>
    <row r="73" spans="1:13" ht="15">
      <c r="C73" s="70"/>
    </row>
  </sheetData>
  <mergeCells count="31">
    <mergeCell ref="A1:M1"/>
    <mergeCell ref="A2:M2"/>
    <mergeCell ref="L3:M3"/>
    <mergeCell ref="A11:A15"/>
    <mergeCell ref="B11:B15"/>
    <mergeCell ref="A5:A6"/>
    <mergeCell ref="B5:B6"/>
    <mergeCell ref="C5:C6"/>
    <mergeCell ref="I5:J5"/>
    <mergeCell ref="K5:L5"/>
    <mergeCell ref="M5:M6"/>
    <mergeCell ref="A8:A10"/>
    <mergeCell ref="B8:B10"/>
    <mergeCell ref="D5:D6"/>
    <mergeCell ref="E5:F5"/>
    <mergeCell ref="G5:H5"/>
    <mergeCell ref="A16:A19"/>
    <mergeCell ref="B16:B19"/>
    <mergeCell ref="A20:A26"/>
    <mergeCell ref="B20:B26"/>
    <mergeCell ref="A27:A32"/>
    <mergeCell ref="B27:B32"/>
    <mergeCell ref="A58:A60"/>
    <mergeCell ref="A33:A38"/>
    <mergeCell ref="B33:B38"/>
    <mergeCell ref="A46:A51"/>
    <mergeCell ref="B46:B51"/>
    <mergeCell ref="A52:A57"/>
    <mergeCell ref="B52:B57"/>
    <mergeCell ref="A39:A45"/>
    <mergeCell ref="B39:B4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3"/>
  <sheetViews>
    <sheetView topLeftCell="A43" workbookViewId="0">
      <selection activeCell="O9" sqref="O9"/>
    </sheetView>
  </sheetViews>
  <sheetFormatPr defaultRowHeight="14.25"/>
  <cols>
    <col min="1" max="1" width="3.28515625" style="15" customWidth="1"/>
    <col min="2" max="2" width="9" style="15" customWidth="1"/>
    <col min="3" max="3" width="65.42578125" style="15" customWidth="1"/>
    <col min="4" max="4" width="9.140625" style="15"/>
    <col min="5" max="5" width="10.85546875" style="15" customWidth="1"/>
    <col min="6" max="6" width="13.140625" style="15" customWidth="1"/>
    <col min="7" max="7" width="8.5703125" style="15" customWidth="1"/>
    <col min="8" max="8" width="10.140625" style="15" customWidth="1"/>
    <col min="9" max="9" width="7.85546875" style="15" customWidth="1"/>
    <col min="10" max="10" width="10" style="15" customWidth="1"/>
    <col min="11" max="11" width="7.42578125" style="15" customWidth="1"/>
    <col min="12" max="13" width="9.85546875" style="15" customWidth="1"/>
    <col min="14" max="16384" width="9.140625" style="15"/>
  </cols>
  <sheetData>
    <row r="1" spans="1:13">
      <c r="A1" s="99" t="s">
        <v>78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>
      <c r="A2" s="100" t="s">
        <v>26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4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100" t="s">
        <v>74</v>
      </c>
      <c r="M3" s="100"/>
    </row>
    <row r="4" spans="1:13" ht="14.2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3.75" customHeight="1">
      <c r="A5" s="85" t="s">
        <v>0</v>
      </c>
      <c r="B5" s="89" t="s">
        <v>30</v>
      </c>
      <c r="C5" s="85" t="s">
        <v>28</v>
      </c>
      <c r="D5" s="85" t="s">
        <v>29</v>
      </c>
      <c r="E5" s="97" t="s">
        <v>31</v>
      </c>
      <c r="F5" s="98"/>
      <c r="G5" s="95" t="s">
        <v>35</v>
      </c>
      <c r="H5" s="96"/>
      <c r="I5" s="95" t="s">
        <v>36</v>
      </c>
      <c r="J5" s="96"/>
      <c r="K5" s="97" t="s">
        <v>37</v>
      </c>
      <c r="L5" s="98"/>
      <c r="M5" s="85" t="s">
        <v>21</v>
      </c>
    </row>
    <row r="6" spans="1:13" ht="28.5">
      <c r="A6" s="87"/>
      <c r="B6" s="91"/>
      <c r="C6" s="87"/>
      <c r="D6" s="87"/>
      <c r="E6" s="18" t="s">
        <v>32</v>
      </c>
      <c r="F6" s="19" t="s">
        <v>33</v>
      </c>
      <c r="G6" s="20" t="s">
        <v>34</v>
      </c>
      <c r="H6" s="19" t="s">
        <v>21</v>
      </c>
      <c r="I6" s="20" t="s">
        <v>34</v>
      </c>
      <c r="J6" s="19" t="s">
        <v>21</v>
      </c>
      <c r="K6" s="20" t="s">
        <v>34</v>
      </c>
      <c r="L6" s="19" t="s">
        <v>21</v>
      </c>
      <c r="M6" s="87"/>
    </row>
    <row r="7" spans="1:13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</row>
    <row r="8" spans="1:13" s="23" customFormat="1" ht="30.75" customHeight="1">
      <c r="A8" s="85">
        <v>1</v>
      </c>
      <c r="B8" s="88" t="s">
        <v>56</v>
      </c>
      <c r="C8" s="34" t="s">
        <v>40</v>
      </c>
      <c r="D8" s="62" t="s">
        <v>41</v>
      </c>
      <c r="E8" s="41"/>
      <c r="F8" s="42">
        <f>F11+F20</f>
        <v>900.8599999999999</v>
      </c>
      <c r="G8" s="43"/>
      <c r="H8" s="43"/>
      <c r="I8" s="43"/>
      <c r="J8" s="43"/>
      <c r="K8" s="43"/>
      <c r="L8" s="43"/>
      <c r="M8" s="43"/>
    </row>
    <row r="9" spans="1:13" ht="15">
      <c r="A9" s="86"/>
      <c r="B9" s="88"/>
      <c r="C9" s="35" t="s">
        <v>38</v>
      </c>
      <c r="D9" s="63" t="s">
        <v>39</v>
      </c>
      <c r="E9" s="44">
        <v>0.186</v>
      </c>
      <c r="F9" s="44">
        <f>E9*F8</f>
        <v>167.55995999999999</v>
      </c>
      <c r="G9" s="45"/>
      <c r="H9" s="45"/>
      <c r="I9" s="45"/>
      <c r="J9" s="45"/>
      <c r="K9" s="45"/>
      <c r="L9" s="45"/>
      <c r="M9" s="45"/>
    </row>
    <row r="10" spans="1:13" ht="15">
      <c r="A10" s="87"/>
      <c r="B10" s="88"/>
      <c r="C10" s="35" t="s">
        <v>2</v>
      </c>
      <c r="D10" s="63" t="s">
        <v>3</v>
      </c>
      <c r="E10" s="44">
        <v>1.6000000000000001E-3</v>
      </c>
      <c r="F10" s="44">
        <f>E10*F8</f>
        <v>1.441376</v>
      </c>
      <c r="G10" s="45"/>
      <c r="H10" s="45"/>
      <c r="I10" s="45"/>
      <c r="J10" s="45"/>
      <c r="K10" s="45"/>
      <c r="L10" s="45"/>
      <c r="M10" s="45"/>
    </row>
    <row r="11" spans="1:13" ht="30">
      <c r="A11" s="85">
        <v>2</v>
      </c>
      <c r="B11" s="88" t="s">
        <v>55</v>
      </c>
      <c r="C11" s="34" t="s">
        <v>45</v>
      </c>
      <c r="D11" s="62" t="s">
        <v>41</v>
      </c>
      <c r="E11" s="41"/>
      <c r="F11" s="46">
        <v>851.56</v>
      </c>
      <c r="G11" s="43"/>
      <c r="H11" s="43"/>
      <c r="I11" s="43"/>
      <c r="J11" s="43"/>
      <c r="K11" s="43"/>
      <c r="L11" s="43"/>
      <c r="M11" s="43"/>
    </row>
    <row r="12" spans="1:13" ht="15">
      <c r="A12" s="86"/>
      <c r="B12" s="88"/>
      <c r="C12" s="35" t="s">
        <v>38</v>
      </c>
      <c r="D12" s="63" t="s">
        <v>39</v>
      </c>
      <c r="E12" s="44">
        <v>0.93</v>
      </c>
      <c r="F12" s="44">
        <f>E12*F11</f>
        <v>791.95079999999996</v>
      </c>
      <c r="G12" s="45"/>
      <c r="H12" s="45"/>
      <c r="I12" s="45"/>
      <c r="J12" s="45"/>
      <c r="K12" s="45"/>
      <c r="L12" s="45"/>
      <c r="M12" s="45"/>
    </row>
    <row r="13" spans="1:13" ht="15">
      <c r="A13" s="86"/>
      <c r="B13" s="88"/>
      <c r="C13" s="36" t="s">
        <v>67</v>
      </c>
      <c r="D13" s="64" t="s">
        <v>5</v>
      </c>
      <c r="E13" s="44">
        <v>2.4E-2</v>
      </c>
      <c r="F13" s="44">
        <f>E13*F11</f>
        <v>20.437439999999999</v>
      </c>
      <c r="G13" s="45"/>
      <c r="H13" s="45"/>
      <c r="I13" s="45"/>
      <c r="J13" s="45"/>
      <c r="K13" s="45"/>
      <c r="L13" s="45"/>
      <c r="M13" s="45"/>
    </row>
    <row r="14" spans="1:13" ht="15">
      <c r="A14" s="86"/>
      <c r="B14" s="88"/>
      <c r="C14" s="35" t="s">
        <v>2</v>
      </c>
      <c r="D14" s="63" t="s">
        <v>3</v>
      </c>
      <c r="E14" s="44">
        <v>2.5999999999999999E-2</v>
      </c>
      <c r="F14" s="44">
        <f>E14*F11</f>
        <v>22.140559999999997</v>
      </c>
      <c r="G14" s="45"/>
      <c r="H14" s="45"/>
      <c r="I14" s="45"/>
      <c r="J14" s="45"/>
      <c r="K14" s="45"/>
      <c r="L14" s="45"/>
      <c r="M14" s="45"/>
    </row>
    <row r="15" spans="1:13" ht="17.25">
      <c r="A15" s="87"/>
      <c r="B15" s="88"/>
      <c r="C15" s="37" t="s">
        <v>6</v>
      </c>
      <c r="D15" s="63" t="s">
        <v>42</v>
      </c>
      <c r="E15" s="44">
        <v>2.6800000000000001E-2</v>
      </c>
      <c r="F15" s="44">
        <f>E15*F11</f>
        <v>22.821808000000001</v>
      </c>
      <c r="G15" s="45"/>
      <c r="H15" s="45"/>
      <c r="I15" s="45"/>
      <c r="J15" s="45"/>
      <c r="K15" s="45"/>
      <c r="L15" s="45"/>
      <c r="M15" s="45"/>
    </row>
    <row r="16" spans="1:13" ht="30">
      <c r="A16" s="85">
        <v>3</v>
      </c>
      <c r="B16" s="92" t="s">
        <v>54</v>
      </c>
      <c r="C16" s="34" t="s">
        <v>43</v>
      </c>
      <c r="D16" s="62" t="s">
        <v>44</v>
      </c>
      <c r="E16" s="42"/>
      <c r="F16" s="42">
        <v>683.92</v>
      </c>
      <c r="G16" s="43"/>
      <c r="H16" s="43"/>
      <c r="I16" s="43"/>
      <c r="J16" s="43"/>
      <c r="K16" s="43"/>
      <c r="L16" s="43"/>
      <c r="M16" s="43"/>
    </row>
    <row r="17" spans="1:13" ht="15">
      <c r="A17" s="86"/>
      <c r="B17" s="93"/>
      <c r="C17" s="35" t="s">
        <v>38</v>
      </c>
      <c r="D17" s="63" t="s">
        <v>39</v>
      </c>
      <c r="E17" s="44">
        <v>0.3</v>
      </c>
      <c r="F17" s="44">
        <f>E17*F16</f>
        <v>205.17599999999999</v>
      </c>
      <c r="G17" s="45"/>
      <c r="H17" s="45"/>
      <c r="I17" s="45"/>
      <c r="J17" s="45"/>
      <c r="K17" s="45"/>
      <c r="L17" s="45"/>
      <c r="M17" s="45"/>
    </row>
    <row r="18" spans="1:13" ht="15">
      <c r="A18" s="86"/>
      <c r="B18" s="93"/>
      <c r="C18" s="35" t="s">
        <v>2</v>
      </c>
      <c r="D18" s="63" t="s">
        <v>3</v>
      </c>
      <c r="E18" s="44">
        <v>1.0999999999999999E-2</v>
      </c>
      <c r="F18" s="44">
        <f>E18*F16</f>
        <v>7.5231199999999987</v>
      </c>
      <c r="G18" s="45"/>
      <c r="H18" s="45"/>
      <c r="I18" s="45"/>
      <c r="J18" s="45"/>
      <c r="K18" s="45"/>
      <c r="L18" s="45"/>
      <c r="M18" s="45"/>
    </row>
    <row r="19" spans="1:13" ht="17.25">
      <c r="A19" s="87"/>
      <c r="B19" s="94"/>
      <c r="C19" s="37" t="s">
        <v>6</v>
      </c>
      <c r="D19" s="63" t="s">
        <v>42</v>
      </c>
      <c r="E19" s="44">
        <v>6.7000000000000002E-3</v>
      </c>
      <c r="F19" s="44">
        <f>E19*F16</f>
        <v>4.5822639999999994</v>
      </c>
      <c r="G19" s="45"/>
      <c r="H19" s="45"/>
      <c r="I19" s="45"/>
      <c r="J19" s="45"/>
      <c r="K19" s="45"/>
      <c r="L19" s="45"/>
      <c r="M19" s="45"/>
    </row>
    <row r="20" spans="1:13" ht="28.5" customHeight="1">
      <c r="A20" s="85">
        <v>4</v>
      </c>
      <c r="B20" s="89" t="s">
        <v>53</v>
      </c>
      <c r="C20" s="22" t="s">
        <v>75</v>
      </c>
      <c r="D20" s="62" t="s">
        <v>41</v>
      </c>
      <c r="E20" s="41"/>
      <c r="F20" s="46">
        <v>49.3</v>
      </c>
      <c r="G20" s="43"/>
      <c r="H20" s="43"/>
      <c r="I20" s="43"/>
      <c r="J20" s="43"/>
      <c r="K20" s="43"/>
      <c r="L20" s="43"/>
      <c r="M20" s="43"/>
    </row>
    <row r="21" spans="1:13" ht="15">
      <c r="A21" s="86"/>
      <c r="B21" s="90"/>
      <c r="C21" s="35" t="s">
        <v>38</v>
      </c>
      <c r="D21" s="63" t="s">
        <v>39</v>
      </c>
      <c r="E21" s="44">
        <v>2.3199999999999998</v>
      </c>
      <c r="F21" s="44">
        <f>E21*F20</f>
        <v>114.37599999999999</v>
      </c>
      <c r="G21" s="45"/>
      <c r="H21" s="45"/>
      <c r="I21" s="45"/>
      <c r="J21" s="45"/>
      <c r="K21" s="45"/>
      <c r="L21" s="45"/>
      <c r="M21" s="45"/>
    </row>
    <row r="22" spans="1:13" ht="15">
      <c r="A22" s="86"/>
      <c r="B22" s="90"/>
      <c r="C22" s="35" t="s">
        <v>2</v>
      </c>
      <c r="D22" s="63" t="s">
        <v>3</v>
      </c>
      <c r="E22" s="44">
        <v>8.6999999999999994E-2</v>
      </c>
      <c r="F22" s="44">
        <f>E22*F20</f>
        <v>4.2890999999999995</v>
      </c>
      <c r="G22" s="45"/>
      <c r="H22" s="45"/>
      <c r="I22" s="45"/>
      <c r="J22" s="45"/>
      <c r="K22" s="45"/>
      <c r="L22" s="45"/>
      <c r="M22" s="45"/>
    </row>
    <row r="23" spans="1:13" ht="17.25">
      <c r="A23" s="86"/>
      <c r="B23" s="90"/>
      <c r="C23" s="37" t="s">
        <v>6</v>
      </c>
      <c r="D23" s="63" t="s">
        <v>42</v>
      </c>
      <c r="E23" s="44">
        <v>4.2999999999999997E-2</v>
      </c>
      <c r="F23" s="44">
        <f>E23*F20</f>
        <v>2.1198999999999999</v>
      </c>
      <c r="G23" s="45"/>
      <c r="H23" s="45"/>
      <c r="I23" s="45"/>
      <c r="J23" s="45"/>
      <c r="K23" s="45"/>
      <c r="L23" s="45"/>
      <c r="M23" s="45"/>
    </row>
    <row r="24" spans="1:13">
      <c r="A24" s="86"/>
      <c r="B24" s="90"/>
      <c r="C24" s="25" t="s">
        <v>46</v>
      </c>
      <c r="D24" s="65" t="s">
        <v>62</v>
      </c>
      <c r="E24" s="44">
        <v>1.0800000000000001E-2</v>
      </c>
      <c r="F24" s="44">
        <f>E24*F20</f>
        <v>0.53244000000000002</v>
      </c>
      <c r="G24" s="45"/>
      <c r="H24" s="45"/>
      <c r="I24" s="45"/>
      <c r="J24" s="45"/>
      <c r="K24" s="45"/>
      <c r="L24" s="45"/>
      <c r="M24" s="45"/>
    </row>
    <row r="25" spans="1:13" ht="16.5">
      <c r="A25" s="86"/>
      <c r="B25" s="90"/>
      <c r="C25" s="25" t="s">
        <v>47</v>
      </c>
      <c r="D25" s="65" t="s">
        <v>25</v>
      </c>
      <c r="E25" s="44">
        <v>0.27</v>
      </c>
      <c r="F25" s="44">
        <f>E25*F20</f>
        <v>13.311</v>
      </c>
      <c r="G25" s="45"/>
      <c r="H25" s="45"/>
      <c r="I25" s="45"/>
      <c r="J25" s="45"/>
      <c r="K25" s="45"/>
      <c r="L25" s="45"/>
      <c r="M25" s="45"/>
    </row>
    <row r="26" spans="1:13">
      <c r="A26" s="87"/>
      <c r="B26" s="91"/>
      <c r="C26" s="25" t="s">
        <v>4</v>
      </c>
      <c r="D26" s="65" t="s">
        <v>3</v>
      </c>
      <c r="E26" s="44">
        <v>2.3E-3</v>
      </c>
      <c r="F26" s="44">
        <f>E26*F20</f>
        <v>0.11338999999999999</v>
      </c>
      <c r="G26" s="45"/>
      <c r="H26" s="45"/>
      <c r="I26" s="45"/>
      <c r="J26" s="45"/>
      <c r="K26" s="45"/>
      <c r="L26" s="45"/>
      <c r="M26" s="45"/>
    </row>
    <row r="27" spans="1:13" ht="50.25" customHeight="1">
      <c r="A27" s="85">
        <v>5</v>
      </c>
      <c r="B27" s="89" t="s">
        <v>57</v>
      </c>
      <c r="C27" s="22" t="s">
        <v>59</v>
      </c>
      <c r="D27" s="62" t="s">
        <v>41</v>
      </c>
      <c r="E27" s="42"/>
      <c r="F27" s="46">
        <f>F11</f>
        <v>851.56</v>
      </c>
      <c r="G27" s="47"/>
      <c r="H27" s="47"/>
      <c r="I27" s="47"/>
      <c r="J27" s="47"/>
      <c r="K27" s="47"/>
      <c r="L27" s="47"/>
      <c r="M27" s="47"/>
    </row>
    <row r="28" spans="1:13" ht="15">
      <c r="A28" s="86"/>
      <c r="B28" s="90"/>
      <c r="C28" s="38" t="s">
        <v>38</v>
      </c>
      <c r="D28" s="66" t="s">
        <v>39</v>
      </c>
      <c r="E28" s="48">
        <v>0.65800000000000003</v>
      </c>
      <c r="F28" s="48">
        <f>E28*F27</f>
        <v>560.32647999999995</v>
      </c>
      <c r="G28" s="45"/>
      <c r="H28" s="45"/>
      <c r="I28" s="49"/>
      <c r="J28" s="50"/>
      <c r="K28" s="49"/>
      <c r="L28" s="50"/>
      <c r="M28" s="50"/>
    </row>
    <row r="29" spans="1:13" ht="15">
      <c r="A29" s="86"/>
      <c r="B29" s="90"/>
      <c r="C29" s="38" t="s">
        <v>2</v>
      </c>
      <c r="D29" s="66" t="s">
        <v>3</v>
      </c>
      <c r="E29" s="48">
        <v>0.01</v>
      </c>
      <c r="F29" s="48">
        <f>E29*F27</f>
        <v>8.5155999999999992</v>
      </c>
      <c r="G29" s="45"/>
      <c r="H29" s="45"/>
      <c r="I29" s="49"/>
      <c r="J29" s="50"/>
      <c r="K29" s="49"/>
      <c r="L29" s="50"/>
      <c r="M29" s="50"/>
    </row>
    <row r="30" spans="1:13" ht="15">
      <c r="A30" s="86"/>
      <c r="B30" s="90"/>
      <c r="C30" s="39" t="s">
        <v>7</v>
      </c>
      <c r="D30" s="67" t="s">
        <v>8</v>
      </c>
      <c r="E30" s="48">
        <v>0.63</v>
      </c>
      <c r="F30" s="48">
        <f>E30*F27</f>
        <v>536.4828</v>
      </c>
      <c r="G30" s="45"/>
      <c r="H30" s="45"/>
      <c r="I30" s="45"/>
      <c r="J30" s="45"/>
      <c r="K30" s="45"/>
      <c r="L30" s="45"/>
      <c r="M30" s="45"/>
    </row>
    <row r="31" spans="1:13" ht="15">
      <c r="A31" s="86"/>
      <c r="B31" s="90"/>
      <c r="C31" s="40" t="s">
        <v>68</v>
      </c>
      <c r="D31" s="67" t="s">
        <v>8</v>
      </c>
      <c r="E31" s="48">
        <v>0.79</v>
      </c>
      <c r="F31" s="48">
        <f>E31*F27</f>
        <v>672.73239999999998</v>
      </c>
      <c r="G31" s="45"/>
      <c r="H31" s="45"/>
      <c r="I31" s="45"/>
      <c r="J31" s="45"/>
      <c r="K31" s="45"/>
      <c r="L31" s="45"/>
      <c r="M31" s="45"/>
    </row>
    <row r="32" spans="1:13" ht="15">
      <c r="A32" s="87"/>
      <c r="B32" s="91"/>
      <c r="C32" s="40" t="s">
        <v>4</v>
      </c>
      <c r="D32" s="67" t="s">
        <v>3</v>
      </c>
      <c r="E32" s="48">
        <v>1.6E-2</v>
      </c>
      <c r="F32" s="48">
        <f>E32*F27</f>
        <v>13.62496</v>
      </c>
      <c r="G32" s="45"/>
      <c r="H32" s="45"/>
      <c r="I32" s="45"/>
      <c r="J32" s="45"/>
      <c r="K32" s="45"/>
      <c r="L32" s="45"/>
      <c r="M32" s="45"/>
    </row>
    <row r="33" spans="1:13" ht="42.75">
      <c r="A33" s="85">
        <v>6</v>
      </c>
      <c r="B33" s="89" t="s">
        <v>58</v>
      </c>
      <c r="C33" s="22" t="s">
        <v>60</v>
      </c>
      <c r="D33" s="62" t="s">
        <v>41</v>
      </c>
      <c r="E33" s="42"/>
      <c r="F33" s="46">
        <f>F20</f>
        <v>49.3</v>
      </c>
      <c r="G33" s="47"/>
      <c r="H33" s="47"/>
      <c r="I33" s="47"/>
      <c r="J33" s="47"/>
      <c r="K33" s="47"/>
      <c r="L33" s="47"/>
      <c r="M33" s="47"/>
    </row>
    <row r="34" spans="1:13" ht="15">
      <c r="A34" s="86"/>
      <c r="B34" s="90"/>
      <c r="C34" s="38" t="s">
        <v>38</v>
      </c>
      <c r="D34" s="66" t="s">
        <v>39</v>
      </c>
      <c r="E34" s="48">
        <v>0.85599999999999998</v>
      </c>
      <c r="F34" s="48">
        <f>E34*F33</f>
        <v>42.200799999999994</v>
      </c>
      <c r="G34" s="45"/>
      <c r="H34" s="45"/>
      <c r="I34" s="49"/>
      <c r="J34" s="50"/>
      <c r="K34" s="49"/>
      <c r="L34" s="50"/>
      <c r="M34" s="50"/>
    </row>
    <row r="35" spans="1:13" ht="15">
      <c r="A35" s="86"/>
      <c r="B35" s="90"/>
      <c r="C35" s="38" t="s">
        <v>2</v>
      </c>
      <c r="D35" s="66" t="s">
        <v>3</v>
      </c>
      <c r="E35" s="48">
        <v>1.2E-2</v>
      </c>
      <c r="F35" s="48">
        <f>E35*F33</f>
        <v>0.59160000000000001</v>
      </c>
      <c r="G35" s="45"/>
      <c r="H35" s="45"/>
      <c r="I35" s="49"/>
      <c r="J35" s="50"/>
      <c r="K35" s="49"/>
      <c r="L35" s="50"/>
      <c r="M35" s="50"/>
    </row>
    <row r="36" spans="1:13" ht="15">
      <c r="A36" s="86"/>
      <c r="B36" s="90"/>
      <c r="C36" s="39" t="s">
        <v>7</v>
      </c>
      <c r="D36" s="67" t="s">
        <v>8</v>
      </c>
      <c r="E36" s="48">
        <v>0.63</v>
      </c>
      <c r="F36" s="48">
        <f>E36*F33</f>
        <v>31.058999999999997</v>
      </c>
      <c r="G36" s="45"/>
      <c r="H36" s="45"/>
      <c r="I36" s="45"/>
      <c r="J36" s="45"/>
      <c r="K36" s="45"/>
      <c r="L36" s="45"/>
      <c r="M36" s="45"/>
    </row>
    <row r="37" spans="1:13" ht="15">
      <c r="A37" s="86"/>
      <c r="B37" s="90"/>
      <c r="C37" s="40" t="s">
        <v>79</v>
      </c>
      <c r="D37" s="67" t="s">
        <v>8</v>
      </c>
      <c r="E37" s="48">
        <v>0.92</v>
      </c>
      <c r="F37" s="48">
        <f>E37*F33</f>
        <v>45.356000000000002</v>
      </c>
      <c r="G37" s="45"/>
      <c r="H37" s="45"/>
      <c r="I37" s="45"/>
      <c r="J37" s="45"/>
      <c r="K37" s="45"/>
      <c r="L37" s="45"/>
      <c r="M37" s="45"/>
    </row>
    <row r="38" spans="1:13" ht="15">
      <c r="A38" s="87"/>
      <c r="B38" s="91"/>
      <c r="C38" s="40" t="s">
        <v>4</v>
      </c>
      <c r="D38" s="67" t="s">
        <v>3</v>
      </c>
      <c r="E38" s="48">
        <v>1.7999999999999999E-2</v>
      </c>
      <c r="F38" s="48">
        <f>E38*F33</f>
        <v>0.88739999999999986</v>
      </c>
      <c r="G38" s="45"/>
      <c r="H38" s="45"/>
      <c r="I38" s="45"/>
      <c r="J38" s="45"/>
      <c r="K38" s="45"/>
      <c r="L38" s="45"/>
      <c r="M38" s="45"/>
    </row>
    <row r="39" spans="1:13" ht="30">
      <c r="A39" s="85">
        <v>7</v>
      </c>
      <c r="B39" s="88" t="s">
        <v>83</v>
      </c>
      <c r="C39" s="34" t="s">
        <v>82</v>
      </c>
      <c r="D39" s="62" t="s">
        <v>41</v>
      </c>
      <c r="E39" s="41"/>
      <c r="F39" s="46">
        <v>25.46</v>
      </c>
      <c r="G39" s="43"/>
      <c r="H39" s="43"/>
      <c r="I39" s="43"/>
      <c r="J39" s="43"/>
      <c r="K39" s="43"/>
      <c r="L39" s="43"/>
      <c r="M39" s="43"/>
    </row>
    <row r="40" spans="1:13" ht="15">
      <c r="A40" s="86"/>
      <c r="B40" s="88"/>
      <c r="C40" s="35" t="s">
        <v>38</v>
      </c>
      <c r="D40" s="63" t="s">
        <v>39</v>
      </c>
      <c r="E40" s="44">
        <v>4.1399999999999999E-2</v>
      </c>
      <c r="F40" s="44">
        <f>E40*F39</f>
        <v>1.054044</v>
      </c>
      <c r="G40" s="45"/>
      <c r="H40" s="45"/>
      <c r="I40" s="45"/>
      <c r="J40" s="45"/>
      <c r="K40" s="45"/>
      <c r="L40" s="45"/>
      <c r="M40" s="45"/>
    </row>
    <row r="41" spans="1:13" ht="15">
      <c r="A41" s="86"/>
      <c r="B41" s="88"/>
      <c r="C41" s="35" t="s">
        <v>2</v>
      </c>
      <c r="D41" s="64" t="s">
        <v>3</v>
      </c>
      <c r="E41" s="44">
        <v>1E-4</v>
      </c>
      <c r="F41" s="44">
        <f>E41*F39</f>
        <v>2.5460000000000001E-3</v>
      </c>
      <c r="G41" s="45"/>
      <c r="H41" s="45"/>
      <c r="I41" s="45"/>
      <c r="J41" s="45"/>
      <c r="K41" s="45"/>
      <c r="L41" s="45"/>
      <c r="M41" s="45"/>
    </row>
    <row r="42" spans="1:13" ht="16.5">
      <c r="A42" s="86"/>
      <c r="B42" s="88"/>
      <c r="C42" s="36" t="s">
        <v>81</v>
      </c>
      <c r="D42" s="65" t="s">
        <v>25</v>
      </c>
      <c r="E42" s="44">
        <v>1.05</v>
      </c>
      <c r="F42" s="44">
        <f>E42*F39</f>
        <v>26.733000000000001</v>
      </c>
      <c r="G42" s="45"/>
      <c r="H42" s="45"/>
      <c r="I42" s="45"/>
      <c r="J42" s="45"/>
      <c r="K42" s="45"/>
      <c r="L42" s="45"/>
      <c r="M42" s="45"/>
    </row>
    <row r="43" spans="1:13" ht="15">
      <c r="A43" s="86"/>
      <c r="B43" s="88"/>
      <c r="C43" s="36" t="s">
        <v>84</v>
      </c>
      <c r="D43" s="65" t="s">
        <v>85</v>
      </c>
      <c r="E43" s="44"/>
      <c r="F43" s="44">
        <v>444</v>
      </c>
      <c r="G43" s="45"/>
      <c r="H43" s="45"/>
      <c r="I43" s="45"/>
      <c r="J43" s="45"/>
      <c r="K43" s="45"/>
      <c r="L43" s="45"/>
      <c r="M43" s="45"/>
    </row>
    <row r="44" spans="1:13" ht="15">
      <c r="A44" s="86"/>
      <c r="B44" s="88"/>
      <c r="C44" s="36" t="s">
        <v>86</v>
      </c>
      <c r="D44" s="65" t="s">
        <v>85</v>
      </c>
      <c r="E44" s="44"/>
      <c r="F44" s="44">
        <v>620</v>
      </c>
      <c r="G44" s="45"/>
      <c r="H44" s="45"/>
      <c r="I44" s="45"/>
      <c r="J44" s="45"/>
      <c r="K44" s="45"/>
      <c r="L44" s="45"/>
      <c r="M44" s="45"/>
    </row>
    <row r="45" spans="1:13" ht="15">
      <c r="A45" s="87"/>
      <c r="B45" s="88"/>
      <c r="C45" s="40" t="s">
        <v>4</v>
      </c>
      <c r="D45" s="67" t="s">
        <v>3</v>
      </c>
      <c r="E45" s="44">
        <v>3.5999999999999999E-3</v>
      </c>
      <c r="F45" s="44">
        <f>E45*F39</f>
        <v>9.1656000000000001E-2</v>
      </c>
      <c r="G45" s="45"/>
      <c r="H45" s="45"/>
      <c r="I45" s="45"/>
      <c r="J45" s="45"/>
      <c r="K45" s="45"/>
      <c r="L45" s="45"/>
      <c r="M45" s="45"/>
    </row>
    <row r="46" spans="1:13" ht="30" customHeight="1">
      <c r="A46" s="85">
        <v>8</v>
      </c>
      <c r="B46" s="89" t="s">
        <v>52</v>
      </c>
      <c r="C46" s="22" t="s">
        <v>51</v>
      </c>
      <c r="D46" s="62" t="s">
        <v>41</v>
      </c>
      <c r="E46" s="42"/>
      <c r="F46" s="42">
        <v>36.24</v>
      </c>
      <c r="G46" s="47"/>
      <c r="H46" s="47"/>
      <c r="I46" s="47"/>
      <c r="J46" s="47"/>
      <c r="K46" s="47"/>
      <c r="L46" s="47"/>
      <c r="M46" s="47"/>
    </row>
    <row r="47" spans="1:13" ht="15">
      <c r="A47" s="86"/>
      <c r="B47" s="90"/>
      <c r="C47" s="38" t="s">
        <v>38</v>
      </c>
      <c r="D47" s="66" t="s">
        <v>39</v>
      </c>
      <c r="E47" s="48">
        <v>0.68</v>
      </c>
      <c r="F47" s="48">
        <f>E47*F46</f>
        <v>24.643200000000004</v>
      </c>
      <c r="G47" s="45"/>
      <c r="H47" s="45"/>
      <c r="I47" s="49"/>
      <c r="J47" s="50"/>
      <c r="K47" s="49"/>
      <c r="L47" s="50"/>
      <c r="M47" s="50"/>
    </row>
    <row r="48" spans="1:13" ht="15">
      <c r="A48" s="86"/>
      <c r="B48" s="90"/>
      <c r="C48" s="38" t="s">
        <v>2</v>
      </c>
      <c r="D48" s="66" t="s">
        <v>3</v>
      </c>
      <c r="E48" s="48">
        <v>3.0000000000000001E-3</v>
      </c>
      <c r="F48" s="48">
        <f>E48*F46</f>
        <v>0.10872000000000001</v>
      </c>
      <c r="G48" s="45"/>
      <c r="H48" s="45"/>
      <c r="I48" s="49"/>
      <c r="J48" s="50"/>
      <c r="K48" s="49"/>
      <c r="L48" s="50"/>
      <c r="M48" s="50"/>
    </row>
    <row r="49" spans="1:13" ht="15">
      <c r="A49" s="86"/>
      <c r="B49" s="90"/>
      <c r="C49" s="39" t="s">
        <v>48</v>
      </c>
      <c r="D49" s="67" t="s">
        <v>8</v>
      </c>
      <c r="E49" s="48">
        <v>0.251</v>
      </c>
      <c r="F49" s="48">
        <f>E49*F46</f>
        <v>9.0962399999999999</v>
      </c>
      <c r="G49" s="45"/>
      <c r="H49" s="45"/>
      <c r="I49" s="45"/>
      <c r="J49" s="45"/>
      <c r="K49" s="45"/>
      <c r="L49" s="45"/>
      <c r="M49" s="45"/>
    </row>
    <row r="50" spans="1:13" ht="15">
      <c r="A50" s="86"/>
      <c r="B50" s="90"/>
      <c r="C50" s="40" t="s">
        <v>49</v>
      </c>
      <c r="D50" s="67" t="s">
        <v>50</v>
      </c>
      <c r="E50" s="48">
        <v>2.7E-2</v>
      </c>
      <c r="F50" s="48">
        <f>E50*F46</f>
        <v>0.97848000000000002</v>
      </c>
      <c r="G50" s="45"/>
      <c r="H50" s="45"/>
      <c r="I50" s="45"/>
      <c r="J50" s="45"/>
      <c r="K50" s="45"/>
      <c r="L50" s="45"/>
      <c r="M50" s="45"/>
    </row>
    <row r="51" spans="1:13" ht="15">
      <c r="A51" s="87"/>
      <c r="B51" s="91"/>
      <c r="C51" s="40" t="s">
        <v>4</v>
      </c>
      <c r="D51" s="67" t="s">
        <v>3</v>
      </c>
      <c r="E51" s="48">
        <v>1.9E-3</v>
      </c>
      <c r="F51" s="48">
        <f>E51*F46</f>
        <v>6.8856000000000001E-2</v>
      </c>
      <c r="G51" s="45"/>
      <c r="H51" s="45"/>
      <c r="I51" s="45"/>
      <c r="J51" s="45"/>
      <c r="K51" s="45"/>
      <c r="L51" s="45"/>
      <c r="M51" s="45"/>
    </row>
    <row r="52" spans="1:13" ht="17.25" customHeight="1">
      <c r="A52" s="85">
        <v>9</v>
      </c>
      <c r="B52" s="89" t="s">
        <v>63</v>
      </c>
      <c r="C52" s="22" t="s">
        <v>80</v>
      </c>
      <c r="D52" s="62" t="s">
        <v>41</v>
      </c>
      <c r="E52" s="42"/>
      <c r="F52" s="42">
        <f>F8/2</f>
        <v>450.42999999999995</v>
      </c>
      <c r="G52" s="47"/>
      <c r="H52" s="47"/>
      <c r="I52" s="47"/>
      <c r="J52" s="47"/>
      <c r="K52" s="47"/>
      <c r="L52" s="47"/>
      <c r="M52" s="47"/>
    </row>
    <row r="53" spans="1:13" ht="15">
      <c r="A53" s="86"/>
      <c r="B53" s="90"/>
      <c r="C53" s="38" t="s">
        <v>38</v>
      </c>
      <c r="D53" s="66" t="s">
        <v>39</v>
      </c>
      <c r="E53" s="48">
        <v>0.45800000000000002</v>
      </c>
      <c r="F53" s="48">
        <f>E53*F52</f>
        <v>206.29693999999998</v>
      </c>
      <c r="G53" s="45"/>
      <c r="H53" s="45"/>
      <c r="I53" s="49"/>
      <c r="J53" s="50"/>
      <c r="K53" s="49"/>
      <c r="L53" s="50"/>
      <c r="M53" s="50"/>
    </row>
    <row r="54" spans="1:13" ht="15">
      <c r="A54" s="86"/>
      <c r="B54" s="90"/>
      <c r="C54" s="38" t="s">
        <v>2</v>
      </c>
      <c r="D54" s="66" t="s">
        <v>3</v>
      </c>
      <c r="E54" s="48">
        <v>2.3E-3</v>
      </c>
      <c r="F54" s="48">
        <f>E54*F52</f>
        <v>1.0359889999999998</v>
      </c>
      <c r="G54" s="45"/>
      <c r="H54" s="45"/>
      <c r="I54" s="49"/>
      <c r="J54" s="50"/>
      <c r="K54" s="49"/>
      <c r="L54" s="50"/>
      <c r="M54" s="50"/>
    </row>
    <row r="55" spans="1:13" ht="15">
      <c r="A55" s="86"/>
      <c r="B55" s="90"/>
      <c r="C55" s="39" t="s">
        <v>9</v>
      </c>
      <c r="D55" s="67" t="s">
        <v>62</v>
      </c>
      <c r="E55" s="60">
        <v>3.6999999999999999E-4</v>
      </c>
      <c r="F55" s="48">
        <f>E55*F52</f>
        <v>0.16665909999999998</v>
      </c>
      <c r="G55" s="45"/>
      <c r="H55" s="45"/>
      <c r="I55" s="45"/>
      <c r="J55" s="45"/>
      <c r="K55" s="45"/>
      <c r="L55" s="45"/>
      <c r="M55" s="45"/>
    </row>
    <row r="56" spans="1:13" ht="17.25">
      <c r="A56" s="86"/>
      <c r="B56" s="90"/>
      <c r="C56" s="40" t="s">
        <v>10</v>
      </c>
      <c r="D56" s="63" t="s">
        <v>42</v>
      </c>
      <c r="E56" s="60">
        <v>6.0000000000000002E-5</v>
      </c>
      <c r="F56" s="48">
        <f>E56*F52</f>
        <v>2.7025799999999999E-2</v>
      </c>
      <c r="G56" s="45"/>
      <c r="H56" s="45"/>
      <c r="I56" s="45"/>
      <c r="J56" s="45"/>
      <c r="K56" s="45"/>
      <c r="L56" s="45"/>
      <c r="M56" s="45"/>
    </row>
    <row r="57" spans="1:13" ht="16.5">
      <c r="A57" s="87"/>
      <c r="B57" s="91"/>
      <c r="C57" s="40" t="s">
        <v>11</v>
      </c>
      <c r="D57" s="65" t="s">
        <v>25</v>
      </c>
      <c r="E57" s="48">
        <v>1.2E-2</v>
      </c>
      <c r="F57" s="48">
        <f>E57*F52</f>
        <v>5.4051599999999995</v>
      </c>
      <c r="G57" s="45"/>
      <c r="H57" s="45"/>
      <c r="I57" s="45"/>
      <c r="J57" s="45"/>
      <c r="K57" s="45"/>
      <c r="L57" s="45"/>
      <c r="M57" s="45"/>
    </row>
    <row r="58" spans="1:13" ht="18" customHeight="1">
      <c r="A58" s="85">
        <v>10</v>
      </c>
      <c r="B58" s="89" t="s">
        <v>66</v>
      </c>
      <c r="C58" s="22" t="s">
        <v>64</v>
      </c>
      <c r="D58" s="1" t="s">
        <v>24</v>
      </c>
      <c r="E58" s="42"/>
      <c r="F58" s="42">
        <f>900.86*0.012</f>
        <v>10.810320000000001</v>
      </c>
      <c r="G58" s="47"/>
      <c r="H58" s="47"/>
      <c r="I58" s="47"/>
      <c r="J58" s="47"/>
      <c r="K58" s="47"/>
      <c r="L58" s="47"/>
      <c r="M58" s="47"/>
    </row>
    <row r="59" spans="1:13" ht="15">
      <c r="A59" s="86"/>
      <c r="B59" s="90"/>
      <c r="C59" s="38" t="s">
        <v>38</v>
      </c>
      <c r="D59" s="66" t="s">
        <v>39</v>
      </c>
      <c r="E59" s="48">
        <v>1.54</v>
      </c>
      <c r="F59" s="48">
        <f>E59*F58</f>
        <v>16.647892800000001</v>
      </c>
      <c r="G59" s="45"/>
      <c r="H59" s="45"/>
      <c r="I59" s="49"/>
      <c r="J59" s="50"/>
      <c r="K59" s="49"/>
      <c r="L59" s="50"/>
      <c r="M59" s="50"/>
    </row>
    <row r="60" spans="1:13" ht="15">
      <c r="A60" s="87"/>
      <c r="B60" s="91"/>
      <c r="C60" s="38" t="s">
        <v>65</v>
      </c>
      <c r="D60" s="66" t="s">
        <v>3</v>
      </c>
      <c r="E60" s="48"/>
      <c r="F60" s="48">
        <f>F58*1.2</f>
        <v>12.972384</v>
      </c>
      <c r="G60" s="45"/>
      <c r="H60" s="45"/>
      <c r="I60" s="49"/>
      <c r="J60" s="50"/>
      <c r="K60" s="49"/>
      <c r="L60" s="50"/>
      <c r="M60" s="50"/>
    </row>
    <row r="61" spans="1:13" ht="15">
      <c r="A61" s="26"/>
      <c r="B61" s="27"/>
      <c r="C61" s="1" t="s">
        <v>1</v>
      </c>
      <c r="D61" s="1"/>
      <c r="E61" s="51"/>
      <c r="F61" s="52"/>
      <c r="G61" s="47"/>
      <c r="H61" s="47">
        <f>SUM(H8:H60)</f>
        <v>0</v>
      </c>
      <c r="I61" s="53"/>
      <c r="J61" s="54">
        <f>SUM(J8:J60)</f>
        <v>0</v>
      </c>
      <c r="K61" s="53"/>
      <c r="L61" s="54">
        <f>SUM(L8:L60)</f>
        <v>0</v>
      </c>
      <c r="M61" s="54">
        <f>SUM(M8:M60)</f>
        <v>0</v>
      </c>
    </row>
    <row r="62" spans="1:13" ht="15">
      <c r="A62" s="26"/>
      <c r="B62" s="27"/>
      <c r="C62" s="1" t="s">
        <v>61</v>
      </c>
      <c r="D62" s="2">
        <v>0.03</v>
      </c>
      <c r="E62" s="51"/>
      <c r="F62" s="52"/>
      <c r="G62" s="47"/>
      <c r="H62" s="47">
        <f>H61*D62</f>
        <v>0</v>
      </c>
      <c r="I62" s="53"/>
      <c r="J62" s="54"/>
      <c r="K62" s="53"/>
      <c r="L62" s="54"/>
      <c r="M62" s="54">
        <f>H61*D62</f>
        <v>0</v>
      </c>
    </row>
    <row r="63" spans="1:13" ht="15">
      <c r="A63" s="28"/>
      <c r="B63" s="28"/>
      <c r="C63" s="1" t="s">
        <v>1</v>
      </c>
      <c r="D63" s="24"/>
      <c r="E63" s="41"/>
      <c r="F63" s="41"/>
      <c r="G63" s="55"/>
      <c r="H63" s="56">
        <f>SUM(H61:H62)</f>
        <v>0</v>
      </c>
      <c r="I63" s="56"/>
      <c r="J63" s="56">
        <f>SUM(J61:J62)</f>
        <v>0</v>
      </c>
      <c r="K63" s="56"/>
      <c r="L63" s="56">
        <f>SUM(L61:L62)</f>
        <v>0</v>
      </c>
      <c r="M63" s="56">
        <f>SUM(M61:M62)</f>
        <v>0</v>
      </c>
    </row>
    <row r="64" spans="1:13" ht="15">
      <c r="A64" s="28"/>
      <c r="B64" s="28"/>
      <c r="C64" s="1" t="s">
        <v>12</v>
      </c>
      <c r="D64" s="2" t="s">
        <v>91</v>
      </c>
      <c r="E64" s="57"/>
      <c r="F64" s="55"/>
      <c r="G64" s="55"/>
      <c r="H64" s="56" t="e">
        <f>H63*D64</f>
        <v>#VALUE!</v>
      </c>
      <c r="I64" s="56"/>
      <c r="J64" s="56" t="e">
        <f>J63*D64</f>
        <v>#VALUE!</v>
      </c>
      <c r="K64" s="56"/>
      <c r="L64" s="56" t="e">
        <f>L63*D64</f>
        <v>#VALUE!</v>
      </c>
      <c r="M64" s="56" t="e">
        <f>M63*D64</f>
        <v>#VALUE!</v>
      </c>
    </row>
    <row r="65" spans="1:13" ht="15">
      <c r="A65" s="28"/>
      <c r="B65" s="28"/>
      <c r="C65" s="1" t="s">
        <v>1</v>
      </c>
      <c r="D65" s="1"/>
      <c r="E65" s="57"/>
      <c r="F65" s="55"/>
      <c r="G65" s="55"/>
      <c r="H65" s="56" t="e">
        <f>SUM(H63:H64)</f>
        <v>#VALUE!</v>
      </c>
      <c r="I65" s="56"/>
      <c r="J65" s="56" t="e">
        <f>SUM(J63:J64)</f>
        <v>#VALUE!</v>
      </c>
      <c r="K65" s="56"/>
      <c r="L65" s="56" t="e">
        <f>SUM(L63:L64)</f>
        <v>#VALUE!</v>
      </c>
      <c r="M65" s="56" t="e">
        <f>SUM(M63:M64)</f>
        <v>#VALUE!</v>
      </c>
    </row>
    <row r="66" spans="1:13" ht="15">
      <c r="A66" s="28"/>
      <c r="B66" s="28"/>
      <c r="C66" s="1" t="s">
        <v>13</v>
      </c>
      <c r="D66" s="2" t="s">
        <v>91</v>
      </c>
      <c r="E66" s="57"/>
      <c r="F66" s="55"/>
      <c r="G66" s="55"/>
      <c r="H66" s="56" t="e">
        <f>H65*D66</f>
        <v>#VALUE!</v>
      </c>
      <c r="I66" s="56"/>
      <c r="J66" s="56" t="e">
        <f>J65*D66</f>
        <v>#VALUE!</v>
      </c>
      <c r="K66" s="56"/>
      <c r="L66" s="56" t="e">
        <f>L65*D66</f>
        <v>#VALUE!</v>
      </c>
      <c r="M66" s="56" t="e">
        <f>M65*D66</f>
        <v>#VALUE!</v>
      </c>
    </row>
    <row r="67" spans="1:13" ht="15">
      <c r="A67" s="29"/>
      <c r="B67" s="29"/>
      <c r="C67" s="30" t="s">
        <v>90</v>
      </c>
      <c r="D67" s="31"/>
      <c r="E67" s="58"/>
      <c r="F67" s="58"/>
      <c r="G67" s="58"/>
      <c r="H67" s="59" t="e">
        <f>SUM(H65:H66)</f>
        <v>#VALUE!</v>
      </c>
      <c r="I67" s="59"/>
      <c r="J67" s="59" t="e">
        <f>SUM(J65:J66)</f>
        <v>#VALUE!</v>
      </c>
      <c r="K67" s="59"/>
      <c r="L67" s="59" t="e">
        <f>SUM(L65:L66)</f>
        <v>#VALUE!</v>
      </c>
      <c r="M67" s="59" t="e">
        <f>SUM(M65:M66)</f>
        <v>#VALUE!</v>
      </c>
    </row>
    <row r="69" spans="1:13" ht="15">
      <c r="C69" s="69"/>
    </row>
    <row r="70" spans="1:13">
      <c r="C70" s="14"/>
    </row>
    <row r="71" spans="1:13" ht="15.75">
      <c r="C71" s="71"/>
    </row>
    <row r="72" spans="1:13" ht="15.75">
      <c r="C72" s="72"/>
    </row>
    <row r="73" spans="1:13" ht="15">
      <c r="C73" s="70"/>
    </row>
  </sheetData>
  <mergeCells count="32">
    <mergeCell ref="L3:M3"/>
    <mergeCell ref="A1:M1"/>
    <mergeCell ref="A2:M2"/>
    <mergeCell ref="A11:A15"/>
    <mergeCell ref="B11:B15"/>
    <mergeCell ref="A5:A6"/>
    <mergeCell ref="B5:B6"/>
    <mergeCell ref="C5:C6"/>
    <mergeCell ref="I5:J5"/>
    <mergeCell ref="K5:L5"/>
    <mergeCell ref="M5:M6"/>
    <mergeCell ref="A8:A10"/>
    <mergeCell ref="B8:B10"/>
    <mergeCell ref="D5:D6"/>
    <mergeCell ref="E5:F5"/>
    <mergeCell ref="G5:H5"/>
    <mergeCell ref="A16:A19"/>
    <mergeCell ref="B16:B19"/>
    <mergeCell ref="A20:A26"/>
    <mergeCell ref="B20:B26"/>
    <mergeCell ref="A27:A32"/>
    <mergeCell ref="B27:B32"/>
    <mergeCell ref="A58:A60"/>
    <mergeCell ref="A33:A38"/>
    <mergeCell ref="B33:B38"/>
    <mergeCell ref="A46:A51"/>
    <mergeCell ref="B46:B51"/>
    <mergeCell ref="A52:A57"/>
    <mergeCell ref="B52:B57"/>
    <mergeCell ref="A39:A45"/>
    <mergeCell ref="B39:B45"/>
    <mergeCell ref="B58:B60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topLeftCell="A18" workbookViewId="0">
      <selection activeCell="I31" sqref="I31"/>
    </sheetView>
  </sheetViews>
  <sheetFormatPr defaultRowHeight="14.25"/>
  <cols>
    <col min="1" max="1" width="3.28515625" style="15" customWidth="1"/>
    <col min="2" max="2" width="9" style="15" customWidth="1"/>
    <col min="3" max="3" width="60.7109375" style="15" customWidth="1"/>
    <col min="4" max="4" width="9.140625" style="15" customWidth="1"/>
    <col min="5" max="5" width="10.85546875" style="15" hidden="1" customWidth="1"/>
    <col min="6" max="6" width="14.7109375" style="15" customWidth="1"/>
    <col min="7" max="16384" width="9.140625" style="15"/>
  </cols>
  <sheetData>
    <row r="1" spans="1:6" ht="31.5" customHeight="1">
      <c r="A1" s="99" t="s">
        <v>88</v>
      </c>
      <c r="B1" s="99"/>
      <c r="C1" s="99"/>
      <c r="D1" s="99"/>
      <c r="E1" s="99"/>
      <c r="F1" s="99"/>
    </row>
    <row r="2" spans="1:6">
      <c r="A2" s="100" t="s">
        <v>87</v>
      </c>
      <c r="B2" s="100"/>
      <c r="C2" s="100"/>
      <c r="D2" s="100"/>
      <c r="E2" s="100"/>
      <c r="F2" s="100"/>
    </row>
    <row r="3" spans="1:6">
      <c r="A3" s="77"/>
      <c r="B3" s="77"/>
      <c r="C3" s="77"/>
      <c r="D3" s="77"/>
      <c r="E3" s="77"/>
      <c r="F3" s="77"/>
    </row>
    <row r="4" spans="1:6" ht="33.75" customHeight="1">
      <c r="A4" s="85" t="s">
        <v>0</v>
      </c>
      <c r="B4" s="89" t="s">
        <v>30</v>
      </c>
      <c r="C4" s="85" t="s">
        <v>28</v>
      </c>
      <c r="D4" s="85" t="s">
        <v>29</v>
      </c>
      <c r="E4" s="80"/>
      <c r="F4" s="101" t="s">
        <v>76</v>
      </c>
    </row>
    <row r="5" spans="1:6">
      <c r="A5" s="87"/>
      <c r="B5" s="91"/>
      <c r="C5" s="87"/>
      <c r="D5" s="87"/>
      <c r="E5" s="18"/>
      <c r="F5" s="102"/>
    </row>
    <row r="6" spans="1:6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</row>
    <row r="7" spans="1:6" s="23" customFormat="1" ht="30.75" customHeight="1">
      <c r="A7" s="78">
        <v>1</v>
      </c>
      <c r="B7" s="79" t="s">
        <v>56</v>
      </c>
      <c r="C7" s="34" t="s">
        <v>40</v>
      </c>
      <c r="D7" s="62" t="s">
        <v>41</v>
      </c>
      <c r="E7" s="41"/>
      <c r="F7" s="81">
        <f>'დანართი 2'!F8+'დანართი 3'!F8+'დანართი 4'!F8</f>
        <v>2885.0299999999997</v>
      </c>
    </row>
    <row r="8" spans="1:6" ht="30">
      <c r="A8" s="85">
        <v>2</v>
      </c>
      <c r="B8" s="88" t="s">
        <v>55</v>
      </c>
      <c r="C8" s="34" t="s">
        <v>45</v>
      </c>
      <c r="D8" s="62" t="s">
        <v>41</v>
      </c>
      <c r="E8" s="41"/>
      <c r="F8" s="81">
        <f>'დანართი 2'!F11+'დანართი 3'!F11+'დანართი 4'!F11</f>
        <v>2710.6099999999997</v>
      </c>
    </row>
    <row r="9" spans="1:6" ht="15">
      <c r="A9" s="86"/>
      <c r="B9" s="88"/>
      <c r="C9" s="36" t="s">
        <v>67</v>
      </c>
      <c r="D9" s="64" t="s">
        <v>5</v>
      </c>
      <c r="E9" s="44">
        <v>2.4E-2</v>
      </c>
      <c r="F9" s="82">
        <f>E9*F8</f>
        <v>65.054639999999992</v>
      </c>
    </row>
    <row r="10" spans="1:6" ht="17.25">
      <c r="A10" s="87"/>
      <c r="B10" s="88"/>
      <c r="C10" s="37" t="s">
        <v>6</v>
      </c>
      <c r="D10" s="63" t="s">
        <v>42</v>
      </c>
      <c r="E10" s="44">
        <v>2.6800000000000001E-2</v>
      </c>
      <c r="F10" s="82">
        <f>E10*F8</f>
        <v>72.644347999999994</v>
      </c>
    </row>
    <row r="11" spans="1:6" ht="30">
      <c r="A11" s="85">
        <v>3</v>
      </c>
      <c r="B11" s="92" t="s">
        <v>54</v>
      </c>
      <c r="C11" s="34" t="s">
        <v>43</v>
      </c>
      <c r="D11" s="62" t="s">
        <v>44</v>
      </c>
      <c r="E11" s="42"/>
      <c r="F11" s="81" t="e">
        <f>#REF!</f>
        <v>#REF!</v>
      </c>
    </row>
    <row r="12" spans="1:6" ht="17.25">
      <c r="A12" s="87"/>
      <c r="B12" s="94"/>
      <c r="C12" s="37" t="s">
        <v>6</v>
      </c>
      <c r="D12" s="63" t="s">
        <v>42</v>
      </c>
      <c r="E12" s="44">
        <v>6.7000000000000002E-3</v>
      </c>
      <c r="F12" s="82" t="e">
        <f>E12*F11</f>
        <v>#REF!</v>
      </c>
    </row>
    <row r="13" spans="1:6" ht="32.25" customHeight="1">
      <c r="A13" s="85">
        <v>4</v>
      </c>
      <c r="B13" s="89" t="s">
        <v>53</v>
      </c>
      <c r="C13" s="22" t="s">
        <v>75</v>
      </c>
      <c r="D13" s="62" t="s">
        <v>41</v>
      </c>
      <c r="E13" s="41"/>
      <c r="F13" s="81" t="e">
        <f>#REF!</f>
        <v>#REF!</v>
      </c>
    </row>
    <row r="14" spans="1:6" ht="17.25">
      <c r="A14" s="86"/>
      <c r="B14" s="90"/>
      <c r="C14" s="37" t="s">
        <v>6</v>
      </c>
      <c r="D14" s="63" t="s">
        <v>42</v>
      </c>
      <c r="E14" s="44">
        <v>4.2999999999999997E-2</v>
      </c>
      <c r="F14" s="82" t="e">
        <f>E14*F13</f>
        <v>#REF!</v>
      </c>
    </row>
    <row r="15" spans="1:6">
      <c r="A15" s="86"/>
      <c r="B15" s="90"/>
      <c r="C15" s="25" t="s">
        <v>46</v>
      </c>
      <c r="D15" s="65" t="s">
        <v>62</v>
      </c>
      <c r="E15" s="44">
        <v>1.0800000000000001E-2</v>
      </c>
      <c r="F15" s="82" t="e">
        <f>E15*F13</f>
        <v>#REF!</v>
      </c>
    </row>
    <row r="16" spans="1:6" ht="16.5">
      <c r="A16" s="86"/>
      <c r="B16" s="90"/>
      <c r="C16" s="25" t="s">
        <v>47</v>
      </c>
      <c r="D16" s="65" t="s">
        <v>25</v>
      </c>
      <c r="E16" s="44">
        <v>0.27</v>
      </c>
      <c r="F16" s="82" t="e">
        <f>E16*F13</f>
        <v>#REF!</v>
      </c>
    </row>
    <row r="17" spans="1:6" ht="50.25" customHeight="1">
      <c r="A17" s="85">
        <v>5</v>
      </c>
      <c r="B17" s="89" t="s">
        <v>57</v>
      </c>
      <c r="C17" s="22" t="s">
        <v>59</v>
      </c>
      <c r="D17" s="62" t="s">
        <v>41</v>
      </c>
      <c r="E17" s="42"/>
      <c r="F17" s="81" t="e">
        <f>#REF!</f>
        <v>#REF!</v>
      </c>
    </row>
    <row r="18" spans="1:6" ht="15">
      <c r="A18" s="86"/>
      <c r="B18" s="90"/>
      <c r="C18" s="39" t="s">
        <v>7</v>
      </c>
      <c r="D18" s="67" t="s">
        <v>8</v>
      </c>
      <c r="E18" s="48">
        <v>0.63</v>
      </c>
      <c r="F18" s="82" t="e">
        <f>E18*F17</f>
        <v>#REF!</v>
      </c>
    </row>
    <row r="19" spans="1:6" ht="15">
      <c r="A19" s="86"/>
      <c r="B19" s="90"/>
      <c r="C19" s="40" t="s">
        <v>68</v>
      </c>
      <c r="D19" s="67" t="s">
        <v>8</v>
      </c>
      <c r="E19" s="48">
        <v>0.79</v>
      </c>
      <c r="F19" s="82" t="e">
        <f>E19*F17</f>
        <v>#REF!</v>
      </c>
    </row>
    <row r="20" spans="1:6" ht="42.75">
      <c r="A20" s="85">
        <v>6</v>
      </c>
      <c r="B20" s="89" t="s">
        <v>58</v>
      </c>
      <c r="C20" s="22" t="s">
        <v>60</v>
      </c>
      <c r="D20" s="62" t="s">
        <v>41</v>
      </c>
      <c r="E20" s="42"/>
      <c r="F20" s="81" t="e">
        <f>#REF!</f>
        <v>#REF!</v>
      </c>
    </row>
    <row r="21" spans="1:6" ht="15">
      <c r="A21" s="86"/>
      <c r="B21" s="90"/>
      <c r="C21" s="39" t="s">
        <v>7</v>
      </c>
      <c r="D21" s="67" t="s">
        <v>8</v>
      </c>
      <c r="E21" s="48">
        <v>0.63</v>
      </c>
      <c r="F21" s="82" t="e">
        <f>E21*F20</f>
        <v>#REF!</v>
      </c>
    </row>
    <row r="22" spans="1:6" ht="15">
      <c r="A22" s="86"/>
      <c r="B22" s="90"/>
      <c r="C22" s="40" t="s">
        <v>79</v>
      </c>
      <c r="D22" s="67" t="s">
        <v>8</v>
      </c>
      <c r="E22" s="48">
        <v>0.92</v>
      </c>
      <c r="F22" s="82" t="e">
        <f>E22*F20</f>
        <v>#REF!</v>
      </c>
    </row>
    <row r="23" spans="1:6" ht="30">
      <c r="A23" s="85">
        <v>7</v>
      </c>
      <c r="B23" s="88" t="s">
        <v>83</v>
      </c>
      <c r="C23" s="34" t="s">
        <v>82</v>
      </c>
      <c r="D23" s="62" t="s">
        <v>41</v>
      </c>
      <c r="E23" s="41"/>
      <c r="F23" s="81" t="e">
        <f>#REF!</f>
        <v>#REF!</v>
      </c>
    </row>
    <row r="24" spans="1:6" ht="16.5">
      <c r="A24" s="86"/>
      <c r="B24" s="88"/>
      <c r="C24" s="36" t="s">
        <v>81</v>
      </c>
      <c r="D24" s="65" t="s">
        <v>25</v>
      </c>
      <c r="E24" s="44">
        <v>1.05</v>
      </c>
      <c r="F24" s="82" t="e">
        <f>E24*F23</f>
        <v>#REF!</v>
      </c>
    </row>
    <row r="25" spans="1:6" ht="15">
      <c r="A25" s="86"/>
      <c r="B25" s="88"/>
      <c r="C25" s="36" t="s">
        <v>84</v>
      </c>
      <c r="D25" s="65" t="s">
        <v>85</v>
      </c>
      <c r="E25" s="44"/>
      <c r="F25" s="82">
        <f>'დანართი 2'!F43+'დანართი 3'!F43+'დანართი 4'!F43</f>
        <v>1311</v>
      </c>
    </row>
    <row r="26" spans="1:6" ht="15">
      <c r="A26" s="86"/>
      <c r="B26" s="88"/>
      <c r="C26" s="36" t="s">
        <v>86</v>
      </c>
      <c r="D26" s="65" t="s">
        <v>85</v>
      </c>
      <c r="E26" s="44"/>
      <c r="F26" s="82">
        <f>'დანართი 2'!F44+'დანართი 3'!F44+'დანართი 4'!F44</f>
        <v>1831</v>
      </c>
    </row>
    <row r="27" spans="1:6" ht="31.5" customHeight="1">
      <c r="A27" s="85">
        <v>8</v>
      </c>
      <c r="B27" s="89" t="s">
        <v>52</v>
      </c>
      <c r="C27" s="22" t="s">
        <v>51</v>
      </c>
      <c r="D27" s="62" t="s">
        <v>41</v>
      </c>
      <c r="E27" s="42"/>
      <c r="F27" s="81" t="e">
        <f>#REF!</f>
        <v>#REF!</v>
      </c>
    </row>
    <row r="28" spans="1:6" ht="15">
      <c r="A28" s="86"/>
      <c r="B28" s="90"/>
      <c r="C28" s="39" t="s">
        <v>48</v>
      </c>
      <c r="D28" s="67" t="s">
        <v>8</v>
      </c>
      <c r="E28" s="48">
        <v>0.251</v>
      </c>
      <c r="F28" s="82" t="e">
        <f>E28*F27</f>
        <v>#REF!</v>
      </c>
    </row>
    <row r="29" spans="1:6" ht="15">
      <c r="A29" s="86"/>
      <c r="B29" s="90"/>
      <c r="C29" s="40" t="s">
        <v>49</v>
      </c>
      <c r="D29" s="67" t="s">
        <v>50</v>
      </c>
      <c r="E29" s="48">
        <v>2.7E-2</v>
      </c>
      <c r="F29" s="82" t="e">
        <f>E29*F27</f>
        <v>#REF!</v>
      </c>
    </row>
    <row r="30" spans="1:6" ht="18.75" customHeight="1">
      <c r="A30" s="85">
        <v>9</v>
      </c>
      <c r="B30" s="89" t="s">
        <v>63</v>
      </c>
      <c r="C30" s="22" t="s">
        <v>80</v>
      </c>
      <c r="D30" s="62" t="s">
        <v>41</v>
      </c>
      <c r="E30" s="42"/>
      <c r="F30" s="81" t="e">
        <f>#REF!</f>
        <v>#REF!</v>
      </c>
    </row>
    <row r="31" spans="1:6" ht="15">
      <c r="A31" s="86"/>
      <c r="B31" s="90"/>
      <c r="C31" s="39" t="s">
        <v>9</v>
      </c>
      <c r="D31" s="67" t="s">
        <v>62</v>
      </c>
      <c r="E31" s="60">
        <v>3.6999999999999999E-4</v>
      </c>
      <c r="F31" s="82" t="e">
        <f>E31*F30</f>
        <v>#REF!</v>
      </c>
    </row>
    <row r="32" spans="1:6" ht="17.25">
      <c r="A32" s="86"/>
      <c r="B32" s="90"/>
      <c r="C32" s="40" t="s">
        <v>10</v>
      </c>
      <c r="D32" s="63" t="s">
        <v>42</v>
      </c>
      <c r="E32" s="60">
        <v>6.0000000000000002E-5</v>
      </c>
      <c r="F32" s="82" t="e">
        <f>E32*F30</f>
        <v>#REF!</v>
      </c>
    </row>
    <row r="33" spans="1:6" ht="16.5">
      <c r="A33" s="87"/>
      <c r="B33" s="91"/>
      <c r="C33" s="40" t="s">
        <v>11</v>
      </c>
      <c r="D33" s="65" t="s">
        <v>25</v>
      </c>
      <c r="E33" s="48">
        <v>1.2E-2</v>
      </c>
      <c r="F33" s="82" t="e">
        <f>E33*F30</f>
        <v>#REF!</v>
      </c>
    </row>
    <row r="34" spans="1:6" ht="31.5" customHeight="1">
      <c r="A34" s="85">
        <v>10</v>
      </c>
      <c r="B34" s="76" t="s">
        <v>66</v>
      </c>
      <c r="C34" s="22" t="s">
        <v>64</v>
      </c>
      <c r="D34" s="1" t="s">
        <v>24</v>
      </c>
      <c r="E34" s="42"/>
      <c r="F34" s="81" t="e">
        <f>#REF!</f>
        <v>#REF!</v>
      </c>
    </row>
    <row r="35" spans="1:6" ht="15">
      <c r="A35" s="87"/>
      <c r="B35" s="76"/>
      <c r="C35" s="38" t="s">
        <v>65</v>
      </c>
      <c r="D35" s="66" t="s">
        <v>3</v>
      </c>
      <c r="E35" s="48"/>
      <c r="F35" s="82" t="e">
        <f>F34*1.2</f>
        <v>#REF!</v>
      </c>
    </row>
    <row r="37" spans="1:6" ht="15">
      <c r="C37" s="69"/>
    </row>
    <row r="38" spans="1:6">
      <c r="C38" s="14"/>
    </row>
    <row r="39" spans="1:6" ht="15.75">
      <c r="C39" s="71"/>
    </row>
    <row r="40" spans="1:6" ht="15.75">
      <c r="C40" s="72"/>
    </row>
    <row r="41" spans="1:6" ht="15">
      <c r="C41" s="70"/>
    </row>
  </sheetData>
  <mergeCells count="24">
    <mergeCell ref="A34:A35"/>
    <mergeCell ref="F4:F5"/>
    <mergeCell ref="A1:F1"/>
    <mergeCell ref="A2:F2"/>
    <mergeCell ref="A4:A5"/>
    <mergeCell ref="B4:B5"/>
    <mergeCell ref="C4:C5"/>
    <mergeCell ref="D4:D5"/>
    <mergeCell ref="A8:A10"/>
    <mergeCell ref="B8:B10"/>
    <mergeCell ref="A11:A12"/>
    <mergeCell ref="B11:B12"/>
    <mergeCell ref="A13:A16"/>
    <mergeCell ref="B13:B16"/>
    <mergeCell ref="A17:A19"/>
    <mergeCell ref="B17:B19"/>
    <mergeCell ref="A30:A33"/>
    <mergeCell ref="B30:B33"/>
    <mergeCell ref="A20:A22"/>
    <mergeCell ref="B20:B22"/>
    <mergeCell ref="A23:A26"/>
    <mergeCell ref="B23:B26"/>
    <mergeCell ref="A27:A29"/>
    <mergeCell ref="B27:B29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დანართი 1</vt:lpstr>
      <vt:lpstr>დანართი 2</vt:lpstr>
      <vt:lpstr>დანართი 3</vt:lpstr>
      <vt:lpstr>დანართი 4</vt:lpstr>
      <vt:lpstr>მოც. უწყის</vt:lpstr>
      <vt:lpstr>'დანართი 2'!Print_Area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</dc:creator>
  <cp:lastModifiedBy>User</cp:lastModifiedBy>
  <cp:lastPrinted>2018-09-05T05:51:12Z</cp:lastPrinted>
  <dcterms:created xsi:type="dcterms:W3CDTF">2018-07-14T16:14:08Z</dcterms:created>
  <dcterms:modified xsi:type="dcterms:W3CDTF">2019-02-15T10:33:31Z</dcterms:modified>
</cp:coreProperties>
</file>