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3105" windowWidth="15135" windowHeight="6750" activeTab="0"/>
  </bookViews>
  <sheets>
    <sheet name="1" sheetId="1" r:id="rId1"/>
  </sheets>
  <definedNames>
    <definedName name="_xlnm._FilterDatabase" localSheetId="0" hidden="1">'1'!$A$5:$H$5</definedName>
    <definedName name="_xlnm.Print_Titles" localSheetId="0">'1'!$5:$5</definedName>
    <definedName name="_xlnm.Print_Area" localSheetId="0">'1'!$A$1:$H$65</definedName>
  </definedNames>
  <calcPr fullCalcOnLoad="1" fullPrecision="0"/>
</workbook>
</file>

<file path=xl/sharedStrings.xml><?xml version="1.0" encoding="utf-8"?>
<sst xmlns="http://schemas.openxmlformats.org/spreadsheetml/2006/main" count="125" uniqueCount="86">
  <si>
    <t>samuSaos dasaxeleba</t>
  </si>
  <si>
    <t>lari</t>
  </si>
  <si>
    <t>saxarjTaRricxvo Rirebuleba</t>
  </si>
  <si>
    <t>kac/sT</t>
  </si>
  <si>
    <t>raodenoba</t>
  </si>
  <si>
    <t>#</t>
  </si>
  <si>
    <t>sxva masalebi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</si>
  <si>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</si>
  <si>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</si>
  <si>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</si>
  <si>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</si>
  <si>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</si>
  <si>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</si>
  <si>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</si>
  <si>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ganzomilebis 
erTeuli</t>
  </si>
  <si>
    <t>Sromis danaxarjebi</t>
  </si>
  <si>
    <t>manq/sT</t>
  </si>
  <si>
    <t>sxva manqanebi</t>
  </si>
  <si>
    <t>proeqt.</t>
  </si>
  <si>
    <t>grZ/m</t>
  </si>
  <si>
    <t>betoni b-25</t>
  </si>
  <si>
    <t>ganzomi lebis erTeulze</t>
  </si>
  <si>
    <t>კაც/სთ</t>
  </si>
  <si>
    <t>gruntis gatana 10 km-mde</t>
  </si>
  <si>
    <t>ტ</t>
  </si>
  <si>
    <t>1-78-4</t>
  </si>
  <si>
    <r>
      <t>100 m</t>
    </r>
    <r>
      <rPr>
        <b/>
        <vertAlign val="superscript"/>
        <sz val="10"/>
        <rFont val="AcadNusx"/>
        <family val="0"/>
      </rPr>
      <t>3</t>
    </r>
  </si>
  <si>
    <t>amoRebuli gruntis datvirTva  
avtoTviTmclelze xeliT da gatana nayarSi</t>
  </si>
  <si>
    <t xml:space="preserve">Sromis danaxarji </t>
  </si>
  <si>
    <t>1-81-4</t>
  </si>
  <si>
    <t>cali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</si>
  <si>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</si>
  <si>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</si>
  <si>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t>amwe saavtomobilo svlaze</t>
  </si>
  <si>
    <t>kc/sT</t>
  </si>
  <si>
    <t>eleqtrodi</t>
  </si>
  <si>
    <t>kg</t>
  </si>
  <si>
    <t>zeTovani saRebavi</t>
  </si>
  <si>
    <t>100 მ3</t>
  </si>
  <si>
    <t>armatura 18a-III</t>
  </si>
  <si>
    <t>gare ganaTebis mowyoba</t>
  </si>
  <si>
    <t>1, samSeneblo samuSaoebi</t>
  </si>
  <si>
    <t>gruntis amoReba xeliT wertilovani saZirkvlebis mosawyobad</t>
  </si>
  <si>
    <t>wertilovani saZirkvlis mowyoba betoniT</t>
  </si>
  <si>
    <t>3X4</t>
  </si>
  <si>
    <t>satransporto xarjebi</t>
  </si>
  <si>
    <t>jami 1:</t>
  </si>
  <si>
    <t>2. el. samontaJo samuSaoebi</t>
  </si>
  <si>
    <t>33-303</t>
  </si>
  <si>
    <t>el. ganaTebis liTonis boZebisa da sanaTebis mowyoba</t>
  </si>
  <si>
    <t>liTonis mili d-50X2,50</t>
  </si>
  <si>
    <t>liTonis mili d-60X3,0</t>
  </si>
  <si>
    <t>liTonis mili d-127X4,0</t>
  </si>
  <si>
    <t>liTonis furclovani 5mm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</si>
  <si>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</si>
  <si>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el. kabelis boZTan misamagrebeli 
uReli (kronSteini)</t>
  </si>
  <si>
    <t>sipCamWeri (TviTmxvreti)</t>
  </si>
  <si>
    <r>
      <t xml:space="preserve">dioduri sanaTi aluminis korpusiT 50 vt, hermetulobis done </t>
    </r>
    <r>
      <rPr>
        <sz val="10"/>
        <color indexed="8"/>
        <rFont val="Cambria"/>
        <family val="1"/>
      </rPr>
      <t>IP</t>
    </r>
    <r>
      <rPr>
        <sz val="10"/>
        <color indexed="8"/>
        <rFont val="AcadNusx"/>
        <family val="0"/>
      </rPr>
      <t xml:space="preserve"> 65</t>
    </r>
  </si>
  <si>
    <t>15-614</t>
  </si>
  <si>
    <t>ganaTebis boZebis SeRebva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</si>
  <si>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</si>
  <si>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21-5-1</t>
  </si>
  <si>
    <t>21-7</t>
  </si>
  <si>
    <t>daerTeba denis wyarosTan</t>
  </si>
  <si>
    <t>el. sadenis 2X2,5 mowyoba</t>
  </si>
  <si>
    <t xml:space="preserve">el. sadeni 2X2,5 </t>
  </si>
  <si>
    <t>33-124-1</t>
  </si>
  <si>
    <t>damiwebis mowyoba</t>
  </si>
  <si>
    <t>armatura  8a-I</t>
  </si>
  <si>
    <t xml:space="preserve">jami </t>
  </si>
  <si>
    <t>zednadebi xarjebi xelfasidan</t>
  </si>
  <si>
    <t>jami 2</t>
  </si>
  <si>
    <t>jami 1+2</t>
  </si>
  <si>
    <t>gegmiuri dagroveba</t>
  </si>
  <si>
    <t>I. el. samontaJo samuSaoebi</t>
  </si>
  <si>
    <t>Zalovani izolirebuli 2X16 mowyoba (daerTebis CaTvliT)</t>
  </si>
  <si>
    <t xml:space="preserve">Zalovani izolirebuli 2X16 </t>
  </si>
  <si>
    <t>6-1-2</t>
  </si>
  <si>
    <t>2X16</t>
  </si>
  <si>
    <t>q. baTumi, WavWavaZis #3</t>
  </si>
  <si>
    <t>ჯამი</t>
  </si>
  <si>
    <t>ლარი</t>
  </si>
  <si>
    <t>დღგ</t>
  </si>
  <si>
    <t>სულ ჯამი</t>
  </si>
  <si>
    <r>
      <rPr>
        <b/>
        <sz val="9"/>
        <color indexed="12"/>
        <rFont val="AcadNusx"/>
        <family val="0"/>
      </rPr>
      <t xml:space="preserve">*შენიშვნა: </t>
    </r>
    <r>
      <rPr>
        <sz val="9"/>
        <color indexed="12"/>
        <rFont val="AcadNusx"/>
        <family val="0"/>
      </rPr>
      <t xml:space="preserve">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  </r>
  </si>
  <si>
    <t>საპროექტო ღირებულება: 1201,91 ლარი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</si>
</sst>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_(* #,##0.00_);_(* \(#,##0.00\);_(* &quot;-&quot;???_);_(@_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2"/>
    </font>
    <font>
      <sz val="8"/>
      <name val="AcadNusx"/>
      <family val="0"/>
    </font>
    <font>
      <sz val="9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Mtavr"/>
      <family val="0"/>
    </font>
    <font>
      <sz val="11"/>
      <name val="AcadNusx"/>
      <family val="0"/>
    </font>
    <font>
      <b/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b/>
      <sz val="11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sz val="9"/>
      <color indexed="12"/>
      <name val="AcadNusx"/>
      <family val="0"/>
    </font>
    <font>
      <b/>
      <sz val="9"/>
      <color indexed="12"/>
      <name val="AcadNusx"/>
      <family val="0"/>
    </font>
    <font>
      <sz val="9"/>
      <color indexed="8"/>
      <name val="AcadNusx"/>
      <family val="0"/>
    </font>
    <font>
      <sz val="6"/>
      <color indexed="8"/>
      <name val="AcadNusx"/>
      <family val="0"/>
    </font>
    <font>
      <sz val="6"/>
      <name val="AcadNusx"/>
      <family val="0"/>
    </font>
    <font>
      <b/>
      <sz val="6"/>
      <name val="AcadNusx"/>
      <family val="0"/>
    </font>
    <font>
      <b/>
      <sz val="6"/>
      <color indexed="8"/>
      <name val="AcadMtav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cadNusx"/>
      <family val="0"/>
    </font>
    <font>
      <sz val="8"/>
      <color indexed="9"/>
      <name val="AcadNusx"/>
      <family val="0"/>
    </font>
    <font>
      <sz val="10"/>
      <color indexed="9"/>
      <name val="AcadNusx"/>
      <family val="0"/>
    </font>
    <font>
      <sz val="9"/>
      <color indexed="9"/>
      <name val="AcadNusx"/>
      <family val="0"/>
    </font>
    <font>
      <sz val="12"/>
      <color indexed="12"/>
      <name val="AcadNusx"/>
      <family val="0"/>
    </font>
    <font>
      <b/>
      <sz val="12"/>
      <color indexed="12"/>
      <name val="AcadNusx"/>
      <family val="0"/>
    </font>
    <font>
      <b/>
      <sz val="10"/>
      <color indexed="8"/>
      <name val="AcadNusx"/>
      <family val="0"/>
    </font>
    <font>
      <b/>
      <sz val="11"/>
      <color indexed="8"/>
      <name val="AcadNusx"/>
      <family val="0"/>
    </font>
    <font>
      <b/>
      <sz val="6"/>
      <color indexed="8"/>
      <name val="AcadNusx"/>
      <family val="0"/>
    </font>
    <font>
      <sz val="6"/>
      <color indexed="12"/>
      <name val="AcadNusx"/>
      <family val="0"/>
    </font>
    <font>
      <b/>
      <sz val="11"/>
      <color indexed="12"/>
      <name val="Sylfaen"/>
      <family val="1"/>
    </font>
    <font>
      <sz val="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cadNusx"/>
      <family val="0"/>
    </font>
    <font>
      <sz val="11"/>
      <color theme="0"/>
      <name val="AcadNusx"/>
      <family val="0"/>
    </font>
    <font>
      <sz val="8"/>
      <color theme="0"/>
      <name val="AcadNusx"/>
      <family val="0"/>
    </font>
    <font>
      <sz val="10"/>
      <color theme="0"/>
      <name val="AcadNusx"/>
      <family val="0"/>
    </font>
    <font>
      <sz val="9"/>
      <color theme="0"/>
      <name val="AcadNusx"/>
      <family val="0"/>
    </font>
    <font>
      <sz val="12"/>
      <color rgb="FF0000CC"/>
      <name val="AcadNusx"/>
      <family val="0"/>
    </font>
    <font>
      <b/>
      <sz val="12"/>
      <color rgb="FF0000CC"/>
      <name val="AcadNusx"/>
      <family val="0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10"/>
      <color rgb="FF000000"/>
      <name val="AcadNusx"/>
      <family val="0"/>
    </font>
    <font>
      <b/>
      <sz val="6"/>
      <color theme="1"/>
      <name val="AcadNusx"/>
      <family val="0"/>
    </font>
    <font>
      <sz val="6"/>
      <color theme="1"/>
      <name val="AcadNusx"/>
      <family val="0"/>
    </font>
    <font>
      <sz val="6"/>
      <color rgb="FF0000CC"/>
      <name val="AcadNusx"/>
      <family val="0"/>
    </font>
    <font>
      <sz val="9"/>
      <color rgb="FF0000CC"/>
      <name val="AcadNusx"/>
      <family val="0"/>
    </font>
    <font>
      <b/>
      <sz val="11"/>
      <color rgb="FF0000CC"/>
      <name val="Sylfaen"/>
      <family val="1"/>
    </font>
    <font>
      <sz val="8"/>
      <color theme="1"/>
      <name val="AcadNusx"/>
      <family val="0"/>
    </font>
    <font>
      <sz val="6"/>
      <color theme="1"/>
      <name val="Calibri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28" borderId="6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7" fillId="32" borderId="0" applyNumberFormat="0" applyBorder="0" applyAlignment="0" applyProtection="0"/>
    <xf numFmtId="171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2" fillId="0" borderId="0">
      <alignment/>
      <protection/>
    </xf>
  </cellStyleXfs>
  <cellXfs count="128">
    <xf numFmtId="0" fontId="0" fillId="0" borderId="0" xfId="0" applyFont="1" applyAlignment="1">
      <alignment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78" fillId="0" borderId="0" xfId="0" applyNumberFormat="1" applyFont="1" applyFill="1" applyBorder="1" applyAlignment="1">
      <alignment horizontal="center" vertical="center" wrapText="1"/>
    </xf>
    <xf numFmtId="4" fontId="78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4" fontId="79" fillId="0" borderId="0" xfId="0" applyNumberFormat="1" applyFont="1" applyFill="1" applyAlignment="1">
      <alignment/>
    </xf>
    <xf numFmtId="2" fontId="79" fillId="0" borderId="0" xfId="0" applyNumberFormat="1" applyFont="1" applyFill="1" applyAlignment="1">
      <alignment/>
    </xf>
    <xf numFmtId="2" fontId="79" fillId="0" borderId="0" xfId="0" applyNumberFormat="1" applyFont="1" applyFill="1" applyAlignment="1">
      <alignment horizontal="center" vertical="center"/>
    </xf>
    <xf numFmtId="4" fontId="79" fillId="0" borderId="0" xfId="0" applyNumberFormat="1" applyFont="1" applyFill="1" applyAlignment="1">
      <alignment horizontal="center"/>
    </xf>
    <xf numFmtId="4" fontId="79" fillId="0" borderId="0" xfId="0" applyNumberFormat="1" applyFont="1" applyFill="1" applyAlignment="1">
      <alignment horizontal="center" vertical="center"/>
    </xf>
    <xf numFmtId="0" fontId="79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 wrapText="1"/>
    </xf>
    <xf numFmtId="0" fontId="79" fillId="0" borderId="0" xfId="0" applyFont="1" applyFill="1" applyBorder="1" applyAlignment="1">
      <alignment/>
    </xf>
    <xf numFmtId="2" fontId="79" fillId="0" borderId="0" xfId="0" applyNumberFormat="1" applyFont="1" applyFill="1" applyAlignment="1">
      <alignment horizontal="center"/>
    </xf>
    <xf numFmtId="0" fontId="3" fillId="0" borderId="0" xfId="54" applyFont="1" applyFill="1">
      <alignment/>
      <protection/>
    </xf>
    <xf numFmtId="0" fontId="20" fillId="0" borderId="0" xfId="54" applyFont="1" applyFill="1" applyBorder="1" applyAlignment="1">
      <alignment horizontal="center" vertical="center" wrapText="1"/>
      <protection/>
    </xf>
    <xf numFmtId="0" fontId="21" fillId="0" borderId="0" xfId="54" applyFont="1" applyFill="1" applyBorder="1" applyAlignment="1">
      <alignment horizontal="center" vertical="center" wrapText="1"/>
      <protection/>
    </xf>
    <xf numFmtId="1" fontId="21" fillId="0" borderId="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>
      <alignment/>
      <protection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83" fillId="0" borderId="0" xfId="54" applyFont="1" applyFill="1" applyBorder="1" applyAlignment="1">
      <alignment horizontal="center" vertical="center" wrapText="1"/>
      <protection/>
    </xf>
    <xf numFmtId="0" fontId="84" fillId="0" borderId="0" xfId="54" applyFont="1" applyFill="1" applyBorder="1" applyAlignment="1">
      <alignment horizontal="center" vertical="center" wrapText="1"/>
      <protection/>
    </xf>
    <xf numFmtId="1" fontId="84" fillId="0" borderId="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vertical="center" wrapText="1"/>
    </xf>
    <xf numFmtId="0" fontId="86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vertical="center"/>
    </xf>
    <xf numFmtId="0" fontId="87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54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2" fontId="11" fillId="0" borderId="10" xfId="54" applyNumberFormat="1" applyFont="1" applyFill="1" applyBorder="1" applyAlignment="1">
      <alignment horizontal="center" vertical="center" wrapText="1"/>
      <protection/>
    </xf>
    <xf numFmtId="1" fontId="19" fillId="0" borderId="10" xfId="54" applyNumberFormat="1" applyFont="1" applyFill="1" applyBorder="1" applyAlignment="1">
      <alignment horizontal="center" vertical="center" wrapText="1"/>
      <protection/>
    </xf>
    <xf numFmtId="9" fontId="19" fillId="0" borderId="10" xfId="54" applyNumberFormat="1" applyFont="1" applyFill="1" applyBorder="1" applyAlignment="1">
      <alignment horizontal="center" vertical="center" wrapText="1"/>
      <protection/>
    </xf>
    <xf numFmtId="0" fontId="88" fillId="0" borderId="10" xfId="0" applyFont="1" applyFill="1" applyBorder="1" applyAlignment="1" quotePrefix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49" fontId="27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center" wrapText="1"/>
      <protection/>
    </xf>
    <xf numFmtId="0" fontId="90" fillId="0" borderId="0" xfId="54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4" fontId="85" fillId="0" borderId="10" xfId="0" applyNumberFormat="1" applyFont="1" applyFill="1" applyBorder="1" applyAlignment="1">
      <alignment horizontal="center" vertical="center"/>
    </xf>
    <xf numFmtId="4" fontId="8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54" applyFont="1" applyFill="1" applyAlignment="1">
      <alignment horizontal="center"/>
      <protection/>
    </xf>
    <xf numFmtId="0" fontId="79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2" fillId="0" borderId="0" xfId="54" applyFont="1" applyFill="1" applyAlignment="1">
      <alignment horizontal="left" vertical="center" wrapText="1" indent="1"/>
      <protection/>
    </xf>
    <xf numFmtId="0" fontId="91" fillId="0" borderId="0" xfId="54" applyFont="1" applyFill="1" applyAlignment="1">
      <alignment horizontal="left" vertical="center" wrapText="1" indent="1"/>
      <protection/>
    </xf>
    <xf numFmtId="0" fontId="3" fillId="0" borderId="10" xfId="0" applyFont="1" applyFill="1" applyBorder="1" applyAlignment="1">
      <alignment horizontal="center" vertical="center" wrapText="1"/>
    </xf>
    <xf numFmtId="0" fontId="92" fillId="0" borderId="0" xfId="54" applyFont="1" applyFill="1" applyBorder="1" applyAlignment="1">
      <alignment horizontal="left" vertical="center" wrapText="1" indent="1"/>
      <protection/>
    </xf>
    <xf numFmtId="0" fontId="79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3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 wrapText="1"/>
    </xf>
    <xf numFmtId="4" fontId="93" fillId="0" borderId="10" xfId="0" applyNumberFormat="1" applyFont="1" applyFill="1" applyBorder="1" applyAlignment="1">
      <alignment horizontal="center" vertical="center" wrapText="1"/>
    </xf>
    <xf numFmtId="2" fontId="7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4" fillId="0" borderId="10" xfId="0" applyFont="1" applyFill="1" applyBorder="1" applyAlignment="1">
      <alignment/>
    </xf>
    <xf numFmtId="4" fontId="93" fillId="0" borderId="10" xfId="0" applyNumberFormat="1" applyFont="1" applyFill="1" applyBorder="1" applyAlignment="1">
      <alignment horizontal="center" vertical="center" wrapText="1"/>
    </xf>
    <xf numFmtId="2" fontId="78" fillId="0" borderId="10" xfId="0" applyNumberFormat="1" applyFont="1" applyFill="1" applyBorder="1" applyAlignment="1">
      <alignment horizontal="center" vertical="center" wrapText="1"/>
    </xf>
    <xf numFmtId="4" fontId="7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88" fillId="0" borderId="10" xfId="0" applyNumberFormat="1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201" fontId="8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5" fontId="12" fillId="0" borderId="10" xfId="0" applyNumberFormat="1" applyFont="1" applyFill="1" applyBorder="1" applyAlignment="1">
      <alignment horizontal="center" vertical="center"/>
    </xf>
    <xf numFmtId="49" fontId="88" fillId="0" borderId="10" xfId="0" applyNumberFormat="1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wrapText="1"/>
    </xf>
    <xf numFmtId="195" fontId="85" fillId="0" borderId="10" xfId="0" applyNumberFormat="1" applyFont="1" applyFill="1" applyBorder="1" applyAlignment="1">
      <alignment horizontal="center" vertical="center"/>
    </xf>
    <xf numFmtId="2" fontId="85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vertical="center" wrapText="1"/>
    </xf>
    <xf numFmtId="0" fontId="86" fillId="0" borderId="10" xfId="0" applyFont="1" applyFill="1" applyBorder="1" applyAlignment="1">
      <alignment wrapText="1"/>
    </xf>
    <xf numFmtId="2" fontId="86" fillId="0" borderId="10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vertical="center"/>
    </xf>
    <xf numFmtId="0" fontId="86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vertical="center"/>
    </xf>
    <xf numFmtId="0" fontId="88" fillId="0" borderId="10" xfId="0" applyFont="1" applyFill="1" applyBorder="1" applyAlignment="1">
      <alignment vertical="center"/>
    </xf>
    <xf numFmtId="0" fontId="95" fillId="0" borderId="10" xfId="0" applyFont="1" applyFill="1" applyBorder="1" applyAlignment="1">
      <alignment horizontal="center" vertical="center"/>
    </xf>
    <xf numFmtId="4" fontId="95" fillId="0" borderId="10" xfId="0" applyNumberFormat="1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194" fontId="86" fillId="0" borderId="10" xfId="0" applyNumberFormat="1" applyFont="1" applyFill="1" applyBorder="1" applyAlignment="1">
      <alignment horizontal="center" vertical="center"/>
    </xf>
    <xf numFmtId="194" fontId="8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მძიმე 2" xfId="67"/>
    <cellStyle name="სათაური3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Zeros="0" tabSelected="1" workbookViewId="0" topLeftCell="A42">
      <selection activeCell="A70" sqref="A70:H70"/>
    </sheetView>
  </sheetViews>
  <sheetFormatPr defaultColWidth="9.140625" defaultRowHeight="15"/>
  <cols>
    <col min="1" max="1" width="3.00390625" style="71" customWidth="1"/>
    <col min="2" max="2" width="7.28125" style="72" customWidth="1"/>
    <col min="3" max="3" width="41.8515625" style="73" customWidth="1"/>
    <col min="4" max="4" width="8.00390625" style="71" customWidth="1"/>
    <col min="5" max="5" width="8.8515625" style="1" customWidth="1"/>
    <col min="6" max="6" width="10.7109375" style="1" customWidth="1"/>
    <col min="7" max="7" width="9.00390625" style="1" customWidth="1"/>
    <col min="8" max="9" width="14.57421875" style="1" customWidth="1"/>
    <col min="10" max="10" width="14.28125" style="11" customWidth="1"/>
    <col min="11" max="11" width="14.7109375" style="11" customWidth="1"/>
    <col min="12" max="12" width="12.00390625" style="11" customWidth="1"/>
    <col min="13" max="15" width="11.28125" style="11" customWidth="1"/>
    <col min="16" max="16" width="10.140625" style="60" bestFit="1" customWidth="1"/>
    <col min="17" max="18" width="9.140625" style="11" customWidth="1"/>
    <col min="19" max="16384" width="9.140625" style="3" customWidth="1"/>
  </cols>
  <sheetData>
    <row r="1" spans="1:9" ht="25.5" customHeight="1">
      <c r="A1" s="69" t="s">
        <v>79</v>
      </c>
      <c r="B1" s="70"/>
      <c r="C1" s="70"/>
      <c r="D1" s="70"/>
      <c r="E1" s="70"/>
      <c r="F1" s="70"/>
      <c r="G1" s="70"/>
      <c r="H1" s="70"/>
      <c r="I1" s="6"/>
    </row>
    <row r="2" spans="7:9" ht="6" customHeight="1">
      <c r="G2" s="2"/>
      <c r="H2" s="2"/>
      <c r="I2" s="2"/>
    </row>
    <row r="3" spans="1:18" s="79" customFormat="1" ht="22.5" customHeight="1">
      <c r="A3" s="74" t="s">
        <v>5</v>
      </c>
      <c r="B3" s="75" t="s">
        <v>9</v>
      </c>
      <c r="C3" s="74" t="s">
        <v>0</v>
      </c>
      <c r="D3" s="76" t="s">
        <v>14</v>
      </c>
      <c r="E3" s="77" t="s">
        <v>4</v>
      </c>
      <c r="F3" s="77"/>
      <c r="G3" s="78" t="s">
        <v>2</v>
      </c>
      <c r="H3" s="78"/>
      <c r="I3" s="7"/>
      <c r="J3" s="12"/>
      <c r="K3" s="12"/>
      <c r="L3" s="12"/>
      <c r="M3" s="12"/>
      <c r="N3" s="12"/>
      <c r="O3" s="12"/>
      <c r="P3" s="19"/>
      <c r="Q3" s="12"/>
      <c r="R3" s="12"/>
    </row>
    <row r="4" spans="1:18" s="79" customFormat="1" ht="45">
      <c r="A4" s="74"/>
      <c r="B4" s="80"/>
      <c r="C4" s="74"/>
      <c r="D4" s="74"/>
      <c r="E4" s="81" t="s">
        <v>21</v>
      </c>
      <c r="F4" s="82" t="s">
        <v>10</v>
      </c>
      <c r="G4" s="82" t="s">
        <v>11</v>
      </c>
      <c r="H4" s="83" t="s">
        <v>12</v>
      </c>
      <c r="I4" s="8"/>
      <c r="J4" s="12"/>
      <c r="K4" s="15" t="e">
        <f>#REF!</f>
        <v>#REF!</v>
      </c>
      <c r="L4" s="15" t="e">
        <f>#REF!</f>
        <v>#REF!</v>
      </c>
      <c r="M4" s="15" t="e">
        <f>#REF!</f>
        <v>#REF!</v>
      </c>
      <c r="N4" s="12"/>
      <c r="O4" s="12"/>
      <c r="P4" s="19"/>
      <c r="Q4" s="12"/>
      <c r="R4" s="12"/>
    </row>
    <row r="5" spans="1:10" ht="12" customHeight="1">
      <c r="A5" s="84">
        <v>1</v>
      </c>
      <c r="B5" s="85">
        <v>2</v>
      </c>
      <c r="C5" s="84">
        <v>3</v>
      </c>
      <c r="D5" s="84">
        <v>4</v>
      </c>
      <c r="E5" s="84">
        <v>5</v>
      </c>
      <c r="F5" s="86">
        <v>6</v>
      </c>
      <c r="G5" s="86">
        <v>7</v>
      </c>
      <c r="H5" s="86">
        <v>8</v>
      </c>
      <c r="I5" s="9"/>
      <c r="J5" s="12"/>
    </row>
    <row r="6" spans="1:16" ht="21.75" customHeight="1">
      <c r="A6" s="87" t="s">
        <v>74</v>
      </c>
      <c r="B6" s="87"/>
      <c r="C6" s="87"/>
      <c r="D6" s="84"/>
      <c r="E6" s="84"/>
      <c r="F6" s="86"/>
      <c r="G6" s="86"/>
      <c r="H6" s="57"/>
      <c r="I6" s="10"/>
      <c r="K6" s="13"/>
      <c r="L6" s="13"/>
      <c r="M6" s="13"/>
      <c r="N6" s="13"/>
      <c r="O6" s="13"/>
      <c r="P6" s="14"/>
    </row>
    <row r="7" spans="1:16" ht="21.75" customHeight="1">
      <c r="A7" s="88" t="s">
        <v>40</v>
      </c>
      <c r="B7" s="88"/>
      <c r="C7" s="88"/>
      <c r="D7" s="89"/>
      <c r="E7" s="89"/>
      <c r="F7" s="89"/>
      <c r="G7" s="89"/>
      <c r="H7" s="90"/>
      <c r="I7" s="4"/>
      <c r="K7" s="60"/>
      <c r="P7" s="11"/>
    </row>
    <row r="8" spans="1:16" ht="18.75" customHeight="1">
      <c r="A8" s="68" t="s">
        <v>41</v>
      </c>
      <c r="B8" s="68"/>
      <c r="C8" s="68"/>
      <c r="D8" s="34"/>
      <c r="E8" s="34"/>
      <c r="F8" s="35"/>
      <c r="G8" s="35"/>
      <c r="H8" s="54"/>
      <c r="I8" s="4"/>
      <c r="K8" s="60"/>
      <c r="L8" s="60" t="s">
        <v>30</v>
      </c>
      <c r="M8" s="67" t="s">
        <v>78</v>
      </c>
      <c r="N8" s="67"/>
      <c r="O8" s="12"/>
      <c r="P8" s="12"/>
    </row>
    <row r="9" spans="1:16" ht="33.75" customHeight="1">
      <c r="A9" s="91">
        <v>1</v>
      </c>
      <c r="B9" s="92" t="s">
        <v>25</v>
      </c>
      <c r="C9" s="41" t="s">
        <v>42</v>
      </c>
      <c r="D9" s="93" t="s">
        <v>38</v>
      </c>
      <c r="E9" s="55"/>
      <c r="F9" s="94">
        <f>K9/100</f>
        <v>0.0021</v>
      </c>
      <c r="G9" s="55"/>
      <c r="H9" s="55"/>
      <c r="I9" s="5"/>
      <c r="J9" s="15"/>
      <c r="K9" s="15">
        <f>L9*L10</f>
        <v>0.21</v>
      </c>
      <c r="L9" s="15">
        <v>1</v>
      </c>
      <c r="M9" s="15">
        <v>10</v>
      </c>
      <c r="N9" s="15">
        <v>30</v>
      </c>
      <c r="O9" s="60"/>
      <c r="P9" s="11"/>
    </row>
    <row r="10" spans="1:16" ht="18" customHeight="1">
      <c r="A10" s="91"/>
      <c r="B10" s="48"/>
      <c r="C10" s="95" t="s">
        <v>15</v>
      </c>
      <c r="D10" s="37" t="s">
        <v>22</v>
      </c>
      <c r="E10" s="56">
        <v>397</v>
      </c>
      <c r="F10" s="56">
        <f>F9*E10</f>
        <v>0.83</v>
      </c>
      <c r="G10" s="56"/>
      <c r="H10" s="96"/>
      <c r="I10" s="5"/>
      <c r="J10" s="15"/>
      <c r="K10" s="60"/>
      <c r="L10" s="15">
        <v>0.21</v>
      </c>
      <c r="M10" s="15">
        <f>SUM(M9:N9)</f>
        <v>40</v>
      </c>
      <c r="O10" s="60"/>
      <c r="P10" s="11"/>
    </row>
    <row r="11" spans="1:16" ht="40.5">
      <c r="A11" s="65">
        <v>2</v>
      </c>
      <c r="B11" s="47" t="s">
        <v>29</v>
      </c>
      <c r="C11" s="36" t="s">
        <v>27</v>
      </c>
      <c r="D11" s="97" t="s">
        <v>26</v>
      </c>
      <c r="E11" s="55"/>
      <c r="F11" s="98">
        <f>K11/100</f>
        <v>0.0021</v>
      </c>
      <c r="G11" s="55"/>
      <c r="H11" s="55"/>
      <c r="I11" s="5"/>
      <c r="J11" s="15"/>
      <c r="K11" s="15">
        <f>K9</f>
        <v>0.21</v>
      </c>
      <c r="P11" s="11"/>
    </row>
    <row r="12" spans="1:16" ht="15.75">
      <c r="A12" s="65"/>
      <c r="B12" s="48"/>
      <c r="C12" s="38" t="s">
        <v>15</v>
      </c>
      <c r="D12" s="39" t="s">
        <v>22</v>
      </c>
      <c r="E12" s="56">
        <v>143</v>
      </c>
      <c r="F12" s="56">
        <f>F11*E12</f>
        <v>0.3</v>
      </c>
      <c r="G12" s="56"/>
      <c r="H12" s="56"/>
      <c r="I12" s="5"/>
      <c r="P12" s="11"/>
    </row>
    <row r="13" spans="1:16" ht="15.75">
      <c r="A13" s="65"/>
      <c r="B13" s="48"/>
      <c r="C13" s="40" t="s">
        <v>23</v>
      </c>
      <c r="D13" s="37" t="s">
        <v>24</v>
      </c>
      <c r="E13" s="56">
        <v>150</v>
      </c>
      <c r="F13" s="56">
        <f>F11*E13</f>
        <v>0.32</v>
      </c>
      <c r="G13" s="57"/>
      <c r="H13" s="56"/>
      <c r="I13" s="5"/>
      <c r="P13" s="11"/>
    </row>
    <row r="14" spans="1:16" ht="27.75">
      <c r="A14" s="91">
        <v>3</v>
      </c>
      <c r="B14" s="99" t="s">
        <v>77</v>
      </c>
      <c r="C14" s="100" t="s">
        <v>43</v>
      </c>
      <c r="D14" s="93" t="s">
        <v>32</v>
      </c>
      <c r="E14" s="93"/>
      <c r="F14" s="101">
        <f>K14/100</f>
        <v>0.0023</v>
      </c>
      <c r="G14" s="102"/>
      <c r="H14" s="103"/>
      <c r="I14" s="5"/>
      <c r="K14" s="15">
        <f>L14*M14</f>
        <v>0.23</v>
      </c>
      <c r="L14" s="15">
        <f>L9</f>
        <v>1</v>
      </c>
      <c r="M14" s="15">
        <v>0.23</v>
      </c>
      <c r="P14" s="11"/>
    </row>
    <row r="15" spans="1:16" ht="15.75">
      <c r="A15" s="91"/>
      <c r="B15" s="104"/>
      <c r="C15" s="105" t="s">
        <v>28</v>
      </c>
      <c r="D15" s="37" t="s">
        <v>34</v>
      </c>
      <c r="E15" s="106">
        <v>450</v>
      </c>
      <c r="F15" s="106">
        <f>F14*E15</f>
        <v>1.04</v>
      </c>
      <c r="G15" s="106"/>
      <c r="H15" s="96"/>
      <c r="I15" s="5"/>
      <c r="K15" s="60"/>
      <c r="P15" s="11"/>
    </row>
    <row r="16" spans="1:16" ht="15.75">
      <c r="A16" s="91"/>
      <c r="B16" s="107"/>
      <c r="C16" s="108" t="s">
        <v>20</v>
      </c>
      <c r="D16" s="37" t="s">
        <v>31</v>
      </c>
      <c r="E16" s="106">
        <v>102</v>
      </c>
      <c r="F16" s="106">
        <f>F14*E16</f>
        <v>0.23</v>
      </c>
      <c r="G16" s="106"/>
      <c r="H16" s="96"/>
      <c r="I16" s="5"/>
      <c r="K16" s="60"/>
      <c r="L16" s="60" t="s">
        <v>44</v>
      </c>
      <c r="M16" s="60"/>
      <c r="P16" s="11"/>
    </row>
    <row r="17" spans="1:17" ht="15.75">
      <c r="A17" s="84"/>
      <c r="B17" s="109"/>
      <c r="C17" s="41" t="s">
        <v>45</v>
      </c>
      <c r="D17" s="110" t="s">
        <v>1</v>
      </c>
      <c r="E17" s="110"/>
      <c r="F17" s="111"/>
      <c r="G17" s="111"/>
      <c r="H17" s="112"/>
      <c r="I17" s="4"/>
      <c r="K17" s="16">
        <f>L17*5%</f>
        <v>0</v>
      </c>
      <c r="L17" s="15">
        <f>H16</f>
        <v>0</v>
      </c>
      <c r="N17" s="60"/>
      <c r="P17" s="20"/>
      <c r="Q17" s="20"/>
    </row>
    <row r="18" spans="1:16" ht="15.75">
      <c r="A18" s="89"/>
      <c r="B18" s="113"/>
      <c r="C18" s="89" t="s">
        <v>7</v>
      </c>
      <c r="D18" s="89"/>
      <c r="E18" s="89"/>
      <c r="F18" s="89"/>
      <c r="G18" s="89"/>
      <c r="H18" s="90"/>
      <c r="I18" s="4"/>
      <c r="K18" s="16">
        <f>L18/2+H17</f>
        <v>0</v>
      </c>
      <c r="L18" s="15">
        <f>SUM(H9:H16)</f>
        <v>0</v>
      </c>
      <c r="M18" s="60"/>
      <c r="P18" s="11"/>
    </row>
    <row r="19" spans="1:16" ht="15.75">
      <c r="A19" s="89"/>
      <c r="B19" s="113"/>
      <c r="C19" s="89" t="s">
        <v>13</v>
      </c>
      <c r="D19" s="114">
        <v>0.1</v>
      </c>
      <c r="E19" s="89"/>
      <c r="F19" s="89"/>
      <c r="G19" s="89"/>
      <c r="H19" s="90"/>
      <c r="I19" s="4"/>
      <c r="K19" s="16"/>
      <c r="M19" s="60"/>
      <c r="P19" s="11"/>
    </row>
    <row r="20" spans="1:16" ht="15.75">
      <c r="A20" s="89"/>
      <c r="B20" s="113"/>
      <c r="C20" s="89" t="s">
        <v>46</v>
      </c>
      <c r="D20" s="114"/>
      <c r="E20" s="89"/>
      <c r="F20" s="89"/>
      <c r="G20" s="89"/>
      <c r="H20" s="90"/>
      <c r="I20" s="4"/>
      <c r="K20" s="16">
        <f>K18*1.1</f>
        <v>0</v>
      </c>
      <c r="L20" s="15">
        <f>K20-H20</f>
        <v>0</v>
      </c>
      <c r="M20" s="60"/>
      <c r="P20" s="11"/>
    </row>
    <row r="21" spans="1:16" ht="15.75">
      <c r="A21" s="115"/>
      <c r="B21" s="116"/>
      <c r="C21" s="61" t="s">
        <v>47</v>
      </c>
      <c r="D21" s="115"/>
      <c r="E21" s="117"/>
      <c r="F21" s="117"/>
      <c r="G21" s="117"/>
      <c r="H21" s="118"/>
      <c r="I21" s="4"/>
      <c r="J21" s="17"/>
      <c r="L21" s="21"/>
      <c r="M21" s="60"/>
      <c r="P21" s="11"/>
    </row>
    <row r="22" spans="1:16" ht="27">
      <c r="A22" s="119">
        <v>1</v>
      </c>
      <c r="B22" s="109" t="s">
        <v>48</v>
      </c>
      <c r="C22" s="41" t="s">
        <v>49</v>
      </c>
      <c r="D22" s="93" t="s">
        <v>30</v>
      </c>
      <c r="E22" s="93"/>
      <c r="F22" s="102">
        <f>K22</f>
        <v>1</v>
      </c>
      <c r="G22" s="102"/>
      <c r="H22" s="120"/>
      <c r="I22" s="5"/>
      <c r="K22" s="15">
        <f>L9</f>
        <v>1</v>
      </c>
      <c r="L22" s="13"/>
      <c r="N22" s="60"/>
      <c r="P22" s="11"/>
    </row>
    <row r="23" spans="1:16" ht="15.75">
      <c r="A23" s="119"/>
      <c r="B23" s="48"/>
      <c r="C23" s="108" t="s">
        <v>28</v>
      </c>
      <c r="D23" s="37" t="s">
        <v>34</v>
      </c>
      <c r="E23" s="106">
        <v>4.05</v>
      </c>
      <c r="F23" s="106">
        <f>F22*E23</f>
        <v>4.05</v>
      </c>
      <c r="G23" s="106"/>
      <c r="H23" s="58"/>
      <c r="I23" s="5"/>
      <c r="L23" s="13"/>
      <c r="N23" s="60"/>
      <c r="P23" s="11"/>
    </row>
    <row r="24" spans="1:16" ht="15.75">
      <c r="A24" s="119"/>
      <c r="B24" s="48"/>
      <c r="C24" s="108" t="s">
        <v>33</v>
      </c>
      <c r="D24" s="121" t="s">
        <v>16</v>
      </c>
      <c r="E24" s="122">
        <v>0.356</v>
      </c>
      <c r="F24" s="106">
        <f>F22*E24</f>
        <v>0.36</v>
      </c>
      <c r="G24" s="106"/>
      <c r="H24" s="58"/>
      <c r="I24" s="5"/>
      <c r="L24" s="13"/>
      <c r="N24" s="60"/>
      <c r="P24" s="11"/>
    </row>
    <row r="25" spans="1:16" ht="15.75">
      <c r="A25" s="119"/>
      <c r="B25" s="48"/>
      <c r="C25" s="108" t="s">
        <v>50</v>
      </c>
      <c r="D25" s="37" t="s">
        <v>19</v>
      </c>
      <c r="E25" s="106" t="s">
        <v>18</v>
      </c>
      <c r="F25" s="106">
        <f aca="true" t="shared" si="0" ref="F25:F31">K25</f>
        <v>0.15</v>
      </c>
      <c r="G25" s="106"/>
      <c r="H25" s="58"/>
      <c r="I25" s="5"/>
      <c r="K25" s="15">
        <f>K22*L25</f>
        <v>0.15</v>
      </c>
      <c r="L25" s="60">
        <v>0.15</v>
      </c>
      <c r="N25" s="60"/>
      <c r="P25" s="11"/>
    </row>
    <row r="26" spans="1:16" ht="15.75">
      <c r="A26" s="119"/>
      <c r="B26" s="48"/>
      <c r="C26" s="108" t="s">
        <v>51</v>
      </c>
      <c r="D26" s="37" t="s">
        <v>19</v>
      </c>
      <c r="E26" s="106" t="s">
        <v>18</v>
      </c>
      <c r="F26" s="106">
        <f t="shared" si="0"/>
        <v>2.5</v>
      </c>
      <c r="G26" s="106"/>
      <c r="H26" s="58"/>
      <c r="I26" s="5"/>
      <c r="K26" s="15">
        <f>K22*L26</f>
        <v>2.5</v>
      </c>
      <c r="L26" s="15">
        <v>2.5</v>
      </c>
      <c r="N26" s="60"/>
      <c r="P26" s="11"/>
    </row>
    <row r="27" spans="1:16" ht="15.75">
      <c r="A27" s="119"/>
      <c r="B27" s="48"/>
      <c r="C27" s="108" t="s">
        <v>52</v>
      </c>
      <c r="D27" s="37" t="s">
        <v>19</v>
      </c>
      <c r="E27" s="106" t="s">
        <v>18</v>
      </c>
      <c r="F27" s="106">
        <f t="shared" si="0"/>
        <v>6</v>
      </c>
      <c r="G27" s="106"/>
      <c r="H27" s="58"/>
      <c r="I27" s="5"/>
      <c r="K27" s="15">
        <f>K22*L27</f>
        <v>6</v>
      </c>
      <c r="L27" s="15">
        <v>6</v>
      </c>
      <c r="N27" s="60"/>
      <c r="P27" s="11"/>
    </row>
    <row r="28" spans="1:16" ht="15.75">
      <c r="A28" s="119"/>
      <c r="B28" s="48"/>
      <c r="C28" s="105" t="s">
        <v>53</v>
      </c>
      <c r="D28" s="37" t="s">
        <v>54</v>
      </c>
      <c r="E28" s="106" t="s">
        <v>18</v>
      </c>
      <c r="F28" s="106">
        <f t="shared" si="0"/>
        <v>0.01</v>
      </c>
      <c r="G28" s="106"/>
      <c r="H28" s="58"/>
      <c r="I28" s="5"/>
      <c r="K28" s="15">
        <f>K22*L28</f>
        <v>0.01</v>
      </c>
      <c r="L28" s="18">
        <v>0.012</v>
      </c>
      <c r="N28" s="60"/>
      <c r="P28" s="11"/>
    </row>
    <row r="29" spans="1:16" ht="27.75">
      <c r="A29" s="119"/>
      <c r="B29" s="48"/>
      <c r="C29" s="105" t="s">
        <v>55</v>
      </c>
      <c r="D29" s="37" t="s">
        <v>30</v>
      </c>
      <c r="E29" s="106" t="s">
        <v>18</v>
      </c>
      <c r="F29" s="106">
        <f t="shared" si="0"/>
        <v>1</v>
      </c>
      <c r="G29" s="106"/>
      <c r="H29" s="58"/>
      <c r="I29" s="5"/>
      <c r="K29" s="15">
        <f>K22*L29</f>
        <v>1</v>
      </c>
      <c r="L29" s="15">
        <v>1</v>
      </c>
      <c r="N29" s="60"/>
      <c r="P29" s="11"/>
    </row>
    <row r="30" spans="1:16" ht="15.75">
      <c r="A30" s="119"/>
      <c r="B30" s="48"/>
      <c r="C30" s="105" t="s">
        <v>35</v>
      </c>
      <c r="D30" s="37" t="s">
        <v>36</v>
      </c>
      <c r="E30" s="106" t="s">
        <v>18</v>
      </c>
      <c r="F30" s="106">
        <f t="shared" si="0"/>
        <v>0.3</v>
      </c>
      <c r="G30" s="106"/>
      <c r="H30" s="58"/>
      <c r="I30" s="5"/>
      <c r="K30" s="15">
        <f>K22*L30</f>
        <v>0.3</v>
      </c>
      <c r="L30" s="15">
        <v>0.3</v>
      </c>
      <c r="N30" s="60"/>
      <c r="P30" s="11"/>
    </row>
    <row r="31" spans="1:16" ht="15.75">
      <c r="A31" s="119"/>
      <c r="B31" s="48"/>
      <c r="C31" s="105" t="s">
        <v>56</v>
      </c>
      <c r="D31" s="37" t="s">
        <v>30</v>
      </c>
      <c r="E31" s="106" t="s">
        <v>18</v>
      </c>
      <c r="F31" s="106">
        <f t="shared" si="0"/>
        <v>2</v>
      </c>
      <c r="G31" s="106"/>
      <c r="H31" s="58"/>
      <c r="I31" s="5"/>
      <c r="K31" s="15">
        <f>K22*L31</f>
        <v>2</v>
      </c>
      <c r="L31" s="60">
        <v>2</v>
      </c>
      <c r="N31" s="60"/>
      <c r="P31" s="11"/>
    </row>
    <row r="32" spans="1:16" ht="27.75">
      <c r="A32" s="119"/>
      <c r="B32" s="48"/>
      <c r="C32" s="105" t="s">
        <v>57</v>
      </c>
      <c r="D32" s="37" t="s">
        <v>30</v>
      </c>
      <c r="E32" s="106">
        <v>1</v>
      </c>
      <c r="F32" s="106">
        <f>F22*E32</f>
        <v>1</v>
      </c>
      <c r="G32" s="106"/>
      <c r="H32" s="58"/>
      <c r="I32" s="5"/>
      <c r="N32" s="60"/>
      <c r="P32" s="11"/>
    </row>
    <row r="33" spans="1:16" ht="15.75">
      <c r="A33" s="119">
        <v>2</v>
      </c>
      <c r="B33" s="109" t="s">
        <v>58</v>
      </c>
      <c r="C33" s="41" t="s">
        <v>59</v>
      </c>
      <c r="D33" s="93" t="s">
        <v>60</v>
      </c>
      <c r="E33" s="93"/>
      <c r="F33" s="123">
        <f>K33/100</f>
        <v>0.042</v>
      </c>
      <c r="G33" s="102"/>
      <c r="H33" s="120"/>
      <c r="I33" s="5"/>
      <c r="K33" s="15">
        <f>K22*M33</f>
        <v>4.2</v>
      </c>
      <c r="M33" s="22">
        <v>4.2</v>
      </c>
      <c r="N33" s="60"/>
      <c r="P33" s="11"/>
    </row>
    <row r="34" spans="1:16" ht="15.75">
      <c r="A34" s="119"/>
      <c r="B34" s="48"/>
      <c r="C34" s="108" t="s">
        <v>28</v>
      </c>
      <c r="D34" s="37" t="s">
        <v>34</v>
      </c>
      <c r="E34" s="106">
        <v>68</v>
      </c>
      <c r="F34" s="106">
        <f>F33*E34</f>
        <v>2.86</v>
      </c>
      <c r="G34" s="106"/>
      <c r="H34" s="58"/>
      <c r="I34" s="5"/>
      <c r="N34" s="60"/>
      <c r="P34" s="11"/>
    </row>
    <row r="35" spans="1:16" ht="15.75">
      <c r="A35" s="119"/>
      <c r="B35" s="48"/>
      <c r="C35" s="108" t="s">
        <v>37</v>
      </c>
      <c r="D35" s="37" t="s">
        <v>36</v>
      </c>
      <c r="E35" s="106">
        <v>24.4</v>
      </c>
      <c r="F35" s="106">
        <f>F33*E35</f>
        <v>1.02</v>
      </c>
      <c r="G35" s="106"/>
      <c r="H35" s="58"/>
      <c r="I35" s="5"/>
      <c r="N35" s="60"/>
      <c r="P35" s="11"/>
    </row>
    <row r="36" spans="1:16" ht="36" customHeight="1">
      <c r="A36" s="119">
        <v>3</v>
      </c>
      <c r="B36" s="109" t="s">
        <v>61</v>
      </c>
      <c r="C36" s="41" t="s">
        <v>75</v>
      </c>
      <c r="D36" s="93" t="s">
        <v>19</v>
      </c>
      <c r="E36" s="93"/>
      <c r="F36" s="102">
        <f>K36</f>
        <v>40</v>
      </c>
      <c r="G36" s="102"/>
      <c r="H36" s="120"/>
      <c r="I36" s="5"/>
      <c r="K36" s="15">
        <f>M10</f>
        <v>40</v>
      </c>
      <c r="N36" s="60"/>
      <c r="P36" s="11"/>
    </row>
    <row r="37" spans="1:16" ht="15.75">
      <c r="A37" s="119"/>
      <c r="B37" s="48"/>
      <c r="C37" s="108" t="s">
        <v>28</v>
      </c>
      <c r="D37" s="37" t="s">
        <v>34</v>
      </c>
      <c r="E37" s="122">
        <v>0.586</v>
      </c>
      <c r="F37" s="106">
        <f>F36*E37</f>
        <v>23.44</v>
      </c>
      <c r="G37" s="106"/>
      <c r="H37" s="58"/>
      <c r="I37" s="5"/>
      <c r="N37" s="60"/>
      <c r="P37" s="11"/>
    </row>
    <row r="38" spans="1:16" ht="15.75">
      <c r="A38" s="119"/>
      <c r="B38" s="48"/>
      <c r="C38" s="105" t="s">
        <v>76</v>
      </c>
      <c r="D38" s="37" t="s">
        <v>19</v>
      </c>
      <c r="E38" s="106">
        <v>1.05</v>
      </c>
      <c r="F38" s="106">
        <f>F36*E38</f>
        <v>42</v>
      </c>
      <c r="G38" s="106"/>
      <c r="H38" s="58"/>
      <c r="I38" s="5"/>
      <c r="N38" s="60"/>
      <c r="P38" s="11"/>
    </row>
    <row r="39" spans="1:16" ht="21.75" customHeight="1">
      <c r="A39" s="119">
        <v>4</v>
      </c>
      <c r="B39" s="49" t="s">
        <v>62</v>
      </c>
      <c r="C39" s="124" t="s">
        <v>63</v>
      </c>
      <c r="D39" s="97" t="s">
        <v>30</v>
      </c>
      <c r="E39" s="97"/>
      <c r="F39" s="120">
        <f>K39</f>
        <v>1</v>
      </c>
      <c r="G39" s="120"/>
      <c r="H39" s="120"/>
      <c r="I39" s="5"/>
      <c r="K39" s="15">
        <v>1</v>
      </c>
      <c r="N39" s="60"/>
      <c r="P39" s="11"/>
    </row>
    <row r="40" spans="1:16" ht="18" customHeight="1">
      <c r="A40" s="119"/>
      <c r="B40" s="50"/>
      <c r="C40" s="125" t="s">
        <v>8</v>
      </c>
      <c r="D40" s="62" t="s">
        <v>3</v>
      </c>
      <c r="E40" s="62">
        <v>7.24</v>
      </c>
      <c r="F40" s="58">
        <f>F39*E40</f>
        <v>7.24</v>
      </c>
      <c r="G40" s="58"/>
      <c r="H40" s="58"/>
      <c r="I40" s="5"/>
      <c r="N40" s="60"/>
      <c r="P40" s="11"/>
    </row>
    <row r="41" spans="1:16" ht="15.75">
      <c r="A41" s="119"/>
      <c r="B41" s="50"/>
      <c r="C41" s="125" t="s">
        <v>6</v>
      </c>
      <c r="D41" s="62" t="s">
        <v>30</v>
      </c>
      <c r="E41" s="62">
        <v>3.84</v>
      </c>
      <c r="F41" s="58">
        <f>F39*E41</f>
        <v>3.84</v>
      </c>
      <c r="G41" s="58"/>
      <c r="H41" s="58"/>
      <c r="I41" s="5"/>
      <c r="N41" s="60"/>
      <c r="P41" s="11"/>
    </row>
    <row r="42" spans="1:16" ht="15.75">
      <c r="A42" s="119">
        <v>5</v>
      </c>
      <c r="B42" s="109" t="s">
        <v>61</v>
      </c>
      <c r="C42" s="41" t="s">
        <v>64</v>
      </c>
      <c r="D42" s="93" t="s">
        <v>19</v>
      </c>
      <c r="E42" s="93"/>
      <c r="F42" s="102">
        <f>K42</f>
        <v>3.5</v>
      </c>
      <c r="G42" s="102"/>
      <c r="H42" s="120"/>
      <c r="I42" s="5"/>
      <c r="K42" s="15">
        <f>L42*K22</f>
        <v>3.5</v>
      </c>
      <c r="L42" s="22">
        <v>3.5</v>
      </c>
      <c r="N42" s="60"/>
      <c r="P42" s="11"/>
    </row>
    <row r="43" spans="1:16" ht="15.75">
      <c r="A43" s="119"/>
      <c r="B43" s="48"/>
      <c r="C43" s="108" t="s">
        <v>28</v>
      </c>
      <c r="D43" s="37" t="s">
        <v>34</v>
      </c>
      <c r="E43" s="122">
        <v>0.586</v>
      </c>
      <c r="F43" s="106">
        <f>F42*E43</f>
        <v>2.05</v>
      </c>
      <c r="G43" s="106"/>
      <c r="H43" s="58"/>
      <c r="I43" s="5"/>
      <c r="N43" s="60"/>
      <c r="P43" s="11"/>
    </row>
    <row r="44" spans="1:16" ht="15.75">
      <c r="A44" s="119"/>
      <c r="B44" s="48"/>
      <c r="C44" s="108" t="s">
        <v>65</v>
      </c>
      <c r="D44" s="37" t="s">
        <v>19</v>
      </c>
      <c r="E44" s="106">
        <v>1.05</v>
      </c>
      <c r="F44" s="106">
        <f>F42*E44</f>
        <v>3.68</v>
      </c>
      <c r="G44" s="106"/>
      <c r="H44" s="58"/>
      <c r="I44" s="5"/>
      <c r="N44" s="60"/>
      <c r="P44" s="11"/>
    </row>
    <row r="45" spans="1:16" ht="15.75">
      <c r="A45" s="119">
        <v>6</v>
      </c>
      <c r="B45" s="109" t="s">
        <v>66</v>
      </c>
      <c r="C45" s="41" t="s">
        <v>67</v>
      </c>
      <c r="D45" s="93" t="s">
        <v>30</v>
      </c>
      <c r="E45" s="93"/>
      <c r="F45" s="102">
        <f>K45</f>
        <v>1</v>
      </c>
      <c r="G45" s="102"/>
      <c r="H45" s="120"/>
      <c r="I45" s="5"/>
      <c r="K45" s="15">
        <f>K22</f>
        <v>1</v>
      </c>
      <c r="N45" s="60"/>
      <c r="P45" s="11"/>
    </row>
    <row r="46" spans="1:16" ht="15.75">
      <c r="A46" s="119"/>
      <c r="B46" s="48"/>
      <c r="C46" s="108" t="s">
        <v>28</v>
      </c>
      <c r="D46" s="37" t="s">
        <v>34</v>
      </c>
      <c r="E46" s="106">
        <v>1.76</v>
      </c>
      <c r="F46" s="106">
        <f>F45*E46</f>
        <v>1.76</v>
      </c>
      <c r="G46" s="106"/>
      <c r="H46" s="58"/>
      <c r="I46" s="5"/>
      <c r="N46" s="60"/>
      <c r="P46" s="11"/>
    </row>
    <row r="47" spans="1:16" ht="15.75">
      <c r="A47" s="119"/>
      <c r="B47" s="48"/>
      <c r="C47" s="108" t="s">
        <v>39</v>
      </c>
      <c r="D47" s="37" t="s">
        <v>19</v>
      </c>
      <c r="E47" s="106">
        <v>1</v>
      </c>
      <c r="F47" s="106">
        <f>F45*E47</f>
        <v>1</v>
      </c>
      <c r="G47" s="106"/>
      <c r="H47" s="58"/>
      <c r="I47" s="5"/>
      <c r="N47" s="60"/>
      <c r="P47" s="11"/>
    </row>
    <row r="48" spans="1:16" ht="15.75">
      <c r="A48" s="119"/>
      <c r="B48" s="48"/>
      <c r="C48" s="108" t="s">
        <v>68</v>
      </c>
      <c r="D48" s="37" t="s">
        <v>19</v>
      </c>
      <c r="E48" s="106">
        <v>2</v>
      </c>
      <c r="F48" s="106">
        <f>F45*E48</f>
        <v>2</v>
      </c>
      <c r="G48" s="106"/>
      <c r="H48" s="58"/>
      <c r="I48" s="5"/>
      <c r="N48" s="60"/>
      <c r="P48" s="11"/>
    </row>
    <row r="49" spans="1:16" ht="15.75">
      <c r="A49" s="119"/>
      <c r="B49" s="48"/>
      <c r="C49" s="105" t="s">
        <v>6</v>
      </c>
      <c r="D49" s="37" t="s">
        <v>1</v>
      </c>
      <c r="E49" s="106">
        <v>0.04</v>
      </c>
      <c r="F49" s="106">
        <f>F45*E49</f>
        <v>0.04</v>
      </c>
      <c r="G49" s="106"/>
      <c r="H49" s="58"/>
      <c r="I49" s="5"/>
      <c r="N49" s="60"/>
      <c r="P49" s="11"/>
    </row>
    <row r="50" spans="1:16" ht="15.75">
      <c r="A50" s="119"/>
      <c r="B50" s="48"/>
      <c r="C50" s="108" t="s">
        <v>17</v>
      </c>
      <c r="D50" s="37" t="s">
        <v>1</v>
      </c>
      <c r="E50" s="106">
        <v>0.16</v>
      </c>
      <c r="F50" s="106">
        <f>F45*E50</f>
        <v>0.16</v>
      </c>
      <c r="G50" s="106"/>
      <c r="H50" s="58"/>
      <c r="I50" s="5"/>
      <c r="N50" s="60"/>
      <c r="P50" s="11"/>
    </row>
    <row r="51" spans="1:16" ht="15.75" hidden="1">
      <c r="A51" s="119"/>
      <c r="B51" s="49"/>
      <c r="C51" s="124"/>
      <c r="D51" s="97"/>
      <c r="E51" s="97"/>
      <c r="F51" s="120"/>
      <c r="G51" s="120"/>
      <c r="H51" s="103"/>
      <c r="I51" s="5"/>
      <c r="K51" s="15"/>
      <c r="M51" s="60"/>
      <c r="P51" s="11"/>
    </row>
    <row r="52" spans="1:16" ht="15.75" hidden="1">
      <c r="A52" s="119"/>
      <c r="B52" s="50"/>
      <c r="C52" s="125"/>
      <c r="D52" s="62"/>
      <c r="E52" s="62"/>
      <c r="F52" s="58"/>
      <c r="G52" s="58"/>
      <c r="H52" s="96"/>
      <c r="I52" s="5"/>
      <c r="M52" s="60"/>
      <c r="P52" s="11"/>
    </row>
    <row r="53" spans="1:16" ht="15.75" hidden="1">
      <c r="A53" s="119"/>
      <c r="B53" s="50"/>
      <c r="C53" s="125"/>
      <c r="D53" s="62"/>
      <c r="E53" s="62"/>
      <c r="F53" s="58"/>
      <c r="G53" s="58"/>
      <c r="H53" s="96"/>
      <c r="I53" s="5"/>
      <c r="M53" s="60"/>
      <c r="P53" s="11"/>
    </row>
    <row r="54" spans="1:16" ht="15.75" hidden="1">
      <c r="A54" s="119"/>
      <c r="B54" s="50"/>
      <c r="C54" s="125"/>
      <c r="D54" s="62"/>
      <c r="E54" s="62"/>
      <c r="F54" s="58"/>
      <c r="G54" s="58"/>
      <c r="H54" s="96"/>
      <c r="I54" s="5"/>
      <c r="K54" s="15"/>
      <c r="M54" s="60"/>
      <c r="P54" s="11"/>
    </row>
    <row r="55" spans="1:16" ht="15.75" hidden="1">
      <c r="A55" s="119"/>
      <c r="B55" s="50"/>
      <c r="C55" s="125"/>
      <c r="D55" s="62"/>
      <c r="E55" s="62"/>
      <c r="F55" s="58"/>
      <c r="G55" s="58"/>
      <c r="H55" s="96"/>
      <c r="I55" s="5"/>
      <c r="M55" s="60"/>
      <c r="P55" s="11"/>
    </row>
    <row r="56" spans="1:16" ht="15.75" hidden="1">
      <c r="A56" s="119"/>
      <c r="B56" s="126"/>
      <c r="C56" s="127"/>
      <c r="D56" s="93"/>
      <c r="E56" s="93"/>
      <c r="F56" s="102"/>
      <c r="G56" s="102"/>
      <c r="H56" s="103"/>
      <c r="I56" s="5"/>
      <c r="K56" s="15"/>
      <c r="M56" s="60"/>
      <c r="P56" s="11"/>
    </row>
    <row r="57" spans="1:16" ht="15.75" hidden="1">
      <c r="A57" s="119"/>
      <c r="B57" s="107"/>
      <c r="C57" s="108"/>
      <c r="D57" s="37"/>
      <c r="E57" s="37"/>
      <c r="F57" s="106"/>
      <c r="G57" s="106"/>
      <c r="H57" s="96"/>
      <c r="I57" s="5"/>
      <c r="M57" s="60"/>
      <c r="P57" s="11"/>
    </row>
    <row r="58" spans="1:16" ht="15.75" hidden="1">
      <c r="A58" s="119"/>
      <c r="B58" s="107"/>
      <c r="C58" s="108"/>
      <c r="D58" s="37"/>
      <c r="E58" s="106"/>
      <c r="F58" s="106"/>
      <c r="G58" s="106"/>
      <c r="H58" s="96"/>
      <c r="I58" s="5"/>
      <c r="M58" s="60"/>
      <c r="P58" s="11"/>
    </row>
    <row r="59" spans="1:16" ht="15.75" hidden="1">
      <c r="A59" s="119"/>
      <c r="B59" s="107"/>
      <c r="C59" s="108"/>
      <c r="D59" s="37"/>
      <c r="E59" s="106"/>
      <c r="F59" s="106"/>
      <c r="G59" s="106"/>
      <c r="H59" s="96"/>
      <c r="I59" s="5"/>
      <c r="M59" s="60"/>
      <c r="P59" s="11"/>
    </row>
    <row r="60" spans="1:16" ht="15.75" hidden="1">
      <c r="A60" s="119"/>
      <c r="B60" s="107"/>
      <c r="C60" s="108"/>
      <c r="D60" s="37"/>
      <c r="E60" s="37"/>
      <c r="F60" s="106"/>
      <c r="G60" s="106"/>
      <c r="H60" s="96"/>
      <c r="I60" s="5"/>
      <c r="M60" s="60"/>
      <c r="P60" s="11"/>
    </row>
    <row r="61" spans="1:16" ht="15.75">
      <c r="A61" s="89"/>
      <c r="B61" s="113"/>
      <c r="C61" s="89" t="s">
        <v>69</v>
      </c>
      <c r="D61" s="89"/>
      <c r="E61" s="89"/>
      <c r="F61" s="89"/>
      <c r="G61" s="89"/>
      <c r="H61" s="90"/>
      <c r="I61" s="4"/>
      <c r="K61" s="17" t="e">
        <f>L61/2+#REF!</f>
        <v>#REF!</v>
      </c>
      <c r="L61" s="15">
        <f>SUM(H22:H60)</f>
        <v>0</v>
      </c>
      <c r="P61" s="11"/>
    </row>
    <row r="62" spans="1:16" ht="15.75">
      <c r="A62" s="89"/>
      <c r="B62" s="113"/>
      <c r="C62" s="89" t="s">
        <v>70</v>
      </c>
      <c r="D62" s="114">
        <v>0.75</v>
      </c>
      <c r="E62" s="89"/>
      <c r="F62" s="89"/>
      <c r="G62" s="89"/>
      <c r="H62" s="90"/>
      <c r="I62" s="4"/>
      <c r="K62" s="17">
        <f>(H57+H52+H46+H43+H40+H37+H34+H23)*0.75</f>
        <v>0</v>
      </c>
      <c r="M62" s="15"/>
      <c r="P62" s="11"/>
    </row>
    <row r="63" spans="1:16" ht="15.75">
      <c r="A63" s="89"/>
      <c r="B63" s="113"/>
      <c r="C63" s="89" t="s">
        <v>71</v>
      </c>
      <c r="D63" s="114"/>
      <c r="E63" s="89"/>
      <c r="F63" s="89"/>
      <c r="G63" s="89"/>
      <c r="H63" s="90"/>
      <c r="I63" s="4"/>
      <c r="K63" s="17" t="e">
        <f>SUM(K61:K62)</f>
        <v>#REF!</v>
      </c>
      <c r="M63" s="15"/>
      <c r="P63" s="11"/>
    </row>
    <row r="64" spans="1:16" ht="15.75">
      <c r="A64" s="89"/>
      <c r="B64" s="113"/>
      <c r="C64" s="89" t="s">
        <v>72</v>
      </c>
      <c r="D64" s="114"/>
      <c r="E64" s="89"/>
      <c r="F64" s="89"/>
      <c r="G64" s="89"/>
      <c r="H64" s="90"/>
      <c r="I64" s="4"/>
      <c r="K64" s="17" t="e">
        <f>K63+K20</f>
        <v>#REF!</v>
      </c>
      <c r="M64" s="15"/>
      <c r="P64" s="11"/>
    </row>
    <row r="65" spans="1:16" ht="15.75">
      <c r="A65" s="89"/>
      <c r="B65" s="113"/>
      <c r="C65" s="89" t="s">
        <v>73</v>
      </c>
      <c r="D65" s="114">
        <v>0.08</v>
      </c>
      <c r="E65" s="89"/>
      <c r="F65" s="89"/>
      <c r="G65" s="89"/>
      <c r="H65" s="90"/>
      <c r="I65" s="4"/>
      <c r="K65" s="17"/>
      <c r="M65" s="15"/>
      <c r="P65" s="11"/>
    </row>
    <row r="66" spans="1:19" ht="15.75">
      <c r="A66" s="42"/>
      <c r="B66" s="51"/>
      <c r="C66" s="43" t="s">
        <v>80</v>
      </c>
      <c r="D66" s="43" t="s">
        <v>81</v>
      </c>
      <c r="E66" s="42"/>
      <c r="F66" s="44"/>
      <c r="G66" s="44"/>
      <c r="H66" s="45"/>
      <c r="I66" s="59"/>
      <c r="S66" s="11"/>
    </row>
    <row r="67" spans="1:19" ht="15.75">
      <c r="A67" s="42"/>
      <c r="B67" s="51"/>
      <c r="C67" s="43" t="s">
        <v>82</v>
      </c>
      <c r="D67" s="46">
        <v>0.18</v>
      </c>
      <c r="E67" s="42"/>
      <c r="F67" s="44"/>
      <c r="G67" s="44"/>
      <c r="H67" s="45"/>
      <c r="I67" s="59"/>
      <c r="S67" s="11"/>
    </row>
    <row r="68" spans="1:19" ht="15.75">
      <c r="A68" s="42"/>
      <c r="B68" s="51"/>
      <c r="C68" s="43" t="s">
        <v>83</v>
      </c>
      <c r="D68" s="43" t="s">
        <v>81</v>
      </c>
      <c r="E68" s="42"/>
      <c r="F68" s="42"/>
      <c r="G68" s="42"/>
      <c r="H68" s="45"/>
      <c r="I68" s="59"/>
      <c r="S68" s="11"/>
    </row>
    <row r="69" spans="1:19" ht="16.5">
      <c r="A69" s="24"/>
      <c r="B69" s="52"/>
      <c r="C69" s="25"/>
      <c r="D69" s="24"/>
      <c r="E69" s="24"/>
      <c r="F69" s="24"/>
      <c r="G69" s="24"/>
      <c r="H69" s="26"/>
      <c r="I69" s="23"/>
      <c r="S69" s="11"/>
    </row>
    <row r="70" spans="1:19" s="30" customFormat="1" ht="114" customHeight="1">
      <c r="A70" s="63" t="s">
        <v>84</v>
      </c>
      <c r="B70" s="64"/>
      <c r="C70" s="64"/>
      <c r="D70" s="64"/>
      <c r="E70" s="64"/>
      <c r="F70" s="64"/>
      <c r="G70" s="64"/>
      <c r="H70" s="64"/>
      <c r="I70" s="27"/>
      <c r="J70" s="28"/>
      <c r="K70" s="28"/>
      <c r="L70" s="28"/>
      <c r="M70" s="28"/>
      <c r="N70" s="28"/>
      <c r="O70" s="28"/>
      <c r="P70" s="29"/>
      <c r="Q70" s="28"/>
      <c r="R70" s="28"/>
      <c r="S70" s="28"/>
    </row>
    <row r="71" spans="1:19" ht="16.5">
      <c r="A71" s="31"/>
      <c r="B71" s="53"/>
      <c r="C71" s="32"/>
      <c r="D71" s="31"/>
      <c r="E71" s="31"/>
      <c r="F71" s="31"/>
      <c r="G71" s="31"/>
      <c r="H71" s="33"/>
      <c r="I71" s="23"/>
      <c r="S71" s="11"/>
    </row>
    <row r="72" spans="1:19" ht="15.75">
      <c r="A72" s="66" t="s">
        <v>85</v>
      </c>
      <c r="B72" s="66"/>
      <c r="C72" s="66"/>
      <c r="D72" s="66"/>
      <c r="E72" s="66"/>
      <c r="F72" s="66"/>
      <c r="G72" s="66"/>
      <c r="H72" s="66"/>
      <c r="I72" s="23"/>
      <c r="S72" s="11"/>
    </row>
  </sheetData>
  <sheetProtection/>
  <autoFilter ref="A5:H5"/>
  <mergeCells count="24">
    <mergeCell ref="A72:H72"/>
    <mergeCell ref="M8:N8"/>
    <mergeCell ref="A14:A16"/>
    <mergeCell ref="A22:A32"/>
    <mergeCell ref="A6:C6"/>
    <mergeCell ref="A7:C7"/>
    <mergeCell ref="A8:C8"/>
    <mergeCell ref="A9:A10"/>
    <mergeCell ref="A36:A38"/>
    <mergeCell ref="A39:A41"/>
    <mergeCell ref="A42:A44"/>
    <mergeCell ref="A45:A50"/>
    <mergeCell ref="A51:A55"/>
    <mergeCell ref="A11:A13"/>
    <mergeCell ref="G3:H3"/>
    <mergeCell ref="A1:H1"/>
    <mergeCell ref="A3:A4"/>
    <mergeCell ref="B3:B4"/>
    <mergeCell ref="C3:C4"/>
    <mergeCell ref="A70:H70"/>
    <mergeCell ref="D3:D4"/>
    <mergeCell ref="E3:F3"/>
    <mergeCell ref="A56:A60"/>
    <mergeCell ref="A33:A35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marika</cp:lastModifiedBy>
  <cp:lastPrinted>2018-04-15T19:27:55Z</cp:lastPrinted>
  <dcterms:created xsi:type="dcterms:W3CDTF">2011-02-25T06:29:41Z</dcterms:created>
  <dcterms:modified xsi:type="dcterms:W3CDTF">2019-01-30T11:18:12Z</dcterms:modified>
  <cp:category/>
  <cp:version/>
  <cp:contentType/>
  <cp:contentStatus/>
</cp:coreProperties>
</file>