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.adeishvili\Desktop\კიკნაძე\"/>
    </mc:Choice>
  </mc:AlternateContent>
  <bookViews>
    <workbookView xWindow="0" yWindow="0" windowWidth="23040" windowHeight="9372" tabRatio="872"/>
  </bookViews>
  <sheets>
    <sheet name="კიკნაძის ქუჩა" sheetId="52" r:id="rId1"/>
  </sheets>
  <definedNames>
    <definedName name="_xlnm.Print_Area" localSheetId="0">'კიკნაძის ქუჩა'!$A$1:$F$280</definedName>
  </definedNames>
  <calcPr calcId="152511"/>
</workbook>
</file>

<file path=xl/calcChain.xml><?xml version="1.0" encoding="utf-8"?>
<calcChain xmlns="http://schemas.openxmlformats.org/spreadsheetml/2006/main">
  <c r="E278" i="52" l="1"/>
  <c r="E273" i="52"/>
  <c r="E270" i="52"/>
  <c r="F263" i="52"/>
  <c r="F269" i="52" s="1"/>
  <c r="F259" i="52"/>
  <c r="F258" i="52"/>
  <c r="F257" i="52"/>
  <c r="F256" i="52"/>
  <c r="F255" i="52"/>
  <c r="F254" i="52"/>
  <c r="E201" i="52"/>
  <c r="F201" i="52" s="1"/>
  <c r="E194" i="52"/>
  <c r="F194" i="52" s="1"/>
  <c r="E187" i="52"/>
  <c r="E186" i="52"/>
  <c r="E181" i="52"/>
  <c r="E153" i="52"/>
  <c r="F153" i="52" s="1"/>
  <c r="E152" i="52"/>
  <c r="F152" i="52" s="1"/>
  <c r="E146" i="52"/>
  <c r="E145" i="52"/>
  <c r="E140" i="52"/>
  <c r="E112" i="52"/>
  <c r="F112" i="52" s="1"/>
  <c r="F111" i="52"/>
  <c r="E111" i="52"/>
  <c r="E97" i="52"/>
  <c r="F83" i="52"/>
  <c r="F73" i="52"/>
  <c r="E69" i="52"/>
  <c r="F69" i="52" s="1"/>
  <c r="E11" i="52"/>
  <c r="F11" i="52" s="1"/>
  <c r="E10" i="52" l="1"/>
  <c r="F10" i="52" s="1"/>
  <c r="F68" i="52" l="1"/>
  <c r="F16" i="52"/>
  <c r="F33" i="52" l="1"/>
  <c r="F105" i="52" l="1"/>
  <c r="F203" i="52" l="1"/>
  <c r="F200" i="52"/>
  <c r="F199" i="52"/>
  <c r="F198" i="52"/>
  <c r="F279" i="52"/>
  <c r="F277" i="52"/>
  <c r="F276" i="52"/>
  <c r="F275" i="52"/>
  <c r="F274" i="52"/>
  <c r="F273" i="52"/>
  <c r="F270" i="52"/>
  <c r="F268" i="52"/>
  <c r="F267" i="52"/>
  <c r="F266" i="52"/>
  <c r="F265" i="52"/>
  <c r="F264" i="52"/>
  <c r="F261" i="52"/>
  <c r="F251" i="52"/>
  <c r="F250" i="52"/>
  <c r="F248" i="52"/>
  <c r="F247" i="52"/>
  <c r="F246" i="52"/>
  <c r="F245" i="52"/>
  <c r="F243" i="52"/>
  <c r="F242" i="52"/>
  <c r="F241" i="52"/>
  <c r="F240" i="52"/>
  <c r="F237" i="52"/>
  <c r="F236" i="52"/>
  <c r="F235" i="52"/>
  <c r="F227" i="52"/>
  <c r="F226" i="52"/>
  <c r="F223" i="52"/>
  <c r="F222" i="52"/>
  <c r="F221" i="52"/>
  <c r="F220" i="52"/>
  <c r="F219" i="52"/>
  <c r="F218" i="52"/>
  <c r="F217" i="52"/>
  <c r="F215" i="52"/>
  <c r="F214" i="52"/>
  <c r="F213" i="52"/>
  <c r="F210" i="52"/>
  <c r="F209" i="52"/>
  <c r="F208" i="52"/>
  <c r="F205" i="52"/>
  <c r="F196" i="52"/>
  <c r="F193" i="52"/>
  <c r="F192" i="52"/>
  <c r="F191" i="52"/>
  <c r="F252" i="52" l="1"/>
  <c r="F271" i="52"/>
  <c r="F211" i="52"/>
  <c r="F228" i="52"/>
  <c r="F238" i="52"/>
  <c r="F262" i="52"/>
  <c r="F278" i="52"/>
  <c r="F224" i="52"/>
  <c r="F106" i="52" l="1"/>
  <c r="F103" i="52"/>
  <c r="F102" i="52"/>
  <c r="F100" i="52"/>
  <c r="F77" i="52"/>
  <c r="F76" i="52"/>
  <c r="F75" i="52"/>
  <c r="F74" i="52"/>
  <c r="F72" i="52"/>
  <c r="F67" i="52"/>
  <c r="F66" i="52"/>
  <c r="F64" i="52"/>
  <c r="F97" i="52"/>
  <c r="F96" i="52"/>
  <c r="F95" i="52"/>
  <c r="F94" i="52"/>
  <c r="F93" i="52"/>
  <c r="F92" i="52"/>
  <c r="F91" i="52"/>
  <c r="F89" i="52"/>
  <c r="F88" i="52"/>
  <c r="F85" i="52"/>
  <c r="F84" i="52"/>
  <c r="F82" i="52"/>
  <c r="F81" i="52"/>
  <c r="F80" i="52"/>
  <c r="F62" i="52"/>
  <c r="F78" i="52" l="1"/>
  <c r="F98" i="52"/>
  <c r="F86" i="52"/>
  <c r="F187" i="52" l="1"/>
  <c r="F186" i="52"/>
  <c r="F185" i="52"/>
  <c r="F184" i="52"/>
  <c r="F183" i="52"/>
  <c r="F182" i="52"/>
  <c r="F181" i="52"/>
  <c r="F179" i="52"/>
  <c r="F178" i="52"/>
  <c r="F175" i="52"/>
  <c r="F174" i="52"/>
  <c r="F173" i="52"/>
  <c r="F172" i="52"/>
  <c r="F171" i="52"/>
  <c r="F170" i="52"/>
  <c r="F169" i="52"/>
  <c r="F168" i="52"/>
  <c r="F165" i="52"/>
  <c r="F164" i="52"/>
  <c r="F163" i="52"/>
  <c r="F162" i="52"/>
  <c r="F161" i="52"/>
  <c r="F160" i="52"/>
  <c r="F158" i="52"/>
  <c r="F156" i="52"/>
  <c r="F155" i="52"/>
  <c r="F151" i="52"/>
  <c r="F150" i="52"/>
  <c r="F115" i="52"/>
  <c r="F146" i="52"/>
  <c r="F145" i="52"/>
  <c r="F144" i="52"/>
  <c r="F143" i="52"/>
  <c r="F142" i="52"/>
  <c r="F141" i="52"/>
  <c r="F140" i="52"/>
  <c r="F138" i="52"/>
  <c r="F137" i="52"/>
  <c r="F134" i="52"/>
  <c r="F133" i="52"/>
  <c r="F132" i="52"/>
  <c r="F131" i="52"/>
  <c r="F130" i="52"/>
  <c r="F129" i="52"/>
  <c r="F128" i="52"/>
  <c r="F127" i="52"/>
  <c r="F124" i="52"/>
  <c r="F123" i="52"/>
  <c r="F122" i="52"/>
  <c r="F121" i="52"/>
  <c r="F120" i="52"/>
  <c r="F119" i="52"/>
  <c r="F117" i="52"/>
  <c r="F114" i="52"/>
  <c r="F110" i="52"/>
  <c r="F109" i="52"/>
  <c r="F58" i="52"/>
  <c r="F57" i="52"/>
  <c r="F56" i="52"/>
  <c r="F55" i="52"/>
  <c r="F54" i="52"/>
  <c r="F53" i="52"/>
  <c r="F52" i="52"/>
  <c r="F50" i="52"/>
  <c r="F49" i="52"/>
  <c r="F46" i="52"/>
  <c r="F45" i="52"/>
  <c r="F44" i="52"/>
  <c r="F43" i="52"/>
  <c r="F42" i="52"/>
  <c r="F41" i="52"/>
  <c r="F40" i="52"/>
  <c r="F38" i="52"/>
  <c r="F37" i="52"/>
  <c r="F34" i="52"/>
  <c r="F35" i="52"/>
  <c r="F32" i="52"/>
  <c r="F31" i="52"/>
  <c r="F30" i="52"/>
  <c r="F29" i="52"/>
  <c r="F28" i="52"/>
  <c r="F27" i="52"/>
  <c r="F24" i="52"/>
  <c r="F23" i="52"/>
  <c r="F22" i="52"/>
  <c r="F21" i="52"/>
  <c r="F20" i="52"/>
  <c r="F19" i="52"/>
  <c r="F17" i="52"/>
  <c r="F13" i="52"/>
  <c r="F9" i="52"/>
  <c r="F8" i="52"/>
  <c r="F135" i="52" l="1"/>
  <c r="F188" i="52"/>
  <c r="F147" i="52"/>
  <c r="F166" i="52"/>
  <c r="F176" i="52"/>
  <c r="F125" i="52"/>
  <c r="F59" i="52"/>
  <c r="F25" i="52"/>
  <c r="F47" i="52"/>
</calcChain>
</file>

<file path=xl/sharedStrings.xml><?xml version="1.0" encoding="utf-8"?>
<sst xmlns="http://schemas.openxmlformats.org/spreadsheetml/2006/main" count="557" uniqueCount="131">
  <si>
    <t>#</t>
  </si>
  <si>
    <t>samuSaoebis CamonaTvali</t>
  </si>
  <si>
    <t>raodenoba</t>
  </si>
  <si>
    <t>lari</t>
  </si>
  <si>
    <t>ganzomileba</t>
  </si>
  <si>
    <t>ც</t>
  </si>
  <si>
    <t>t</t>
  </si>
  <si>
    <t>მოჭრილი ზედაპირის მოშანდაკება ა/გრეიდერით</t>
  </si>
  <si>
    <t>გრძ.მ</t>
  </si>
  <si>
    <t>ტ</t>
  </si>
  <si>
    <t>დატვირთული მასის გატანა საშ. 10კმ-ზე</t>
  </si>
  <si>
    <t>შრომითი რესურსი</t>
  </si>
  <si>
    <t>კაც/სთ</t>
  </si>
  <si>
    <t>სხვა მანქანები</t>
  </si>
  <si>
    <t>მანქ/სთ</t>
  </si>
  <si>
    <t>ავტოგრეიდერი საშუალო ტიპის 79კვტ</t>
  </si>
  <si>
    <t>სტკეპნი საგზაო 18 ტ.</t>
  </si>
  <si>
    <t>მოსარწყავი მანქანა</t>
  </si>
  <si>
    <t>ქვიშა-ხრეშოვანი ნარევი</t>
  </si>
  <si>
    <t>წყალი</t>
  </si>
  <si>
    <t>1000კვმ</t>
  </si>
  <si>
    <t>სატკეპნი საგზაო 5 ტ</t>
  </si>
  <si>
    <t>სატკეპნი საგზაო 10 ტ</t>
  </si>
  <si>
    <t>სხვა მასალა</t>
  </si>
  <si>
    <t>ლარი</t>
  </si>
  <si>
    <t>პრ</t>
  </si>
  <si>
    <t>100გრძ.მ</t>
  </si>
  <si>
    <t>ქვიშა-ხრეშოვანი ნარევის ტრანსპორტირება 5 კმ-ზე</t>
  </si>
  <si>
    <t xml:space="preserve">Sromis danaxarjebi </t>
  </si>
  <si>
    <t>kac.sT</t>
  </si>
  <si>
    <t>sxva manqanebi</t>
  </si>
  <si>
    <t>sxva masalebi</t>
  </si>
  <si>
    <t>manq.sT</t>
  </si>
  <si>
    <t>ექსკავატორი 0,65 კბმ</t>
  </si>
  <si>
    <t>მან/სთ</t>
  </si>
  <si>
    <t>ფრაქციული ღორღი 0-40მმ</t>
  </si>
  <si>
    <t>კვმ</t>
  </si>
  <si>
    <t>ფრაქციული ღორღი 0-20მმ</t>
  </si>
  <si>
    <t xml:space="preserve">არსებული ბორდიურების დაშლა ხელით </t>
  </si>
  <si>
    <t>ყალიბის ფარი</t>
  </si>
  <si>
    <t>მანქანები</t>
  </si>
  <si>
    <t>კგ</t>
  </si>
  <si>
    <t>ნარჩენების დატვირთვა ა/თვითმცლელებზე ხელით</t>
  </si>
  <si>
    <t>ქვიშა-ხრეშის ტრანსპორტირება 10 კმ</t>
  </si>
  <si>
    <t>ჭების კედლების მოწყობა მონოლითური ბეტონით</t>
  </si>
  <si>
    <t>ხე მასალა</t>
  </si>
  <si>
    <t>ჭანჭიკი სამშენებლო</t>
  </si>
  <si>
    <t>ნიაღვარმიმღები ჭების გვერდებზე ქვიშა-ხრეშოვანი ნარევის მიყრა</t>
  </si>
  <si>
    <t>ნიაღვარმიმღებ ჭებზე ცხაურების მოწყობა ჩარჩოზე</t>
  </si>
  <si>
    <t>კუთხოვანა 50X50X3 ჩარჩოსთვის</t>
  </si>
  <si>
    <t>გრძ.მ.</t>
  </si>
  <si>
    <t>თხრილის შევსება ქვიშა-ხრეშოვანი ნარევით</t>
  </si>
  <si>
    <t>ასფ.ბეტონის საფარის ქვედა ფენის მოწყობა მსხვილმარცვლოვანი ასფ,ბეტონის ნარევით სისქით 60მმ.</t>
  </si>
  <si>
    <t>asfaltobetonis damgebi</t>
  </si>
  <si>
    <t>satkepni sagzao 5t</t>
  </si>
  <si>
    <t>satkepni sagzao 10t</t>
  </si>
  <si>
    <t>მ2</t>
  </si>
  <si>
    <t>wvrilmarcvlovani asfaltobetoni</t>
  </si>
  <si>
    <t>ქვიშა-ხრეშოვანი ნარევის ტრანსპორტირება 10 კმ-ზე</t>
  </si>
  <si>
    <t>ფრაქციული ღორღის ტრანსპორტირება 10 კმ-ზე</t>
  </si>
  <si>
    <t>ქვიშა შავი 0,5სმ</t>
  </si>
  <si>
    <t>გატანა 10 კმ-ზე</t>
  </si>
  <si>
    <t>ბეტონის ტრანსპორტირება 10კმ-ზე</t>
  </si>
  <si>
    <t>ქვიშის ტრანსპორტირება 10 კმ-ზე</t>
  </si>
  <si>
    <t>ასფალტბეტონის ტრანსპორტირება 10 კმ-ზე</t>
  </si>
  <si>
    <t>msxvilmarcvlovani asfaltbetoni</t>
  </si>
  <si>
    <t>ბეტონი მ 350</t>
  </si>
  <si>
    <t>ბეტონი მ-350</t>
  </si>
  <si>
    <t>ნიაღვარმიმღები ჭების ძირის მოწყობა მონოლითური ბეტონით მ-350</t>
  </si>
  <si>
    <t xml:space="preserve">ბეტონი მ-350 </t>
  </si>
  <si>
    <t>გოფრირებული მილი დ-200მმ SN_8</t>
  </si>
  <si>
    <t>თუჯის ცხაური 70X70X5</t>
  </si>
  <si>
    <r>
      <t>მ</t>
    </r>
    <r>
      <rPr>
        <sz val="11"/>
        <rFont val="Calibri"/>
        <family val="2"/>
      </rPr>
      <t>³</t>
    </r>
  </si>
  <si>
    <r>
      <t>100მ</t>
    </r>
    <r>
      <rPr>
        <sz val="11"/>
        <rFont val="Calibri"/>
        <family val="2"/>
      </rPr>
      <t>³</t>
    </r>
  </si>
  <si>
    <t>შრომის დანახარჯი</t>
  </si>
  <si>
    <t>ექსკავატორი 0.65 კბმ</t>
  </si>
  <si>
    <r>
      <t>მ</t>
    </r>
    <r>
      <rPr>
        <sz val="11"/>
        <rFont val="Calibri"/>
        <family val="2"/>
      </rPr>
      <t>²</t>
    </r>
  </si>
  <si>
    <t>ა/გრეიდერი 79 კვტ</t>
  </si>
  <si>
    <t>საფუძვლის მოწყობა ქვიშა-ხრეშოვანი ნარევით სისქით 15სმ კ-1.22 Semotana 10km-dan</t>
  </si>
  <si>
    <t xml:space="preserve"> </t>
  </si>
  <si>
    <r>
      <t>Txevadi bitumis mosxma 1m</t>
    </r>
    <r>
      <rPr>
        <b/>
        <sz val="11"/>
        <rFont val="Calibri"/>
        <family val="2"/>
        <charset val="204"/>
      </rPr>
      <t>²</t>
    </r>
    <r>
      <rPr>
        <b/>
        <sz val="11"/>
        <rFont val="AcadNusx"/>
      </rPr>
      <t>²-ze 600gr.</t>
    </r>
  </si>
  <si>
    <t>ბიტუმი</t>
  </si>
  <si>
    <t xml:space="preserve">safaris qveda fena - msxvilmarcvlovani forovani RorRovani  a/betonis cxeli narevi sisqiT 6 sm </t>
  </si>
  <si>
    <r>
      <t>1000მ</t>
    </r>
    <r>
      <rPr>
        <sz val="11"/>
        <rFont val="Calibri"/>
        <family val="2"/>
      </rPr>
      <t>²</t>
    </r>
  </si>
  <si>
    <t>msxvilmarcvlovani asfaltobetoni</t>
  </si>
  <si>
    <r>
      <t>Txevadi bitumis mosxma 1m</t>
    </r>
    <r>
      <rPr>
        <b/>
        <sz val="11"/>
        <rFont val="Calibri"/>
        <family val="2"/>
        <charset val="204"/>
      </rPr>
      <t>²</t>
    </r>
    <r>
      <rPr>
        <b/>
        <sz val="11"/>
        <rFont val="AcadNusx"/>
      </rPr>
      <t>²-ze 300gr.</t>
    </r>
  </si>
  <si>
    <t xml:space="preserve">safaris zeda fena - wvrilmarcvlovani mkvrivi RorRovani a/betonis cxeli narevi tipi "Б" marka II, sisqiT 4 sm </t>
  </si>
  <si>
    <t>სავალ ნაწილზე  ფრაგმენტებად შემორჩენილი ასფ.ბეტონის საფარის და ტალახნარევი  ქვიშა-ხრეშოვანი მასის აღება სისქით 35სმ მექანიზმით  მისი ა/თვითმცლელზე დატვირთვით 90%</t>
  </si>
  <si>
    <t>საფუძვლის მოწყობა ფრაქციული ღორღით 0-40მმ საშ. სისქით 6სმ. კ-1.26</t>
  </si>
  <si>
    <t>თავი 1. კიკნაძის ქუჩა</t>
  </si>
  <si>
    <t>თავი 2. კიკნაძის ქუჩა პირველი ჩიხი</t>
  </si>
  <si>
    <t>თავი 3. კიკნაძის ქუჩა მეორე ჩიხი</t>
  </si>
  <si>
    <t>მექანიზმით მიუდგომელ ადგილებში იგივეს დამუშავება ხელით ა/თვითმცლელზე დატვირთვით 10%</t>
  </si>
  <si>
    <t xml:space="preserve">safaris მოწყობა wvrilmarcvlovani mkvrivi RorRovani a/betonis cxeli narevi tipi "Б" marka II, sisqiT 5 sm </t>
  </si>
  <si>
    <t>საფუძვლის მოწყობა ქვიშა-ხრეშოვანი ნარევით saS. სისქით 15სმ კ-1.22 Semotana 10km-dan</t>
  </si>
  <si>
    <t>სავალ ნაწილზე  ფრაგმენტებად შემორჩენილი ასფ.ბეტონის საფარის და ტალახნარევი  ქვიშა-ხრეშოვანი მასის აღება საშ. სისქით 35სმ მექანიზმით  მისი ა/თვითმცლელზე დატვირთვით 90%</t>
  </si>
  <si>
    <t>სხვა მასალები</t>
  </si>
  <si>
    <t>წვრilmarcvlovani asfaltobetoni</t>
  </si>
  <si>
    <t>ახალი ბორდიურების 35X20სმ მოწყობა მონოლითური ბეტონისაგან მ-350</t>
  </si>
  <si>
    <t xml:space="preserve">safaris მოწყობა wvrilmarcvlovani mkvrivi RorRovani a/betonis cxeli narevi tipi "Б" marka II, sisqiT 3 sm </t>
  </si>
  <si>
    <t>ტროტუარები</t>
  </si>
  <si>
    <t>დატვირთვა ა/თვითმცლელზე ხელით</t>
  </si>
  <si>
    <r>
      <t>მ</t>
    </r>
    <r>
      <rPr>
        <b/>
        <sz val="11"/>
        <rFont val="Calibri"/>
        <family val="2"/>
      </rPr>
      <t>³</t>
    </r>
  </si>
  <si>
    <t xml:space="preserve">  ფრაგმენტებად შემორჩენილი ასფ.ბეტონის საფარის  აღება ხელით  მისი იქვე დაყრით</t>
  </si>
  <si>
    <t xml:space="preserve"> ტალახნარევი  ქვიშა-ხრეშოვანი მასის აღება  მექანიზმით  მისი ა/თვითმცლელზე დატვირთვით</t>
  </si>
  <si>
    <t>საფუძვლის მოწყობა ფრაქციული ღორღით 0-20მმ საშ. სისქით 5სმ. კ-1.26</t>
  </si>
  <si>
    <t>ნიაღვარმიმღები ჭების ძირის ქვეშ ქვიშის საფუძველის მოწყობა სისქით 10 სმ</t>
  </si>
  <si>
    <t>ქვიშა-</t>
  </si>
  <si>
    <t>III კატეგორიის მიწის მოჭრა მექანიზმით ღვარსადენის მთელ სიგრძეზე (კიკნაძის ქუჩა+ მდ.ოღსკურამდე) ა/თვითმცლელზე დატვირთვით 90%</t>
  </si>
  <si>
    <t>III კატეგორიის მიწის მოჭრა ხელით მექანიზმით მიუდგომელ ადგილებში  10%</t>
  </si>
  <si>
    <t>III კატეგორიის მიწის მოჭრა მექანიზმით კიკნაძის ქუჩის განივი გადაკვეთებისათვის ა/თვითმცლელზე დატვირთვით 90%</t>
  </si>
  <si>
    <t>III კატეგორიის მიწის მოჭრა ხელით მექანიზმით მიუდგომელ ადგილებში განივი კვეთებისათვის 10%</t>
  </si>
  <si>
    <t>თავი-4 ღვარსადენი</t>
  </si>
  <si>
    <t>არმატურა A-III Ф8 L-20 სმ 4 ცალი ანკერების მოსაწყობად ერთ ჭაზე სულ 20*4=80ცალი</t>
  </si>
  <si>
    <t>ნიაღვარსადენის დ=300მმ გოფრირებული მილის მოწყობა თხრილში</t>
  </si>
  <si>
    <t>განივად გადამყვანი ნიაღვარსადენის დ=200მმ გოფრირებული მილის მოწყობა თხრილში</t>
  </si>
  <si>
    <t>ფრაქციული ღორღის 0-40მმ საფუძვლის მოწყობა  სისქით 10 სმ</t>
  </si>
  <si>
    <t>ასფალტბეტონის  საფარის ზედა ფენის და ტროტუარის მოწყობა წვრილმარცლოვანი ნარევით 40მმ 6+2.5</t>
  </si>
  <si>
    <t>ნიაღვარსადენი პლასტმასის გოფრირებული მილის ქვეშ და ზემოთ ქვიშის დამცავი საფარის  მოწყობა სისქით 10სმ  72.38+11.08(განივი მილი)</t>
  </si>
  <si>
    <r>
      <t>გოფრირებული მილი დ-300მმ</t>
    </r>
    <r>
      <rPr>
        <sz val="11"/>
        <rFont val="Sylfaen"/>
        <family val="1"/>
      </rPr>
      <t xml:space="preserve">   SN-8</t>
    </r>
  </si>
  <si>
    <t>საფუძვლის მოწყობა ფრაქციული ღორღით 0-40მმ საშ. სისქით 10სმ. კ-1.26</t>
  </si>
  <si>
    <r>
      <t>1000მ</t>
    </r>
    <r>
      <rPr>
        <sz val="11"/>
        <rFont val="Calibri"/>
        <family val="2"/>
      </rPr>
      <t>³</t>
    </r>
  </si>
  <si>
    <t>შემასწორებელი ფენის მოწყობა ქვიშა-ხრეშოვანი ნარევით სისქით 15სმ კ-1.22 Semotana 10km-dan</t>
  </si>
  <si>
    <t>buldozeri</t>
  </si>
  <si>
    <t>avtogudronatori</t>
  </si>
  <si>
    <t>ღორღი</t>
  </si>
  <si>
    <t>მ3</t>
  </si>
  <si>
    <t>ავტოგუდრონატორი 3500 ლ</t>
  </si>
  <si>
    <t>წვრიlmarcvlovani asfaltobetoni</t>
  </si>
  <si>
    <t>ფრაქციული ღორღი 0-40მმ (292*0.1=29.2 მ3)*1.26</t>
  </si>
  <si>
    <t>ქ. ქუთაისში კიკნაძის ქუჩიs კაპიტალური შეკეთების
სამუშაოების დასახელება და რაოდენობა მოცულობა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</si>
</sst>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22" x14ac:knownFonts="1">
    <font>
      <sz val="11"/>
      <color theme="1"/>
      <name val="Calibri"/>
      <family val="2"/>
      <scheme val="minor"/>
    </font>
    <font>
      <sz val="12"/>
      <name val="AcadNusx"/>
    </font>
    <font>
      <sz val="10"/>
      <name val="Arial"/>
      <family val="2"/>
    </font>
    <font>
      <b/>
      <sz val="11"/>
      <name val="AcadNusx"/>
    </font>
    <font>
      <sz val="11"/>
      <name val="AcadNusx"/>
    </font>
    <font>
      <sz val="11"/>
      <color indexed="8"/>
      <name val="AcadNusx"/>
    </font>
    <font>
      <sz val="11"/>
      <name val="Arial"/>
      <family val="2"/>
    </font>
    <font>
      <b/>
      <sz val="12"/>
      <name val="AcadMtav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indexed="8"/>
      <name val="AcadNusx"/>
    </font>
    <font>
      <sz val="10"/>
      <name val="AcadNusx"/>
    </font>
    <font>
      <sz val="11"/>
      <name val="Sylfaen"/>
      <family val="1"/>
      <charset val="204"/>
    </font>
    <font>
      <b/>
      <sz val="10"/>
      <name val="AcadNusx"/>
    </font>
    <font>
      <sz val="10"/>
      <name val="Sylfaen"/>
      <family val="1"/>
      <charset val="204"/>
    </font>
    <font>
      <sz val="11"/>
      <name val="Sylfaen"/>
      <family val="1"/>
    </font>
    <font>
      <b/>
      <sz val="11"/>
      <name val="Calibri"/>
      <family val="2"/>
      <charset val="204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AcadNusx"/>
    </font>
    <font>
      <sz val="11"/>
      <color theme="1"/>
      <name val="AcadNusx"/>
    </font>
    <font>
      <b/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1">
    <xf numFmtId="0" fontId="0" fillId="0" borderId="0" xfId="0"/>
    <xf numFmtId="0" fontId="1" fillId="0" borderId="0" xfId="0" applyFont="1"/>
    <xf numFmtId="0" fontId="1" fillId="0" borderId="0" xfId="1" applyFont="1"/>
    <xf numFmtId="0" fontId="1" fillId="0" borderId="0" xfId="1" applyFont="1" applyBorder="1" applyAlignment="1">
      <alignment horizontal="center" vertical="top"/>
    </xf>
    <xf numFmtId="0" fontId="1" fillId="0" borderId="0" xfId="1" applyFont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/>
    <xf numFmtId="0" fontId="3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right" vertical="center" wrapText="1"/>
    </xf>
    <xf numFmtId="2" fontId="4" fillId="0" borderId="1" xfId="1" applyNumberFormat="1" applyFont="1" applyBorder="1" applyAlignment="1">
      <alignment horizontal="right" vertical="center"/>
    </xf>
    <xf numFmtId="2" fontId="4" fillId="0" borderId="1" xfId="1" applyNumberFormat="1" applyFont="1" applyFill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right" vertical="center"/>
    </xf>
    <xf numFmtId="0" fontId="3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1" applyFont="1" applyFill="1" applyBorder="1" applyAlignment="1">
      <alignment horizontal="left" vertical="center" wrapText="1"/>
    </xf>
    <xf numFmtId="0" fontId="9" fillId="0" borderId="0" xfId="0" applyFont="1" applyFill="1"/>
    <xf numFmtId="0" fontId="4" fillId="0" borderId="1" xfId="1" applyFont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center" wrapText="1"/>
    </xf>
    <xf numFmtId="165" fontId="3" fillId="0" borderId="1" xfId="1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0" fontId="12" fillId="0" borderId="1" xfId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3" fillId="2" borderId="1" xfId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2" fontId="3" fillId="0" borderId="1" xfId="2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0" fontId="1" fillId="2" borderId="0" xfId="1" applyFont="1" applyFill="1"/>
    <xf numFmtId="49" fontId="8" fillId="0" borderId="4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Border="1"/>
    <xf numFmtId="0" fontId="4" fillId="0" borderId="3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0" fontId="19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49" fontId="8" fillId="0" borderId="2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49" fontId="8" fillId="0" borderId="2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3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Обычный_Лист1" xfId="2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0"/>
  <sheetViews>
    <sheetView tabSelected="1" zoomScaleNormal="100" zoomScaleSheetLayoutView="100" workbookViewId="0">
      <selection activeCell="A2" sqref="A2:F2"/>
    </sheetView>
  </sheetViews>
  <sheetFormatPr defaultColWidth="9.109375" defaultRowHeight="17.399999999999999" x14ac:dyDescent="0.4"/>
  <cols>
    <col min="1" max="1" width="3.109375" style="3" bestFit="1" customWidth="1"/>
    <col min="2" max="2" width="10.44140625" style="3" bestFit="1" customWidth="1"/>
    <col min="3" max="3" width="45.44140625" style="4" customWidth="1"/>
    <col min="4" max="4" width="8.6640625" style="5" customWidth="1"/>
    <col min="5" max="5" width="7.44140625" style="5" bestFit="1" customWidth="1"/>
    <col min="6" max="6" width="11.44140625" style="6" bestFit="1" customWidth="1"/>
    <col min="7" max="16384" width="9.109375" style="2"/>
  </cols>
  <sheetData>
    <row r="1" spans="1:11" x14ac:dyDescent="0.4">
      <c r="E1" s="128"/>
      <c r="F1" s="128"/>
    </row>
    <row r="2" spans="1:11" ht="60" customHeight="1" x14ac:dyDescent="0.4">
      <c r="A2" s="89" t="s">
        <v>130</v>
      </c>
      <c r="B2" s="89"/>
      <c r="C2" s="89"/>
      <c r="D2" s="89"/>
      <c r="E2" s="89"/>
      <c r="F2" s="89"/>
    </row>
    <row r="3" spans="1:11" s="7" customFormat="1" ht="36" customHeight="1" x14ac:dyDescent="0.4">
      <c r="A3" s="90" t="s">
        <v>0</v>
      </c>
      <c r="B3" s="90"/>
      <c r="C3" s="90" t="s">
        <v>1</v>
      </c>
      <c r="D3" s="90" t="s">
        <v>4</v>
      </c>
      <c r="E3" s="50"/>
      <c r="F3" s="90" t="s">
        <v>2</v>
      </c>
    </row>
    <row r="4" spans="1:11" s="7" customFormat="1" ht="16.2" x14ac:dyDescent="0.4">
      <c r="A4" s="91"/>
      <c r="B4" s="90"/>
      <c r="C4" s="91"/>
      <c r="D4" s="91"/>
      <c r="E4" s="51"/>
      <c r="F4" s="91"/>
    </row>
    <row r="5" spans="1:11" x14ac:dyDescent="0.4">
      <c r="A5" s="9">
        <v>1</v>
      </c>
      <c r="B5" s="9">
        <v>2</v>
      </c>
      <c r="C5" s="9">
        <v>3</v>
      </c>
      <c r="D5" s="9">
        <v>4</v>
      </c>
      <c r="E5" s="9"/>
      <c r="F5" s="9">
        <v>5</v>
      </c>
    </row>
    <row r="6" spans="1:11" x14ac:dyDescent="0.4">
      <c r="A6" s="9"/>
      <c r="B6" s="9"/>
      <c r="C6" s="99" t="s">
        <v>89</v>
      </c>
      <c r="D6" s="100"/>
      <c r="E6" s="100"/>
      <c r="F6" s="101"/>
    </row>
    <row r="7" spans="1:11" customFormat="1" ht="97.2" x14ac:dyDescent="0.3">
      <c r="A7" s="92">
        <v>1</v>
      </c>
      <c r="B7" s="102"/>
      <c r="C7" s="27" t="s">
        <v>95</v>
      </c>
      <c r="D7" s="11" t="s">
        <v>72</v>
      </c>
      <c r="E7" s="11"/>
      <c r="F7" s="26">
        <v>529.83000000000004</v>
      </c>
      <c r="K7" s="58"/>
    </row>
    <row r="8" spans="1:11" customFormat="1" ht="16.2" hidden="1" x14ac:dyDescent="0.3">
      <c r="A8" s="93"/>
      <c r="B8" s="103"/>
      <c r="C8" s="10" t="s">
        <v>74</v>
      </c>
      <c r="D8" s="11" t="s">
        <v>12</v>
      </c>
      <c r="E8" s="11">
        <v>1.32E-2</v>
      </c>
      <c r="F8" s="15">
        <f>F7*E8</f>
        <v>6.9937560000000003</v>
      </c>
      <c r="K8" s="58"/>
    </row>
    <row r="9" spans="1:11" customFormat="1" ht="16.2" hidden="1" x14ac:dyDescent="0.3">
      <c r="A9" s="94"/>
      <c r="B9" s="104"/>
      <c r="C9" s="10" t="s">
        <v>75</v>
      </c>
      <c r="D9" s="11" t="s">
        <v>14</v>
      </c>
      <c r="E9" s="11">
        <v>2.9499999999999998E-2</v>
      </c>
      <c r="F9" s="15">
        <f>F7*E9</f>
        <v>15.629985</v>
      </c>
      <c r="K9" s="58"/>
    </row>
    <row r="10" spans="1:11" customFormat="1" ht="16.2" hidden="1" x14ac:dyDescent="0.3">
      <c r="A10" s="77"/>
      <c r="B10" s="78"/>
      <c r="C10" s="10" t="s">
        <v>30</v>
      </c>
      <c r="D10" s="11" t="s">
        <v>3</v>
      </c>
      <c r="E10" s="11">
        <f>2.1/1000</f>
        <v>2.1000000000000003E-3</v>
      </c>
      <c r="F10" s="15">
        <f>E10*F7</f>
        <v>1.1126430000000003</v>
      </c>
      <c r="K10" s="58"/>
    </row>
    <row r="11" spans="1:11" customFormat="1" ht="16.2" hidden="1" x14ac:dyDescent="0.3">
      <c r="A11" s="84"/>
      <c r="B11" s="87"/>
      <c r="C11" s="10" t="s">
        <v>125</v>
      </c>
      <c r="D11" s="11" t="s">
        <v>126</v>
      </c>
      <c r="E11" s="88">
        <f>0.05/1000</f>
        <v>5.0000000000000002E-5</v>
      </c>
      <c r="F11" s="15">
        <f>F7*E11</f>
        <v>2.6491500000000005E-2</v>
      </c>
      <c r="K11" s="58"/>
    </row>
    <row r="12" spans="1:11" customFormat="1" ht="48.6" x14ac:dyDescent="0.3">
      <c r="A12" s="92">
        <v>2</v>
      </c>
      <c r="B12" s="95"/>
      <c r="C12" s="28" t="s">
        <v>92</v>
      </c>
      <c r="D12" s="11" t="s">
        <v>72</v>
      </c>
      <c r="E12" s="11"/>
      <c r="F12" s="20">
        <v>58.87</v>
      </c>
    </row>
    <row r="13" spans="1:11" customFormat="1" ht="16.2" hidden="1" x14ac:dyDescent="0.3">
      <c r="A13" s="94"/>
      <c r="B13" s="97"/>
      <c r="C13" s="12" t="s">
        <v>74</v>
      </c>
      <c r="D13" s="11" t="s">
        <v>12</v>
      </c>
      <c r="E13" s="11">
        <v>2.06</v>
      </c>
      <c r="F13" s="16">
        <f>F12*E13</f>
        <v>121.2722</v>
      </c>
    </row>
    <row r="14" spans="1:11" s="24" customFormat="1" ht="16.2" x14ac:dyDescent="0.3">
      <c r="A14" s="25">
        <v>3</v>
      </c>
      <c r="B14" s="57"/>
      <c r="C14" s="29" t="s">
        <v>10</v>
      </c>
      <c r="D14" s="13" t="s">
        <v>6</v>
      </c>
      <c r="E14" s="13"/>
      <c r="F14" s="30">
        <v>941.92</v>
      </c>
    </row>
    <row r="15" spans="1:11" customFormat="1" ht="32.4" x14ac:dyDescent="0.3">
      <c r="A15" s="92">
        <v>4</v>
      </c>
      <c r="B15" s="102"/>
      <c r="C15" s="28" t="s">
        <v>7</v>
      </c>
      <c r="D15" s="11" t="s">
        <v>76</v>
      </c>
      <c r="E15" s="11"/>
      <c r="F15" s="20">
        <v>1682</v>
      </c>
    </row>
    <row r="16" spans="1:11" customFormat="1" ht="16.2" x14ac:dyDescent="0.3">
      <c r="A16" s="93"/>
      <c r="B16" s="103"/>
      <c r="C16" s="28" t="s">
        <v>123</v>
      </c>
      <c r="D16" s="11" t="s">
        <v>32</v>
      </c>
      <c r="E16" s="11">
        <v>4.4999999999999999E-4</v>
      </c>
      <c r="F16" s="20">
        <f>E16*F15</f>
        <v>0.75690000000000002</v>
      </c>
    </row>
    <row r="17" spans="1:9" customFormat="1" ht="16.2" hidden="1" x14ac:dyDescent="0.3">
      <c r="A17" s="94"/>
      <c r="B17" s="104"/>
      <c r="C17" s="12" t="s">
        <v>77</v>
      </c>
      <c r="D17" s="11" t="s">
        <v>14</v>
      </c>
      <c r="E17" s="11">
        <v>8.9999999999999998E-4</v>
      </c>
      <c r="F17" s="16">
        <f>F15*E17</f>
        <v>1.5138</v>
      </c>
    </row>
    <row r="18" spans="1:9" customFormat="1" ht="48.6" x14ac:dyDescent="0.3">
      <c r="A18" s="92">
        <v>5</v>
      </c>
      <c r="B18" s="102"/>
      <c r="C18" s="28" t="s">
        <v>122</v>
      </c>
      <c r="D18" s="11" t="s">
        <v>73</v>
      </c>
      <c r="E18" s="11"/>
      <c r="F18" s="20">
        <v>2.52</v>
      </c>
      <c r="I18" t="s">
        <v>79</v>
      </c>
    </row>
    <row r="19" spans="1:9" hidden="1" x14ac:dyDescent="0.4">
      <c r="A19" s="93"/>
      <c r="B19" s="103"/>
      <c r="C19" s="12" t="s">
        <v>11</v>
      </c>
      <c r="D19" s="11" t="s">
        <v>12</v>
      </c>
      <c r="E19" s="11">
        <v>15</v>
      </c>
      <c r="F19" s="16">
        <f>F18*E19</f>
        <v>37.799999999999997</v>
      </c>
    </row>
    <row r="20" spans="1:9" hidden="1" x14ac:dyDescent="0.4">
      <c r="A20" s="93"/>
      <c r="B20" s="103"/>
      <c r="C20" s="12" t="s">
        <v>15</v>
      </c>
      <c r="D20" s="11" t="s">
        <v>14</v>
      </c>
      <c r="E20" s="11">
        <v>2.16</v>
      </c>
      <c r="F20" s="16">
        <f>F18*E20</f>
        <v>5.4432</v>
      </c>
    </row>
    <row r="21" spans="1:9" hidden="1" x14ac:dyDescent="0.4">
      <c r="A21" s="93"/>
      <c r="B21" s="103"/>
      <c r="C21" s="12" t="s">
        <v>16</v>
      </c>
      <c r="D21" s="11" t="s">
        <v>14</v>
      </c>
      <c r="E21" s="11">
        <v>2.73</v>
      </c>
      <c r="F21" s="16">
        <f>F18*E21</f>
        <v>6.8795999999999999</v>
      </c>
    </row>
    <row r="22" spans="1:9" hidden="1" x14ac:dyDescent="0.4">
      <c r="A22" s="93"/>
      <c r="B22" s="103"/>
      <c r="C22" s="12" t="s">
        <v>17</v>
      </c>
      <c r="D22" s="11" t="s">
        <v>14</v>
      </c>
      <c r="E22" s="11">
        <v>0.97</v>
      </c>
      <c r="F22" s="16">
        <f>F18*E22</f>
        <v>2.4443999999999999</v>
      </c>
    </row>
    <row r="23" spans="1:9" hidden="1" x14ac:dyDescent="0.4">
      <c r="A23" s="93"/>
      <c r="B23" s="103"/>
      <c r="C23" s="12" t="s">
        <v>18</v>
      </c>
      <c r="D23" s="11" t="s">
        <v>72</v>
      </c>
      <c r="E23" s="11">
        <v>122</v>
      </c>
      <c r="F23" s="16">
        <f>F18*E23</f>
        <v>307.44</v>
      </c>
    </row>
    <row r="24" spans="1:9" hidden="1" x14ac:dyDescent="0.4">
      <c r="A24" s="93"/>
      <c r="B24" s="103"/>
      <c r="C24" s="12" t="s">
        <v>19</v>
      </c>
      <c r="D24" s="11" t="s">
        <v>72</v>
      </c>
      <c r="E24" s="11">
        <v>7</v>
      </c>
      <c r="F24" s="16">
        <f>F18*E24</f>
        <v>17.64</v>
      </c>
    </row>
    <row r="25" spans="1:9" ht="32.4" hidden="1" x14ac:dyDescent="0.4">
      <c r="A25" s="94"/>
      <c r="B25" s="104"/>
      <c r="C25" s="12" t="s">
        <v>58</v>
      </c>
      <c r="D25" s="11" t="s">
        <v>9</v>
      </c>
      <c r="E25" s="11"/>
      <c r="F25" s="16">
        <f>F23*1.6</f>
        <v>491.904</v>
      </c>
    </row>
    <row r="26" spans="1:9" customFormat="1" ht="32.4" x14ac:dyDescent="0.3">
      <c r="A26" s="92">
        <v>6</v>
      </c>
      <c r="B26" s="95"/>
      <c r="C26" s="33" t="s">
        <v>120</v>
      </c>
      <c r="D26" s="11" t="s">
        <v>83</v>
      </c>
      <c r="E26" s="11"/>
      <c r="F26" s="31">
        <v>1.6819999999999999</v>
      </c>
    </row>
    <row r="27" spans="1:9" hidden="1" x14ac:dyDescent="0.4">
      <c r="A27" s="93"/>
      <c r="B27" s="96"/>
      <c r="C27" s="12" t="s">
        <v>11</v>
      </c>
      <c r="D27" s="11" t="s">
        <v>12</v>
      </c>
      <c r="E27" s="11">
        <v>42.9</v>
      </c>
      <c r="F27" s="16">
        <f>F26*E27</f>
        <v>72.157799999999995</v>
      </c>
    </row>
    <row r="28" spans="1:9" hidden="1" x14ac:dyDescent="0.4">
      <c r="A28" s="93"/>
      <c r="B28" s="96"/>
      <c r="C28" s="12" t="s">
        <v>15</v>
      </c>
      <c r="D28" s="11" t="s">
        <v>14</v>
      </c>
      <c r="E28" s="11">
        <v>2.69</v>
      </c>
      <c r="F28" s="16">
        <f>F26*E28</f>
        <v>4.5245799999999994</v>
      </c>
    </row>
    <row r="29" spans="1:9" hidden="1" x14ac:dyDescent="0.4">
      <c r="A29" s="93"/>
      <c r="B29" s="96"/>
      <c r="C29" s="12" t="s">
        <v>16</v>
      </c>
      <c r="D29" s="11" t="s">
        <v>14</v>
      </c>
      <c r="E29" s="11">
        <v>0.41</v>
      </c>
      <c r="F29" s="16">
        <f>F26*E29</f>
        <v>0.6896199999999999</v>
      </c>
    </row>
    <row r="30" spans="1:9" hidden="1" x14ac:dyDescent="0.4">
      <c r="A30" s="93"/>
      <c r="B30" s="96"/>
      <c r="C30" s="12" t="s">
        <v>21</v>
      </c>
      <c r="D30" s="11" t="s">
        <v>14</v>
      </c>
      <c r="E30" s="11">
        <v>7.6</v>
      </c>
      <c r="F30" s="16">
        <f>F26*E30</f>
        <v>12.783199999999999</v>
      </c>
    </row>
    <row r="31" spans="1:9" hidden="1" x14ac:dyDescent="0.4">
      <c r="A31" s="93"/>
      <c r="B31" s="96"/>
      <c r="C31" s="12" t="s">
        <v>22</v>
      </c>
      <c r="D31" s="11" t="s">
        <v>14</v>
      </c>
      <c r="E31" s="11">
        <v>7.4</v>
      </c>
      <c r="F31" s="16">
        <f>F26*E31</f>
        <v>12.4468</v>
      </c>
    </row>
    <row r="32" spans="1:9" hidden="1" x14ac:dyDescent="0.4">
      <c r="A32" s="93"/>
      <c r="B32" s="96"/>
      <c r="C32" s="12" t="s">
        <v>17</v>
      </c>
      <c r="D32" s="11" t="s">
        <v>14</v>
      </c>
      <c r="E32" s="11">
        <v>1.48</v>
      </c>
      <c r="F32" s="16">
        <f>F26*E32</f>
        <v>2.48936</v>
      </c>
    </row>
    <row r="33" spans="1:6" hidden="1" x14ac:dyDescent="0.4">
      <c r="A33" s="93"/>
      <c r="B33" s="96"/>
      <c r="C33" s="12" t="s">
        <v>35</v>
      </c>
      <c r="D33" s="11" t="s">
        <v>72</v>
      </c>
      <c r="E33" s="11">
        <v>126</v>
      </c>
      <c r="F33" s="16">
        <f>F26*E33</f>
        <v>211.93199999999999</v>
      </c>
    </row>
    <row r="34" spans="1:6" hidden="1" x14ac:dyDescent="0.4">
      <c r="A34" s="93"/>
      <c r="B34" s="96"/>
      <c r="C34" s="12" t="s">
        <v>19</v>
      </c>
      <c r="D34" s="11" t="s">
        <v>72</v>
      </c>
      <c r="E34" s="11">
        <v>11</v>
      </c>
      <c r="F34" s="16">
        <f>F26*E34</f>
        <v>18.501999999999999</v>
      </c>
    </row>
    <row r="35" spans="1:6" ht="32.4" hidden="1" x14ac:dyDescent="0.4">
      <c r="A35" s="94"/>
      <c r="B35" s="97"/>
      <c r="C35" s="12" t="s">
        <v>59</v>
      </c>
      <c r="D35" s="11" t="s">
        <v>9</v>
      </c>
      <c r="E35" s="11"/>
      <c r="F35" s="16">
        <f>F33*1.6</f>
        <v>339.09120000000001</v>
      </c>
    </row>
    <row r="36" spans="1:6" customFormat="1" ht="16.2" x14ac:dyDescent="0.3">
      <c r="A36" s="92">
        <v>7</v>
      </c>
      <c r="B36" s="95"/>
      <c r="C36" s="33" t="s">
        <v>80</v>
      </c>
      <c r="D36" s="11" t="s">
        <v>6</v>
      </c>
      <c r="E36" s="11"/>
      <c r="F36" s="20">
        <v>1.01</v>
      </c>
    </row>
    <row r="37" spans="1:6" customFormat="1" ht="16.2" hidden="1" x14ac:dyDescent="0.3">
      <c r="A37" s="93"/>
      <c r="B37" s="96"/>
      <c r="C37" s="56" t="s">
        <v>124</v>
      </c>
      <c r="D37" s="11" t="s">
        <v>14</v>
      </c>
      <c r="E37" s="11">
        <v>0.3</v>
      </c>
      <c r="F37" s="16">
        <f>F36*E37</f>
        <v>0.30299999999999999</v>
      </c>
    </row>
    <row r="38" spans="1:6" customFormat="1" ht="16.2" hidden="1" x14ac:dyDescent="0.3">
      <c r="A38" s="94"/>
      <c r="B38" s="97"/>
      <c r="C38" s="56" t="s">
        <v>81</v>
      </c>
      <c r="D38" s="11" t="s">
        <v>9</v>
      </c>
      <c r="E38" s="11">
        <v>1.03</v>
      </c>
      <c r="F38" s="16">
        <f>F36*E38</f>
        <v>1.0403</v>
      </c>
    </row>
    <row r="39" spans="1:6" customFormat="1" ht="64.8" x14ac:dyDescent="0.3">
      <c r="A39" s="92">
        <v>8</v>
      </c>
      <c r="B39" s="105"/>
      <c r="C39" s="8" t="s">
        <v>82</v>
      </c>
      <c r="D39" s="11" t="s">
        <v>83</v>
      </c>
      <c r="E39" s="11"/>
      <c r="F39" s="32">
        <v>1.6819999999999999</v>
      </c>
    </row>
    <row r="40" spans="1:6" s="38" customFormat="1" ht="16.2" hidden="1" x14ac:dyDescent="0.35">
      <c r="A40" s="93"/>
      <c r="B40" s="106"/>
      <c r="C40" s="36" t="s">
        <v>28</v>
      </c>
      <c r="D40" s="35" t="s">
        <v>29</v>
      </c>
      <c r="E40" s="35">
        <v>37.78</v>
      </c>
      <c r="F40" s="35">
        <f>F39*E40</f>
        <v>63.545960000000001</v>
      </c>
    </row>
    <row r="41" spans="1:6" s="38" customFormat="1" ht="16.2" hidden="1" x14ac:dyDescent="0.35">
      <c r="A41" s="93"/>
      <c r="B41" s="106"/>
      <c r="C41" s="36" t="s">
        <v>53</v>
      </c>
      <c r="D41" s="35" t="s">
        <v>32</v>
      </c>
      <c r="E41" s="35">
        <v>3.02</v>
      </c>
      <c r="F41" s="35">
        <f>E41*F39</f>
        <v>5.0796399999999995</v>
      </c>
    </row>
    <row r="42" spans="1:6" s="38" customFormat="1" ht="16.2" hidden="1" x14ac:dyDescent="0.35">
      <c r="A42" s="93"/>
      <c r="B42" s="106"/>
      <c r="C42" s="36" t="s">
        <v>54</v>
      </c>
      <c r="D42" s="35" t="s">
        <v>32</v>
      </c>
      <c r="E42" s="35">
        <v>3.7</v>
      </c>
      <c r="F42" s="35">
        <f>F39*E42</f>
        <v>6.2233999999999998</v>
      </c>
    </row>
    <row r="43" spans="1:6" s="38" customFormat="1" ht="16.2" hidden="1" x14ac:dyDescent="0.35">
      <c r="A43" s="93"/>
      <c r="B43" s="106"/>
      <c r="C43" s="36" t="s">
        <v>55</v>
      </c>
      <c r="D43" s="35" t="s">
        <v>32</v>
      </c>
      <c r="E43" s="35">
        <v>11.1</v>
      </c>
      <c r="F43" s="35">
        <f>F39*E43</f>
        <v>18.670199999999998</v>
      </c>
    </row>
    <row r="44" spans="1:6" s="38" customFormat="1" ht="16.2" hidden="1" x14ac:dyDescent="0.35">
      <c r="A44" s="93"/>
      <c r="B44" s="106"/>
      <c r="C44" s="36" t="s">
        <v>30</v>
      </c>
      <c r="D44" s="35" t="s">
        <v>3</v>
      </c>
      <c r="E44" s="35">
        <v>2.2999999999999998</v>
      </c>
      <c r="F44" s="35">
        <f>E44*F39</f>
        <v>3.8685999999999994</v>
      </c>
    </row>
    <row r="45" spans="1:6" s="38" customFormat="1" ht="16.2" hidden="1" x14ac:dyDescent="0.35">
      <c r="A45" s="93"/>
      <c r="B45" s="106"/>
      <c r="C45" s="36" t="s">
        <v>31</v>
      </c>
      <c r="D45" s="35" t="s">
        <v>3</v>
      </c>
      <c r="E45" s="35">
        <v>15.3</v>
      </c>
      <c r="F45" s="35">
        <f>F39*E45</f>
        <v>25.7346</v>
      </c>
    </row>
    <row r="46" spans="1:6" s="38" customFormat="1" ht="16.2" hidden="1" x14ac:dyDescent="0.35">
      <c r="A46" s="93"/>
      <c r="B46" s="106"/>
      <c r="C46" s="36" t="s">
        <v>84</v>
      </c>
      <c r="D46" s="35" t="s">
        <v>6</v>
      </c>
      <c r="E46" s="59">
        <v>139.5</v>
      </c>
      <c r="F46" s="35">
        <f>E46*F39</f>
        <v>234.63899999999998</v>
      </c>
    </row>
    <row r="47" spans="1:6" s="1" customFormat="1" hidden="1" x14ac:dyDescent="0.4">
      <c r="A47" s="94"/>
      <c r="B47" s="107"/>
      <c r="C47" s="60" t="s">
        <v>64</v>
      </c>
      <c r="D47" s="61" t="s">
        <v>9</v>
      </c>
      <c r="E47" s="61"/>
      <c r="F47" s="62">
        <f>F46</f>
        <v>234.63899999999998</v>
      </c>
    </row>
    <row r="48" spans="1:6" customFormat="1" ht="16.2" x14ac:dyDescent="0.3">
      <c r="A48" s="92">
        <v>9</v>
      </c>
      <c r="B48" s="108"/>
      <c r="C48" s="8" t="s">
        <v>85</v>
      </c>
      <c r="D48" s="11" t="s">
        <v>6</v>
      </c>
      <c r="E48" s="11"/>
      <c r="F48" s="20">
        <v>0.505</v>
      </c>
    </row>
    <row r="49" spans="1:11" customFormat="1" ht="16.2" hidden="1" x14ac:dyDescent="0.3">
      <c r="A49" s="93"/>
      <c r="B49" s="109"/>
      <c r="C49" s="56" t="s">
        <v>124</v>
      </c>
      <c r="D49" s="11" t="s">
        <v>14</v>
      </c>
      <c r="E49" s="11">
        <v>0.3</v>
      </c>
      <c r="F49" s="16">
        <f>F48*E49</f>
        <v>0.1515</v>
      </c>
    </row>
    <row r="50" spans="1:11" customFormat="1" ht="16.2" hidden="1" x14ac:dyDescent="0.3">
      <c r="A50" s="94"/>
      <c r="B50" s="110"/>
      <c r="C50" s="56" t="s">
        <v>81</v>
      </c>
      <c r="D50" s="11" t="s">
        <v>9</v>
      </c>
      <c r="E50" s="11">
        <v>1.03</v>
      </c>
      <c r="F50" s="16">
        <f>F48*E50</f>
        <v>0.52015</v>
      </c>
    </row>
    <row r="51" spans="1:11" s="22" customFormat="1" ht="64.8" x14ac:dyDescent="0.3">
      <c r="A51" s="114">
        <v>10</v>
      </c>
      <c r="B51" s="111"/>
      <c r="C51" s="23" t="s">
        <v>86</v>
      </c>
      <c r="D51" s="11" t="s">
        <v>83</v>
      </c>
      <c r="E51" s="11"/>
      <c r="F51" s="34">
        <v>1.6819999999999999</v>
      </c>
    </row>
    <row r="52" spans="1:11" s="38" customFormat="1" ht="16.2" hidden="1" x14ac:dyDescent="0.35">
      <c r="A52" s="115"/>
      <c r="B52" s="112"/>
      <c r="C52" s="36" t="s">
        <v>28</v>
      </c>
      <c r="D52" s="35" t="s">
        <v>29</v>
      </c>
      <c r="E52" s="35">
        <v>37.5</v>
      </c>
      <c r="F52" s="35">
        <f>F51*E52</f>
        <v>63.074999999999996</v>
      </c>
    </row>
    <row r="53" spans="1:11" s="38" customFormat="1" ht="16.2" hidden="1" x14ac:dyDescent="0.35">
      <c r="A53" s="115"/>
      <c r="B53" s="112"/>
      <c r="C53" s="36" t="s">
        <v>53</v>
      </c>
      <c r="D53" s="35" t="s">
        <v>32</v>
      </c>
      <c r="E53" s="35">
        <v>3.02</v>
      </c>
      <c r="F53" s="35">
        <f>E53*F51</f>
        <v>5.0796399999999995</v>
      </c>
    </row>
    <row r="54" spans="1:11" s="38" customFormat="1" ht="16.2" hidden="1" x14ac:dyDescent="0.35">
      <c r="A54" s="115"/>
      <c r="B54" s="112"/>
      <c r="C54" s="36" t="s">
        <v>54</v>
      </c>
      <c r="D54" s="35" t="s">
        <v>32</v>
      </c>
      <c r="E54" s="35">
        <v>3.7</v>
      </c>
      <c r="F54" s="35">
        <f>F51*E54</f>
        <v>6.2233999999999998</v>
      </c>
    </row>
    <row r="55" spans="1:11" s="38" customFormat="1" ht="16.2" hidden="1" x14ac:dyDescent="0.35">
      <c r="A55" s="115"/>
      <c r="B55" s="112"/>
      <c r="C55" s="36" t="s">
        <v>55</v>
      </c>
      <c r="D55" s="35" t="s">
        <v>32</v>
      </c>
      <c r="E55" s="35">
        <v>11.1</v>
      </c>
      <c r="F55" s="35">
        <f>F51*E55</f>
        <v>18.670199999999998</v>
      </c>
    </row>
    <row r="56" spans="1:11" s="38" customFormat="1" ht="16.2" hidden="1" x14ac:dyDescent="0.35">
      <c r="A56" s="115"/>
      <c r="B56" s="112"/>
      <c r="C56" s="36" t="s">
        <v>30</v>
      </c>
      <c r="D56" s="35" t="s">
        <v>3</v>
      </c>
      <c r="E56" s="35">
        <v>2.2999999999999998</v>
      </c>
      <c r="F56" s="35">
        <f>E56*F51</f>
        <v>3.8685999999999994</v>
      </c>
    </row>
    <row r="57" spans="1:11" s="38" customFormat="1" ht="16.2" hidden="1" x14ac:dyDescent="0.35">
      <c r="A57" s="115"/>
      <c r="B57" s="112"/>
      <c r="C57" s="36" t="s">
        <v>31</v>
      </c>
      <c r="D57" s="35" t="s">
        <v>3</v>
      </c>
      <c r="E57" s="35">
        <v>14.5</v>
      </c>
      <c r="F57" s="35">
        <f>F51*E57</f>
        <v>24.388999999999999</v>
      </c>
    </row>
    <row r="58" spans="1:11" s="38" customFormat="1" ht="16.2" hidden="1" x14ac:dyDescent="0.35">
      <c r="A58" s="115"/>
      <c r="B58" s="112"/>
      <c r="C58" s="36" t="s">
        <v>84</v>
      </c>
      <c r="D58" s="35" t="s">
        <v>6</v>
      </c>
      <c r="E58" s="59">
        <v>97.4</v>
      </c>
      <c r="F58" s="35">
        <f>E58*F51</f>
        <v>163.82679999999999</v>
      </c>
    </row>
    <row r="59" spans="1:11" s="1" customFormat="1" hidden="1" x14ac:dyDescent="0.4">
      <c r="A59" s="116"/>
      <c r="B59" s="113"/>
      <c r="C59" s="60" t="s">
        <v>64</v>
      </c>
      <c r="D59" s="61" t="s">
        <v>9</v>
      </c>
      <c r="E59" s="61"/>
      <c r="F59" s="62">
        <f>F58</f>
        <v>163.82679999999999</v>
      </c>
    </row>
    <row r="60" spans="1:11" s="1" customFormat="1" x14ac:dyDescent="0.4">
      <c r="A60" s="65"/>
      <c r="B60" s="64"/>
      <c r="C60" s="69" t="s">
        <v>100</v>
      </c>
      <c r="D60" s="61"/>
      <c r="E60" s="61"/>
      <c r="F60" s="62"/>
    </row>
    <row r="61" spans="1:11" customFormat="1" ht="48.6" x14ac:dyDescent="0.3">
      <c r="A61" s="92">
        <v>1</v>
      </c>
      <c r="B61" s="102"/>
      <c r="C61" s="27" t="s">
        <v>103</v>
      </c>
      <c r="D61" s="39" t="s">
        <v>102</v>
      </c>
      <c r="E61" s="11"/>
      <c r="F61" s="26">
        <v>36.83</v>
      </c>
      <c r="G61" s="54"/>
      <c r="K61" s="58"/>
    </row>
    <row r="62" spans="1:11" customFormat="1" ht="16.2" hidden="1" x14ac:dyDescent="0.3">
      <c r="A62" s="93"/>
      <c r="B62" s="103"/>
      <c r="C62" s="10" t="s">
        <v>74</v>
      </c>
      <c r="D62" s="11" t="s">
        <v>12</v>
      </c>
      <c r="E62" s="11">
        <v>2.06</v>
      </c>
      <c r="F62" s="15">
        <f>F61*E62</f>
        <v>75.869799999999998</v>
      </c>
      <c r="K62" s="58"/>
    </row>
    <row r="63" spans="1:11" customFormat="1" ht="16.2" x14ac:dyDescent="0.3">
      <c r="A63" s="68"/>
      <c r="B63" s="103"/>
      <c r="C63" s="27" t="s">
        <v>101</v>
      </c>
      <c r="D63" s="11" t="s">
        <v>72</v>
      </c>
      <c r="E63" s="11"/>
      <c r="F63" s="26">
        <v>36.83</v>
      </c>
      <c r="K63" s="58"/>
    </row>
    <row r="64" spans="1:11" customFormat="1" ht="16.2" hidden="1" x14ac:dyDescent="0.3">
      <c r="A64" s="68"/>
      <c r="B64" s="103"/>
      <c r="C64" s="10" t="s">
        <v>74</v>
      </c>
      <c r="D64" s="11" t="s">
        <v>12</v>
      </c>
      <c r="E64" s="11">
        <v>1.05</v>
      </c>
      <c r="F64" s="15">
        <f>F63*E64</f>
        <v>38.671500000000002</v>
      </c>
      <c r="K64" s="58"/>
    </row>
    <row r="65" spans="1:11" customFormat="1" ht="48.6" x14ac:dyDescent="0.3">
      <c r="A65" s="92">
        <v>2</v>
      </c>
      <c r="B65" s="102"/>
      <c r="C65" s="27" t="s">
        <v>104</v>
      </c>
      <c r="D65" s="11" t="s">
        <v>72</v>
      </c>
      <c r="E65" s="11"/>
      <c r="F65" s="26">
        <v>122.8</v>
      </c>
      <c r="K65" s="58"/>
    </row>
    <row r="66" spans="1:11" customFormat="1" ht="16.2" hidden="1" x14ac:dyDescent="0.3">
      <c r="A66" s="93"/>
      <c r="B66" s="103"/>
      <c r="C66" s="10" t="s">
        <v>74</v>
      </c>
      <c r="D66" s="11" t="s">
        <v>12</v>
      </c>
      <c r="E66" s="11">
        <v>1.32E-2</v>
      </c>
      <c r="F66" s="15">
        <f>F65*E66</f>
        <v>1.62096</v>
      </c>
      <c r="K66" s="58"/>
    </row>
    <row r="67" spans="1:11" customFormat="1" ht="16.2" hidden="1" x14ac:dyDescent="0.3">
      <c r="A67" s="94"/>
      <c r="B67" s="104"/>
      <c r="C67" s="10" t="s">
        <v>75</v>
      </c>
      <c r="D67" s="11" t="s">
        <v>14</v>
      </c>
      <c r="E67" s="11">
        <v>2.9499999999999998E-2</v>
      </c>
      <c r="F67" s="15">
        <f>F65*E67</f>
        <v>3.6225999999999998</v>
      </c>
      <c r="K67" s="58"/>
    </row>
    <row r="68" spans="1:11" customFormat="1" ht="16.2" hidden="1" x14ac:dyDescent="0.3">
      <c r="A68" s="75"/>
      <c r="B68" s="76"/>
      <c r="C68" s="10" t="s">
        <v>30</v>
      </c>
      <c r="D68" s="11" t="s">
        <v>3</v>
      </c>
      <c r="E68" s="11">
        <v>2.0999999999999999E-3</v>
      </c>
      <c r="F68" s="15">
        <f>F65</f>
        <v>122.8</v>
      </c>
      <c r="K68" s="58"/>
    </row>
    <row r="69" spans="1:11" customFormat="1" ht="16.2" hidden="1" x14ac:dyDescent="0.3">
      <c r="A69" s="85"/>
      <c r="B69" s="86"/>
      <c r="C69" s="10" t="s">
        <v>125</v>
      </c>
      <c r="D69" s="11" t="s">
        <v>126</v>
      </c>
      <c r="E69" s="11">
        <f>0.05/1000</f>
        <v>5.0000000000000002E-5</v>
      </c>
      <c r="F69" s="15">
        <f>F65*E69</f>
        <v>6.1400000000000005E-3</v>
      </c>
      <c r="K69" s="58"/>
    </row>
    <row r="70" spans="1:11" s="24" customFormat="1" ht="16.2" x14ac:dyDescent="0.3">
      <c r="A70" s="67">
        <v>3</v>
      </c>
      <c r="B70" s="57"/>
      <c r="C70" s="29" t="s">
        <v>10</v>
      </c>
      <c r="D70" s="13" t="s">
        <v>6</v>
      </c>
      <c r="E70" s="13"/>
      <c r="F70" s="30">
        <v>281.14</v>
      </c>
    </row>
    <row r="71" spans="1:11" customFormat="1" ht="48.6" x14ac:dyDescent="0.3">
      <c r="A71" s="92">
        <v>4</v>
      </c>
      <c r="B71" s="102"/>
      <c r="C71" s="28" t="s">
        <v>78</v>
      </c>
      <c r="D71" s="11" t="s">
        <v>73</v>
      </c>
      <c r="E71" s="11"/>
      <c r="F71" s="20">
        <v>1.85</v>
      </c>
      <c r="I71" t="s">
        <v>79</v>
      </c>
    </row>
    <row r="72" spans="1:11" hidden="1" x14ac:dyDescent="0.4">
      <c r="A72" s="93"/>
      <c r="B72" s="103"/>
      <c r="C72" s="12" t="s">
        <v>11</v>
      </c>
      <c r="D72" s="11" t="s">
        <v>12</v>
      </c>
      <c r="E72" s="11">
        <v>15</v>
      </c>
      <c r="F72" s="16">
        <f>F71*E72</f>
        <v>27.75</v>
      </c>
    </row>
    <row r="73" spans="1:11" hidden="1" x14ac:dyDescent="0.4">
      <c r="A73" s="93"/>
      <c r="B73" s="103"/>
      <c r="C73" s="12" t="s">
        <v>15</v>
      </c>
      <c r="D73" s="11" t="s">
        <v>14</v>
      </c>
      <c r="E73" s="11">
        <v>2.16</v>
      </c>
      <c r="F73" s="16">
        <f>F71*E73</f>
        <v>3.9960000000000004</v>
      </c>
    </row>
    <row r="74" spans="1:11" hidden="1" x14ac:dyDescent="0.4">
      <c r="A74" s="93"/>
      <c r="B74" s="103"/>
      <c r="C74" s="12" t="s">
        <v>16</v>
      </c>
      <c r="D74" s="11" t="s">
        <v>14</v>
      </c>
      <c r="E74" s="11">
        <v>2.73</v>
      </c>
      <c r="F74" s="16">
        <f>F71*E74</f>
        <v>5.0505000000000004</v>
      </c>
    </row>
    <row r="75" spans="1:11" hidden="1" x14ac:dyDescent="0.4">
      <c r="A75" s="93"/>
      <c r="B75" s="103"/>
      <c r="C75" s="12" t="s">
        <v>17</v>
      </c>
      <c r="D75" s="11" t="s">
        <v>14</v>
      </c>
      <c r="E75" s="11">
        <v>0.97</v>
      </c>
      <c r="F75" s="16">
        <f>F71*E75</f>
        <v>1.7945</v>
      </c>
    </row>
    <row r="76" spans="1:11" hidden="1" x14ac:dyDescent="0.4">
      <c r="A76" s="93"/>
      <c r="B76" s="103"/>
      <c r="C76" s="12" t="s">
        <v>18</v>
      </c>
      <c r="D76" s="11" t="s">
        <v>72</v>
      </c>
      <c r="E76" s="11">
        <v>122</v>
      </c>
      <c r="F76" s="16">
        <f>F71*E76</f>
        <v>225.70000000000002</v>
      </c>
    </row>
    <row r="77" spans="1:11" hidden="1" x14ac:dyDescent="0.4">
      <c r="A77" s="93"/>
      <c r="B77" s="103"/>
      <c r="C77" s="12" t="s">
        <v>19</v>
      </c>
      <c r="D77" s="11" t="s">
        <v>72</v>
      </c>
      <c r="E77" s="11">
        <v>7</v>
      </c>
      <c r="F77" s="16">
        <f>F71*E77</f>
        <v>12.950000000000001</v>
      </c>
    </row>
    <row r="78" spans="1:11" ht="32.4" hidden="1" x14ac:dyDescent="0.4">
      <c r="A78" s="94"/>
      <c r="B78" s="104"/>
      <c r="C78" s="12" t="s">
        <v>58</v>
      </c>
      <c r="D78" s="11" t="s">
        <v>9</v>
      </c>
      <c r="E78" s="11"/>
      <c r="F78" s="16">
        <f>F76*1.6</f>
        <v>361.12000000000006</v>
      </c>
    </row>
    <row r="79" spans="1:11" customFormat="1" ht="32.4" x14ac:dyDescent="0.3">
      <c r="A79" s="92">
        <v>5</v>
      </c>
      <c r="B79" s="117"/>
      <c r="C79" s="79" t="s">
        <v>105</v>
      </c>
      <c r="D79" s="11" t="s">
        <v>83</v>
      </c>
      <c r="E79" s="11"/>
      <c r="F79" s="32">
        <v>1.2277</v>
      </c>
    </row>
    <row r="80" spans="1:11" hidden="1" x14ac:dyDescent="0.4">
      <c r="A80" s="93"/>
      <c r="B80" s="118"/>
      <c r="C80" s="80" t="s">
        <v>11</v>
      </c>
      <c r="D80" s="11" t="s">
        <v>12</v>
      </c>
      <c r="E80" s="11">
        <v>42.9</v>
      </c>
      <c r="F80" s="16">
        <f>F79*E80</f>
        <v>52.668329999999997</v>
      </c>
    </row>
    <row r="81" spans="1:6" hidden="1" x14ac:dyDescent="0.4">
      <c r="A81" s="93"/>
      <c r="B81" s="118"/>
      <c r="C81" s="80" t="s">
        <v>21</v>
      </c>
      <c r="D81" s="11" t="s">
        <v>14</v>
      </c>
      <c r="E81" s="11">
        <v>7.6</v>
      </c>
      <c r="F81" s="16">
        <f>F79*E81</f>
        <v>9.3305199999999999</v>
      </c>
    </row>
    <row r="82" spans="1:6" hidden="1" x14ac:dyDescent="0.4">
      <c r="A82" s="93"/>
      <c r="B82" s="118"/>
      <c r="C82" s="80" t="s">
        <v>17</v>
      </c>
      <c r="D82" s="11" t="s">
        <v>14</v>
      </c>
      <c r="E82" s="11">
        <v>1.48</v>
      </c>
      <c r="F82" s="16">
        <f>F79*E82</f>
        <v>1.8169960000000001</v>
      </c>
    </row>
    <row r="83" spans="1:6" hidden="1" x14ac:dyDescent="0.4">
      <c r="A83" s="93"/>
      <c r="B83" s="118"/>
      <c r="C83" s="12" t="s">
        <v>15</v>
      </c>
      <c r="D83" s="11" t="s">
        <v>14</v>
      </c>
      <c r="E83" s="11">
        <v>2.69</v>
      </c>
      <c r="F83" s="16">
        <f>F79*E83</f>
        <v>3.3025129999999998</v>
      </c>
    </row>
    <row r="84" spans="1:6" hidden="1" x14ac:dyDescent="0.4">
      <c r="A84" s="93"/>
      <c r="B84" s="118"/>
      <c r="C84" s="12" t="s">
        <v>37</v>
      </c>
      <c r="D84" s="11" t="s">
        <v>72</v>
      </c>
      <c r="E84" s="11">
        <v>63</v>
      </c>
      <c r="F84" s="16">
        <f>F79*E84</f>
        <v>77.345100000000002</v>
      </c>
    </row>
    <row r="85" spans="1:6" hidden="1" x14ac:dyDescent="0.4">
      <c r="A85" s="93"/>
      <c r="B85" s="118"/>
      <c r="C85" s="80" t="s">
        <v>19</v>
      </c>
      <c r="D85" s="11" t="s">
        <v>72</v>
      </c>
      <c r="E85" s="11">
        <v>11</v>
      </c>
      <c r="F85" s="16">
        <f>F79*E85</f>
        <v>13.5047</v>
      </c>
    </row>
    <row r="86" spans="1:6" ht="32.4" hidden="1" x14ac:dyDescent="0.4">
      <c r="A86" s="94"/>
      <c r="B86" s="119"/>
      <c r="C86" s="80" t="s">
        <v>59</v>
      </c>
      <c r="D86" s="11" t="s">
        <v>9</v>
      </c>
      <c r="E86" s="11"/>
      <c r="F86" s="16">
        <f>F84*1.6</f>
        <v>123.75216</v>
      </c>
    </row>
    <row r="87" spans="1:6" customFormat="1" ht="16.2" x14ac:dyDescent="0.3">
      <c r="A87" s="92">
        <v>6</v>
      </c>
      <c r="B87" s="95"/>
      <c r="C87" s="33" t="s">
        <v>80</v>
      </c>
      <c r="D87" s="11" t="s">
        <v>6</v>
      </c>
      <c r="E87" s="11"/>
      <c r="F87" s="20">
        <v>0.73599999999999999</v>
      </c>
    </row>
    <row r="88" spans="1:6" customFormat="1" ht="16.2" hidden="1" x14ac:dyDescent="0.3">
      <c r="A88" s="93"/>
      <c r="B88" s="96"/>
      <c r="C88" s="56" t="s">
        <v>127</v>
      </c>
      <c r="D88" s="11" t="s">
        <v>14</v>
      </c>
      <c r="E88" s="11">
        <v>0.3</v>
      </c>
      <c r="F88" s="16">
        <f>F87*E88</f>
        <v>0.2208</v>
      </c>
    </row>
    <row r="89" spans="1:6" customFormat="1" ht="16.2" hidden="1" x14ac:dyDescent="0.3">
      <c r="A89" s="94"/>
      <c r="B89" s="97"/>
      <c r="C89" s="56" t="s">
        <v>81</v>
      </c>
      <c r="D89" s="11" t="s">
        <v>9</v>
      </c>
      <c r="E89" s="11">
        <v>1.03</v>
      </c>
      <c r="F89" s="16">
        <f>F87*E89</f>
        <v>0.75807999999999998</v>
      </c>
    </row>
    <row r="90" spans="1:6" s="22" customFormat="1" ht="48.6" x14ac:dyDescent="0.3">
      <c r="A90" s="114">
        <v>7</v>
      </c>
      <c r="B90" s="120"/>
      <c r="C90" s="23" t="s">
        <v>99</v>
      </c>
      <c r="D90" s="11" t="s">
        <v>83</v>
      </c>
      <c r="E90" s="11"/>
      <c r="F90" s="34">
        <v>1.2277</v>
      </c>
    </row>
    <row r="91" spans="1:6" s="38" customFormat="1" ht="16.2" hidden="1" x14ac:dyDescent="0.35">
      <c r="A91" s="115"/>
      <c r="B91" s="121"/>
      <c r="C91" s="36" t="s">
        <v>28</v>
      </c>
      <c r="D91" s="35" t="s">
        <v>29</v>
      </c>
      <c r="E91" s="35">
        <v>37.36</v>
      </c>
      <c r="F91" s="35">
        <f>F90*E91</f>
        <v>45.866872000000001</v>
      </c>
    </row>
    <row r="92" spans="1:6" s="38" customFormat="1" ht="16.2" hidden="1" x14ac:dyDescent="0.35">
      <c r="A92" s="115"/>
      <c r="B92" s="121"/>
      <c r="C92" s="36" t="s">
        <v>53</v>
      </c>
      <c r="D92" s="35" t="s">
        <v>32</v>
      </c>
      <c r="E92" s="35">
        <v>3.02</v>
      </c>
      <c r="F92" s="35">
        <f>E92*F90</f>
        <v>3.7076540000000002</v>
      </c>
    </row>
    <row r="93" spans="1:6" s="38" customFormat="1" ht="16.2" hidden="1" x14ac:dyDescent="0.35">
      <c r="A93" s="115"/>
      <c r="B93" s="121"/>
      <c r="C93" s="36" t="s">
        <v>54</v>
      </c>
      <c r="D93" s="35" t="s">
        <v>32</v>
      </c>
      <c r="E93" s="35">
        <v>3.7</v>
      </c>
      <c r="F93" s="35">
        <f>F90*E93</f>
        <v>4.5424899999999999</v>
      </c>
    </row>
    <row r="94" spans="1:6" s="38" customFormat="1" ht="16.2" hidden="1" x14ac:dyDescent="0.35">
      <c r="A94" s="115"/>
      <c r="B94" s="121"/>
      <c r="C94" s="36" t="s">
        <v>55</v>
      </c>
      <c r="D94" s="35" t="s">
        <v>32</v>
      </c>
      <c r="E94" s="35">
        <v>11.1</v>
      </c>
      <c r="F94" s="35">
        <f>F90*E94</f>
        <v>13.627469999999999</v>
      </c>
    </row>
    <row r="95" spans="1:6" s="38" customFormat="1" ht="16.2" hidden="1" x14ac:dyDescent="0.35">
      <c r="A95" s="115"/>
      <c r="B95" s="121"/>
      <c r="C95" s="36" t="s">
        <v>30</v>
      </c>
      <c r="D95" s="35" t="s">
        <v>3</v>
      </c>
      <c r="E95" s="35">
        <v>2.2999999999999998</v>
      </c>
      <c r="F95" s="35">
        <f>E95*F90</f>
        <v>2.8237099999999997</v>
      </c>
    </row>
    <row r="96" spans="1:6" s="38" customFormat="1" ht="16.2" hidden="1" x14ac:dyDescent="0.35">
      <c r="A96" s="115"/>
      <c r="B96" s="121"/>
      <c r="C96" s="36" t="s">
        <v>31</v>
      </c>
      <c r="D96" s="35" t="s">
        <v>3</v>
      </c>
      <c r="E96" s="35">
        <v>14.1</v>
      </c>
      <c r="F96" s="35">
        <f>F90*E96</f>
        <v>17.310569999999998</v>
      </c>
    </row>
    <row r="97" spans="1:11" s="38" customFormat="1" ht="16.2" hidden="1" x14ac:dyDescent="0.35">
      <c r="A97" s="115"/>
      <c r="B97" s="121"/>
      <c r="C97" s="36" t="s">
        <v>97</v>
      </c>
      <c r="D97" s="35" t="s">
        <v>6</v>
      </c>
      <c r="E97" s="59">
        <f>97.4-2*12.1</f>
        <v>73.2</v>
      </c>
      <c r="F97" s="35">
        <f>E97*F90</f>
        <v>89.867640000000009</v>
      </c>
    </row>
    <row r="98" spans="1:11" s="1" customFormat="1" hidden="1" x14ac:dyDescent="0.4">
      <c r="A98" s="116"/>
      <c r="B98" s="122"/>
      <c r="C98" s="60" t="s">
        <v>64</v>
      </c>
      <c r="D98" s="61" t="s">
        <v>9</v>
      </c>
      <c r="E98" s="61"/>
      <c r="F98" s="62">
        <f>F97</f>
        <v>89.867640000000009</v>
      </c>
    </row>
    <row r="99" spans="1:11" s="1" customFormat="1" ht="32.4" x14ac:dyDescent="0.4">
      <c r="A99" s="123">
        <v>8</v>
      </c>
      <c r="B99" s="124"/>
      <c r="C99" s="28" t="s">
        <v>38</v>
      </c>
      <c r="D99" s="39" t="s">
        <v>26</v>
      </c>
      <c r="E99" s="11"/>
      <c r="F99" s="32">
        <v>0.31559999999999999</v>
      </c>
    </row>
    <row r="100" spans="1:11" s="1" customFormat="1" hidden="1" x14ac:dyDescent="0.4">
      <c r="A100" s="123"/>
      <c r="B100" s="124"/>
      <c r="C100" s="12" t="s">
        <v>11</v>
      </c>
      <c r="D100" s="11" t="s">
        <v>12</v>
      </c>
      <c r="E100" s="11">
        <v>78.5</v>
      </c>
      <c r="F100" s="16">
        <f>F99*E100</f>
        <v>24.7746</v>
      </c>
    </row>
    <row r="101" spans="1:11" customFormat="1" ht="32.4" x14ac:dyDescent="0.3">
      <c r="A101" s="68"/>
      <c r="B101" s="66"/>
      <c r="C101" s="28" t="s">
        <v>98</v>
      </c>
      <c r="D101" s="39" t="s">
        <v>8</v>
      </c>
      <c r="E101" s="11"/>
      <c r="F101" s="20">
        <v>468.65</v>
      </c>
    </row>
    <row r="102" spans="1:11" customFormat="1" ht="16.2" hidden="1" x14ac:dyDescent="0.3">
      <c r="A102" s="68"/>
      <c r="B102" s="66"/>
      <c r="C102" s="12" t="s">
        <v>74</v>
      </c>
      <c r="D102" s="11" t="s">
        <v>12</v>
      </c>
      <c r="E102" s="11">
        <v>0.74</v>
      </c>
      <c r="F102" s="16">
        <f>F101*E102</f>
        <v>346.80099999999999</v>
      </c>
    </row>
    <row r="103" spans="1:11" customFormat="1" ht="16.2" hidden="1" x14ac:dyDescent="0.3">
      <c r="A103" s="68"/>
      <c r="B103" s="66"/>
      <c r="C103" s="12" t="s">
        <v>40</v>
      </c>
      <c r="D103" s="11" t="s">
        <v>24</v>
      </c>
      <c r="E103" s="11">
        <v>7.1000000000000004E-3</v>
      </c>
      <c r="F103" s="16">
        <f>F101*E103</f>
        <v>3.3274150000000002</v>
      </c>
    </row>
    <row r="104" spans="1:11" customFormat="1" ht="16.2" hidden="1" x14ac:dyDescent="0.3">
      <c r="A104" s="68"/>
      <c r="B104" s="66"/>
      <c r="C104" s="12" t="s">
        <v>39</v>
      </c>
      <c r="D104" s="11" t="s">
        <v>36</v>
      </c>
      <c r="E104" s="11" t="s">
        <v>25</v>
      </c>
      <c r="F104" s="16">
        <v>87</v>
      </c>
    </row>
    <row r="105" spans="1:11" customFormat="1" ht="16.2" hidden="1" x14ac:dyDescent="0.3">
      <c r="A105" s="68"/>
      <c r="B105" s="66"/>
      <c r="C105" s="12" t="s">
        <v>66</v>
      </c>
      <c r="D105" s="11" t="s">
        <v>72</v>
      </c>
      <c r="E105" s="11" t="s">
        <v>25</v>
      </c>
      <c r="F105" s="16">
        <f>F101*0.35*0.2*1.02</f>
        <v>33.461609999999993</v>
      </c>
    </row>
    <row r="106" spans="1:11" customFormat="1" ht="16.2" hidden="1" x14ac:dyDescent="0.3">
      <c r="A106" s="68"/>
      <c r="B106" s="66"/>
      <c r="C106" s="12" t="s">
        <v>96</v>
      </c>
      <c r="D106" s="11" t="s">
        <v>24</v>
      </c>
      <c r="E106" s="11">
        <v>9.6000000000000002E-2</v>
      </c>
      <c r="F106" s="16">
        <f>F101*E106</f>
        <v>44.990400000000001</v>
      </c>
    </row>
    <row r="107" spans="1:11" x14ac:dyDescent="0.4">
      <c r="A107" s="9"/>
      <c r="B107" s="9"/>
      <c r="C107" s="99" t="s">
        <v>90</v>
      </c>
      <c r="D107" s="100"/>
      <c r="E107" s="100"/>
      <c r="F107" s="101"/>
    </row>
    <row r="108" spans="1:11" customFormat="1" ht="81" x14ac:dyDescent="0.3">
      <c r="A108" s="92">
        <v>1</v>
      </c>
      <c r="B108" s="102"/>
      <c r="C108" s="27" t="s">
        <v>87</v>
      </c>
      <c r="D108" s="11" t="s">
        <v>72</v>
      </c>
      <c r="E108" s="11"/>
      <c r="F108" s="26">
        <v>21</v>
      </c>
      <c r="K108" s="58"/>
    </row>
    <row r="109" spans="1:11" customFormat="1" ht="16.2" hidden="1" x14ac:dyDescent="0.3">
      <c r="A109" s="93"/>
      <c r="B109" s="103"/>
      <c r="C109" s="10" t="s">
        <v>74</v>
      </c>
      <c r="D109" s="11" t="s">
        <v>12</v>
      </c>
      <c r="E109" s="11">
        <v>1.32E-2</v>
      </c>
      <c r="F109" s="15">
        <f>F108*E109</f>
        <v>0.2772</v>
      </c>
      <c r="K109" s="58"/>
    </row>
    <row r="110" spans="1:11" customFormat="1" ht="16.2" hidden="1" x14ac:dyDescent="0.3">
      <c r="A110" s="94"/>
      <c r="B110" s="104"/>
      <c r="C110" s="10" t="s">
        <v>75</v>
      </c>
      <c r="D110" s="11" t="s">
        <v>14</v>
      </c>
      <c r="E110" s="11">
        <v>2.9499999999999998E-2</v>
      </c>
      <c r="F110" s="15">
        <f>F108*E110</f>
        <v>0.61949999999999994</v>
      </c>
      <c r="K110" s="58"/>
    </row>
    <row r="111" spans="1:11" customFormat="1" ht="16.2" hidden="1" x14ac:dyDescent="0.3">
      <c r="A111" s="84"/>
      <c r="B111" s="87"/>
      <c r="C111" s="10" t="s">
        <v>30</v>
      </c>
      <c r="D111" s="11" t="s">
        <v>3</v>
      </c>
      <c r="E111" s="11">
        <f>2.1/1000</f>
        <v>2.1000000000000003E-3</v>
      </c>
      <c r="F111" s="15">
        <f>F108</f>
        <v>21</v>
      </c>
      <c r="K111" s="58"/>
    </row>
    <row r="112" spans="1:11" customFormat="1" ht="16.2" hidden="1" x14ac:dyDescent="0.3">
      <c r="A112" s="84"/>
      <c r="B112" s="87"/>
      <c r="C112" s="10" t="s">
        <v>125</v>
      </c>
      <c r="D112" s="11" t="s">
        <v>126</v>
      </c>
      <c r="E112" s="11">
        <f>0.05/1000</f>
        <v>5.0000000000000002E-5</v>
      </c>
      <c r="F112" s="15">
        <f>F108*E112</f>
        <v>1.0500000000000002E-3</v>
      </c>
      <c r="K112" s="58"/>
    </row>
    <row r="113" spans="1:9" customFormat="1" ht="48.6" x14ac:dyDescent="0.3">
      <c r="A113" s="92">
        <v>2</v>
      </c>
      <c r="B113" s="95"/>
      <c r="C113" s="28" t="s">
        <v>92</v>
      </c>
      <c r="D113" s="11" t="s">
        <v>72</v>
      </c>
      <c r="E113" s="11"/>
      <c r="F113" s="20">
        <v>9</v>
      </c>
    </row>
    <row r="114" spans="1:9" customFormat="1" ht="16.2" hidden="1" x14ac:dyDescent="0.3">
      <c r="A114" s="94"/>
      <c r="B114" s="97"/>
      <c r="C114" s="12" t="s">
        <v>74</v>
      </c>
      <c r="D114" s="11" t="s">
        <v>12</v>
      </c>
      <c r="E114" s="11">
        <v>2.06</v>
      </c>
      <c r="F114" s="16">
        <f>F113*E114</f>
        <v>18.54</v>
      </c>
    </row>
    <row r="115" spans="1:9" s="24" customFormat="1" ht="16.2" x14ac:dyDescent="0.3">
      <c r="A115" s="25">
        <v>3</v>
      </c>
      <c r="B115" s="57"/>
      <c r="C115" s="29" t="s">
        <v>10</v>
      </c>
      <c r="D115" s="13" t="s">
        <v>6</v>
      </c>
      <c r="E115" s="13"/>
      <c r="F115" s="30">
        <f>(F108+F113)*1.6</f>
        <v>48</v>
      </c>
    </row>
    <row r="116" spans="1:9" customFormat="1" ht="32.4" x14ac:dyDescent="0.3">
      <c r="A116" s="92">
        <v>4</v>
      </c>
      <c r="B116" s="102"/>
      <c r="C116" s="28" t="s">
        <v>7</v>
      </c>
      <c r="D116" s="11" t="s">
        <v>76</v>
      </c>
      <c r="E116" s="11"/>
      <c r="F116" s="20">
        <v>115.5</v>
      </c>
    </row>
    <row r="117" spans="1:9" customFormat="1" ht="16.2" hidden="1" x14ac:dyDescent="0.3">
      <c r="A117" s="94"/>
      <c r="B117" s="104"/>
      <c r="C117" s="12" t="s">
        <v>77</v>
      </c>
      <c r="D117" s="11" t="s">
        <v>14</v>
      </c>
      <c r="E117" s="11">
        <v>4.4999999999999999E-4</v>
      </c>
      <c r="F117" s="16">
        <f>F116*E117</f>
        <v>5.1975E-2</v>
      </c>
    </row>
    <row r="118" spans="1:9" customFormat="1" ht="48.6" x14ac:dyDescent="0.3">
      <c r="A118" s="92">
        <v>5</v>
      </c>
      <c r="B118" s="102"/>
      <c r="C118" s="28" t="s">
        <v>78</v>
      </c>
      <c r="D118" s="11" t="s">
        <v>73</v>
      </c>
      <c r="E118" s="11"/>
      <c r="F118" s="20">
        <v>0.17299999999999999</v>
      </c>
      <c r="I118" t="s">
        <v>79</v>
      </c>
    </row>
    <row r="119" spans="1:9" hidden="1" x14ac:dyDescent="0.4">
      <c r="A119" s="93"/>
      <c r="B119" s="103"/>
      <c r="C119" s="12" t="s">
        <v>11</v>
      </c>
      <c r="D119" s="11" t="s">
        <v>12</v>
      </c>
      <c r="E119" s="11">
        <v>15</v>
      </c>
      <c r="F119" s="16">
        <f>F118*E119</f>
        <v>2.5949999999999998</v>
      </c>
    </row>
    <row r="120" spans="1:9" hidden="1" x14ac:dyDescent="0.4">
      <c r="A120" s="93"/>
      <c r="B120" s="103"/>
      <c r="C120" s="12" t="s">
        <v>15</v>
      </c>
      <c r="D120" s="11" t="s">
        <v>14</v>
      </c>
      <c r="E120" s="11">
        <v>2.16</v>
      </c>
      <c r="F120" s="16">
        <f>F118*E120</f>
        <v>0.37368000000000001</v>
      </c>
    </row>
    <row r="121" spans="1:9" hidden="1" x14ac:dyDescent="0.4">
      <c r="A121" s="93"/>
      <c r="B121" s="103"/>
      <c r="C121" s="12" t="s">
        <v>16</v>
      </c>
      <c r="D121" s="11" t="s">
        <v>14</v>
      </c>
      <c r="E121" s="11">
        <v>2.73</v>
      </c>
      <c r="F121" s="16">
        <f>F118*E121</f>
        <v>0.47228999999999999</v>
      </c>
    </row>
    <row r="122" spans="1:9" hidden="1" x14ac:dyDescent="0.4">
      <c r="A122" s="93"/>
      <c r="B122" s="103"/>
      <c r="C122" s="12" t="s">
        <v>17</v>
      </c>
      <c r="D122" s="11" t="s">
        <v>14</v>
      </c>
      <c r="E122" s="11">
        <v>0.97</v>
      </c>
      <c r="F122" s="16">
        <f>F118*E122</f>
        <v>0.16780999999999999</v>
      </c>
    </row>
    <row r="123" spans="1:9" hidden="1" x14ac:dyDescent="0.4">
      <c r="A123" s="93"/>
      <c r="B123" s="103"/>
      <c r="C123" s="12" t="s">
        <v>18</v>
      </c>
      <c r="D123" s="11" t="s">
        <v>72</v>
      </c>
      <c r="E123" s="11">
        <v>122</v>
      </c>
      <c r="F123" s="16">
        <f>F118*E123</f>
        <v>21.105999999999998</v>
      </c>
    </row>
    <row r="124" spans="1:9" hidden="1" x14ac:dyDescent="0.4">
      <c r="A124" s="93"/>
      <c r="B124" s="103"/>
      <c r="C124" s="12" t="s">
        <v>19</v>
      </c>
      <c r="D124" s="11" t="s">
        <v>72</v>
      </c>
      <c r="E124" s="11">
        <v>7</v>
      </c>
      <c r="F124" s="16">
        <f>F118*E124</f>
        <v>1.2109999999999999</v>
      </c>
    </row>
    <row r="125" spans="1:9" ht="32.4" hidden="1" x14ac:dyDescent="0.4">
      <c r="A125" s="94"/>
      <c r="B125" s="104"/>
      <c r="C125" s="12" t="s">
        <v>58</v>
      </c>
      <c r="D125" s="11" t="s">
        <v>9</v>
      </c>
      <c r="E125" s="11"/>
      <c r="F125" s="16">
        <f>F123*1.6</f>
        <v>33.769599999999997</v>
      </c>
    </row>
    <row r="126" spans="1:9" customFormat="1" ht="32.4" x14ac:dyDescent="0.3">
      <c r="A126" s="92">
        <v>6</v>
      </c>
      <c r="B126" s="95"/>
      <c r="C126" s="33" t="s">
        <v>88</v>
      </c>
      <c r="D126" s="11" t="s">
        <v>83</v>
      </c>
      <c r="E126" s="11"/>
      <c r="F126" s="32">
        <v>0.11550000000000001</v>
      </c>
    </row>
    <row r="127" spans="1:9" hidden="1" x14ac:dyDescent="0.4">
      <c r="A127" s="93"/>
      <c r="B127" s="96"/>
      <c r="C127" s="12" t="s">
        <v>11</v>
      </c>
      <c r="D127" s="11" t="s">
        <v>12</v>
      </c>
      <c r="E127" s="11">
        <v>42.9</v>
      </c>
      <c r="F127" s="16">
        <f>F126*E127</f>
        <v>4.9549500000000002</v>
      </c>
    </row>
    <row r="128" spans="1:9" hidden="1" x14ac:dyDescent="0.4">
      <c r="A128" s="93"/>
      <c r="B128" s="96"/>
      <c r="C128" s="12" t="s">
        <v>15</v>
      </c>
      <c r="D128" s="11" t="s">
        <v>14</v>
      </c>
      <c r="E128" s="11">
        <v>2.69</v>
      </c>
      <c r="F128" s="16">
        <f>F126*E128</f>
        <v>0.310695</v>
      </c>
    </row>
    <row r="129" spans="1:6" hidden="1" x14ac:dyDescent="0.4">
      <c r="A129" s="93"/>
      <c r="B129" s="96"/>
      <c r="C129" s="12" t="s">
        <v>16</v>
      </c>
      <c r="D129" s="11" t="s">
        <v>14</v>
      </c>
      <c r="E129" s="11">
        <v>0.41</v>
      </c>
      <c r="F129" s="16">
        <f>F126*E129</f>
        <v>4.7355000000000001E-2</v>
      </c>
    </row>
    <row r="130" spans="1:6" hidden="1" x14ac:dyDescent="0.4">
      <c r="A130" s="93"/>
      <c r="B130" s="96"/>
      <c r="C130" s="12" t="s">
        <v>21</v>
      </c>
      <c r="D130" s="11" t="s">
        <v>14</v>
      </c>
      <c r="E130" s="11">
        <v>7.6</v>
      </c>
      <c r="F130" s="16">
        <f>F126*E130</f>
        <v>0.87780000000000002</v>
      </c>
    </row>
    <row r="131" spans="1:6" hidden="1" x14ac:dyDescent="0.4">
      <c r="A131" s="93"/>
      <c r="B131" s="96"/>
      <c r="C131" s="12" t="s">
        <v>22</v>
      </c>
      <c r="D131" s="11" t="s">
        <v>14</v>
      </c>
      <c r="E131" s="11">
        <v>7.4</v>
      </c>
      <c r="F131" s="16">
        <f>F126*E131</f>
        <v>0.85470000000000013</v>
      </c>
    </row>
    <row r="132" spans="1:6" hidden="1" x14ac:dyDescent="0.4">
      <c r="A132" s="93"/>
      <c r="B132" s="96"/>
      <c r="C132" s="12" t="s">
        <v>17</v>
      </c>
      <c r="D132" s="11" t="s">
        <v>14</v>
      </c>
      <c r="E132" s="11">
        <v>1.48</v>
      </c>
      <c r="F132" s="16">
        <f>F126*E132</f>
        <v>0.17094000000000001</v>
      </c>
    </row>
    <row r="133" spans="1:6" hidden="1" x14ac:dyDescent="0.4">
      <c r="A133" s="93"/>
      <c r="B133" s="96"/>
      <c r="C133" s="12" t="s">
        <v>35</v>
      </c>
      <c r="D133" s="11" t="s">
        <v>72</v>
      </c>
      <c r="E133" s="11">
        <v>75.599999999999994</v>
      </c>
      <c r="F133" s="16">
        <f>F126*E133</f>
        <v>8.7317999999999998</v>
      </c>
    </row>
    <row r="134" spans="1:6" hidden="1" x14ac:dyDescent="0.4">
      <c r="A134" s="93"/>
      <c r="B134" s="96"/>
      <c r="C134" s="12" t="s">
        <v>19</v>
      </c>
      <c r="D134" s="11" t="s">
        <v>72</v>
      </c>
      <c r="E134" s="11">
        <v>11</v>
      </c>
      <c r="F134" s="16">
        <f>F126*E134</f>
        <v>1.2705</v>
      </c>
    </row>
    <row r="135" spans="1:6" ht="32.4" hidden="1" x14ac:dyDescent="0.4">
      <c r="A135" s="94"/>
      <c r="B135" s="97"/>
      <c r="C135" s="12" t="s">
        <v>59</v>
      </c>
      <c r="D135" s="11" t="s">
        <v>9</v>
      </c>
      <c r="E135" s="11"/>
      <c r="F135" s="16">
        <f>F133*1.6</f>
        <v>13.970880000000001</v>
      </c>
    </row>
    <row r="136" spans="1:6" customFormat="1" ht="16.2" x14ac:dyDescent="0.3">
      <c r="A136" s="92">
        <v>7</v>
      </c>
      <c r="B136" s="95"/>
      <c r="C136" s="33" t="s">
        <v>80</v>
      </c>
      <c r="D136" s="11" t="s">
        <v>6</v>
      </c>
      <c r="E136" s="11"/>
      <c r="F136" s="20">
        <v>7.0000000000000007E-2</v>
      </c>
    </row>
    <row r="137" spans="1:6" customFormat="1" ht="16.2" hidden="1" x14ac:dyDescent="0.3">
      <c r="A137" s="93"/>
      <c r="B137" s="96"/>
      <c r="C137" s="56" t="s">
        <v>127</v>
      </c>
      <c r="D137" s="11" t="s">
        <v>14</v>
      </c>
      <c r="E137" s="11">
        <v>0.3</v>
      </c>
      <c r="F137" s="16">
        <f>F136*E137</f>
        <v>2.1000000000000001E-2</v>
      </c>
    </row>
    <row r="138" spans="1:6" customFormat="1" ht="16.2" hidden="1" x14ac:dyDescent="0.3">
      <c r="A138" s="94"/>
      <c r="B138" s="97"/>
      <c r="C138" s="56" t="s">
        <v>81</v>
      </c>
      <c r="D138" s="11" t="s">
        <v>9</v>
      </c>
      <c r="E138" s="11">
        <v>1.03</v>
      </c>
      <c r="F138" s="16">
        <f>F136*E138</f>
        <v>7.2100000000000011E-2</v>
      </c>
    </row>
    <row r="139" spans="1:6" s="22" customFormat="1" ht="48.6" x14ac:dyDescent="0.3">
      <c r="A139" s="114">
        <v>8</v>
      </c>
      <c r="B139" s="111"/>
      <c r="C139" s="21" t="s">
        <v>93</v>
      </c>
      <c r="D139" s="11" t="s">
        <v>83</v>
      </c>
      <c r="E139" s="11"/>
      <c r="F139" s="34">
        <v>0.11550000000000001</v>
      </c>
    </row>
    <row r="140" spans="1:6" s="38" customFormat="1" ht="16.2" hidden="1" x14ac:dyDescent="0.35">
      <c r="A140" s="115"/>
      <c r="B140" s="112"/>
      <c r="C140" s="36" t="s">
        <v>28</v>
      </c>
      <c r="D140" s="35" t="s">
        <v>29</v>
      </c>
      <c r="E140" s="35">
        <f>37.5+2*0.07</f>
        <v>37.64</v>
      </c>
      <c r="F140" s="35">
        <f>F139*E140</f>
        <v>4.3474200000000005</v>
      </c>
    </row>
    <row r="141" spans="1:6" s="38" customFormat="1" ht="16.2" hidden="1" x14ac:dyDescent="0.35">
      <c r="A141" s="115"/>
      <c r="B141" s="112"/>
      <c r="C141" s="36" t="s">
        <v>53</v>
      </c>
      <c r="D141" s="35" t="s">
        <v>32</v>
      </c>
      <c r="E141" s="35">
        <v>3.02</v>
      </c>
      <c r="F141" s="35">
        <f>E141*F139</f>
        <v>0.34881000000000001</v>
      </c>
    </row>
    <row r="142" spans="1:6" s="38" customFormat="1" ht="16.2" hidden="1" x14ac:dyDescent="0.35">
      <c r="A142" s="115"/>
      <c r="B142" s="112"/>
      <c r="C142" s="36" t="s">
        <v>54</v>
      </c>
      <c r="D142" s="35" t="s">
        <v>32</v>
      </c>
      <c r="E142" s="35">
        <v>3.7</v>
      </c>
      <c r="F142" s="35">
        <f>F139*E142</f>
        <v>0.42735000000000006</v>
      </c>
    </row>
    <row r="143" spans="1:6" s="38" customFormat="1" ht="16.2" hidden="1" x14ac:dyDescent="0.35">
      <c r="A143" s="115"/>
      <c r="B143" s="112"/>
      <c r="C143" s="36" t="s">
        <v>55</v>
      </c>
      <c r="D143" s="35" t="s">
        <v>32</v>
      </c>
      <c r="E143" s="35">
        <v>11.1</v>
      </c>
      <c r="F143" s="35">
        <f>F139*E143</f>
        <v>1.2820499999999999</v>
      </c>
    </row>
    <row r="144" spans="1:6" s="38" customFormat="1" ht="16.2" hidden="1" x14ac:dyDescent="0.35">
      <c r="A144" s="115"/>
      <c r="B144" s="112"/>
      <c r="C144" s="36" t="s">
        <v>30</v>
      </c>
      <c r="D144" s="35" t="s">
        <v>3</v>
      </c>
      <c r="E144" s="35">
        <v>2.2999999999999998</v>
      </c>
      <c r="F144" s="35">
        <f>E144*F139</f>
        <v>0.26565</v>
      </c>
    </row>
    <row r="145" spans="1:12" s="38" customFormat="1" ht="16.2" hidden="1" x14ac:dyDescent="0.35">
      <c r="A145" s="115"/>
      <c r="B145" s="112"/>
      <c r="C145" s="36" t="s">
        <v>31</v>
      </c>
      <c r="D145" s="35" t="s">
        <v>3</v>
      </c>
      <c r="E145" s="35">
        <f>14.5+2*0.2</f>
        <v>14.9</v>
      </c>
      <c r="F145" s="35">
        <f>F139*E145</f>
        <v>1.7209500000000002</v>
      </c>
    </row>
    <row r="146" spans="1:12" s="38" customFormat="1" ht="16.2" hidden="1" x14ac:dyDescent="0.35">
      <c r="A146" s="115"/>
      <c r="B146" s="112"/>
      <c r="C146" s="36" t="s">
        <v>128</v>
      </c>
      <c r="D146" s="35" t="s">
        <v>6</v>
      </c>
      <c r="E146" s="59">
        <f>97.4+2*12.1</f>
        <v>121.60000000000001</v>
      </c>
      <c r="F146" s="35">
        <f>E146*F139</f>
        <v>14.044800000000002</v>
      </c>
      <c r="L146" s="70"/>
    </row>
    <row r="147" spans="1:12" s="1" customFormat="1" hidden="1" x14ac:dyDescent="0.4">
      <c r="A147" s="116"/>
      <c r="B147" s="113"/>
      <c r="C147" s="60" t="s">
        <v>64</v>
      </c>
      <c r="D147" s="61" t="s">
        <v>9</v>
      </c>
      <c r="E147" s="61"/>
      <c r="F147" s="62">
        <f>F146</f>
        <v>14.044800000000002</v>
      </c>
    </row>
    <row r="148" spans="1:12" x14ac:dyDescent="0.4">
      <c r="A148" s="9"/>
      <c r="B148" s="9"/>
      <c r="C148" s="99" t="s">
        <v>91</v>
      </c>
      <c r="D148" s="100"/>
      <c r="E148" s="100"/>
      <c r="F148" s="101"/>
    </row>
    <row r="149" spans="1:12" customFormat="1" ht="97.2" x14ac:dyDescent="0.3">
      <c r="A149" s="92">
        <v>1</v>
      </c>
      <c r="B149" s="102"/>
      <c r="C149" s="27" t="s">
        <v>95</v>
      </c>
      <c r="D149" s="11" t="s">
        <v>72</v>
      </c>
      <c r="E149" s="11"/>
      <c r="F149" s="26">
        <v>37.96</v>
      </c>
      <c r="K149" s="58"/>
    </row>
    <row r="150" spans="1:12" customFormat="1" ht="16.2" hidden="1" x14ac:dyDescent="0.3">
      <c r="A150" s="93"/>
      <c r="B150" s="103"/>
      <c r="C150" s="10" t="s">
        <v>74</v>
      </c>
      <c r="D150" s="11" t="s">
        <v>12</v>
      </c>
      <c r="E150" s="11">
        <v>1.32E-2</v>
      </c>
      <c r="F150" s="15">
        <f>F149*E150</f>
        <v>0.50107199999999996</v>
      </c>
      <c r="K150" s="58"/>
    </row>
    <row r="151" spans="1:12" customFormat="1" ht="16.2" hidden="1" x14ac:dyDescent="0.3">
      <c r="A151" s="94"/>
      <c r="B151" s="104"/>
      <c r="C151" s="10" t="s">
        <v>75</v>
      </c>
      <c r="D151" s="11" t="s">
        <v>14</v>
      </c>
      <c r="E151" s="11">
        <v>2.9499999999999998E-2</v>
      </c>
      <c r="F151" s="15">
        <f>F149*E151</f>
        <v>1.11982</v>
      </c>
      <c r="K151" s="58"/>
    </row>
    <row r="152" spans="1:12" customFormat="1" ht="16.2" hidden="1" x14ac:dyDescent="0.3">
      <c r="A152" s="84"/>
      <c r="B152" s="87"/>
      <c r="C152" s="10" t="s">
        <v>13</v>
      </c>
      <c r="D152" s="11" t="s">
        <v>24</v>
      </c>
      <c r="E152" s="11">
        <f>2.1/1000</f>
        <v>2.1000000000000003E-3</v>
      </c>
      <c r="F152" s="15">
        <f>E152*F149</f>
        <v>7.9716000000000009E-2</v>
      </c>
      <c r="K152" s="58"/>
    </row>
    <row r="153" spans="1:12" customFormat="1" ht="16.2" hidden="1" x14ac:dyDescent="0.3">
      <c r="A153" s="84"/>
      <c r="B153" s="87"/>
      <c r="C153" s="10" t="s">
        <v>125</v>
      </c>
      <c r="D153" s="11" t="s">
        <v>126</v>
      </c>
      <c r="E153" s="11">
        <f>0.05/1000</f>
        <v>5.0000000000000002E-5</v>
      </c>
      <c r="F153" s="15">
        <f>F149*E153</f>
        <v>1.8980000000000002E-3</v>
      </c>
      <c r="K153" s="58"/>
    </row>
    <row r="154" spans="1:12" customFormat="1" ht="48.6" x14ac:dyDescent="0.3">
      <c r="A154" s="92">
        <v>2</v>
      </c>
      <c r="B154" s="95"/>
      <c r="C154" s="28" t="s">
        <v>92</v>
      </c>
      <c r="D154" s="11" t="s">
        <v>72</v>
      </c>
      <c r="E154" s="11"/>
      <c r="F154" s="20">
        <v>16.27</v>
      </c>
    </row>
    <row r="155" spans="1:12" customFormat="1" ht="16.2" hidden="1" x14ac:dyDescent="0.3">
      <c r="A155" s="94"/>
      <c r="B155" s="97"/>
      <c r="C155" s="12" t="s">
        <v>74</v>
      </c>
      <c r="D155" s="11" t="s">
        <v>12</v>
      </c>
      <c r="E155" s="11">
        <v>2.06</v>
      </c>
      <c r="F155" s="16">
        <f>F154*E155</f>
        <v>33.516199999999998</v>
      </c>
    </row>
    <row r="156" spans="1:12" s="24" customFormat="1" ht="16.2" x14ac:dyDescent="0.3">
      <c r="A156" s="25">
        <v>3</v>
      </c>
      <c r="B156" s="57"/>
      <c r="C156" s="29" t="s">
        <v>10</v>
      </c>
      <c r="D156" s="13" t="s">
        <v>6</v>
      </c>
      <c r="E156" s="13"/>
      <c r="F156" s="30">
        <f>(F149+F154)*1.6</f>
        <v>86.768000000000015</v>
      </c>
    </row>
    <row r="157" spans="1:12" customFormat="1" ht="32.4" x14ac:dyDescent="0.3">
      <c r="A157" s="92">
        <v>4</v>
      </c>
      <c r="B157" s="102"/>
      <c r="C157" s="28" t="s">
        <v>7</v>
      </c>
      <c r="D157" s="11" t="s">
        <v>76</v>
      </c>
      <c r="E157" s="11"/>
      <c r="F157" s="20">
        <v>208.6</v>
      </c>
    </row>
    <row r="158" spans="1:12" customFormat="1" ht="16.2" hidden="1" x14ac:dyDescent="0.3">
      <c r="A158" s="94"/>
      <c r="B158" s="104"/>
      <c r="C158" s="12" t="s">
        <v>77</v>
      </c>
      <c r="D158" s="11" t="s">
        <v>14</v>
      </c>
      <c r="E158" s="11">
        <v>4.4999999999999999E-4</v>
      </c>
      <c r="F158" s="16">
        <f>F157*E158</f>
        <v>9.3869999999999995E-2</v>
      </c>
    </row>
    <row r="159" spans="1:12" customFormat="1" ht="48.6" x14ac:dyDescent="0.3">
      <c r="A159" s="92">
        <v>5</v>
      </c>
      <c r="B159" s="102"/>
      <c r="C159" s="28" t="s">
        <v>94</v>
      </c>
      <c r="D159" s="11" t="s">
        <v>73</v>
      </c>
      <c r="E159" s="11"/>
      <c r="F159" s="32">
        <v>0.31280000000000002</v>
      </c>
      <c r="I159" t="s">
        <v>79</v>
      </c>
    </row>
    <row r="160" spans="1:12" hidden="1" x14ac:dyDescent="0.4">
      <c r="A160" s="93"/>
      <c r="B160" s="103"/>
      <c r="C160" s="12" t="s">
        <v>11</v>
      </c>
      <c r="D160" s="11" t="s">
        <v>12</v>
      </c>
      <c r="E160" s="11">
        <v>15</v>
      </c>
      <c r="F160" s="16">
        <f>F159*E160</f>
        <v>4.6920000000000002</v>
      </c>
    </row>
    <row r="161" spans="1:6" hidden="1" x14ac:dyDescent="0.4">
      <c r="A161" s="93"/>
      <c r="B161" s="103"/>
      <c r="C161" s="12" t="s">
        <v>15</v>
      </c>
      <c r="D161" s="11" t="s">
        <v>14</v>
      </c>
      <c r="E161" s="11">
        <v>2.16</v>
      </c>
      <c r="F161" s="16">
        <f>F159*E161</f>
        <v>0.67564800000000014</v>
      </c>
    </row>
    <row r="162" spans="1:6" hidden="1" x14ac:dyDescent="0.4">
      <c r="A162" s="93"/>
      <c r="B162" s="103"/>
      <c r="C162" s="12" t="s">
        <v>16</v>
      </c>
      <c r="D162" s="11" t="s">
        <v>14</v>
      </c>
      <c r="E162" s="11">
        <v>2.73</v>
      </c>
      <c r="F162" s="16">
        <f>F159*E162</f>
        <v>0.85394400000000004</v>
      </c>
    </row>
    <row r="163" spans="1:6" hidden="1" x14ac:dyDescent="0.4">
      <c r="A163" s="93"/>
      <c r="B163" s="103"/>
      <c r="C163" s="12" t="s">
        <v>17</v>
      </c>
      <c r="D163" s="11" t="s">
        <v>14</v>
      </c>
      <c r="E163" s="11">
        <v>0.97</v>
      </c>
      <c r="F163" s="16">
        <f>F159*E163</f>
        <v>0.30341600000000002</v>
      </c>
    </row>
    <row r="164" spans="1:6" hidden="1" x14ac:dyDescent="0.4">
      <c r="A164" s="93"/>
      <c r="B164" s="103"/>
      <c r="C164" s="12" t="s">
        <v>18</v>
      </c>
      <c r="D164" s="11" t="s">
        <v>72</v>
      </c>
      <c r="E164" s="11">
        <v>122</v>
      </c>
      <c r="F164" s="16">
        <f>F159*E164</f>
        <v>38.1616</v>
      </c>
    </row>
    <row r="165" spans="1:6" hidden="1" x14ac:dyDescent="0.4">
      <c r="A165" s="93"/>
      <c r="B165" s="103"/>
      <c r="C165" s="12" t="s">
        <v>19</v>
      </c>
      <c r="D165" s="11" t="s">
        <v>72</v>
      </c>
      <c r="E165" s="11">
        <v>7</v>
      </c>
      <c r="F165" s="16">
        <f>F159*E165</f>
        <v>2.1896</v>
      </c>
    </row>
    <row r="166" spans="1:6" ht="32.4" hidden="1" x14ac:dyDescent="0.4">
      <c r="A166" s="94"/>
      <c r="B166" s="104"/>
      <c r="C166" s="12" t="s">
        <v>58</v>
      </c>
      <c r="D166" s="11" t="s">
        <v>9</v>
      </c>
      <c r="E166" s="11"/>
      <c r="F166" s="16">
        <f>F164*1.6</f>
        <v>61.05856</v>
      </c>
    </row>
    <row r="167" spans="1:6" customFormat="1" ht="32.4" x14ac:dyDescent="0.3">
      <c r="A167" s="92">
        <v>6</v>
      </c>
      <c r="B167" s="95"/>
      <c r="C167" s="33" t="s">
        <v>88</v>
      </c>
      <c r="D167" s="11" t="s">
        <v>83</v>
      </c>
      <c r="E167" s="11"/>
      <c r="F167" s="32">
        <v>0.20860000000000001</v>
      </c>
    </row>
    <row r="168" spans="1:6" hidden="1" x14ac:dyDescent="0.4">
      <c r="A168" s="93"/>
      <c r="B168" s="96"/>
      <c r="C168" s="12" t="s">
        <v>11</v>
      </c>
      <c r="D168" s="11" t="s">
        <v>12</v>
      </c>
      <c r="E168" s="11">
        <v>42.9</v>
      </c>
      <c r="F168" s="16">
        <f>F167*E168</f>
        <v>8.9489400000000003</v>
      </c>
    </row>
    <row r="169" spans="1:6" hidden="1" x14ac:dyDescent="0.4">
      <c r="A169" s="93"/>
      <c r="B169" s="96"/>
      <c r="C169" s="12" t="s">
        <v>15</v>
      </c>
      <c r="D169" s="11" t="s">
        <v>14</v>
      </c>
      <c r="E169" s="11">
        <v>2.69</v>
      </c>
      <c r="F169" s="16">
        <f>F167*E169</f>
        <v>0.56113400000000002</v>
      </c>
    </row>
    <row r="170" spans="1:6" hidden="1" x14ac:dyDescent="0.4">
      <c r="A170" s="93"/>
      <c r="B170" s="96"/>
      <c r="C170" s="12" t="s">
        <v>16</v>
      </c>
      <c r="D170" s="11" t="s">
        <v>14</v>
      </c>
      <c r="E170" s="11">
        <v>0.41</v>
      </c>
      <c r="F170" s="16">
        <f>F167*E170</f>
        <v>8.5526000000000005E-2</v>
      </c>
    </row>
    <row r="171" spans="1:6" hidden="1" x14ac:dyDescent="0.4">
      <c r="A171" s="93"/>
      <c r="B171" s="96"/>
      <c r="C171" s="12" t="s">
        <v>21</v>
      </c>
      <c r="D171" s="11" t="s">
        <v>14</v>
      </c>
      <c r="E171" s="11">
        <v>7.6</v>
      </c>
      <c r="F171" s="16">
        <f>F167*E171</f>
        <v>1.5853599999999999</v>
      </c>
    </row>
    <row r="172" spans="1:6" hidden="1" x14ac:dyDescent="0.4">
      <c r="A172" s="93"/>
      <c r="B172" s="96"/>
      <c r="C172" s="12" t="s">
        <v>22</v>
      </c>
      <c r="D172" s="11" t="s">
        <v>14</v>
      </c>
      <c r="E172" s="11">
        <v>7.4</v>
      </c>
      <c r="F172" s="16">
        <f>F167*E172</f>
        <v>1.5436400000000001</v>
      </c>
    </row>
    <row r="173" spans="1:6" hidden="1" x14ac:dyDescent="0.4">
      <c r="A173" s="93"/>
      <c r="B173" s="96"/>
      <c r="C173" s="12" t="s">
        <v>17</v>
      </c>
      <c r="D173" s="11" t="s">
        <v>14</v>
      </c>
      <c r="E173" s="11">
        <v>1.48</v>
      </c>
      <c r="F173" s="16">
        <f>F167*E173</f>
        <v>0.308728</v>
      </c>
    </row>
    <row r="174" spans="1:6" hidden="1" x14ac:dyDescent="0.4">
      <c r="A174" s="93"/>
      <c r="B174" s="96"/>
      <c r="C174" s="12" t="s">
        <v>35</v>
      </c>
      <c r="D174" s="11" t="s">
        <v>72</v>
      </c>
      <c r="E174" s="11">
        <v>75.599999999999994</v>
      </c>
      <c r="F174" s="16">
        <f>F167*E174</f>
        <v>15.770159999999999</v>
      </c>
    </row>
    <row r="175" spans="1:6" hidden="1" x14ac:dyDescent="0.4">
      <c r="A175" s="93"/>
      <c r="B175" s="96"/>
      <c r="C175" s="12" t="s">
        <v>19</v>
      </c>
      <c r="D175" s="11" t="s">
        <v>72</v>
      </c>
      <c r="E175" s="11">
        <v>11</v>
      </c>
      <c r="F175" s="16">
        <f>F167*E175</f>
        <v>2.2946</v>
      </c>
    </row>
    <row r="176" spans="1:6" ht="32.4" hidden="1" x14ac:dyDescent="0.4">
      <c r="A176" s="94"/>
      <c r="B176" s="97"/>
      <c r="C176" s="12" t="s">
        <v>59</v>
      </c>
      <c r="D176" s="11" t="s">
        <v>9</v>
      </c>
      <c r="E176" s="11"/>
      <c r="F176" s="16">
        <f>F174*1.6</f>
        <v>25.232256</v>
      </c>
    </row>
    <row r="177" spans="1:6" customFormat="1" ht="16.2" x14ac:dyDescent="0.3">
      <c r="A177" s="92">
        <v>7</v>
      </c>
      <c r="B177" s="95"/>
      <c r="C177" s="33" t="s">
        <v>80</v>
      </c>
      <c r="D177" s="11" t="s">
        <v>6</v>
      </c>
      <c r="E177" s="11"/>
      <c r="F177" s="31">
        <v>0.125</v>
      </c>
    </row>
    <row r="178" spans="1:6" customFormat="1" ht="16.2" hidden="1" x14ac:dyDescent="0.3">
      <c r="A178" s="93"/>
      <c r="B178" s="96"/>
      <c r="C178" s="56" t="s">
        <v>127</v>
      </c>
      <c r="D178" s="11" t="s">
        <v>14</v>
      </c>
      <c r="E178" s="11">
        <v>0.3</v>
      </c>
      <c r="F178" s="16">
        <f>F177*E178</f>
        <v>3.7499999999999999E-2</v>
      </c>
    </row>
    <row r="179" spans="1:6" customFormat="1" ht="16.2" hidden="1" x14ac:dyDescent="0.3">
      <c r="A179" s="94"/>
      <c r="B179" s="97"/>
      <c r="C179" s="56" t="s">
        <v>81</v>
      </c>
      <c r="D179" s="11" t="s">
        <v>9</v>
      </c>
      <c r="E179" s="11">
        <v>1.03</v>
      </c>
      <c r="F179" s="16">
        <f>F177*E179</f>
        <v>0.12875</v>
      </c>
    </row>
    <row r="180" spans="1:6" s="22" customFormat="1" ht="48.6" x14ac:dyDescent="0.3">
      <c r="A180" s="114">
        <v>8</v>
      </c>
      <c r="B180" s="111"/>
      <c r="C180" s="23" t="s">
        <v>93</v>
      </c>
      <c r="D180" s="11" t="s">
        <v>83</v>
      </c>
      <c r="E180" s="11"/>
      <c r="F180" s="34">
        <v>0.20860000000000001</v>
      </c>
    </row>
    <row r="181" spans="1:6" s="38" customFormat="1" ht="16.2" hidden="1" x14ac:dyDescent="0.35">
      <c r="A181" s="115"/>
      <c r="B181" s="112"/>
      <c r="C181" s="36" t="s">
        <v>28</v>
      </c>
      <c r="D181" s="35" t="s">
        <v>29</v>
      </c>
      <c r="E181" s="35">
        <f>37.5+2*0.07</f>
        <v>37.64</v>
      </c>
      <c r="F181" s="35">
        <f>F180*E181</f>
        <v>7.8517040000000007</v>
      </c>
    </row>
    <row r="182" spans="1:6" s="38" customFormat="1" ht="16.2" hidden="1" x14ac:dyDescent="0.35">
      <c r="A182" s="115"/>
      <c r="B182" s="112"/>
      <c r="C182" s="36" t="s">
        <v>53</v>
      </c>
      <c r="D182" s="35" t="s">
        <v>32</v>
      </c>
      <c r="E182" s="35">
        <v>3.02</v>
      </c>
      <c r="F182" s="35">
        <f>E182*F180</f>
        <v>0.62997199999999998</v>
      </c>
    </row>
    <row r="183" spans="1:6" s="38" customFormat="1" ht="16.2" hidden="1" x14ac:dyDescent="0.35">
      <c r="A183" s="115"/>
      <c r="B183" s="112"/>
      <c r="C183" s="36" t="s">
        <v>54</v>
      </c>
      <c r="D183" s="35" t="s">
        <v>32</v>
      </c>
      <c r="E183" s="35">
        <v>3.7</v>
      </c>
      <c r="F183" s="35">
        <f>F180*E183</f>
        <v>0.77182000000000006</v>
      </c>
    </row>
    <row r="184" spans="1:6" s="38" customFormat="1" ht="16.2" hidden="1" x14ac:dyDescent="0.35">
      <c r="A184" s="115"/>
      <c r="B184" s="112"/>
      <c r="C184" s="36" t="s">
        <v>55</v>
      </c>
      <c r="D184" s="35" t="s">
        <v>32</v>
      </c>
      <c r="E184" s="35">
        <v>11.1</v>
      </c>
      <c r="F184" s="35">
        <f>F180*E184</f>
        <v>2.3154599999999999</v>
      </c>
    </row>
    <row r="185" spans="1:6" s="38" customFormat="1" ht="16.2" hidden="1" x14ac:dyDescent="0.35">
      <c r="A185" s="115"/>
      <c r="B185" s="112"/>
      <c r="C185" s="36" t="s">
        <v>30</v>
      </c>
      <c r="D185" s="35" t="s">
        <v>3</v>
      </c>
      <c r="E185" s="35">
        <v>2.2999999999999998</v>
      </c>
      <c r="F185" s="35">
        <f>E185*F180</f>
        <v>0.47977999999999998</v>
      </c>
    </row>
    <row r="186" spans="1:6" s="38" customFormat="1" ht="16.2" hidden="1" x14ac:dyDescent="0.35">
      <c r="A186" s="115"/>
      <c r="B186" s="112"/>
      <c r="C186" s="36" t="s">
        <v>31</v>
      </c>
      <c r="D186" s="35" t="s">
        <v>3</v>
      </c>
      <c r="E186" s="35">
        <f>14.5+2*0.2</f>
        <v>14.9</v>
      </c>
      <c r="F186" s="35">
        <f>F180*E186</f>
        <v>3.1081400000000001</v>
      </c>
    </row>
    <row r="187" spans="1:6" s="38" customFormat="1" ht="16.2" hidden="1" x14ac:dyDescent="0.35">
      <c r="A187" s="115"/>
      <c r="B187" s="112"/>
      <c r="C187" s="36" t="s">
        <v>97</v>
      </c>
      <c r="D187" s="35" t="s">
        <v>6</v>
      </c>
      <c r="E187" s="59">
        <f>97.4+2*12.1</f>
        <v>121.60000000000001</v>
      </c>
      <c r="F187" s="35">
        <f>E187*F180</f>
        <v>25.365760000000002</v>
      </c>
    </row>
    <row r="188" spans="1:6" s="1" customFormat="1" hidden="1" x14ac:dyDescent="0.4">
      <c r="A188" s="116"/>
      <c r="B188" s="113"/>
      <c r="C188" s="60" t="s">
        <v>64</v>
      </c>
      <c r="D188" s="61" t="s">
        <v>9</v>
      </c>
      <c r="E188" s="61"/>
      <c r="F188" s="62">
        <f>F187</f>
        <v>25.365760000000002</v>
      </c>
    </row>
    <row r="189" spans="1:6" s="22" customFormat="1" ht="16.2" x14ac:dyDescent="0.3">
      <c r="A189" s="71"/>
      <c r="B189" s="72"/>
      <c r="C189" s="21" t="s">
        <v>112</v>
      </c>
      <c r="D189" s="11"/>
      <c r="E189" s="11"/>
      <c r="F189" s="17"/>
    </row>
    <row r="190" spans="1:6" customFormat="1" ht="81" x14ac:dyDescent="0.3">
      <c r="A190" s="125">
        <v>1</v>
      </c>
      <c r="B190" s="126"/>
      <c r="C190" s="8" t="s">
        <v>108</v>
      </c>
      <c r="D190" s="11" t="s">
        <v>121</v>
      </c>
      <c r="E190" s="11"/>
      <c r="F190" s="41">
        <v>0.37019999999999997</v>
      </c>
    </row>
    <row r="191" spans="1:6" customFormat="1" ht="16.2" hidden="1" x14ac:dyDescent="0.3">
      <c r="A191" s="125"/>
      <c r="B191" s="126"/>
      <c r="C191" s="14" t="s">
        <v>11</v>
      </c>
      <c r="D191" s="11" t="s">
        <v>12</v>
      </c>
      <c r="E191" s="11">
        <v>13.2</v>
      </c>
      <c r="F191" s="18">
        <f>F190*E191</f>
        <v>4.886639999999999</v>
      </c>
    </row>
    <row r="192" spans="1:6" customFormat="1" ht="16.2" hidden="1" x14ac:dyDescent="0.3">
      <c r="A192" s="125"/>
      <c r="B192" s="126"/>
      <c r="C192" s="14" t="s">
        <v>33</v>
      </c>
      <c r="D192" s="11" t="s">
        <v>34</v>
      </c>
      <c r="E192" s="11">
        <v>29.5</v>
      </c>
      <c r="F192" s="18">
        <f>F190*E192</f>
        <v>10.9209</v>
      </c>
    </row>
    <row r="193" spans="1:6" customFormat="1" ht="16.2" hidden="1" x14ac:dyDescent="0.3">
      <c r="A193" s="125"/>
      <c r="B193" s="126"/>
      <c r="C193" s="14" t="s">
        <v>13</v>
      </c>
      <c r="D193" s="11" t="s">
        <v>24</v>
      </c>
      <c r="E193" s="11">
        <v>2.1</v>
      </c>
      <c r="F193" s="18">
        <f>F190*E193</f>
        <v>0.77742</v>
      </c>
    </row>
    <row r="194" spans="1:6" customFormat="1" ht="16.2" x14ac:dyDescent="0.3">
      <c r="A194" s="81"/>
      <c r="B194" s="82"/>
      <c r="C194" s="10" t="s">
        <v>125</v>
      </c>
      <c r="D194" s="11" t="s">
        <v>126</v>
      </c>
      <c r="E194" s="11">
        <f>0.05</f>
        <v>0.05</v>
      </c>
      <c r="F194" s="15">
        <f>F190*E194</f>
        <v>1.8509999999999999E-2</v>
      </c>
    </row>
    <row r="195" spans="1:6" customFormat="1" ht="48.6" x14ac:dyDescent="0.3">
      <c r="A195" s="125">
        <v>2</v>
      </c>
      <c r="B195" s="126"/>
      <c r="C195" s="8" t="s">
        <v>109</v>
      </c>
      <c r="D195" s="11" t="s">
        <v>73</v>
      </c>
      <c r="E195" s="11"/>
      <c r="F195" s="40">
        <v>0.41099999999999998</v>
      </c>
    </row>
    <row r="196" spans="1:6" customFormat="1" ht="16.2" hidden="1" x14ac:dyDescent="0.3">
      <c r="A196" s="125"/>
      <c r="B196" s="126"/>
      <c r="C196" s="14" t="s">
        <v>11</v>
      </c>
      <c r="D196" s="11" t="s">
        <v>12</v>
      </c>
      <c r="E196" s="11">
        <v>206</v>
      </c>
      <c r="F196" s="18">
        <f>F195*E196</f>
        <v>84.665999999999997</v>
      </c>
    </row>
    <row r="197" spans="1:6" customFormat="1" ht="64.8" x14ac:dyDescent="0.3">
      <c r="A197" s="125">
        <v>3</v>
      </c>
      <c r="B197" s="126"/>
      <c r="C197" s="8" t="s">
        <v>110</v>
      </c>
      <c r="D197" s="11" t="s">
        <v>121</v>
      </c>
      <c r="E197" s="11"/>
      <c r="F197" s="41">
        <v>4.5400000000000003E-2</v>
      </c>
    </row>
    <row r="198" spans="1:6" customFormat="1" ht="16.2" hidden="1" x14ac:dyDescent="0.3">
      <c r="A198" s="125"/>
      <c r="B198" s="126"/>
      <c r="C198" s="14" t="s">
        <v>11</v>
      </c>
      <c r="D198" s="11" t="s">
        <v>12</v>
      </c>
      <c r="E198" s="11">
        <v>13.2</v>
      </c>
      <c r="F198" s="18">
        <f>F197*E198</f>
        <v>0.59928000000000003</v>
      </c>
    </row>
    <row r="199" spans="1:6" customFormat="1" ht="16.2" hidden="1" x14ac:dyDescent="0.3">
      <c r="A199" s="125"/>
      <c r="B199" s="126"/>
      <c r="C199" s="14" t="s">
        <v>33</v>
      </c>
      <c r="D199" s="11" t="s">
        <v>34</v>
      </c>
      <c r="E199" s="11">
        <v>29.5</v>
      </c>
      <c r="F199" s="18">
        <f>F197*E199</f>
        <v>1.3393000000000002</v>
      </c>
    </row>
    <row r="200" spans="1:6" customFormat="1" ht="16.2" hidden="1" x14ac:dyDescent="0.3">
      <c r="A200" s="125"/>
      <c r="B200" s="126"/>
      <c r="C200" s="14" t="s">
        <v>13</v>
      </c>
      <c r="D200" s="11" t="s">
        <v>24</v>
      </c>
      <c r="E200" s="11">
        <v>2.1</v>
      </c>
      <c r="F200" s="18">
        <f>F197*E200</f>
        <v>9.5340000000000008E-2</v>
      </c>
    </row>
    <row r="201" spans="1:6" customFormat="1" ht="16.2" hidden="1" x14ac:dyDescent="0.3">
      <c r="A201" s="81"/>
      <c r="B201" s="82"/>
      <c r="C201" s="10" t="s">
        <v>125</v>
      </c>
      <c r="D201" s="11" t="s">
        <v>126</v>
      </c>
      <c r="E201" s="11">
        <f>0.05</f>
        <v>0.05</v>
      </c>
      <c r="F201" s="15">
        <f>F197*E201</f>
        <v>2.2700000000000003E-3</v>
      </c>
    </row>
    <row r="202" spans="1:6" customFormat="1" ht="48.6" x14ac:dyDescent="0.3">
      <c r="A202" s="125">
        <v>4</v>
      </c>
      <c r="B202" s="126"/>
      <c r="C202" s="8" t="s">
        <v>111</v>
      </c>
      <c r="D202" s="11" t="s">
        <v>73</v>
      </c>
      <c r="E202" s="11"/>
      <c r="F202" s="40">
        <v>0.05</v>
      </c>
    </row>
    <row r="203" spans="1:6" customFormat="1" ht="16.2" hidden="1" x14ac:dyDescent="0.3">
      <c r="A203" s="125"/>
      <c r="B203" s="126"/>
      <c r="C203" s="14" t="s">
        <v>11</v>
      </c>
      <c r="D203" s="11" t="s">
        <v>12</v>
      </c>
      <c r="E203" s="11">
        <v>206</v>
      </c>
      <c r="F203" s="18">
        <f>F202*E203</f>
        <v>10.3</v>
      </c>
    </row>
    <row r="204" spans="1:6" customFormat="1" ht="32.4" x14ac:dyDescent="0.3">
      <c r="A204" s="125">
        <v>5</v>
      </c>
      <c r="B204" s="126"/>
      <c r="C204" s="8" t="s">
        <v>42</v>
      </c>
      <c r="D204" s="11" t="s">
        <v>72</v>
      </c>
      <c r="E204" s="11"/>
      <c r="F204" s="19">
        <v>46.1</v>
      </c>
    </row>
    <row r="205" spans="1:6" customFormat="1" ht="16.2" hidden="1" x14ac:dyDescent="0.3">
      <c r="A205" s="125"/>
      <c r="B205" s="126"/>
      <c r="C205" s="14" t="s">
        <v>11</v>
      </c>
      <c r="D205" s="11" t="s">
        <v>12</v>
      </c>
      <c r="E205" s="11">
        <v>0.87</v>
      </c>
      <c r="F205" s="18">
        <f>F204*E205</f>
        <v>40.106999999999999</v>
      </c>
    </row>
    <row r="206" spans="1:6" customFormat="1" ht="16.2" x14ac:dyDescent="0.3">
      <c r="A206" s="71">
        <v>6</v>
      </c>
      <c r="B206" s="72"/>
      <c r="C206" s="8" t="s">
        <v>61</v>
      </c>
      <c r="D206" s="39" t="s">
        <v>9</v>
      </c>
      <c r="E206" s="11"/>
      <c r="F206" s="19">
        <v>738.64</v>
      </c>
    </row>
    <row r="207" spans="1:6" customFormat="1" ht="48.6" x14ac:dyDescent="0.3">
      <c r="A207" s="125">
        <v>7</v>
      </c>
      <c r="B207" s="126"/>
      <c r="C207" s="8" t="s">
        <v>106</v>
      </c>
      <c r="D207" s="11" t="s">
        <v>72</v>
      </c>
      <c r="E207" s="11"/>
      <c r="F207" s="19">
        <v>2.88</v>
      </c>
    </row>
    <row r="208" spans="1:6" customFormat="1" ht="16.2" hidden="1" x14ac:dyDescent="0.3">
      <c r="A208" s="125"/>
      <c r="B208" s="126"/>
      <c r="C208" s="14" t="s">
        <v>11</v>
      </c>
      <c r="D208" s="11" t="s">
        <v>12</v>
      </c>
      <c r="E208" s="11">
        <v>2.12</v>
      </c>
      <c r="F208" s="18">
        <f>F207*E208</f>
        <v>6.1055999999999999</v>
      </c>
    </row>
    <row r="209" spans="1:6" customFormat="1" ht="16.2" hidden="1" x14ac:dyDescent="0.3">
      <c r="A209" s="125"/>
      <c r="B209" s="126"/>
      <c r="C209" s="14" t="s">
        <v>40</v>
      </c>
      <c r="D209" s="11" t="s">
        <v>24</v>
      </c>
      <c r="E209" s="11">
        <v>0.10100000000000001</v>
      </c>
      <c r="F209" s="18">
        <f>F207*E209</f>
        <v>0.29088000000000003</v>
      </c>
    </row>
    <row r="210" spans="1:6" customFormat="1" ht="16.2" hidden="1" x14ac:dyDescent="0.3">
      <c r="A210" s="125"/>
      <c r="B210" s="126"/>
      <c r="C210" s="14" t="s">
        <v>107</v>
      </c>
      <c r="D210" s="11" t="s">
        <v>72</v>
      </c>
      <c r="E210" s="11">
        <v>1.1000000000000001</v>
      </c>
      <c r="F210" s="18">
        <f>F207*E210</f>
        <v>3.1680000000000001</v>
      </c>
    </row>
    <row r="211" spans="1:6" customFormat="1" ht="16.2" hidden="1" x14ac:dyDescent="0.3">
      <c r="A211" s="125"/>
      <c r="B211" s="126"/>
      <c r="C211" s="14" t="s">
        <v>43</v>
      </c>
      <c r="D211" s="11" t="s">
        <v>9</v>
      </c>
      <c r="E211" s="11"/>
      <c r="F211" s="18">
        <f>F210*1.6</f>
        <v>5.0688000000000004</v>
      </c>
    </row>
    <row r="212" spans="1:6" customFormat="1" ht="32.4" x14ac:dyDescent="0.3">
      <c r="A212" s="125">
        <v>8</v>
      </c>
      <c r="B212" s="126"/>
      <c r="C212" s="8" t="s">
        <v>68</v>
      </c>
      <c r="D212" s="11" t="s">
        <v>72</v>
      </c>
      <c r="E212" s="11"/>
      <c r="F212" s="40">
        <v>2</v>
      </c>
    </row>
    <row r="213" spans="1:6" customFormat="1" ht="16.2" hidden="1" x14ac:dyDescent="0.3">
      <c r="A213" s="125"/>
      <c r="B213" s="126"/>
      <c r="C213" s="14" t="s">
        <v>11</v>
      </c>
      <c r="D213" s="11" t="s">
        <v>12</v>
      </c>
      <c r="E213" s="11">
        <v>1.37</v>
      </c>
      <c r="F213" s="18">
        <f>F212*E213</f>
        <v>2.74</v>
      </c>
    </row>
    <row r="214" spans="1:6" customFormat="1" ht="16.2" hidden="1" x14ac:dyDescent="0.3">
      <c r="A214" s="125"/>
      <c r="B214" s="126"/>
      <c r="C214" s="14" t="s">
        <v>67</v>
      </c>
      <c r="D214" s="11" t="s">
        <v>72</v>
      </c>
      <c r="E214" s="11">
        <v>1.02</v>
      </c>
      <c r="F214" s="18">
        <f>F212*E214</f>
        <v>2.04</v>
      </c>
    </row>
    <row r="215" spans="1:6" customFormat="1" ht="16.2" hidden="1" x14ac:dyDescent="0.3">
      <c r="A215" s="125"/>
      <c r="B215" s="126"/>
      <c r="C215" s="14" t="s">
        <v>23</v>
      </c>
      <c r="D215" s="11" t="s">
        <v>24</v>
      </c>
      <c r="E215" s="11">
        <v>0.62</v>
      </c>
      <c r="F215" s="18">
        <f>F212*E215</f>
        <v>1.24</v>
      </c>
    </row>
    <row r="216" spans="1:6" customFormat="1" ht="32.4" x14ac:dyDescent="0.3">
      <c r="A216" s="125">
        <v>9</v>
      </c>
      <c r="B216" s="126"/>
      <c r="C216" s="8" t="s">
        <v>44</v>
      </c>
      <c r="D216" s="11" t="s">
        <v>72</v>
      </c>
      <c r="E216" s="11"/>
      <c r="F216" s="19">
        <v>8.91</v>
      </c>
    </row>
    <row r="217" spans="1:6" customFormat="1" ht="16.2" hidden="1" x14ac:dyDescent="0.3">
      <c r="A217" s="125"/>
      <c r="B217" s="126"/>
      <c r="C217" s="14" t="s">
        <v>11</v>
      </c>
      <c r="D217" s="11" t="s">
        <v>12</v>
      </c>
      <c r="E217" s="11">
        <v>5.67</v>
      </c>
      <c r="F217" s="18">
        <f>F216*E217</f>
        <v>50.5197</v>
      </c>
    </row>
    <row r="218" spans="1:6" customFormat="1" ht="16.2" hidden="1" x14ac:dyDescent="0.3">
      <c r="A218" s="125"/>
      <c r="B218" s="126"/>
      <c r="C218" s="14" t="s">
        <v>13</v>
      </c>
      <c r="D218" s="11" t="s">
        <v>24</v>
      </c>
      <c r="E218" s="11">
        <v>1</v>
      </c>
      <c r="F218" s="18">
        <f>F216*E218</f>
        <v>8.91</v>
      </c>
    </row>
    <row r="219" spans="1:6" customFormat="1" ht="16.2" hidden="1" x14ac:dyDescent="0.3">
      <c r="A219" s="125"/>
      <c r="B219" s="126"/>
      <c r="C219" s="14" t="s">
        <v>69</v>
      </c>
      <c r="D219" s="11" t="s">
        <v>72</v>
      </c>
      <c r="E219" s="11">
        <v>1.01</v>
      </c>
      <c r="F219" s="18">
        <f>F216*E219</f>
        <v>8.9991000000000003</v>
      </c>
    </row>
    <row r="220" spans="1:6" customFormat="1" ht="16.2" hidden="1" x14ac:dyDescent="0.3">
      <c r="A220" s="125"/>
      <c r="B220" s="126"/>
      <c r="C220" s="14" t="s">
        <v>39</v>
      </c>
      <c r="D220" s="11" t="s">
        <v>72</v>
      </c>
      <c r="E220" s="11">
        <v>1.18</v>
      </c>
      <c r="F220" s="18">
        <f>F216*E220</f>
        <v>10.5138</v>
      </c>
    </row>
    <row r="221" spans="1:6" customFormat="1" ht="16.2" hidden="1" x14ac:dyDescent="0.3">
      <c r="A221" s="125"/>
      <c r="B221" s="126"/>
      <c r="C221" s="14" t="s">
        <v>45</v>
      </c>
      <c r="D221" s="11" t="s">
        <v>72</v>
      </c>
      <c r="E221" s="11">
        <v>2.7400000000000001E-2</v>
      </c>
      <c r="F221" s="18">
        <f>F216*E221</f>
        <v>0.24413400000000002</v>
      </c>
    </row>
    <row r="222" spans="1:6" customFormat="1" ht="16.2" hidden="1" x14ac:dyDescent="0.3">
      <c r="A222" s="125"/>
      <c r="B222" s="126"/>
      <c r="C222" s="14" t="s">
        <v>46</v>
      </c>
      <c r="D222" s="11" t="s">
        <v>41</v>
      </c>
      <c r="E222" s="11">
        <v>1.4E-3</v>
      </c>
      <c r="F222" s="18">
        <f>F216*E222</f>
        <v>1.2474000000000001E-2</v>
      </c>
    </row>
    <row r="223" spans="1:6" customFormat="1" ht="16.2" hidden="1" x14ac:dyDescent="0.3">
      <c r="A223" s="125"/>
      <c r="B223" s="126"/>
      <c r="C223" s="14" t="s">
        <v>23</v>
      </c>
      <c r="D223" s="11" t="s">
        <v>24</v>
      </c>
      <c r="E223" s="11">
        <v>0.34</v>
      </c>
      <c r="F223" s="18">
        <f>F216*E223</f>
        <v>3.0294000000000003</v>
      </c>
    </row>
    <row r="224" spans="1:6" customFormat="1" ht="16.2" hidden="1" x14ac:dyDescent="0.3">
      <c r="A224" s="125"/>
      <c r="B224" s="126"/>
      <c r="C224" s="14" t="s">
        <v>62</v>
      </c>
      <c r="D224" s="11" t="s">
        <v>9</v>
      </c>
      <c r="E224" s="11"/>
      <c r="F224" s="18">
        <f>F219*2.4</f>
        <v>21.597840000000001</v>
      </c>
    </row>
    <row r="225" spans="1:11" customFormat="1" ht="32.4" x14ac:dyDescent="0.3">
      <c r="A225" s="125">
        <v>10</v>
      </c>
      <c r="B225" s="127"/>
      <c r="C225" s="8" t="s">
        <v>47</v>
      </c>
      <c r="D225" s="11" t="s">
        <v>72</v>
      </c>
      <c r="E225" s="11"/>
      <c r="F225" s="19">
        <v>5.57</v>
      </c>
    </row>
    <row r="226" spans="1:11" customFormat="1" ht="16.2" hidden="1" x14ac:dyDescent="0.3">
      <c r="A226" s="125"/>
      <c r="B226" s="127"/>
      <c r="C226" s="14" t="s">
        <v>11</v>
      </c>
      <c r="D226" s="11" t="s">
        <v>12</v>
      </c>
      <c r="E226" s="11">
        <v>0.15</v>
      </c>
      <c r="F226" s="18">
        <f>F225*E226</f>
        <v>0.83550000000000002</v>
      </c>
    </row>
    <row r="227" spans="1:11" customFormat="1" ht="16.2" hidden="1" x14ac:dyDescent="0.3">
      <c r="A227" s="125"/>
      <c r="B227" s="127"/>
      <c r="C227" s="14" t="s">
        <v>18</v>
      </c>
      <c r="D227" s="11" t="s">
        <v>72</v>
      </c>
      <c r="E227" s="11">
        <v>1.22</v>
      </c>
      <c r="F227" s="18">
        <f>F225*E227</f>
        <v>6.7953999999999999</v>
      </c>
    </row>
    <row r="228" spans="1:11" customFormat="1" ht="32.4" hidden="1" x14ac:dyDescent="0.3">
      <c r="A228" s="125"/>
      <c r="B228" s="127"/>
      <c r="C228" s="14" t="s">
        <v>27</v>
      </c>
      <c r="D228" s="11" t="s">
        <v>9</v>
      </c>
      <c r="E228" s="11"/>
      <c r="F228" s="18">
        <f>F227*1.6</f>
        <v>10.872640000000001</v>
      </c>
    </row>
    <row r="229" spans="1:11" customFormat="1" ht="32.4" x14ac:dyDescent="0.3">
      <c r="A229" s="125">
        <v>11</v>
      </c>
      <c r="B229" s="126"/>
      <c r="C229" s="8" t="s">
        <v>48</v>
      </c>
      <c r="D229" s="39" t="s">
        <v>5</v>
      </c>
      <c r="E229" s="11"/>
      <c r="F229" s="19">
        <v>20</v>
      </c>
    </row>
    <row r="230" spans="1:11" customFormat="1" ht="16.2" hidden="1" x14ac:dyDescent="0.3">
      <c r="A230" s="125"/>
      <c r="B230" s="126"/>
      <c r="C230" s="14" t="s">
        <v>11</v>
      </c>
      <c r="D230" s="11" t="s">
        <v>12</v>
      </c>
      <c r="E230" s="11">
        <v>1.54</v>
      </c>
      <c r="F230" s="18"/>
    </row>
    <row r="231" spans="1:11" customFormat="1" ht="16.2" x14ac:dyDescent="0.3">
      <c r="A231" s="125"/>
      <c r="B231" s="126"/>
      <c r="C231" s="14" t="s">
        <v>49</v>
      </c>
      <c r="D231" s="11" t="s">
        <v>50</v>
      </c>
      <c r="E231" s="11" t="s">
        <v>25</v>
      </c>
      <c r="F231" s="18">
        <v>60</v>
      </c>
    </row>
    <row r="232" spans="1:11" customFormat="1" ht="28.8" x14ac:dyDescent="0.3">
      <c r="A232" s="125"/>
      <c r="B232" s="126"/>
      <c r="C232" s="42" t="s">
        <v>113</v>
      </c>
      <c r="D232" s="11" t="s">
        <v>50</v>
      </c>
      <c r="E232" s="11" t="s">
        <v>25</v>
      </c>
      <c r="F232" s="18">
        <v>16</v>
      </c>
    </row>
    <row r="233" spans="1:11" customFormat="1" ht="16.2" x14ac:dyDescent="0.3">
      <c r="A233" s="125"/>
      <c r="B233" s="126"/>
      <c r="C233" s="49" t="s">
        <v>71</v>
      </c>
      <c r="D233" s="47" t="s">
        <v>5</v>
      </c>
      <c r="E233" s="47" t="s">
        <v>25</v>
      </c>
      <c r="F233" s="48">
        <v>20</v>
      </c>
    </row>
    <row r="234" spans="1:11" customFormat="1" ht="64.8" x14ac:dyDescent="0.3">
      <c r="A234" s="125">
        <v>12</v>
      </c>
      <c r="B234" s="126"/>
      <c r="C234" s="52" t="s">
        <v>118</v>
      </c>
      <c r="D234" s="11" t="s">
        <v>72</v>
      </c>
      <c r="E234" s="47"/>
      <c r="F234" s="53">
        <v>83.46</v>
      </c>
      <c r="G234" s="73"/>
      <c r="H234" s="73"/>
      <c r="I234" s="73"/>
      <c r="J234" s="73"/>
      <c r="K234" s="74"/>
    </row>
    <row r="235" spans="1:11" customFormat="1" ht="16.2" hidden="1" x14ac:dyDescent="0.3">
      <c r="A235" s="125"/>
      <c r="B235" s="126"/>
      <c r="C235" s="14" t="s">
        <v>11</v>
      </c>
      <c r="D235" s="11" t="s">
        <v>12</v>
      </c>
      <c r="E235" s="11">
        <v>2.12</v>
      </c>
      <c r="F235" s="18">
        <f>F234*E235</f>
        <v>176.93520000000001</v>
      </c>
    </row>
    <row r="236" spans="1:11" customFormat="1" ht="16.2" hidden="1" x14ac:dyDescent="0.3">
      <c r="A236" s="125"/>
      <c r="B236" s="126"/>
      <c r="C236" s="14" t="s">
        <v>13</v>
      </c>
      <c r="D236" s="11" t="s">
        <v>24</v>
      </c>
      <c r="E236" s="11">
        <v>0.10100000000000001</v>
      </c>
      <c r="F236" s="18">
        <f>F234*E236</f>
        <v>8.4294600000000006</v>
      </c>
    </row>
    <row r="237" spans="1:11" customFormat="1" ht="16.2" hidden="1" x14ac:dyDescent="0.3">
      <c r="A237" s="125"/>
      <c r="B237" s="126"/>
      <c r="C237" s="14" t="s">
        <v>60</v>
      </c>
      <c r="D237" s="11" t="s">
        <v>72</v>
      </c>
      <c r="E237" s="11">
        <v>1.1000000000000001</v>
      </c>
      <c r="F237" s="18">
        <f>F234*E237</f>
        <v>91.805999999999997</v>
      </c>
    </row>
    <row r="238" spans="1:11" customFormat="1" ht="16.2" hidden="1" x14ac:dyDescent="0.3">
      <c r="A238" s="125"/>
      <c r="B238" s="126"/>
      <c r="C238" s="14" t="s">
        <v>63</v>
      </c>
      <c r="D238" s="11" t="s">
        <v>6</v>
      </c>
      <c r="E238" s="11"/>
      <c r="F238" s="18">
        <f>F237*1.6</f>
        <v>146.8896</v>
      </c>
    </row>
    <row r="239" spans="1:11" customFormat="1" ht="32.4" x14ac:dyDescent="0.3">
      <c r="A239" s="125">
        <v>13</v>
      </c>
      <c r="B239" s="126"/>
      <c r="C239" s="8" t="s">
        <v>114</v>
      </c>
      <c r="D239" s="39" t="s">
        <v>50</v>
      </c>
      <c r="E239" s="11"/>
      <c r="F239" s="19">
        <v>328.8</v>
      </c>
    </row>
    <row r="240" spans="1:11" customFormat="1" ht="16.2" hidden="1" x14ac:dyDescent="0.3">
      <c r="A240" s="125"/>
      <c r="B240" s="126"/>
      <c r="C240" s="14" t="s">
        <v>11</v>
      </c>
      <c r="D240" s="11" t="s">
        <v>12</v>
      </c>
      <c r="E240" s="11">
        <v>0.245</v>
      </c>
      <c r="F240" s="18">
        <f>F239*E240</f>
        <v>80.555999999999997</v>
      </c>
    </row>
    <row r="241" spans="1:8" customFormat="1" ht="16.2" hidden="1" x14ac:dyDescent="0.3">
      <c r="A241" s="125"/>
      <c r="B241" s="126"/>
      <c r="C241" s="14" t="s">
        <v>40</v>
      </c>
      <c r="D241" s="11" t="s">
        <v>24</v>
      </c>
      <c r="E241" s="11">
        <v>0.109</v>
      </c>
      <c r="F241" s="18">
        <f>F239*E241</f>
        <v>35.839199999999998</v>
      </c>
    </row>
    <row r="242" spans="1:8" customFormat="1" ht="16.2" x14ac:dyDescent="0.3">
      <c r="A242" s="125"/>
      <c r="B242" s="126"/>
      <c r="C242" s="49" t="s">
        <v>119</v>
      </c>
      <c r="D242" s="11" t="s">
        <v>50</v>
      </c>
      <c r="E242" s="11">
        <v>1.01</v>
      </c>
      <c r="F242" s="18">
        <f>F239*E242</f>
        <v>332.08800000000002</v>
      </c>
    </row>
    <row r="243" spans="1:8" customFormat="1" ht="16.2" hidden="1" x14ac:dyDescent="0.3">
      <c r="A243" s="125"/>
      <c r="B243" s="126"/>
      <c r="C243" s="14" t="s">
        <v>23</v>
      </c>
      <c r="D243" s="11" t="s">
        <v>24</v>
      </c>
      <c r="E243" s="11">
        <v>8.8000000000000005E-3</v>
      </c>
      <c r="F243" s="18">
        <f>F239*E243</f>
        <v>2.8934400000000005</v>
      </c>
    </row>
    <row r="244" spans="1:8" customFormat="1" ht="48.6" x14ac:dyDescent="0.3">
      <c r="A244" s="125">
        <v>14</v>
      </c>
      <c r="B244" s="126"/>
      <c r="C244" s="8" t="s">
        <v>115</v>
      </c>
      <c r="D244" s="39" t="s">
        <v>8</v>
      </c>
      <c r="E244" s="11"/>
      <c r="F244" s="19">
        <v>50.4</v>
      </c>
    </row>
    <row r="245" spans="1:8" customFormat="1" ht="16.2" hidden="1" x14ac:dyDescent="0.3">
      <c r="A245" s="125"/>
      <c r="B245" s="126"/>
      <c r="C245" s="14" t="s">
        <v>11</v>
      </c>
      <c r="D245" s="11" t="s">
        <v>12</v>
      </c>
      <c r="E245" s="11">
        <v>0.245</v>
      </c>
      <c r="F245" s="18">
        <f>F244*E245</f>
        <v>12.347999999999999</v>
      </c>
    </row>
    <row r="246" spans="1:8" customFormat="1" ht="16.2" hidden="1" x14ac:dyDescent="0.3">
      <c r="A246" s="125"/>
      <c r="B246" s="126"/>
      <c r="C246" s="14" t="s">
        <v>40</v>
      </c>
      <c r="D246" s="11" t="s">
        <v>24</v>
      </c>
      <c r="E246" s="11">
        <v>0.109</v>
      </c>
      <c r="F246" s="18">
        <f>F244*E246</f>
        <v>5.4935999999999998</v>
      </c>
    </row>
    <row r="247" spans="1:8" customFormat="1" ht="16.2" x14ac:dyDescent="0.3">
      <c r="A247" s="125"/>
      <c r="B247" s="126"/>
      <c r="C247" s="42" t="s">
        <v>70</v>
      </c>
      <c r="D247" s="11" t="s">
        <v>50</v>
      </c>
      <c r="E247" s="11">
        <v>1.01</v>
      </c>
      <c r="F247" s="18">
        <f>F244*E247</f>
        <v>50.903999999999996</v>
      </c>
    </row>
    <row r="248" spans="1:8" customFormat="1" ht="16.2" hidden="1" x14ac:dyDescent="0.3">
      <c r="A248" s="125"/>
      <c r="B248" s="126"/>
      <c r="C248" s="14" t="s">
        <v>23</v>
      </c>
      <c r="D248" s="11" t="s">
        <v>24</v>
      </c>
      <c r="E248" s="11">
        <v>8.8000000000000005E-3</v>
      </c>
      <c r="F248" s="18">
        <f>F244*E248</f>
        <v>0.44352000000000003</v>
      </c>
    </row>
    <row r="249" spans="1:8" customFormat="1" ht="32.4" x14ac:dyDescent="0.3">
      <c r="A249" s="125">
        <v>15</v>
      </c>
      <c r="B249" s="126"/>
      <c r="C249" s="8" t="s">
        <v>51</v>
      </c>
      <c r="D249" s="11" t="s">
        <v>72</v>
      </c>
      <c r="E249" s="11"/>
      <c r="F249" s="19">
        <v>322.3</v>
      </c>
    </row>
    <row r="250" spans="1:8" customFormat="1" ht="16.2" hidden="1" x14ac:dyDescent="0.3">
      <c r="A250" s="125"/>
      <c r="B250" s="126"/>
      <c r="C250" s="14" t="s">
        <v>11</v>
      </c>
      <c r="D250" s="11" t="s">
        <v>12</v>
      </c>
      <c r="E250" s="11">
        <v>0.15</v>
      </c>
      <c r="F250" s="18">
        <f>F249*E250</f>
        <v>48.344999999999999</v>
      </c>
    </row>
    <row r="251" spans="1:8" customFormat="1" ht="16.2" hidden="1" x14ac:dyDescent="0.3">
      <c r="A251" s="125"/>
      <c r="B251" s="126"/>
      <c r="C251" s="14" t="s">
        <v>18</v>
      </c>
      <c r="D251" s="11" t="s">
        <v>72</v>
      </c>
      <c r="E251" s="11">
        <v>1.22</v>
      </c>
      <c r="F251" s="18">
        <f>F249*E251</f>
        <v>393.20600000000002</v>
      </c>
    </row>
    <row r="252" spans="1:8" customFormat="1" ht="32.4" hidden="1" x14ac:dyDescent="0.3">
      <c r="A252" s="125"/>
      <c r="B252" s="126"/>
      <c r="C252" s="14" t="s">
        <v>58</v>
      </c>
      <c r="D252" s="11" t="s">
        <v>9</v>
      </c>
      <c r="E252" s="11"/>
      <c r="F252" s="18">
        <f>F251*1.6</f>
        <v>629.1296000000001</v>
      </c>
    </row>
    <row r="253" spans="1:8" customFormat="1" ht="32.4" x14ac:dyDescent="0.3">
      <c r="A253" s="125">
        <v>16</v>
      </c>
      <c r="B253" s="126"/>
      <c r="C253" s="8" t="s">
        <v>116</v>
      </c>
      <c r="D253" s="11" t="s">
        <v>20</v>
      </c>
      <c r="E253" s="11"/>
      <c r="F253" s="40">
        <v>0.29239999999999999</v>
      </c>
    </row>
    <row r="254" spans="1:8" hidden="1" x14ac:dyDescent="0.4">
      <c r="A254" s="125"/>
      <c r="B254" s="126"/>
      <c r="C254" s="12" t="s">
        <v>11</v>
      </c>
      <c r="D254" s="11" t="s">
        <v>12</v>
      </c>
      <c r="E254" s="11">
        <v>42.9</v>
      </c>
      <c r="F254" s="16">
        <f>F253*E254</f>
        <v>12.543959999999998</v>
      </c>
    </row>
    <row r="255" spans="1:8" hidden="1" x14ac:dyDescent="0.4">
      <c r="A255" s="125"/>
      <c r="B255" s="126"/>
      <c r="C255" s="12" t="s">
        <v>15</v>
      </c>
      <c r="D255" s="11" t="s">
        <v>14</v>
      </c>
      <c r="E255" s="11">
        <v>2.69</v>
      </c>
      <c r="F255" s="16">
        <f>F253*E255</f>
        <v>0.78655599999999992</v>
      </c>
    </row>
    <row r="256" spans="1:8" hidden="1" x14ac:dyDescent="0.4">
      <c r="A256" s="125"/>
      <c r="B256" s="126"/>
      <c r="C256" s="12" t="s">
        <v>16</v>
      </c>
      <c r="D256" s="11" t="s">
        <v>14</v>
      </c>
      <c r="E256" s="11">
        <v>0.41</v>
      </c>
      <c r="F256" s="16">
        <f>F253*E256</f>
        <v>0.11988399999999999</v>
      </c>
      <c r="H256" s="63"/>
    </row>
    <row r="257" spans="1:8" hidden="1" x14ac:dyDescent="0.4">
      <c r="A257" s="125"/>
      <c r="B257" s="126"/>
      <c r="C257" s="12" t="s">
        <v>21</v>
      </c>
      <c r="D257" s="11" t="s">
        <v>14</v>
      </c>
      <c r="E257" s="11">
        <v>7.6</v>
      </c>
      <c r="F257" s="16">
        <f>F253*E257</f>
        <v>2.2222399999999998</v>
      </c>
      <c r="H257" s="63"/>
    </row>
    <row r="258" spans="1:8" hidden="1" x14ac:dyDescent="0.4">
      <c r="A258" s="125"/>
      <c r="B258" s="126"/>
      <c r="C258" s="12" t="s">
        <v>22</v>
      </c>
      <c r="D258" s="11" t="s">
        <v>14</v>
      </c>
      <c r="E258" s="11">
        <v>7.4</v>
      </c>
      <c r="F258" s="16">
        <f>F253*E258</f>
        <v>2.1637599999999999</v>
      </c>
      <c r="H258" s="63"/>
    </row>
    <row r="259" spans="1:8" hidden="1" x14ac:dyDescent="0.4">
      <c r="A259" s="125"/>
      <c r="B259" s="126"/>
      <c r="C259" s="12" t="s">
        <v>17</v>
      </c>
      <c r="D259" s="11" t="s">
        <v>14</v>
      </c>
      <c r="E259" s="11">
        <v>1.48</v>
      </c>
      <c r="F259" s="16">
        <f>F253*E259</f>
        <v>0.43275199999999997</v>
      </c>
      <c r="H259" s="63"/>
    </row>
    <row r="260" spans="1:8" ht="32.4" hidden="1" x14ac:dyDescent="0.4">
      <c r="A260" s="125"/>
      <c r="B260" s="126"/>
      <c r="C260" s="12" t="s">
        <v>129</v>
      </c>
      <c r="D260" s="11" t="s">
        <v>72</v>
      </c>
      <c r="E260" s="11"/>
      <c r="F260" s="16">
        <v>36.799999999999997</v>
      </c>
    </row>
    <row r="261" spans="1:8" hidden="1" x14ac:dyDescent="0.4">
      <c r="A261" s="125"/>
      <c r="B261" s="126"/>
      <c r="C261" s="12" t="s">
        <v>19</v>
      </c>
      <c r="D261" s="11" t="s">
        <v>72</v>
      </c>
      <c r="E261" s="11">
        <v>11</v>
      </c>
      <c r="F261" s="16">
        <f>F253*E261</f>
        <v>3.2164000000000001</v>
      </c>
    </row>
    <row r="262" spans="1:8" ht="32.4" hidden="1" x14ac:dyDescent="0.4">
      <c r="A262" s="125"/>
      <c r="B262" s="126"/>
      <c r="C262" s="12" t="s">
        <v>59</v>
      </c>
      <c r="D262" s="11" t="s">
        <v>9</v>
      </c>
      <c r="E262" s="11"/>
      <c r="F262" s="16">
        <f>F260*1.6</f>
        <v>58.879999999999995</v>
      </c>
    </row>
    <row r="263" spans="1:8" customFormat="1" ht="45" x14ac:dyDescent="0.3">
      <c r="A263" s="125">
        <v>17</v>
      </c>
      <c r="B263" s="126"/>
      <c r="C263" s="43" t="s">
        <v>52</v>
      </c>
      <c r="D263" s="11" t="s">
        <v>83</v>
      </c>
      <c r="E263" s="11"/>
      <c r="F263" s="40">
        <f>6/1000</f>
        <v>6.0000000000000001E-3</v>
      </c>
    </row>
    <row r="264" spans="1:8" s="38" customFormat="1" ht="16.2" hidden="1" x14ac:dyDescent="0.35">
      <c r="A264" s="125"/>
      <c r="B264" s="126"/>
      <c r="C264" s="36" t="s">
        <v>28</v>
      </c>
      <c r="D264" s="35" t="s">
        <v>29</v>
      </c>
      <c r="E264" s="35">
        <v>37.78</v>
      </c>
      <c r="F264" s="37">
        <f>F263*E264</f>
        <v>0.22668000000000002</v>
      </c>
    </row>
    <row r="265" spans="1:8" s="38" customFormat="1" ht="16.2" hidden="1" x14ac:dyDescent="0.35">
      <c r="A265" s="125"/>
      <c r="B265" s="126"/>
      <c r="C265" s="36" t="s">
        <v>53</v>
      </c>
      <c r="D265" s="35" t="s">
        <v>32</v>
      </c>
      <c r="E265" s="35">
        <v>3.02</v>
      </c>
      <c r="F265" s="37">
        <f>E265*F263</f>
        <v>1.8120000000000001E-2</v>
      </c>
    </row>
    <row r="266" spans="1:8" s="38" customFormat="1" ht="16.2" hidden="1" x14ac:dyDescent="0.35">
      <c r="A266" s="125"/>
      <c r="B266" s="126"/>
      <c r="C266" s="36" t="s">
        <v>54</v>
      </c>
      <c r="D266" s="35" t="s">
        <v>32</v>
      </c>
      <c r="E266" s="35">
        <v>3.7</v>
      </c>
      <c r="F266" s="37">
        <f>F263*E266</f>
        <v>2.2200000000000001E-2</v>
      </c>
    </row>
    <row r="267" spans="1:8" s="38" customFormat="1" ht="16.2" hidden="1" x14ac:dyDescent="0.35">
      <c r="A267" s="125"/>
      <c r="B267" s="126"/>
      <c r="C267" s="36" t="s">
        <v>55</v>
      </c>
      <c r="D267" s="35" t="s">
        <v>32</v>
      </c>
      <c r="E267" s="35">
        <v>11.1</v>
      </c>
      <c r="F267" s="37">
        <f>F263*E267</f>
        <v>6.6599999999999993E-2</v>
      </c>
    </row>
    <row r="268" spans="1:8" s="38" customFormat="1" ht="16.2" hidden="1" x14ac:dyDescent="0.35">
      <c r="A268" s="125"/>
      <c r="B268" s="126"/>
      <c r="C268" s="36" t="s">
        <v>30</v>
      </c>
      <c r="D268" s="35" t="s">
        <v>3</v>
      </c>
      <c r="E268" s="35">
        <v>2.2999999999999998</v>
      </c>
      <c r="F268" s="37">
        <f>E268*F263</f>
        <v>1.38E-2</v>
      </c>
    </row>
    <row r="269" spans="1:8" s="38" customFormat="1" ht="16.2" hidden="1" x14ac:dyDescent="0.35">
      <c r="A269" s="125"/>
      <c r="B269" s="126"/>
      <c r="C269" s="36" t="s">
        <v>23</v>
      </c>
      <c r="D269" s="35" t="s">
        <v>24</v>
      </c>
      <c r="E269" s="35">
        <v>15.3</v>
      </c>
      <c r="F269" s="37">
        <f>F263*E269</f>
        <v>9.1800000000000007E-2</v>
      </c>
    </row>
    <row r="270" spans="1:8" s="38" customFormat="1" ht="16.2" hidden="1" x14ac:dyDescent="0.35">
      <c r="A270" s="125"/>
      <c r="B270" s="126"/>
      <c r="C270" s="36" t="s">
        <v>65</v>
      </c>
      <c r="D270" s="35" t="s">
        <v>6</v>
      </c>
      <c r="E270" s="83">
        <f>11.6*4+93.1</f>
        <v>139.5</v>
      </c>
      <c r="F270" s="37">
        <f>F263*E269</f>
        <v>9.1800000000000007E-2</v>
      </c>
    </row>
    <row r="271" spans="1:8" s="38" customFormat="1" ht="16.2" hidden="1" x14ac:dyDescent="0.35">
      <c r="A271" s="125"/>
      <c r="B271" s="126"/>
      <c r="C271" s="36" t="s">
        <v>64</v>
      </c>
      <c r="D271" s="35" t="s">
        <v>6</v>
      </c>
      <c r="F271" s="37">
        <f>F270</f>
        <v>9.1800000000000007E-2</v>
      </c>
    </row>
    <row r="272" spans="1:8" s="46" customFormat="1" ht="45" x14ac:dyDescent="0.3">
      <c r="A272" s="129">
        <v>18</v>
      </c>
      <c r="B272" s="130"/>
      <c r="C272" s="44" t="s">
        <v>117</v>
      </c>
      <c r="D272" s="45" t="s">
        <v>56</v>
      </c>
      <c r="E272" s="45"/>
      <c r="F272" s="55">
        <v>8.5</v>
      </c>
    </row>
    <row r="273" spans="1:6" s="38" customFormat="1" ht="16.2" hidden="1" x14ac:dyDescent="0.35">
      <c r="A273" s="129"/>
      <c r="B273" s="130"/>
      <c r="C273" s="36" t="s">
        <v>28</v>
      </c>
      <c r="D273" s="35" t="s">
        <v>29</v>
      </c>
      <c r="E273" s="35">
        <f>0.0375</f>
        <v>3.7499999999999999E-2</v>
      </c>
      <c r="F273" s="37">
        <f>F272*E273</f>
        <v>0.31874999999999998</v>
      </c>
    </row>
    <row r="274" spans="1:6" s="38" customFormat="1" ht="16.2" hidden="1" x14ac:dyDescent="0.35">
      <c r="A274" s="129"/>
      <c r="B274" s="130"/>
      <c r="C274" s="36" t="s">
        <v>53</v>
      </c>
      <c r="D274" s="35" t="s">
        <v>32</v>
      </c>
      <c r="E274" s="35">
        <v>3.0200000000000001E-3</v>
      </c>
      <c r="F274" s="37">
        <f>E274*F272</f>
        <v>2.5670000000000002E-2</v>
      </c>
    </row>
    <row r="275" spans="1:6" s="38" customFormat="1" ht="16.2" hidden="1" x14ac:dyDescent="0.35">
      <c r="A275" s="129"/>
      <c r="B275" s="130"/>
      <c r="C275" s="36" t="s">
        <v>54</v>
      </c>
      <c r="D275" s="35" t="s">
        <v>32</v>
      </c>
      <c r="E275" s="35">
        <v>3.7000000000000002E-3</v>
      </c>
      <c r="F275" s="37">
        <f>F272*E275</f>
        <v>3.1449999999999999E-2</v>
      </c>
    </row>
    <row r="276" spans="1:6" s="38" customFormat="1" ht="16.2" hidden="1" x14ac:dyDescent="0.35">
      <c r="A276" s="129"/>
      <c r="B276" s="130"/>
      <c r="C276" s="36" t="s">
        <v>55</v>
      </c>
      <c r="D276" s="35" t="s">
        <v>32</v>
      </c>
      <c r="E276" s="35">
        <v>1.11E-2</v>
      </c>
      <c r="F276" s="37">
        <f>F272*E276</f>
        <v>9.4350000000000003E-2</v>
      </c>
    </row>
    <row r="277" spans="1:6" s="38" customFormat="1" ht="16.2" hidden="1" x14ac:dyDescent="0.35">
      <c r="A277" s="129"/>
      <c r="B277" s="130"/>
      <c r="C277" s="36" t="s">
        <v>30</v>
      </c>
      <c r="D277" s="35" t="s">
        <v>3</v>
      </c>
      <c r="E277" s="35">
        <v>2.3E-3</v>
      </c>
      <c r="F277" s="37">
        <f>E277*F272</f>
        <v>1.9549999999999998E-2</v>
      </c>
    </row>
    <row r="278" spans="1:6" s="38" customFormat="1" ht="16.2" hidden="1" x14ac:dyDescent="0.35">
      <c r="A278" s="129"/>
      <c r="B278" s="130"/>
      <c r="C278" s="36" t="s">
        <v>31</v>
      </c>
      <c r="D278" s="35" t="s">
        <v>3</v>
      </c>
      <c r="E278" s="35">
        <f>0.0145</f>
        <v>1.4500000000000001E-2</v>
      </c>
      <c r="F278" s="37">
        <f>E278*F273</f>
        <v>4.6218750000000001E-3</v>
      </c>
    </row>
    <row r="279" spans="1:6" s="38" customFormat="1" ht="16.2" hidden="1" x14ac:dyDescent="0.35">
      <c r="A279" s="129"/>
      <c r="B279" s="130"/>
      <c r="C279" s="36" t="s">
        <v>57</v>
      </c>
      <c r="D279" s="35" t="s">
        <v>6</v>
      </c>
      <c r="E279" s="35">
        <v>9.74E-2</v>
      </c>
      <c r="F279" s="37">
        <f>E279*F272</f>
        <v>0.82789999999999997</v>
      </c>
    </row>
    <row r="280" spans="1:6" x14ac:dyDescent="0.4">
      <c r="C280" s="98"/>
      <c r="D280" s="98"/>
      <c r="E280" s="98"/>
      <c r="F280" s="98"/>
    </row>
  </sheetData>
  <mergeCells count="106">
    <mergeCell ref="A225:A228"/>
    <mergeCell ref="B225:B228"/>
    <mergeCell ref="E1:F1"/>
    <mergeCell ref="A263:A271"/>
    <mergeCell ref="B263:B271"/>
    <mergeCell ref="A272:A279"/>
    <mergeCell ref="B272:B279"/>
    <mergeCell ref="A249:A252"/>
    <mergeCell ref="B249:B252"/>
    <mergeCell ref="A253:A262"/>
    <mergeCell ref="B253:B262"/>
    <mergeCell ref="A239:A243"/>
    <mergeCell ref="B239:B243"/>
    <mergeCell ref="A244:A248"/>
    <mergeCell ref="B244:B248"/>
    <mergeCell ref="A229:A233"/>
    <mergeCell ref="B229:B233"/>
    <mergeCell ref="A234:A238"/>
    <mergeCell ref="B234:B238"/>
    <mergeCell ref="A207:A211"/>
    <mergeCell ref="B207:B211"/>
    <mergeCell ref="A212:A215"/>
    <mergeCell ref="B212:B215"/>
    <mergeCell ref="A216:A224"/>
    <mergeCell ref="A149:A151"/>
    <mergeCell ref="B154:B155"/>
    <mergeCell ref="A154:A155"/>
    <mergeCell ref="B177:B179"/>
    <mergeCell ref="A177:A179"/>
    <mergeCell ref="A118:A125"/>
    <mergeCell ref="B195:B196"/>
    <mergeCell ref="A204:A205"/>
    <mergeCell ref="B204:B205"/>
    <mergeCell ref="A197:A200"/>
    <mergeCell ref="B197:B200"/>
    <mergeCell ref="A202:A203"/>
    <mergeCell ref="B202:B203"/>
    <mergeCell ref="A195:A196"/>
    <mergeCell ref="A190:A193"/>
    <mergeCell ref="B190:B193"/>
    <mergeCell ref="A180:A188"/>
    <mergeCell ref="B157:B158"/>
    <mergeCell ref="A157:A158"/>
    <mergeCell ref="B159:B166"/>
    <mergeCell ref="A159:A166"/>
    <mergeCell ref="B167:B176"/>
    <mergeCell ref="A167:A176"/>
    <mergeCell ref="A99:A100"/>
    <mergeCell ref="B99:B100"/>
    <mergeCell ref="A126:A135"/>
    <mergeCell ref="B136:B138"/>
    <mergeCell ref="A136:A138"/>
    <mergeCell ref="B139:B147"/>
    <mergeCell ref="A139:A147"/>
    <mergeCell ref="A113:A114"/>
    <mergeCell ref="B116:B117"/>
    <mergeCell ref="A116:A117"/>
    <mergeCell ref="A79:A86"/>
    <mergeCell ref="B79:B86"/>
    <mergeCell ref="A87:A89"/>
    <mergeCell ref="B87:B89"/>
    <mergeCell ref="A90:A98"/>
    <mergeCell ref="B90:B98"/>
    <mergeCell ref="B63:B64"/>
    <mergeCell ref="A65:A67"/>
    <mergeCell ref="A71:A78"/>
    <mergeCell ref="B71:B78"/>
    <mergeCell ref="C280:F280"/>
    <mergeCell ref="C6:F6"/>
    <mergeCell ref="C107:F107"/>
    <mergeCell ref="C148:F148"/>
    <mergeCell ref="B7:B9"/>
    <mergeCell ref="B18:B25"/>
    <mergeCell ref="B39:B47"/>
    <mergeCell ref="B48:B50"/>
    <mergeCell ref="B113:B114"/>
    <mergeCell ref="B126:B135"/>
    <mergeCell ref="B149:B151"/>
    <mergeCell ref="B180:B188"/>
    <mergeCell ref="B65:B67"/>
    <mergeCell ref="B12:B13"/>
    <mergeCell ref="B15:B17"/>
    <mergeCell ref="B118:B125"/>
    <mergeCell ref="B51:B59"/>
    <mergeCell ref="B108:B110"/>
    <mergeCell ref="B61:B62"/>
    <mergeCell ref="B216:B224"/>
    <mergeCell ref="A2:F2"/>
    <mergeCell ref="A3:A4"/>
    <mergeCell ref="B3:B4"/>
    <mergeCell ref="C3:C4"/>
    <mergeCell ref="D3:D4"/>
    <mergeCell ref="F3:F4"/>
    <mergeCell ref="A18:A25"/>
    <mergeCell ref="B26:B35"/>
    <mergeCell ref="A26:A35"/>
    <mergeCell ref="B36:B38"/>
    <mergeCell ref="A36:A38"/>
    <mergeCell ref="A7:A9"/>
    <mergeCell ref="A12:A13"/>
    <mergeCell ref="A15:A17"/>
    <mergeCell ref="A39:A47"/>
    <mergeCell ref="A48:A50"/>
    <mergeCell ref="A51:A59"/>
    <mergeCell ref="A108:A110"/>
    <mergeCell ref="A61:A62"/>
  </mergeCells>
  <conditionalFormatting sqref="B273:FN279 A272:EI272 C270:D271 F270:F271 E269:E270">
    <cfRule type="cellIs" dxfId="2" priority="1" stopIfTrue="1" operator="equal">
      <formula>8223.307275</formula>
    </cfRule>
  </conditionalFormatting>
  <conditionalFormatting sqref="C263">
    <cfRule type="cellIs" dxfId="1" priority="3" stopIfTrue="1" operator="equal">
      <formula>8223.307275</formula>
    </cfRule>
  </conditionalFormatting>
  <conditionalFormatting sqref="C264:F268 G264:FN271 C269:D269 F269">
    <cfRule type="cellIs" dxfId="0" priority="2" stopIfTrue="1" operator="equal">
      <formula>8223.307275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კიკნაძის ქუჩა</vt:lpstr>
      <vt:lpstr>'კიკნაძის ქუჩა'!Print_Area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Maggie</dc:creator>
  <cp:lastModifiedBy>Irakli Adeishvili</cp:lastModifiedBy>
  <cp:lastPrinted>2018-10-26T08:11:49Z</cp:lastPrinted>
  <dcterms:created xsi:type="dcterms:W3CDTF">2011-10-05T13:08:43Z</dcterms:created>
  <dcterms:modified xsi:type="dcterms:W3CDTF">2019-01-25T12:26:02Z</dcterms:modified>
</cp:coreProperties>
</file>