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ina.potskhveria\Desktop\სანაპიროს ქუჩა\"/>
    </mc:Choice>
  </mc:AlternateContent>
  <bookViews>
    <workbookView xWindow="480" yWindow="60" windowWidth="11355" windowHeight="9210" tabRatio="708"/>
  </bookViews>
  <sheets>
    <sheet name="ხარჯთ.1" sheetId="5" r:id="rId1"/>
    <sheet name="მოც.უწყ" sheetId="7" r:id="rId2"/>
    <sheet name="პიკ. დათ.უწყ 1" sheetId="10" r:id="rId3"/>
  </sheets>
  <calcPr calcId="152511"/>
</workbook>
</file>

<file path=xl/calcChain.xml><?xml version="1.0" encoding="utf-8"?>
<calcChain xmlns="http://schemas.openxmlformats.org/spreadsheetml/2006/main">
  <c r="D15" i="7" l="1"/>
  <c r="D11" i="7"/>
  <c r="D12" i="7" s="1"/>
  <c r="D14" i="7" s="1"/>
  <c r="D13" i="7" s="1"/>
  <c r="D10" i="7"/>
  <c r="A10" i="7"/>
  <c r="A11" i="7" s="1"/>
  <c r="A12" i="7" s="1"/>
  <c r="A13" i="7" s="1"/>
  <c r="A14" i="7" s="1"/>
  <c r="A15" i="7" s="1"/>
  <c r="A9" i="7"/>
  <c r="K29" i="10"/>
  <c r="K31" i="10"/>
  <c r="K33" i="10"/>
  <c r="K35" i="10"/>
  <c r="K37" i="10"/>
  <c r="K39" i="10"/>
  <c r="K41" i="10"/>
  <c r="K43" i="10"/>
  <c r="K45" i="10"/>
  <c r="K47" i="10"/>
  <c r="K49" i="10"/>
  <c r="K51" i="10"/>
  <c r="K53" i="10"/>
  <c r="K55" i="10"/>
  <c r="K57" i="10"/>
  <c r="K59" i="10"/>
  <c r="K61" i="10"/>
  <c r="K63" i="10"/>
  <c r="K65" i="10"/>
  <c r="K67" i="10"/>
  <c r="K69" i="10"/>
  <c r="K71" i="10"/>
  <c r="K73" i="10"/>
  <c r="K75" i="10"/>
  <c r="K77" i="10"/>
  <c r="K79" i="10"/>
  <c r="K81" i="10"/>
  <c r="K83" i="10"/>
  <c r="K85" i="10"/>
  <c r="K87" i="10"/>
  <c r="K89" i="10"/>
  <c r="K91" i="10"/>
  <c r="K93" i="10"/>
  <c r="K95" i="10"/>
  <c r="K97" i="10"/>
  <c r="K99" i="10"/>
  <c r="K101" i="10"/>
  <c r="K103" i="10"/>
  <c r="D17" i="5" l="1"/>
  <c r="M49" i="10" l="1"/>
  <c r="M57" i="10"/>
  <c r="M65" i="10"/>
  <c r="M73" i="10"/>
  <c r="M81" i="10"/>
  <c r="M89" i="10"/>
  <c r="M97" i="10"/>
  <c r="L29" i="10"/>
  <c r="I37" i="10"/>
  <c r="L37" i="10" s="1"/>
  <c r="I45" i="10"/>
  <c r="L45" i="10" s="1"/>
  <c r="I49" i="10"/>
  <c r="J49" i="10" s="1"/>
  <c r="I53" i="10"/>
  <c r="M53" i="10" s="1"/>
  <c r="I57" i="10"/>
  <c r="J57" i="10" s="1"/>
  <c r="I61" i="10"/>
  <c r="L61" i="10" s="1"/>
  <c r="I65" i="10"/>
  <c r="J65" i="10" s="1"/>
  <c r="I69" i="10"/>
  <c r="M69" i="10" s="1"/>
  <c r="I73" i="10"/>
  <c r="J73" i="10" s="1"/>
  <c r="I77" i="10"/>
  <c r="L77" i="10" s="1"/>
  <c r="I81" i="10"/>
  <c r="J81" i="10" s="1"/>
  <c r="I85" i="10"/>
  <c r="M85" i="10" s="1"/>
  <c r="I89" i="10"/>
  <c r="J89" i="10" s="1"/>
  <c r="I93" i="10"/>
  <c r="L93" i="10" s="1"/>
  <c r="I97" i="10"/>
  <c r="J97" i="10" s="1"/>
  <c r="I101" i="10"/>
  <c r="M101" i="10" s="1"/>
  <c r="H47" i="10"/>
  <c r="I47" i="10" s="1"/>
  <c r="H49" i="10"/>
  <c r="H51" i="10"/>
  <c r="I51" i="10" s="1"/>
  <c r="H53" i="10"/>
  <c r="H55" i="10"/>
  <c r="I55" i="10" s="1"/>
  <c r="H57" i="10"/>
  <c r="H59" i="10"/>
  <c r="I59" i="10" s="1"/>
  <c r="H61" i="10"/>
  <c r="H63" i="10"/>
  <c r="I63" i="10" s="1"/>
  <c r="H65" i="10"/>
  <c r="H67" i="10"/>
  <c r="I67" i="10" s="1"/>
  <c r="H69" i="10"/>
  <c r="H71" i="10"/>
  <c r="I71" i="10" s="1"/>
  <c r="H73" i="10"/>
  <c r="H75" i="10"/>
  <c r="I75" i="10" s="1"/>
  <c r="H77" i="10"/>
  <c r="H79" i="10"/>
  <c r="I79" i="10" s="1"/>
  <c r="H81" i="10"/>
  <c r="H83" i="10"/>
  <c r="I83" i="10" s="1"/>
  <c r="H85" i="10"/>
  <c r="H87" i="10"/>
  <c r="I87" i="10" s="1"/>
  <c r="H89" i="10"/>
  <c r="H91" i="10"/>
  <c r="I91" i="10" s="1"/>
  <c r="H93" i="10"/>
  <c r="H95" i="10"/>
  <c r="I95" i="10" s="1"/>
  <c r="H97" i="10"/>
  <c r="H99" i="10"/>
  <c r="I99" i="10" s="1"/>
  <c r="H101" i="10"/>
  <c r="H103" i="10"/>
  <c r="I103" i="10" s="1"/>
  <c r="H31" i="10"/>
  <c r="I31" i="10" s="1"/>
  <c r="H33" i="10"/>
  <c r="I33" i="10" s="1"/>
  <c r="H35" i="10"/>
  <c r="I35" i="10" s="1"/>
  <c r="H37" i="10"/>
  <c r="H39" i="10"/>
  <c r="I39" i="10" s="1"/>
  <c r="H41" i="10"/>
  <c r="I41" i="10" s="1"/>
  <c r="H43" i="10"/>
  <c r="I43" i="10" s="1"/>
  <c r="H45" i="10"/>
  <c r="H29" i="10"/>
  <c r="I29" i="10" s="1"/>
  <c r="M29" i="10" s="1"/>
  <c r="M99" i="10" l="1"/>
  <c r="J99" i="10"/>
  <c r="L99" i="10"/>
  <c r="M83" i="10"/>
  <c r="J83" i="10"/>
  <c r="L83" i="10"/>
  <c r="M51" i="10"/>
  <c r="J51" i="10"/>
  <c r="L51" i="10"/>
  <c r="L39" i="10"/>
  <c r="M39" i="10"/>
  <c r="J39" i="10"/>
  <c r="L31" i="10"/>
  <c r="M31" i="10"/>
  <c r="J31" i="10"/>
  <c r="J41" i="10"/>
  <c r="L41" i="10"/>
  <c r="M41" i="10"/>
  <c r="M91" i="10"/>
  <c r="J91" i="10"/>
  <c r="L91" i="10"/>
  <c r="M75" i="10"/>
  <c r="J75" i="10"/>
  <c r="L75" i="10"/>
  <c r="M59" i="10"/>
  <c r="J59" i="10"/>
  <c r="L59" i="10"/>
  <c r="L103" i="10"/>
  <c r="M103" i="10"/>
  <c r="J103" i="10"/>
  <c r="L95" i="10"/>
  <c r="M95" i="10"/>
  <c r="J95" i="10"/>
  <c r="L79" i="10"/>
  <c r="M79" i="10"/>
  <c r="J79" i="10"/>
  <c r="L71" i="10"/>
  <c r="M71" i="10"/>
  <c r="J71" i="10"/>
  <c r="L55" i="10"/>
  <c r="M55" i="10"/>
  <c r="J55" i="10"/>
  <c r="J33" i="10"/>
  <c r="L33" i="10"/>
  <c r="M33" i="10"/>
  <c r="M67" i="10"/>
  <c r="J67" i="10"/>
  <c r="L67" i="10"/>
  <c r="L87" i="10"/>
  <c r="M87" i="10"/>
  <c r="J87" i="10"/>
  <c r="L63" i="10"/>
  <c r="M63" i="10"/>
  <c r="J63" i="10"/>
  <c r="L47" i="10"/>
  <c r="M47" i="10"/>
  <c r="J47" i="10"/>
  <c r="M43" i="10"/>
  <c r="J43" i="10"/>
  <c r="L43" i="10"/>
  <c r="M35" i="10"/>
  <c r="J35" i="10"/>
  <c r="L35" i="10"/>
  <c r="L85" i="10"/>
  <c r="L69" i="10"/>
  <c r="L53" i="10"/>
  <c r="J101" i="10"/>
  <c r="J93" i="10"/>
  <c r="J85" i="10"/>
  <c r="J77" i="10"/>
  <c r="J69" i="10"/>
  <c r="J61" i="10"/>
  <c r="J53" i="10"/>
  <c r="J45" i="10"/>
  <c r="J37" i="10"/>
  <c r="J29" i="10"/>
  <c r="L101" i="10"/>
  <c r="L97" i="10"/>
  <c r="L89" i="10"/>
  <c r="L81" i="10"/>
  <c r="L73" i="10"/>
  <c r="L65" i="10"/>
  <c r="L57" i="10"/>
  <c r="L49" i="10"/>
  <c r="M93" i="10"/>
  <c r="M77" i="10"/>
  <c r="M61" i="10"/>
  <c r="M45" i="10"/>
  <c r="M37" i="10"/>
  <c r="D13" i="5"/>
  <c r="D14" i="5" l="1"/>
  <c r="D16" i="5" s="1"/>
  <c r="E25" i="10" l="1"/>
  <c r="K25" i="10" s="1"/>
  <c r="E21" i="10"/>
  <c r="K21" i="10" s="1"/>
  <c r="E17" i="10"/>
  <c r="K17" i="10" s="1"/>
  <c r="E13" i="10"/>
  <c r="K13" i="10" s="1"/>
  <c r="E9" i="10"/>
  <c r="K9" i="10" s="1"/>
  <c r="D12" i="5" l="1"/>
  <c r="D15" i="5" l="1"/>
  <c r="E11" i="10"/>
  <c r="K11" i="10" s="1"/>
  <c r="E15" i="10"/>
  <c r="K15" i="10" s="1"/>
  <c r="E19" i="10"/>
  <c r="K19" i="10" s="1"/>
  <c r="E23" i="10"/>
  <c r="K23" i="10" s="1"/>
  <c r="E27" i="10"/>
  <c r="K27" i="10" s="1"/>
  <c r="B5" i="10" l="1"/>
  <c r="C5" i="10" s="1"/>
  <c r="D5" i="10" s="1"/>
  <c r="E5" i="10" s="1"/>
  <c r="F5" i="10" s="1"/>
  <c r="G5" i="10" s="1"/>
  <c r="H5" i="10" s="1"/>
  <c r="I5" i="10" s="1"/>
  <c r="J5" i="10" s="1"/>
  <c r="L5" i="10" s="1"/>
  <c r="A11" i="5" l="1"/>
  <c r="A12" i="5" s="1"/>
  <c r="A13" i="5" s="1"/>
  <c r="A14" i="5" s="1"/>
  <c r="A15" i="5" l="1"/>
  <c r="A16" i="5" s="1"/>
  <c r="A17" i="5" s="1"/>
  <c r="F13" i="10" l="1"/>
  <c r="H13" i="10" s="1"/>
  <c r="I13" i="10" s="1"/>
  <c r="J13" i="10" s="1"/>
  <c r="F15" i="10"/>
  <c r="H15" i="10" s="1"/>
  <c r="I15" i="10" s="1"/>
  <c r="J15" i="10" s="1"/>
  <c r="F17" i="10"/>
  <c r="H17" i="10" s="1"/>
  <c r="I17" i="10" s="1"/>
  <c r="J17" i="10" s="1"/>
  <c r="F19" i="10"/>
  <c r="H19" i="10" s="1"/>
  <c r="I19" i="10" s="1"/>
  <c r="J19" i="10" s="1"/>
  <c r="F21" i="10"/>
  <c r="H21" i="10" s="1"/>
  <c r="I21" i="10" s="1"/>
  <c r="J21" i="10" s="1"/>
  <c r="F23" i="10"/>
  <c r="H23" i="10" s="1"/>
  <c r="I23" i="10" s="1"/>
  <c r="J23" i="10" s="1"/>
  <c r="F25" i="10"/>
  <c r="H25" i="10" s="1"/>
  <c r="I25" i="10" s="1"/>
  <c r="J25" i="10" s="1"/>
  <c r="F27" i="10"/>
  <c r="H27" i="10" s="1"/>
  <c r="I27" i="10" s="1"/>
  <c r="J27" i="10" s="1"/>
  <c r="M13" i="10" l="1"/>
  <c r="M23" i="10"/>
  <c r="M19" i="10"/>
  <c r="M17" i="10"/>
  <c r="M27" i="10"/>
  <c r="M21" i="10"/>
  <c r="M15" i="10"/>
  <c r="M25" i="10"/>
  <c r="E7" i="10"/>
  <c r="K7" i="10" s="1"/>
  <c r="K106" i="10" s="1"/>
  <c r="L25" i="10" l="1"/>
  <c r="L19" i="10"/>
  <c r="L21" i="10"/>
  <c r="L17" i="10"/>
  <c r="L23" i="10"/>
  <c r="L15" i="10"/>
  <c r="L27" i="10"/>
  <c r="L13" i="10"/>
  <c r="F11" i="10" l="1"/>
  <c r="H11" i="10" s="1"/>
  <c r="I11" i="10" s="1"/>
  <c r="J11" i="10" s="1"/>
  <c r="F9" i="10"/>
  <c r="H9" i="10" s="1"/>
  <c r="I9" i="10" s="1"/>
  <c r="J9" i="10" s="1"/>
  <c r="F7" i="10"/>
  <c r="H7" i="10" s="1"/>
  <c r="M11" i="10" l="1"/>
  <c r="M9" i="10"/>
  <c r="I7" i="10"/>
  <c r="M7" i="10" l="1"/>
  <c r="M106" i="10" s="1"/>
  <c r="J7" i="10"/>
  <c r="J106" i="10" s="1"/>
  <c r="I106" i="10"/>
  <c r="L9" i="10"/>
  <c r="L11" i="10"/>
  <c r="L7" i="10"/>
  <c r="L106" i="10" l="1"/>
</calcChain>
</file>

<file path=xl/sharedStrings.xml><?xml version="1.0" encoding="utf-8"?>
<sst xmlns="http://schemas.openxmlformats.org/spreadsheetml/2006/main" count="105" uniqueCount="70">
  <si>
    <t>სამუშაოების დასახელება</t>
  </si>
  <si>
    <t>განზ</t>
  </si>
  <si>
    <t>რაოდ</t>
  </si>
  <si>
    <t>№</t>
  </si>
  <si>
    <t>ხ ა რ ჯ თ ა ღ რ ი ც ხ ვ ა</t>
  </si>
  <si>
    <t>მასალა</t>
  </si>
  <si>
    <t>ხელფასი</t>
  </si>
  <si>
    <t>ტრანსპორტი და მექანიზმები</t>
  </si>
  <si>
    <t>ჯამი</t>
  </si>
  <si>
    <t>ერთ</t>
  </si>
  <si>
    <t>სულ</t>
  </si>
  <si>
    <t>ტნ</t>
  </si>
  <si>
    <t xml:space="preserve">ზედნადები ხარჯი </t>
  </si>
  <si>
    <t>გეგმიური დაგროვება</t>
  </si>
  <si>
    <t>დღგ</t>
  </si>
  <si>
    <t>სულ ჯამი</t>
  </si>
  <si>
    <t>ჯამი:</t>
  </si>
  <si>
    <t>საშუალო სიგანე</t>
  </si>
  <si>
    <t>სიგანე</t>
  </si>
  <si>
    <t>პიკეტი</t>
  </si>
  <si>
    <t>საშუალო</t>
  </si>
  <si>
    <t>მანძილი</t>
  </si>
  <si>
    <t>0+</t>
  </si>
  <si>
    <t>საგზაო სამოსის მოწყობის პიკეტური დათვლის უწყისი</t>
  </si>
  <si>
    <t>სიგრძეების ჯამი</t>
  </si>
  <si>
    <t>ფართობი</t>
  </si>
  <si>
    <t>საშუალო სიგრძე</t>
  </si>
  <si>
    <t>1+</t>
  </si>
  <si>
    <t>2+</t>
  </si>
  <si>
    <t>ტ</t>
  </si>
  <si>
    <r>
      <t>თხევადი ბიტუმი 1მ</t>
    </r>
    <r>
      <rPr>
        <vertAlign val="superscript"/>
        <sz val="9"/>
        <rFont val="Arial Cyr"/>
        <charset val="204"/>
      </rPr>
      <t>2</t>
    </r>
    <r>
      <rPr>
        <sz val="9"/>
        <rFont val="Arial Cyr"/>
        <charset val="204"/>
      </rPr>
      <t xml:space="preserve"> 600გრ</t>
    </r>
  </si>
  <si>
    <t>მოცულობათა უწყისი</t>
  </si>
  <si>
    <t>3+</t>
  </si>
  <si>
    <r>
      <t>მ</t>
    </r>
    <r>
      <rPr>
        <vertAlign val="superscript"/>
        <sz val="10"/>
        <color theme="1"/>
        <rFont val="Calibri"/>
        <family val="2"/>
        <scheme val="minor"/>
      </rPr>
      <t>3</t>
    </r>
  </si>
  <si>
    <r>
      <t>მ</t>
    </r>
    <r>
      <rPr>
        <vertAlign val="superscript"/>
        <sz val="10"/>
        <color theme="1"/>
        <rFont val="Calibri"/>
        <family val="2"/>
        <scheme val="minor"/>
      </rPr>
      <t>2</t>
    </r>
  </si>
  <si>
    <r>
      <t>თხევადი ბიტუმის მოსხმა 1მ</t>
    </r>
    <r>
      <rPr>
        <vertAlign val="superscript"/>
        <sz val="10"/>
        <rFont val="Arial Cyr"/>
        <charset val="1"/>
      </rPr>
      <t>2</t>
    </r>
    <r>
      <rPr>
        <sz val="10"/>
        <rFont val="Arial Cyr"/>
        <charset val="204"/>
      </rPr>
      <t xml:space="preserve"> 600გრ</t>
    </r>
  </si>
  <si>
    <t>იგივეს დამუშავება ხელით მიუდგომელ ადგილებში</t>
  </si>
  <si>
    <t>დატვირთვა ა/თვითმცლელებზე და ტრანსპორტირება 5 კმ. მანძილზე</t>
  </si>
  <si>
    <t>საფუძვლის მოსწორება და დაპროფილება საპროექტო ნიშნულზე</t>
  </si>
  <si>
    <t>საგზაო სამოსის ზედა ფენის მოწყობა წვრილმარცვლოვანი მკვრივი ა/ბეტონის ცხელი ნარევით სისქით 5 სმ.</t>
  </si>
  <si>
    <t>4+</t>
  </si>
  <si>
    <t>5+</t>
  </si>
  <si>
    <t>წვრილმარცვლოვანი მკვრივი ღორღოვანი  ა/ბეტონის ცხელი ნარევი ტიპი "Б" მარკა II სისქით 5 სმ.</t>
  </si>
  <si>
    <t xml:space="preserve">გზის სავალი ნაწილის ხრეშოვანი გრუნტის და დაზიანებული ა/ბეტონის ფრაგმენტების მოხსნა მექანიზმებით საგზაო სამოსის მოსაწყობად </t>
  </si>
  <si>
    <t>ქ. სამტრედიაში სანაპიროს ქუჩის გზის ა/ბეტონის საფარით მოწყობის სამუშაოების</t>
  </si>
  <si>
    <t>6+</t>
  </si>
  <si>
    <t>7+</t>
  </si>
  <si>
    <t>8+</t>
  </si>
  <si>
    <t>9+</t>
  </si>
  <si>
    <t>10+</t>
  </si>
  <si>
    <t>11+</t>
  </si>
  <si>
    <t>12+</t>
  </si>
  <si>
    <t>13+</t>
  </si>
  <si>
    <t>14+</t>
  </si>
  <si>
    <t>15+</t>
  </si>
  <si>
    <t>16+</t>
  </si>
  <si>
    <t>17+</t>
  </si>
  <si>
    <t>18+</t>
  </si>
  <si>
    <t>19+</t>
  </si>
  <si>
    <t>20+</t>
  </si>
  <si>
    <t>21+</t>
  </si>
  <si>
    <t>22+</t>
  </si>
  <si>
    <t>23+</t>
  </si>
  <si>
    <t>24+</t>
  </si>
  <si>
    <t>გაუთვალისწინებელი ხარჯი</t>
  </si>
  <si>
    <t>საფუძვლის ზედა ფენის მოწყობა ღორღით 0-40 სისქით 8 სმ. კ=1,26</t>
  </si>
  <si>
    <r>
      <t>ფრაქციული ღორღი 0-40   h=8სმ      k=1,26 (მ</t>
    </r>
    <r>
      <rPr>
        <vertAlign val="superscript"/>
        <sz val="9"/>
        <rFont val="Arial Cyr"/>
        <charset val="204"/>
      </rPr>
      <t>3</t>
    </r>
    <r>
      <rPr>
        <sz val="9"/>
        <rFont val="Arial Cyr"/>
        <charset val="204"/>
      </rPr>
      <t>)</t>
    </r>
  </si>
  <si>
    <t>გვერდულების მოწყობა ფრაქციული ღორღით 0-40 სმ. გასაშუალებული სისქით 10 სმ. სიგანით 30 სმ. კ=1.26</t>
  </si>
  <si>
    <r>
      <t>გვერდულები სიგანით 0,3მx2 ფრაქციული  ღორღით 0-40სმ. h</t>
    </r>
    <r>
      <rPr>
        <vertAlign val="subscript"/>
        <sz val="9"/>
        <rFont val="Arial Cyr"/>
        <charset val="1"/>
      </rPr>
      <t>საშ</t>
    </r>
    <r>
      <rPr>
        <sz val="9"/>
        <rFont val="Arial Cyr"/>
        <charset val="204"/>
      </rPr>
      <t>=10სმ      k=1,26 (მ</t>
    </r>
    <r>
      <rPr>
        <vertAlign val="superscript"/>
        <sz val="9"/>
        <rFont val="Arial Cyr"/>
      </rPr>
      <t>3</t>
    </r>
    <r>
      <rPr>
        <sz val="9"/>
        <rFont val="Arial Cyr"/>
        <charset val="204"/>
      </rPr>
      <t>)</t>
    </r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</si>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</sst>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11">
    <font>
      <sz val="10"/>
      <name val="Arial Cyr"/>
      <charset val="204"/>
    </font>
    <font>
      <sz val="11"/>
      <name val="Arial Cyr"/>
      <charset val="204"/>
    </font>
    <font>
      <sz val="12"/>
      <color theme="1"/>
      <name val="Calibri"/>
      <family val="2"/>
      <scheme val="minor"/>
    </font>
    <font>
      <sz val="9"/>
      <name val="Arial Cyr"/>
      <charset val="204"/>
    </font>
    <font>
      <vertAlign val="superscript"/>
      <sz val="9"/>
      <name val="Arial Cyr"/>
      <charset val="204"/>
    </font>
    <font>
      <vertAlign val="superscript"/>
      <sz val="10"/>
      <color theme="1"/>
      <name val="Calibri"/>
      <family val="2"/>
      <scheme val="minor"/>
    </font>
    <font>
      <vertAlign val="superscript"/>
      <sz val="10"/>
      <name val="Arial Cyr"/>
      <charset val="1"/>
    </font>
    <font>
      <sz val="10"/>
      <color theme="1"/>
      <name val="Arial Cyr"/>
      <charset val="1"/>
    </font>
    <font>
      <sz val="10"/>
      <color theme="1"/>
      <name val="Calibri"/>
      <family val="2"/>
      <scheme val="minor"/>
    </font>
    <font>
      <vertAlign val="subscript"/>
      <sz val="9"/>
      <name val="Arial Cyr"/>
      <charset val="1"/>
    </font>
    <font>
      <vertAlign val="superscript"/>
      <sz val="9"/>
      <name val="Arial Cy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Border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right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2" fontId="0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justify"/>
    </xf>
    <xf numFmtId="0" fontId="0" fillId="0" borderId="1" xfId="0" applyFont="1" applyBorder="1" applyAlignment="1">
      <alignment vertical="justify" wrapText="1"/>
    </xf>
    <xf numFmtId="0" fontId="0" fillId="0" borderId="1" xfId="0" applyFont="1" applyBorder="1" applyAlignment="1">
      <alignment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justify"/>
    </xf>
    <xf numFmtId="2" fontId="0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right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/>
    <xf numFmtId="2" fontId="7" fillId="2" borderId="1" xfId="0" applyNumberFormat="1" applyFont="1" applyFill="1" applyBorder="1" applyAlignment="1">
      <alignment horizontal="right"/>
    </xf>
    <xf numFmtId="2" fontId="0" fillId="0" borderId="1" xfId="0" applyNumberFormat="1" applyFont="1" applyFill="1" applyBorder="1" applyAlignment="1">
      <alignment horizontal="center" vertical="center"/>
    </xf>
    <xf numFmtId="2" fontId="1" fillId="0" borderId="4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justify"/>
    </xf>
    <xf numFmtId="0" fontId="0" fillId="0" borderId="0" xfId="0" applyFont="1" applyFill="1"/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Fill="1" applyAlignment="1"/>
    <xf numFmtId="0" fontId="1" fillId="0" borderId="0" xfId="0" applyFont="1" applyFill="1" applyAlignment="1">
      <alignment horizontal="center"/>
    </xf>
    <xf numFmtId="0" fontId="3" fillId="0" borderId="1" xfId="0" applyFont="1" applyFill="1" applyBorder="1"/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2" fontId="0" fillId="0" borderId="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5" fontId="3" fillId="0" borderId="3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30"/>
  <sheetViews>
    <sheetView tabSelected="1" topLeftCell="A13" workbookViewId="0">
      <selection activeCell="B23" sqref="B23"/>
    </sheetView>
  </sheetViews>
  <sheetFormatPr defaultRowHeight="12.75"/>
  <cols>
    <col min="1" max="1" width="4.85546875" customWidth="1"/>
    <col min="2" max="2" width="51.7109375" customWidth="1"/>
    <col min="3" max="3" width="5.5703125" customWidth="1"/>
    <col min="4" max="4" width="8.5703125" customWidth="1"/>
    <col min="5" max="5" width="8.140625" customWidth="1"/>
    <col min="6" max="6" width="9.5703125" customWidth="1"/>
    <col min="7" max="7" width="6.7109375" customWidth="1"/>
    <col min="8" max="8" width="8.42578125" bestFit="1" customWidth="1"/>
    <col min="9" max="9" width="7.28515625" customWidth="1"/>
    <col min="10" max="10" width="9.140625" customWidth="1"/>
    <col min="11" max="11" width="10.5703125" customWidth="1"/>
    <col min="12" max="12" width="11" bestFit="1" customWidth="1"/>
  </cols>
  <sheetData>
    <row r="1" spans="1:15" ht="15.75">
      <c r="A1" s="66" t="s">
        <v>44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5" ht="15.75">
      <c r="A2" s="67" t="s">
        <v>4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5" ht="15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5" s="36" customFormat="1">
      <c r="A4" s="38"/>
      <c r="B4" s="39"/>
      <c r="C4" s="38"/>
      <c r="D4" s="38"/>
      <c r="E4" s="38"/>
      <c r="F4" s="38"/>
      <c r="G4" s="64"/>
      <c r="H4" s="64"/>
      <c r="I4" s="64"/>
      <c r="J4" s="64"/>
      <c r="K4" s="64"/>
    </row>
    <row r="5" spans="1:15" s="36" customFormat="1">
      <c r="A5" s="40"/>
      <c r="B5" s="7"/>
      <c r="C5" s="40"/>
      <c r="D5" s="40"/>
      <c r="G5" s="65"/>
      <c r="H5" s="65"/>
      <c r="I5" s="65"/>
      <c r="J5" s="65"/>
      <c r="K5" s="65"/>
    </row>
    <row r="6" spans="1:15" ht="14.25">
      <c r="A6" s="3"/>
      <c r="B6" s="8"/>
      <c r="C6" s="34"/>
      <c r="D6" s="34"/>
      <c r="E6" s="2"/>
      <c r="F6" s="2"/>
      <c r="G6" s="33"/>
      <c r="H6" s="33"/>
      <c r="I6" s="33"/>
      <c r="J6" s="33"/>
      <c r="K6" s="33"/>
    </row>
    <row r="7" spans="1:15" s="36" customFormat="1" ht="26.25" customHeight="1">
      <c r="A7" s="68" t="s">
        <v>3</v>
      </c>
      <c r="B7" s="69" t="s">
        <v>0</v>
      </c>
      <c r="C7" s="68" t="s">
        <v>1</v>
      </c>
      <c r="D7" s="68" t="s">
        <v>2</v>
      </c>
      <c r="E7" s="68" t="s">
        <v>5</v>
      </c>
      <c r="F7" s="68"/>
      <c r="G7" s="68" t="s">
        <v>6</v>
      </c>
      <c r="H7" s="68"/>
      <c r="I7" s="71" t="s">
        <v>7</v>
      </c>
      <c r="J7" s="71"/>
      <c r="K7" s="68" t="s">
        <v>8</v>
      </c>
    </row>
    <row r="8" spans="1:15" s="35" customFormat="1" ht="17.25" customHeight="1">
      <c r="A8" s="68"/>
      <c r="B8" s="70"/>
      <c r="C8" s="68"/>
      <c r="D8" s="68"/>
      <c r="E8" s="23" t="s">
        <v>9</v>
      </c>
      <c r="F8" s="23" t="s">
        <v>10</v>
      </c>
      <c r="G8" s="23" t="s">
        <v>9</v>
      </c>
      <c r="H8" s="23" t="s">
        <v>10</v>
      </c>
      <c r="I8" s="23" t="s">
        <v>9</v>
      </c>
      <c r="J8" s="23" t="s">
        <v>10</v>
      </c>
      <c r="K8" s="68"/>
    </row>
    <row r="9" spans="1:15" s="35" customForma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</row>
    <row r="10" spans="1:15" ht="38.25">
      <c r="A10" s="18">
        <v>1</v>
      </c>
      <c r="B10" s="45" t="s">
        <v>43</v>
      </c>
      <c r="C10" s="18" t="s">
        <v>33</v>
      </c>
      <c r="D10" s="16">
        <v>518</v>
      </c>
      <c r="E10" s="16"/>
      <c r="F10" s="16"/>
      <c r="G10" s="16"/>
      <c r="H10" s="16"/>
      <c r="I10" s="16"/>
      <c r="J10" s="16"/>
      <c r="K10" s="16"/>
    </row>
    <row r="11" spans="1:15" ht="15">
      <c r="A11" s="18">
        <f>A10+1</f>
        <v>2</v>
      </c>
      <c r="B11" s="19" t="s">
        <v>36</v>
      </c>
      <c r="C11" s="18" t="s">
        <v>33</v>
      </c>
      <c r="D11" s="16">
        <v>26</v>
      </c>
      <c r="E11" s="16"/>
      <c r="F11" s="16"/>
      <c r="G11" s="16"/>
      <c r="H11" s="16"/>
      <c r="I11" s="16"/>
      <c r="J11" s="16"/>
      <c r="K11" s="16"/>
    </row>
    <row r="12" spans="1:15" ht="25.5">
      <c r="A12" s="18">
        <f t="shared" ref="A12:A14" si="0">A11+1</f>
        <v>3</v>
      </c>
      <c r="B12" s="19" t="s">
        <v>37</v>
      </c>
      <c r="C12" s="18" t="s">
        <v>11</v>
      </c>
      <c r="D12" s="16">
        <f>(D11+D10)*1.85</f>
        <v>1006.4000000000001</v>
      </c>
      <c r="E12" s="16"/>
      <c r="F12" s="16"/>
      <c r="G12" s="16"/>
      <c r="H12" s="16"/>
      <c r="I12" s="16"/>
      <c r="J12" s="16"/>
      <c r="K12" s="16"/>
    </row>
    <row r="13" spans="1:15" ht="25.5">
      <c r="A13" s="18">
        <f t="shared" si="0"/>
        <v>4</v>
      </c>
      <c r="B13" s="20" t="s">
        <v>38</v>
      </c>
      <c r="C13" s="18" t="s">
        <v>34</v>
      </c>
      <c r="D13" s="16">
        <f>2431*5</f>
        <v>12155</v>
      </c>
      <c r="E13" s="16"/>
      <c r="F13" s="16"/>
      <c r="G13" s="16"/>
      <c r="H13" s="16"/>
      <c r="I13" s="16"/>
      <c r="J13" s="16"/>
      <c r="K13" s="16"/>
    </row>
    <row r="14" spans="1:15" ht="25.5">
      <c r="A14" s="18">
        <f t="shared" si="0"/>
        <v>5</v>
      </c>
      <c r="B14" s="45" t="s">
        <v>65</v>
      </c>
      <c r="C14" s="18" t="s">
        <v>34</v>
      </c>
      <c r="D14" s="32">
        <f>D13</f>
        <v>12155</v>
      </c>
      <c r="E14" s="16"/>
      <c r="F14" s="16"/>
      <c r="G14" s="16"/>
      <c r="H14" s="16"/>
      <c r="I14" s="16"/>
      <c r="J14" s="16"/>
      <c r="K14" s="16"/>
    </row>
    <row r="15" spans="1:15" ht="14.25">
      <c r="A15" s="18">
        <f t="shared" ref="A15:A17" si="1">A14+1</f>
        <v>6</v>
      </c>
      <c r="B15" s="21" t="s">
        <v>35</v>
      </c>
      <c r="C15" s="18" t="s">
        <v>29</v>
      </c>
      <c r="D15" s="17">
        <f>D16*0.0006</f>
        <v>7.2929999999999993</v>
      </c>
      <c r="E15" s="16"/>
      <c r="F15" s="16"/>
      <c r="G15" s="22"/>
      <c r="H15" s="16"/>
      <c r="I15" s="16"/>
      <c r="J15" s="16"/>
      <c r="K15" s="16"/>
    </row>
    <row r="16" spans="1:15" ht="38.25">
      <c r="A16" s="18">
        <f t="shared" si="1"/>
        <v>7</v>
      </c>
      <c r="B16" s="37" t="s">
        <v>39</v>
      </c>
      <c r="C16" s="18" t="s">
        <v>34</v>
      </c>
      <c r="D16" s="16">
        <f>D14</f>
        <v>12155</v>
      </c>
      <c r="E16" s="16"/>
      <c r="F16" s="16"/>
      <c r="G16" s="16"/>
      <c r="H16" s="16"/>
      <c r="I16" s="16"/>
      <c r="J16" s="16"/>
      <c r="K16" s="16"/>
      <c r="L16" s="3"/>
      <c r="M16" s="3"/>
      <c r="N16" s="3"/>
      <c r="O16" s="3"/>
    </row>
    <row r="17" spans="1:15" ht="25.5">
      <c r="A17" s="18">
        <f t="shared" si="1"/>
        <v>8</v>
      </c>
      <c r="B17" s="44" t="s">
        <v>67</v>
      </c>
      <c r="C17" s="18" t="s">
        <v>34</v>
      </c>
      <c r="D17" s="16">
        <f>2431*0.6</f>
        <v>1458.6</v>
      </c>
      <c r="E17" s="16"/>
      <c r="F17" s="16"/>
      <c r="G17" s="16"/>
      <c r="H17" s="16"/>
      <c r="I17" s="16"/>
      <c r="J17" s="16"/>
      <c r="K17" s="16"/>
      <c r="L17" s="3"/>
      <c r="M17" s="3"/>
      <c r="N17" s="3"/>
      <c r="O17" s="3"/>
    </row>
    <row r="18" spans="1:15">
      <c r="A18" s="23"/>
      <c r="B18" s="24" t="s">
        <v>16</v>
      </c>
      <c r="C18" s="23"/>
      <c r="D18" s="25"/>
      <c r="E18" s="23"/>
      <c r="F18" s="25"/>
      <c r="G18" s="25"/>
      <c r="H18" s="25"/>
      <c r="I18" s="25"/>
      <c r="J18" s="25"/>
      <c r="K18" s="25"/>
    </row>
    <row r="19" spans="1:15">
      <c r="A19" s="18"/>
      <c r="B19" s="26" t="s">
        <v>12</v>
      </c>
      <c r="C19" s="27" t="s">
        <v>69</v>
      </c>
      <c r="D19" s="18"/>
      <c r="E19" s="18"/>
      <c r="F19" s="18"/>
      <c r="G19" s="18"/>
      <c r="H19" s="18"/>
      <c r="I19" s="18"/>
      <c r="J19" s="18"/>
      <c r="K19" s="28"/>
    </row>
    <row r="20" spans="1:15">
      <c r="A20" s="18"/>
      <c r="B20" s="26" t="s">
        <v>8</v>
      </c>
      <c r="C20" s="18"/>
      <c r="D20" s="18"/>
      <c r="E20" s="18"/>
      <c r="F20" s="18"/>
      <c r="G20" s="18"/>
      <c r="H20" s="18"/>
      <c r="I20" s="18"/>
      <c r="J20" s="18"/>
      <c r="K20" s="28"/>
    </row>
    <row r="21" spans="1:15">
      <c r="A21" s="18"/>
      <c r="B21" s="26" t="s">
        <v>13</v>
      </c>
      <c r="C21" s="27" t="s">
        <v>69</v>
      </c>
      <c r="D21" s="18"/>
      <c r="E21" s="18"/>
      <c r="F21" s="18"/>
      <c r="G21" s="18"/>
      <c r="H21" s="18"/>
      <c r="I21" s="18"/>
      <c r="J21" s="18"/>
      <c r="K21" s="28"/>
    </row>
    <row r="22" spans="1:15">
      <c r="A22" s="18"/>
      <c r="B22" s="26" t="s">
        <v>8</v>
      </c>
      <c r="C22" s="18"/>
      <c r="D22" s="18"/>
      <c r="E22" s="18"/>
      <c r="F22" s="18"/>
      <c r="G22" s="18"/>
      <c r="H22" s="18"/>
      <c r="I22" s="18"/>
      <c r="J22" s="18"/>
      <c r="K22" s="28"/>
    </row>
    <row r="23" spans="1:15">
      <c r="A23" s="42"/>
      <c r="B23" s="49" t="s">
        <v>64</v>
      </c>
      <c r="C23" s="27">
        <v>0</v>
      </c>
      <c r="D23" s="42"/>
      <c r="E23" s="42"/>
      <c r="F23" s="42"/>
      <c r="G23" s="42"/>
      <c r="H23" s="42"/>
      <c r="I23" s="42"/>
      <c r="J23" s="42"/>
      <c r="K23" s="28"/>
    </row>
    <row r="24" spans="1:15">
      <c r="A24" s="42"/>
      <c r="B24" s="26" t="s">
        <v>8</v>
      </c>
      <c r="C24" s="42"/>
      <c r="D24" s="42"/>
      <c r="E24" s="42"/>
      <c r="F24" s="42"/>
      <c r="G24" s="42"/>
      <c r="H24" s="42"/>
      <c r="I24" s="42"/>
      <c r="J24" s="42"/>
      <c r="K24" s="28"/>
    </row>
    <row r="25" spans="1:15">
      <c r="A25" s="18"/>
      <c r="B25" s="26" t="s">
        <v>14</v>
      </c>
      <c r="C25" s="27">
        <v>0.18</v>
      </c>
      <c r="D25" s="18"/>
      <c r="E25" s="18"/>
      <c r="F25" s="18"/>
      <c r="G25" s="18"/>
      <c r="H25" s="18"/>
      <c r="I25" s="18"/>
      <c r="J25" s="18"/>
      <c r="K25" s="28"/>
    </row>
    <row r="26" spans="1:15">
      <c r="A26" s="23"/>
      <c r="B26" s="29" t="s">
        <v>15</v>
      </c>
      <c r="C26" s="23"/>
      <c r="D26" s="23"/>
      <c r="E26" s="30"/>
      <c r="F26" s="30"/>
      <c r="G26" s="30"/>
      <c r="H26" s="30"/>
      <c r="I26" s="30"/>
      <c r="J26" s="30"/>
      <c r="K26" s="31"/>
    </row>
    <row r="27" spans="1:15">
      <c r="A27" s="4"/>
      <c r="B27" s="5"/>
      <c r="C27" s="4"/>
      <c r="D27" s="4"/>
      <c r="E27" s="1"/>
      <c r="F27" s="1"/>
      <c r="G27" s="1"/>
      <c r="H27" s="1"/>
      <c r="I27" s="1"/>
      <c r="J27" s="1"/>
      <c r="K27" s="6"/>
    </row>
    <row r="28" spans="1:15">
      <c r="A28" s="3"/>
      <c r="C28" s="3"/>
      <c r="D28" s="3"/>
    </row>
    <row r="29" spans="1:15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</row>
    <row r="30" spans="1:15">
      <c r="A30" s="3"/>
      <c r="C30" s="3"/>
      <c r="D30" s="3"/>
    </row>
  </sheetData>
  <mergeCells count="13">
    <mergeCell ref="A29:K29"/>
    <mergeCell ref="G4:K4"/>
    <mergeCell ref="G5:K5"/>
    <mergeCell ref="A1:K1"/>
    <mergeCell ref="A2:K2"/>
    <mergeCell ref="A7:A8"/>
    <mergeCell ref="B7:B8"/>
    <mergeCell ref="C7:C8"/>
    <mergeCell ref="D7:D8"/>
    <mergeCell ref="E7:F7"/>
    <mergeCell ref="G7:H7"/>
    <mergeCell ref="I7:J7"/>
    <mergeCell ref="K7:K8"/>
  </mergeCells>
  <pageMargins left="0.7" right="0.7" top="0.72916666666666663" bottom="0.30208333333333331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8" sqref="A18:D19"/>
    </sheetView>
  </sheetViews>
  <sheetFormatPr defaultRowHeight="12.75"/>
  <cols>
    <col min="1" max="1" width="4.85546875" customWidth="1"/>
    <col min="2" max="2" width="62.42578125" customWidth="1"/>
    <col min="3" max="4" width="9.140625" customWidth="1"/>
    <col min="5" max="5" width="11" bestFit="1" customWidth="1"/>
  </cols>
  <sheetData>
    <row r="1" spans="1:8" ht="33.75" customHeight="1">
      <c r="A1" s="66" t="s">
        <v>44</v>
      </c>
      <c r="B1" s="66"/>
      <c r="C1" s="66"/>
      <c r="D1" s="66"/>
    </row>
    <row r="2" spans="1:8" ht="15.75">
      <c r="A2" s="67" t="s">
        <v>31</v>
      </c>
      <c r="B2" s="67"/>
      <c r="C2" s="67"/>
      <c r="D2" s="67"/>
    </row>
    <row r="3" spans="1:8" ht="15.75">
      <c r="A3" s="41"/>
      <c r="B3" s="41"/>
      <c r="C3" s="41"/>
      <c r="D3" s="41"/>
    </row>
    <row r="4" spans="1:8" ht="14.25">
      <c r="A4" s="3"/>
      <c r="B4" s="8"/>
      <c r="C4" s="43"/>
      <c r="D4" s="43"/>
    </row>
    <row r="5" spans="1:8" s="46" customFormat="1">
      <c r="A5" s="72" t="s">
        <v>3</v>
      </c>
      <c r="B5" s="73" t="s">
        <v>0</v>
      </c>
      <c r="C5" s="72" t="s">
        <v>1</v>
      </c>
      <c r="D5" s="72" t="s">
        <v>2</v>
      </c>
    </row>
    <row r="6" spans="1:8" s="47" customFormat="1">
      <c r="A6" s="72"/>
      <c r="B6" s="74"/>
      <c r="C6" s="72"/>
      <c r="D6" s="72"/>
    </row>
    <row r="7" spans="1:8" s="47" customFormat="1">
      <c r="A7" s="48">
        <v>1</v>
      </c>
      <c r="B7" s="48">
        <v>2</v>
      </c>
      <c r="C7" s="48">
        <v>3</v>
      </c>
      <c r="D7" s="48">
        <v>4</v>
      </c>
    </row>
    <row r="8" spans="1:8" ht="38.25">
      <c r="A8" s="42">
        <v>1</v>
      </c>
      <c r="B8" s="45" t="s">
        <v>43</v>
      </c>
      <c r="C8" s="42" t="s">
        <v>33</v>
      </c>
      <c r="D8" s="16">
        <v>518</v>
      </c>
    </row>
    <row r="9" spans="1:8" ht="15">
      <c r="A9" s="42">
        <f>A8+1</f>
        <v>2</v>
      </c>
      <c r="B9" s="19" t="s">
        <v>36</v>
      </c>
      <c r="C9" s="42" t="s">
        <v>33</v>
      </c>
      <c r="D9" s="16">
        <v>26</v>
      </c>
    </row>
    <row r="10" spans="1:8" ht="25.5">
      <c r="A10" s="42">
        <f t="shared" ref="A10:A15" si="0">A9+1</f>
        <v>3</v>
      </c>
      <c r="B10" s="19" t="s">
        <v>37</v>
      </c>
      <c r="C10" s="42" t="s">
        <v>11</v>
      </c>
      <c r="D10" s="16">
        <f>(D9+D8)*1.85</f>
        <v>1006.4000000000001</v>
      </c>
    </row>
    <row r="11" spans="1:8" ht="15">
      <c r="A11" s="42">
        <f t="shared" si="0"/>
        <v>4</v>
      </c>
      <c r="B11" s="20" t="s">
        <v>38</v>
      </c>
      <c r="C11" s="42" t="s">
        <v>34</v>
      </c>
      <c r="D11" s="16">
        <f>2431*5</f>
        <v>12155</v>
      </c>
    </row>
    <row r="12" spans="1:8" ht="15">
      <c r="A12" s="42">
        <f t="shared" si="0"/>
        <v>5</v>
      </c>
      <c r="B12" s="45" t="s">
        <v>65</v>
      </c>
      <c r="C12" s="42" t="s">
        <v>34</v>
      </c>
      <c r="D12" s="32">
        <f>D11</f>
        <v>12155</v>
      </c>
    </row>
    <row r="13" spans="1:8" ht="14.25">
      <c r="A13" s="42">
        <f t="shared" si="0"/>
        <v>6</v>
      </c>
      <c r="B13" s="21" t="s">
        <v>35</v>
      </c>
      <c r="C13" s="42" t="s">
        <v>29</v>
      </c>
      <c r="D13" s="17">
        <f>D14*0.0006</f>
        <v>7.2929999999999993</v>
      </c>
    </row>
    <row r="14" spans="1:8" ht="25.5">
      <c r="A14" s="42">
        <f t="shared" si="0"/>
        <v>7</v>
      </c>
      <c r="B14" s="37" t="s">
        <v>39</v>
      </c>
      <c r="C14" s="42" t="s">
        <v>34</v>
      </c>
      <c r="D14" s="16">
        <f>D12</f>
        <v>12155</v>
      </c>
      <c r="E14" s="3"/>
      <c r="F14" s="3"/>
      <c r="G14" s="3"/>
      <c r="H14" s="3"/>
    </row>
    <row r="15" spans="1:8" ht="25.5">
      <c r="A15" s="42">
        <f t="shared" si="0"/>
        <v>8</v>
      </c>
      <c r="B15" s="44" t="s">
        <v>67</v>
      </c>
      <c r="C15" s="42" t="s">
        <v>34</v>
      </c>
      <c r="D15" s="16">
        <f>2431*0.6</f>
        <v>1458.6</v>
      </c>
      <c r="E15" s="3"/>
      <c r="F15" s="3"/>
      <c r="G15" s="3"/>
      <c r="H15" s="3"/>
    </row>
    <row r="16" spans="1:8">
      <c r="A16" s="3"/>
      <c r="C16" s="3"/>
      <c r="D16" s="3"/>
    </row>
    <row r="17" spans="1:4">
      <c r="A17" s="3"/>
      <c r="C17" s="3"/>
      <c r="D17" s="3"/>
    </row>
    <row r="18" spans="1:4">
      <c r="A18" s="63"/>
      <c r="B18" s="63"/>
      <c r="C18" s="63"/>
      <c r="D18" s="63"/>
    </row>
    <row r="19" spans="1:4">
      <c r="A19" s="3"/>
      <c r="C19" s="3"/>
      <c r="D19" s="3"/>
    </row>
  </sheetData>
  <mergeCells count="7">
    <mergeCell ref="A18:D18"/>
    <mergeCell ref="A1:D1"/>
    <mergeCell ref="A2:D2"/>
    <mergeCell ref="A5:A6"/>
    <mergeCell ref="B5:B6"/>
    <mergeCell ref="C5:C6"/>
    <mergeCell ref="D5:D6"/>
  </mergeCells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0"/>
  <sheetViews>
    <sheetView topLeftCell="A79" workbookViewId="0">
      <selection activeCell="H110" sqref="H110:M110"/>
    </sheetView>
  </sheetViews>
  <sheetFormatPr defaultRowHeight="12.75"/>
  <cols>
    <col min="1" max="1" width="2.85546875" style="11" customWidth="1"/>
    <col min="2" max="2" width="7.140625" style="13" customWidth="1"/>
    <col min="3" max="3" width="7.85546875" style="13" bestFit="1" customWidth="1"/>
    <col min="4" max="4" width="6.140625" style="13" bestFit="1" customWidth="1"/>
    <col min="5" max="5" width="9.28515625" style="62" customWidth="1"/>
    <col min="6" max="6" width="16.28515625" style="13" hidden="1" customWidth="1"/>
    <col min="7" max="7" width="9.140625" style="13" hidden="1" customWidth="1"/>
    <col min="8" max="8" width="8.28515625" style="62" bestFit="1" customWidth="1"/>
    <col min="9" max="9" width="8.85546875" style="11" bestFit="1" customWidth="1"/>
    <col min="10" max="10" width="11.28515625" style="11" customWidth="1"/>
    <col min="11" max="11" width="11.7109375" style="11" customWidth="1"/>
    <col min="12" max="12" width="10.140625" style="11" bestFit="1" customWidth="1"/>
    <col min="13" max="13" width="12.28515625" style="11" customWidth="1"/>
    <col min="14" max="16384" width="9.140625" style="11"/>
  </cols>
  <sheetData>
    <row r="1" spans="1:18" ht="14.25">
      <c r="A1" s="85" t="s">
        <v>44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8" ht="14.25">
      <c r="A2" s="85" t="s">
        <v>23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50"/>
      <c r="O2" s="50"/>
      <c r="P2" s="50"/>
      <c r="Q2" s="50"/>
      <c r="R2" s="50"/>
    </row>
    <row r="3" spans="1:18" ht="14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0"/>
      <c r="O3" s="50"/>
      <c r="P3" s="50"/>
      <c r="Q3" s="50"/>
      <c r="R3" s="50"/>
    </row>
    <row r="4" spans="1:18" ht="108">
      <c r="A4" s="52"/>
      <c r="B4" s="12" t="s">
        <v>19</v>
      </c>
      <c r="C4" s="12" t="s">
        <v>21</v>
      </c>
      <c r="D4" s="12" t="s">
        <v>18</v>
      </c>
      <c r="E4" s="53" t="s">
        <v>26</v>
      </c>
      <c r="F4" s="12" t="s">
        <v>24</v>
      </c>
      <c r="G4" s="12" t="s">
        <v>20</v>
      </c>
      <c r="H4" s="53" t="s">
        <v>17</v>
      </c>
      <c r="I4" s="12" t="s">
        <v>25</v>
      </c>
      <c r="J4" s="53" t="s">
        <v>66</v>
      </c>
      <c r="K4" s="53" t="s">
        <v>68</v>
      </c>
      <c r="L4" s="53" t="s">
        <v>30</v>
      </c>
      <c r="M4" s="53" t="s">
        <v>42</v>
      </c>
    </row>
    <row r="5" spans="1:18" s="13" customFormat="1" ht="15.75" customHeight="1">
      <c r="A5" s="12"/>
      <c r="B5" s="12">
        <f>A5+1</f>
        <v>1</v>
      </c>
      <c r="C5" s="12">
        <f t="shared" ref="C5:I5" si="0">B5+1</f>
        <v>2</v>
      </c>
      <c r="D5" s="12">
        <f t="shared" si="0"/>
        <v>3</v>
      </c>
      <c r="E5" s="12">
        <f t="shared" si="0"/>
        <v>4</v>
      </c>
      <c r="F5" s="12">
        <f t="shared" si="0"/>
        <v>5</v>
      </c>
      <c r="G5" s="12">
        <f t="shared" si="0"/>
        <v>6</v>
      </c>
      <c r="H5" s="12">
        <f t="shared" si="0"/>
        <v>7</v>
      </c>
      <c r="I5" s="12">
        <f t="shared" si="0"/>
        <v>8</v>
      </c>
      <c r="J5" s="12">
        <f t="shared" ref="J5" si="1">I5+1</f>
        <v>9</v>
      </c>
      <c r="K5" s="12"/>
      <c r="L5" s="12">
        <f t="shared" ref="L5" si="2">J5+1</f>
        <v>10</v>
      </c>
      <c r="M5" s="12">
        <v>11</v>
      </c>
    </row>
    <row r="6" spans="1:18">
      <c r="A6" s="52"/>
      <c r="B6" s="84" t="s">
        <v>22</v>
      </c>
      <c r="C6" s="87">
        <v>0</v>
      </c>
      <c r="D6" s="81">
        <v>5</v>
      </c>
      <c r="E6" s="54"/>
      <c r="F6" s="12"/>
      <c r="G6" s="12"/>
      <c r="H6" s="54"/>
      <c r="I6" s="52"/>
      <c r="J6" s="54"/>
      <c r="K6" s="54"/>
      <c r="L6" s="52"/>
      <c r="M6" s="52"/>
    </row>
    <row r="7" spans="1:18">
      <c r="A7" s="52"/>
      <c r="B7" s="84"/>
      <c r="C7" s="87"/>
      <c r="D7" s="81"/>
      <c r="E7" s="81">
        <f>C8-C6</f>
        <v>50</v>
      </c>
      <c r="F7" s="82">
        <f>D6+D8</f>
        <v>10</v>
      </c>
      <c r="G7" s="82">
        <v>2</v>
      </c>
      <c r="H7" s="81">
        <f>F7/G7</f>
        <v>5</v>
      </c>
      <c r="I7" s="79">
        <f>H7*E7</f>
        <v>250</v>
      </c>
      <c r="J7" s="79">
        <f>I7*0.08*1.26</f>
        <v>25.2</v>
      </c>
      <c r="K7" s="79">
        <f>E7*0.6*0.1*1.26</f>
        <v>3.7800000000000002</v>
      </c>
      <c r="L7" s="77">
        <f>I7*0.0006</f>
        <v>0.15</v>
      </c>
      <c r="M7" s="79">
        <f>I7</f>
        <v>250</v>
      </c>
    </row>
    <row r="8" spans="1:18">
      <c r="A8" s="52"/>
      <c r="B8" s="12"/>
      <c r="C8" s="84">
        <v>50</v>
      </c>
      <c r="D8" s="81">
        <v>5</v>
      </c>
      <c r="E8" s="81"/>
      <c r="F8" s="83"/>
      <c r="G8" s="83"/>
      <c r="H8" s="81"/>
      <c r="I8" s="80"/>
      <c r="J8" s="80"/>
      <c r="K8" s="80"/>
      <c r="L8" s="78"/>
      <c r="M8" s="80"/>
    </row>
    <row r="9" spans="1:18">
      <c r="A9" s="52"/>
      <c r="B9" s="12"/>
      <c r="C9" s="84"/>
      <c r="D9" s="81"/>
      <c r="E9" s="81">
        <f>100-C8</f>
        <v>50</v>
      </c>
      <c r="F9" s="82">
        <f>D8+D10</f>
        <v>10</v>
      </c>
      <c r="G9" s="82">
        <v>2</v>
      </c>
      <c r="H9" s="81">
        <f t="shared" ref="H9" si="3">F9/G9</f>
        <v>5</v>
      </c>
      <c r="I9" s="79">
        <f t="shared" ref="I9" si="4">H9*E9</f>
        <v>250</v>
      </c>
      <c r="J9" s="79">
        <f t="shared" ref="J9" si="5">I9*0.08*1.26</f>
        <v>25.2</v>
      </c>
      <c r="K9" s="79">
        <f t="shared" ref="K9" si="6">E9*0.6*0.1*1.26</f>
        <v>3.7800000000000002</v>
      </c>
      <c r="L9" s="77">
        <f t="shared" ref="L9" si="7">I9*0.0006</f>
        <v>0.15</v>
      </c>
      <c r="M9" s="79">
        <f t="shared" ref="M9" si="8">I9</f>
        <v>250</v>
      </c>
    </row>
    <row r="10" spans="1:18">
      <c r="A10" s="52"/>
      <c r="B10" s="84" t="s">
        <v>27</v>
      </c>
      <c r="C10" s="84">
        <v>0</v>
      </c>
      <c r="D10" s="81">
        <v>5</v>
      </c>
      <c r="E10" s="81"/>
      <c r="F10" s="83"/>
      <c r="G10" s="83"/>
      <c r="H10" s="81"/>
      <c r="I10" s="80"/>
      <c r="J10" s="80"/>
      <c r="K10" s="80"/>
      <c r="L10" s="78"/>
      <c r="M10" s="80"/>
    </row>
    <row r="11" spans="1:18">
      <c r="A11" s="52"/>
      <c r="B11" s="84"/>
      <c r="C11" s="84"/>
      <c r="D11" s="81"/>
      <c r="E11" s="81">
        <f t="shared" ref="E11" si="9">C12-C10</f>
        <v>50</v>
      </c>
      <c r="F11" s="82">
        <f t="shared" ref="F11:F27" si="10">D10+D12</f>
        <v>10</v>
      </c>
      <c r="G11" s="82">
        <v>2</v>
      </c>
      <c r="H11" s="81">
        <f t="shared" ref="H11" si="11">F11/G11</f>
        <v>5</v>
      </c>
      <c r="I11" s="79">
        <f t="shared" ref="I11" si="12">H11*E11</f>
        <v>250</v>
      </c>
      <c r="J11" s="79">
        <f t="shared" ref="J11" si="13">I11*0.08*1.26</f>
        <v>25.2</v>
      </c>
      <c r="K11" s="79">
        <f t="shared" ref="K11" si="14">E11*0.6*0.1*1.26</f>
        <v>3.7800000000000002</v>
      </c>
      <c r="L11" s="77">
        <f t="shared" ref="L11" si="15">I11*0.0006</f>
        <v>0.15</v>
      </c>
      <c r="M11" s="79">
        <f t="shared" ref="M11" si="16">I11</f>
        <v>250</v>
      </c>
    </row>
    <row r="12" spans="1:18">
      <c r="A12" s="52"/>
      <c r="B12" s="12"/>
      <c r="C12" s="84">
        <v>50</v>
      </c>
      <c r="D12" s="81">
        <v>5</v>
      </c>
      <c r="E12" s="81"/>
      <c r="F12" s="83"/>
      <c r="G12" s="83"/>
      <c r="H12" s="81"/>
      <c r="I12" s="80"/>
      <c r="J12" s="80"/>
      <c r="K12" s="80"/>
      <c r="L12" s="78"/>
      <c r="M12" s="80"/>
    </row>
    <row r="13" spans="1:18">
      <c r="A13" s="52"/>
      <c r="B13" s="12"/>
      <c r="C13" s="84"/>
      <c r="D13" s="81"/>
      <c r="E13" s="81">
        <f>100-C12</f>
        <v>50</v>
      </c>
      <c r="F13" s="82">
        <f t="shared" si="10"/>
        <v>10</v>
      </c>
      <c r="G13" s="82">
        <v>2</v>
      </c>
      <c r="H13" s="81">
        <f t="shared" ref="H13" si="17">F13/G13</f>
        <v>5</v>
      </c>
      <c r="I13" s="79">
        <f t="shared" ref="I13" si="18">H13*E13</f>
        <v>250</v>
      </c>
      <c r="J13" s="79">
        <f t="shared" ref="J13" si="19">I13*0.08*1.26</f>
        <v>25.2</v>
      </c>
      <c r="K13" s="79">
        <f t="shared" ref="K13" si="20">E13*0.6*0.1*1.26</f>
        <v>3.7800000000000002</v>
      </c>
      <c r="L13" s="77">
        <f t="shared" ref="L13" si="21">I13*0.0006</f>
        <v>0.15</v>
      </c>
      <c r="M13" s="79">
        <f t="shared" ref="M13" si="22">I13</f>
        <v>250</v>
      </c>
    </row>
    <row r="14" spans="1:18">
      <c r="A14" s="52"/>
      <c r="B14" s="84" t="s">
        <v>28</v>
      </c>
      <c r="C14" s="84">
        <v>0</v>
      </c>
      <c r="D14" s="81">
        <v>5</v>
      </c>
      <c r="E14" s="81"/>
      <c r="F14" s="83"/>
      <c r="G14" s="83"/>
      <c r="H14" s="81"/>
      <c r="I14" s="80"/>
      <c r="J14" s="80"/>
      <c r="K14" s="80"/>
      <c r="L14" s="78"/>
      <c r="M14" s="80"/>
    </row>
    <row r="15" spans="1:18">
      <c r="A15" s="52"/>
      <c r="B15" s="84"/>
      <c r="C15" s="84"/>
      <c r="D15" s="81"/>
      <c r="E15" s="81">
        <f t="shared" ref="E15" si="23">C16-C14</f>
        <v>50</v>
      </c>
      <c r="F15" s="82">
        <f t="shared" si="10"/>
        <v>10</v>
      </c>
      <c r="G15" s="82">
        <v>2</v>
      </c>
      <c r="H15" s="81">
        <f t="shared" ref="H15" si="24">F15/G15</f>
        <v>5</v>
      </c>
      <c r="I15" s="79">
        <f t="shared" ref="I15" si="25">H15*E15</f>
        <v>250</v>
      </c>
      <c r="J15" s="79">
        <f t="shared" ref="J15" si="26">I15*0.08*1.26</f>
        <v>25.2</v>
      </c>
      <c r="K15" s="79">
        <f t="shared" ref="K15" si="27">E15*0.6*0.1*1.26</f>
        <v>3.7800000000000002</v>
      </c>
      <c r="L15" s="77">
        <f t="shared" ref="L15" si="28">I15*0.0006</f>
        <v>0.15</v>
      </c>
      <c r="M15" s="79">
        <f t="shared" ref="M15" si="29">I15</f>
        <v>250</v>
      </c>
    </row>
    <row r="16" spans="1:18">
      <c r="A16" s="52"/>
      <c r="B16" s="12"/>
      <c r="C16" s="84">
        <v>50</v>
      </c>
      <c r="D16" s="81">
        <v>5</v>
      </c>
      <c r="E16" s="81"/>
      <c r="F16" s="83"/>
      <c r="G16" s="83"/>
      <c r="H16" s="81"/>
      <c r="I16" s="80"/>
      <c r="J16" s="80"/>
      <c r="K16" s="80"/>
      <c r="L16" s="78"/>
      <c r="M16" s="80"/>
    </row>
    <row r="17" spans="1:13">
      <c r="A17" s="52"/>
      <c r="B17" s="12"/>
      <c r="C17" s="84"/>
      <c r="D17" s="81"/>
      <c r="E17" s="81">
        <f>100-C16</f>
        <v>50</v>
      </c>
      <c r="F17" s="82">
        <f t="shared" si="10"/>
        <v>10</v>
      </c>
      <c r="G17" s="82">
        <v>2</v>
      </c>
      <c r="H17" s="81">
        <f t="shared" ref="H17" si="30">F17/G17</f>
        <v>5</v>
      </c>
      <c r="I17" s="79">
        <f t="shared" ref="I17" si="31">H17*E17</f>
        <v>250</v>
      </c>
      <c r="J17" s="79">
        <f t="shared" ref="J17" si="32">I17*0.08*1.26</f>
        <v>25.2</v>
      </c>
      <c r="K17" s="79">
        <f t="shared" ref="K17" si="33">E17*0.6*0.1*1.26</f>
        <v>3.7800000000000002</v>
      </c>
      <c r="L17" s="77">
        <f t="shared" ref="L17" si="34">I17*0.0006</f>
        <v>0.15</v>
      </c>
      <c r="M17" s="79">
        <f t="shared" ref="M17" si="35">I17</f>
        <v>250</v>
      </c>
    </row>
    <row r="18" spans="1:13">
      <c r="A18" s="52"/>
      <c r="B18" s="84" t="s">
        <v>32</v>
      </c>
      <c r="C18" s="84">
        <v>0</v>
      </c>
      <c r="D18" s="81">
        <v>5</v>
      </c>
      <c r="E18" s="81"/>
      <c r="F18" s="83"/>
      <c r="G18" s="83"/>
      <c r="H18" s="81"/>
      <c r="I18" s="80"/>
      <c r="J18" s="80"/>
      <c r="K18" s="80"/>
      <c r="L18" s="78"/>
      <c r="M18" s="80"/>
    </row>
    <row r="19" spans="1:13">
      <c r="A19" s="52"/>
      <c r="B19" s="84"/>
      <c r="C19" s="84"/>
      <c r="D19" s="81"/>
      <c r="E19" s="81">
        <f t="shared" ref="E19" si="36">C20-C18</f>
        <v>50</v>
      </c>
      <c r="F19" s="82">
        <f t="shared" si="10"/>
        <v>10</v>
      </c>
      <c r="G19" s="82">
        <v>2</v>
      </c>
      <c r="H19" s="81">
        <f t="shared" ref="H19" si="37">F19/G19</f>
        <v>5</v>
      </c>
      <c r="I19" s="79">
        <f t="shared" ref="I19" si="38">H19*E19</f>
        <v>250</v>
      </c>
      <c r="J19" s="79">
        <f t="shared" ref="J19" si="39">I19*0.08*1.26</f>
        <v>25.2</v>
      </c>
      <c r="K19" s="79">
        <f t="shared" ref="K19" si="40">E19*0.6*0.1*1.26</f>
        <v>3.7800000000000002</v>
      </c>
      <c r="L19" s="77">
        <f t="shared" ref="L19" si="41">I19*0.0006</f>
        <v>0.15</v>
      </c>
      <c r="M19" s="79">
        <f t="shared" ref="M19" si="42">I19</f>
        <v>250</v>
      </c>
    </row>
    <row r="20" spans="1:13">
      <c r="A20" s="52"/>
      <c r="B20" s="15"/>
      <c r="C20" s="84">
        <v>50</v>
      </c>
      <c r="D20" s="81">
        <v>5</v>
      </c>
      <c r="E20" s="81"/>
      <c r="F20" s="83"/>
      <c r="G20" s="83"/>
      <c r="H20" s="81"/>
      <c r="I20" s="80"/>
      <c r="J20" s="80"/>
      <c r="K20" s="80"/>
      <c r="L20" s="78"/>
      <c r="M20" s="80"/>
    </row>
    <row r="21" spans="1:13">
      <c r="A21" s="52"/>
      <c r="B21" s="15"/>
      <c r="C21" s="84"/>
      <c r="D21" s="81"/>
      <c r="E21" s="81">
        <f>100-C20</f>
        <v>50</v>
      </c>
      <c r="F21" s="82">
        <f t="shared" si="10"/>
        <v>10</v>
      </c>
      <c r="G21" s="82">
        <v>2</v>
      </c>
      <c r="H21" s="81">
        <f t="shared" ref="H21" si="43">F21/G21</f>
        <v>5</v>
      </c>
      <c r="I21" s="79">
        <f t="shared" ref="I21" si="44">H21*E21</f>
        <v>250</v>
      </c>
      <c r="J21" s="79">
        <f t="shared" ref="J21" si="45">I21*0.08*1.26</f>
        <v>25.2</v>
      </c>
      <c r="K21" s="79">
        <f t="shared" ref="K21" si="46">E21*0.6*0.1*1.26</f>
        <v>3.7800000000000002</v>
      </c>
      <c r="L21" s="77">
        <f t="shared" ref="L21" si="47">I21*0.0006</f>
        <v>0.15</v>
      </c>
      <c r="M21" s="79">
        <f t="shared" ref="M21" si="48">I21</f>
        <v>250</v>
      </c>
    </row>
    <row r="22" spans="1:13">
      <c r="A22" s="52"/>
      <c r="B22" s="84" t="s">
        <v>40</v>
      </c>
      <c r="C22" s="84">
        <v>0</v>
      </c>
      <c r="D22" s="81">
        <v>5</v>
      </c>
      <c r="E22" s="81"/>
      <c r="F22" s="83"/>
      <c r="G22" s="83"/>
      <c r="H22" s="81"/>
      <c r="I22" s="80"/>
      <c r="J22" s="80"/>
      <c r="K22" s="80"/>
      <c r="L22" s="78"/>
      <c r="M22" s="80"/>
    </row>
    <row r="23" spans="1:13">
      <c r="A23" s="52"/>
      <c r="B23" s="84"/>
      <c r="C23" s="84"/>
      <c r="D23" s="81"/>
      <c r="E23" s="81">
        <f t="shared" ref="E23" si="49">C24-C22</f>
        <v>50</v>
      </c>
      <c r="F23" s="82">
        <f t="shared" si="10"/>
        <v>10</v>
      </c>
      <c r="G23" s="82">
        <v>2</v>
      </c>
      <c r="H23" s="81">
        <f t="shared" ref="H23" si="50">F23/G23</f>
        <v>5</v>
      </c>
      <c r="I23" s="79">
        <f t="shared" ref="I23" si="51">H23*E23</f>
        <v>250</v>
      </c>
      <c r="J23" s="79">
        <f t="shared" ref="J23" si="52">I23*0.08*1.26</f>
        <v>25.2</v>
      </c>
      <c r="K23" s="79">
        <f t="shared" ref="K23" si="53">E23*0.6*0.1*1.26</f>
        <v>3.7800000000000002</v>
      </c>
      <c r="L23" s="77">
        <f t="shared" ref="L23" si="54">I23*0.0006</f>
        <v>0.15</v>
      </c>
      <c r="M23" s="79">
        <f t="shared" ref="M23" si="55">I23</f>
        <v>250</v>
      </c>
    </row>
    <row r="24" spans="1:13">
      <c r="A24" s="52"/>
      <c r="B24" s="15"/>
      <c r="C24" s="84">
        <v>50</v>
      </c>
      <c r="D24" s="81">
        <v>5</v>
      </c>
      <c r="E24" s="81"/>
      <c r="F24" s="83"/>
      <c r="G24" s="83"/>
      <c r="H24" s="81"/>
      <c r="I24" s="80"/>
      <c r="J24" s="80"/>
      <c r="K24" s="80"/>
      <c r="L24" s="78"/>
      <c r="M24" s="80"/>
    </row>
    <row r="25" spans="1:13">
      <c r="A25" s="52"/>
      <c r="B25" s="15"/>
      <c r="C25" s="84"/>
      <c r="D25" s="81"/>
      <c r="E25" s="81">
        <f>100-C24</f>
        <v>50</v>
      </c>
      <c r="F25" s="82">
        <f t="shared" si="10"/>
        <v>10</v>
      </c>
      <c r="G25" s="82">
        <v>2</v>
      </c>
      <c r="H25" s="81">
        <f t="shared" ref="H25" si="56">F25/G25</f>
        <v>5</v>
      </c>
      <c r="I25" s="79">
        <f t="shared" ref="I25" si="57">H25*E25</f>
        <v>250</v>
      </c>
      <c r="J25" s="79">
        <f t="shared" ref="J25" si="58">I25*0.08*1.26</f>
        <v>25.2</v>
      </c>
      <c r="K25" s="79">
        <f t="shared" ref="K25" si="59">E25*0.6*0.1*1.26</f>
        <v>3.7800000000000002</v>
      </c>
      <c r="L25" s="77">
        <f t="shared" ref="L25" si="60">I25*0.0006</f>
        <v>0.15</v>
      </c>
      <c r="M25" s="79">
        <f t="shared" ref="M25" si="61">I25</f>
        <v>250</v>
      </c>
    </row>
    <row r="26" spans="1:13">
      <c r="A26" s="52"/>
      <c r="B26" s="84" t="s">
        <v>41</v>
      </c>
      <c r="C26" s="84">
        <v>0</v>
      </c>
      <c r="D26" s="81">
        <v>5</v>
      </c>
      <c r="E26" s="81"/>
      <c r="F26" s="83"/>
      <c r="G26" s="83"/>
      <c r="H26" s="81"/>
      <c r="I26" s="80"/>
      <c r="J26" s="80"/>
      <c r="K26" s="80"/>
      <c r="L26" s="78"/>
      <c r="M26" s="80"/>
    </row>
    <row r="27" spans="1:13">
      <c r="A27" s="52"/>
      <c r="B27" s="84"/>
      <c r="C27" s="84"/>
      <c r="D27" s="81"/>
      <c r="E27" s="81">
        <f t="shared" ref="E27" si="62">C28-C26</f>
        <v>50</v>
      </c>
      <c r="F27" s="82">
        <f t="shared" si="10"/>
        <v>10</v>
      </c>
      <c r="G27" s="82">
        <v>2</v>
      </c>
      <c r="H27" s="81">
        <f>F27/G27</f>
        <v>5</v>
      </c>
      <c r="I27" s="79">
        <f t="shared" ref="I27" si="63">H27*E27</f>
        <v>250</v>
      </c>
      <c r="J27" s="79">
        <f t="shared" ref="J27" si="64">I27*0.08*1.26</f>
        <v>25.2</v>
      </c>
      <c r="K27" s="79">
        <f t="shared" ref="K27" si="65">E27*0.6*0.1*1.26</f>
        <v>3.7800000000000002</v>
      </c>
      <c r="L27" s="77">
        <f t="shared" ref="L27:L89" si="66">I27*0.0006</f>
        <v>0.15</v>
      </c>
      <c r="M27" s="79">
        <f t="shared" ref="M27:M89" si="67">I27</f>
        <v>250</v>
      </c>
    </row>
    <row r="28" spans="1:13">
      <c r="A28" s="52"/>
      <c r="B28" s="12"/>
      <c r="C28" s="84">
        <v>50</v>
      </c>
      <c r="D28" s="81">
        <v>5</v>
      </c>
      <c r="E28" s="81"/>
      <c r="F28" s="83"/>
      <c r="G28" s="83"/>
      <c r="H28" s="81"/>
      <c r="I28" s="80"/>
      <c r="J28" s="80"/>
      <c r="K28" s="80"/>
      <c r="L28" s="78"/>
      <c r="M28" s="80"/>
    </row>
    <row r="29" spans="1:13">
      <c r="A29" s="52"/>
      <c r="B29" s="12"/>
      <c r="C29" s="84"/>
      <c r="D29" s="81"/>
      <c r="E29" s="79">
        <v>50</v>
      </c>
      <c r="F29" s="82">
        <v>10</v>
      </c>
      <c r="G29" s="82">
        <v>2</v>
      </c>
      <c r="H29" s="81">
        <f>F29/G29</f>
        <v>5</v>
      </c>
      <c r="I29" s="79">
        <f>H29*E29</f>
        <v>250</v>
      </c>
      <c r="J29" s="79">
        <f t="shared" ref="J29" si="68">I29*0.08*1.26</f>
        <v>25.2</v>
      </c>
      <c r="K29" s="79">
        <f t="shared" ref="K29" si="69">E29*0.6*0.1*1.26</f>
        <v>3.7800000000000002</v>
      </c>
      <c r="L29" s="77">
        <f t="shared" si="66"/>
        <v>0.15</v>
      </c>
      <c r="M29" s="79">
        <f t="shared" si="67"/>
        <v>250</v>
      </c>
    </row>
    <row r="30" spans="1:13">
      <c r="A30" s="52"/>
      <c r="B30" s="84" t="s">
        <v>45</v>
      </c>
      <c r="C30" s="87">
        <v>0</v>
      </c>
      <c r="D30" s="81">
        <v>5</v>
      </c>
      <c r="E30" s="80"/>
      <c r="F30" s="83"/>
      <c r="G30" s="83"/>
      <c r="H30" s="81"/>
      <c r="I30" s="80"/>
      <c r="J30" s="80"/>
      <c r="K30" s="80"/>
      <c r="L30" s="78"/>
      <c r="M30" s="80"/>
    </row>
    <row r="31" spans="1:13">
      <c r="A31" s="52"/>
      <c r="B31" s="84"/>
      <c r="C31" s="87"/>
      <c r="D31" s="81"/>
      <c r="E31" s="79">
        <v>50</v>
      </c>
      <c r="F31" s="82">
        <v>10</v>
      </c>
      <c r="G31" s="82">
        <v>2</v>
      </c>
      <c r="H31" s="81">
        <f t="shared" ref="H31" si="70">F31/G31</f>
        <v>5</v>
      </c>
      <c r="I31" s="79">
        <f t="shared" ref="I31" si="71">H31*E31</f>
        <v>250</v>
      </c>
      <c r="J31" s="79">
        <f t="shared" ref="J31" si="72">I31*0.08*1.26</f>
        <v>25.2</v>
      </c>
      <c r="K31" s="79">
        <f t="shared" ref="K31" si="73">E31*0.6*0.1*1.26</f>
        <v>3.7800000000000002</v>
      </c>
      <c r="L31" s="77">
        <f t="shared" si="66"/>
        <v>0.15</v>
      </c>
      <c r="M31" s="79">
        <f t="shared" si="67"/>
        <v>250</v>
      </c>
    </row>
    <row r="32" spans="1:13">
      <c r="A32" s="52"/>
      <c r="B32" s="12"/>
      <c r="C32" s="84">
        <v>50</v>
      </c>
      <c r="D32" s="81">
        <v>5</v>
      </c>
      <c r="E32" s="80"/>
      <c r="F32" s="83"/>
      <c r="G32" s="83"/>
      <c r="H32" s="81"/>
      <c r="I32" s="80"/>
      <c r="J32" s="80"/>
      <c r="K32" s="80"/>
      <c r="L32" s="78"/>
      <c r="M32" s="80"/>
    </row>
    <row r="33" spans="1:13">
      <c r="A33" s="52"/>
      <c r="B33" s="12"/>
      <c r="C33" s="84"/>
      <c r="D33" s="81"/>
      <c r="E33" s="79">
        <v>50</v>
      </c>
      <c r="F33" s="82">
        <v>10</v>
      </c>
      <c r="G33" s="82">
        <v>2</v>
      </c>
      <c r="H33" s="81">
        <f t="shared" ref="H33" si="74">F33/G33</f>
        <v>5</v>
      </c>
      <c r="I33" s="79">
        <f t="shared" ref="I33" si="75">H33*E33</f>
        <v>250</v>
      </c>
      <c r="J33" s="79">
        <f t="shared" ref="J33" si="76">I33*0.08*1.26</f>
        <v>25.2</v>
      </c>
      <c r="K33" s="79">
        <f t="shared" ref="K33" si="77">E33*0.6*0.1*1.26</f>
        <v>3.7800000000000002</v>
      </c>
      <c r="L33" s="77">
        <f t="shared" si="66"/>
        <v>0.15</v>
      </c>
      <c r="M33" s="79">
        <f t="shared" si="67"/>
        <v>250</v>
      </c>
    </row>
    <row r="34" spans="1:13">
      <c r="A34" s="52"/>
      <c r="B34" s="84" t="s">
        <v>46</v>
      </c>
      <c r="C34" s="84">
        <v>0</v>
      </c>
      <c r="D34" s="81">
        <v>5</v>
      </c>
      <c r="E34" s="80"/>
      <c r="F34" s="83"/>
      <c r="G34" s="83"/>
      <c r="H34" s="81"/>
      <c r="I34" s="80"/>
      <c r="J34" s="80"/>
      <c r="K34" s="80"/>
      <c r="L34" s="78"/>
      <c r="M34" s="80"/>
    </row>
    <row r="35" spans="1:13">
      <c r="A35" s="52"/>
      <c r="B35" s="84"/>
      <c r="C35" s="84"/>
      <c r="D35" s="81"/>
      <c r="E35" s="79">
        <v>50</v>
      </c>
      <c r="F35" s="82">
        <v>10</v>
      </c>
      <c r="G35" s="82">
        <v>2</v>
      </c>
      <c r="H35" s="81">
        <f t="shared" ref="H35" si="78">F35/G35</f>
        <v>5</v>
      </c>
      <c r="I35" s="79">
        <f t="shared" ref="I35" si="79">H35*E35</f>
        <v>250</v>
      </c>
      <c r="J35" s="79">
        <f t="shared" ref="J35" si="80">I35*0.08*1.26</f>
        <v>25.2</v>
      </c>
      <c r="K35" s="79">
        <f t="shared" ref="K35" si="81">E35*0.6*0.1*1.26</f>
        <v>3.7800000000000002</v>
      </c>
      <c r="L35" s="77">
        <f t="shared" si="66"/>
        <v>0.15</v>
      </c>
      <c r="M35" s="79">
        <f t="shared" si="67"/>
        <v>250</v>
      </c>
    </row>
    <row r="36" spans="1:13">
      <c r="A36" s="52"/>
      <c r="B36" s="12"/>
      <c r="C36" s="84">
        <v>50</v>
      </c>
      <c r="D36" s="81">
        <v>5</v>
      </c>
      <c r="E36" s="80"/>
      <c r="F36" s="83"/>
      <c r="G36" s="83"/>
      <c r="H36" s="81"/>
      <c r="I36" s="80"/>
      <c r="J36" s="80"/>
      <c r="K36" s="80"/>
      <c r="L36" s="78"/>
      <c r="M36" s="80"/>
    </row>
    <row r="37" spans="1:13">
      <c r="A37" s="52"/>
      <c r="B37" s="12"/>
      <c r="C37" s="84"/>
      <c r="D37" s="81"/>
      <c r="E37" s="79">
        <v>50</v>
      </c>
      <c r="F37" s="82">
        <v>10</v>
      </c>
      <c r="G37" s="82">
        <v>2</v>
      </c>
      <c r="H37" s="81">
        <f t="shared" ref="H37" si="82">F37/G37</f>
        <v>5</v>
      </c>
      <c r="I37" s="79">
        <f t="shared" ref="I37" si="83">H37*E37</f>
        <v>250</v>
      </c>
      <c r="J37" s="79">
        <f t="shared" ref="J37" si="84">I37*0.08*1.26</f>
        <v>25.2</v>
      </c>
      <c r="K37" s="79">
        <f t="shared" ref="K37" si="85">E37*0.6*0.1*1.26</f>
        <v>3.7800000000000002</v>
      </c>
      <c r="L37" s="77">
        <f t="shared" si="66"/>
        <v>0.15</v>
      </c>
      <c r="M37" s="79">
        <f t="shared" si="67"/>
        <v>250</v>
      </c>
    </row>
    <row r="38" spans="1:13">
      <c r="A38" s="52"/>
      <c r="B38" s="84" t="s">
        <v>47</v>
      </c>
      <c r="C38" s="84">
        <v>0</v>
      </c>
      <c r="D38" s="81">
        <v>5</v>
      </c>
      <c r="E38" s="80"/>
      <c r="F38" s="83"/>
      <c r="G38" s="83"/>
      <c r="H38" s="81"/>
      <c r="I38" s="80"/>
      <c r="J38" s="80"/>
      <c r="K38" s="80"/>
      <c r="L38" s="78"/>
      <c r="M38" s="80"/>
    </row>
    <row r="39" spans="1:13">
      <c r="A39" s="52"/>
      <c r="B39" s="84"/>
      <c r="C39" s="84"/>
      <c r="D39" s="81"/>
      <c r="E39" s="79">
        <v>50</v>
      </c>
      <c r="F39" s="82">
        <v>10</v>
      </c>
      <c r="G39" s="82">
        <v>2</v>
      </c>
      <c r="H39" s="81">
        <f t="shared" ref="H39" si="86">F39/G39</f>
        <v>5</v>
      </c>
      <c r="I39" s="79">
        <f t="shared" ref="I39" si="87">H39*E39</f>
        <v>250</v>
      </c>
      <c r="J39" s="79">
        <f t="shared" ref="J39" si="88">I39*0.08*1.26</f>
        <v>25.2</v>
      </c>
      <c r="K39" s="79">
        <f t="shared" ref="K39" si="89">E39*0.6*0.1*1.26</f>
        <v>3.7800000000000002</v>
      </c>
      <c r="L39" s="77">
        <f t="shared" si="66"/>
        <v>0.15</v>
      </c>
      <c r="M39" s="79">
        <f t="shared" si="67"/>
        <v>250</v>
      </c>
    </row>
    <row r="40" spans="1:13">
      <c r="A40" s="52"/>
      <c r="B40" s="12"/>
      <c r="C40" s="84">
        <v>50</v>
      </c>
      <c r="D40" s="81">
        <v>5</v>
      </c>
      <c r="E40" s="80"/>
      <c r="F40" s="83"/>
      <c r="G40" s="83"/>
      <c r="H40" s="81"/>
      <c r="I40" s="80"/>
      <c r="J40" s="80"/>
      <c r="K40" s="80"/>
      <c r="L40" s="78"/>
      <c r="M40" s="80"/>
    </row>
    <row r="41" spans="1:13">
      <c r="A41" s="52"/>
      <c r="B41" s="12"/>
      <c r="C41" s="84"/>
      <c r="D41" s="81"/>
      <c r="E41" s="79">
        <v>50</v>
      </c>
      <c r="F41" s="82">
        <v>10</v>
      </c>
      <c r="G41" s="82">
        <v>2</v>
      </c>
      <c r="H41" s="81">
        <f t="shared" ref="H41" si="90">F41/G41</f>
        <v>5</v>
      </c>
      <c r="I41" s="79">
        <f t="shared" ref="I41" si="91">H41*E41</f>
        <v>250</v>
      </c>
      <c r="J41" s="79">
        <f t="shared" ref="J41" si="92">I41*0.08*1.26</f>
        <v>25.2</v>
      </c>
      <c r="K41" s="79">
        <f t="shared" ref="K41" si="93">E41*0.6*0.1*1.26</f>
        <v>3.7800000000000002</v>
      </c>
      <c r="L41" s="77">
        <f t="shared" si="66"/>
        <v>0.15</v>
      </c>
      <c r="M41" s="79">
        <f t="shared" si="67"/>
        <v>250</v>
      </c>
    </row>
    <row r="42" spans="1:13">
      <c r="A42" s="52"/>
      <c r="B42" s="84" t="s">
        <v>48</v>
      </c>
      <c r="C42" s="84">
        <v>0</v>
      </c>
      <c r="D42" s="81">
        <v>5</v>
      </c>
      <c r="E42" s="80"/>
      <c r="F42" s="83"/>
      <c r="G42" s="83"/>
      <c r="H42" s="81"/>
      <c r="I42" s="80"/>
      <c r="J42" s="80"/>
      <c r="K42" s="80"/>
      <c r="L42" s="78"/>
      <c r="M42" s="80"/>
    </row>
    <row r="43" spans="1:13">
      <c r="A43" s="52"/>
      <c r="B43" s="84"/>
      <c r="C43" s="84"/>
      <c r="D43" s="81"/>
      <c r="E43" s="79">
        <v>50</v>
      </c>
      <c r="F43" s="82">
        <v>10</v>
      </c>
      <c r="G43" s="82">
        <v>2</v>
      </c>
      <c r="H43" s="81">
        <f t="shared" ref="H43" si="94">F43/G43</f>
        <v>5</v>
      </c>
      <c r="I43" s="79">
        <f t="shared" ref="I43" si="95">H43*E43</f>
        <v>250</v>
      </c>
      <c r="J43" s="79">
        <f t="shared" ref="J43" si="96">I43*0.08*1.26</f>
        <v>25.2</v>
      </c>
      <c r="K43" s="79">
        <f t="shared" ref="K43" si="97">E43*0.6*0.1*1.26</f>
        <v>3.7800000000000002</v>
      </c>
      <c r="L43" s="77">
        <f t="shared" si="66"/>
        <v>0.15</v>
      </c>
      <c r="M43" s="79">
        <f t="shared" si="67"/>
        <v>250</v>
      </c>
    </row>
    <row r="44" spans="1:13">
      <c r="A44" s="52"/>
      <c r="B44" s="15"/>
      <c r="C44" s="84">
        <v>50</v>
      </c>
      <c r="D44" s="81">
        <v>5</v>
      </c>
      <c r="E44" s="80"/>
      <c r="F44" s="83"/>
      <c r="G44" s="83"/>
      <c r="H44" s="81"/>
      <c r="I44" s="80"/>
      <c r="J44" s="80"/>
      <c r="K44" s="80"/>
      <c r="L44" s="78"/>
      <c r="M44" s="80"/>
    </row>
    <row r="45" spans="1:13">
      <c r="A45" s="52"/>
      <c r="B45" s="15"/>
      <c r="C45" s="84"/>
      <c r="D45" s="81"/>
      <c r="E45" s="79">
        <v>50</v>
      </c>
      <c r="F45" s="82">
        <v>10</v>
      </c>
      <c r="G45" s="82">
        <v>2</v>
      </c>
      <c r="H45" s="81">
        <f t="shared" ref="H45" si="98">F45/G45</f>
        <v>5</v>
      </c>
      <c r="I45" s="79">
        <f t="shared" ref="I45" si="99">H45*E45</f>
        <v>250</v>
      </c>
      <c r="J45" s="79">
        <f t="shared" ref="J45" si="100">I45*0.08*1.26</f>
        <v>25.2</v>
      </c>
      <c r="K45" s="79">
        <f t="shared" ref="K45" si="101">E45*0.6*0.1*1.26</f>
        <v>3.7800000000000002</v>
      </c>
      <c r="L45" s="77">
        <f t="shared" si="66"/>
        <v>0.15</v>
      </c>
      <c r="M45" s="79">
        <f t="shared" si="67"/>
        <v>250</v>
      </c>
    </row>
    <row r="46" spans="1:13">
      <c r="A46" s="52"/>
      <c r="B46" s="84" t="s">
        <v>49</v>
      </c>
      <c r="C46" s="84">
        <v>0</v>
      </c>
      <c r="D46" s="81">
        <v>5</v>
      </c>
      <c r="E46" s="80"/>
      <c r="F46" s="83"/>
      <c r="G46" s="83"/>
      <c r="H46" s="81"/>
      <c r="I46" s="80"/>
      <c r="J46" s="80"/>
      <c r="K46" s="80"/>
      <c r="L46" s="78"/>
      <c r="M46" s="80"/>
    </row>
    <row r="47" spans="1:13">
      <c r="A47" s="52"/>
      <c r="B47" s="84"/>
      <c r="C47" s="84"/>
      <c r="D47" s="81"/>
      <c r="E47" s="79">
        <v>50</v>
      </c>
      <c r="F47" s="82">
        <v>10</v>
      </c>
      <c r="G47" s="82">
        <v>2</v>
      </c>
      <c r="H47" s="81">
        <f t="shared" ref="H47" si="102">F47/G47</f>
        <v>5</v>
      </c>
      <c r="I47" s="79">
        <f t="shared" ref="I47" si="103">H47*E47</f>
        <v>250</v>
      </c>
      <c r="J47" s="79">
        <f t="shared" ref="J47" si="104">I47*0.08*1.26</f>
        <v>25.2</v>
      </c>
      <c r="K47" s="79">
        <f t="shared" ref="K47" si="105">E47*0.6*0.1*1.26</f>
        <v>3.7800000000000002</v>
      </c>
      <c r="L47" s="77">
        <f t="shared" si="66"/>
        <v>0.15</v>
      </c>
      <c r="M47" s="79">
        <f t="shared" si="67"/>
        <v>250</v>
      </c>
    </row>
    <row r="48" spans="1:13">
      <c r="A48" s="52"/>
      <c r="B48" s="15"/>
      <c r="C48" s="84">
        <v>50</v>
      </c>
      <c r="D48" s="81">
        <v>5</v>
      </c>
      <c r="E48" s="80"/>
      <c r="F48" s="83"/>
      <c r="G48" s="83"/>
      <c r="H48" s="81"/>
      <c r="I48" s="80"/>
      <c r="J48" s="80"/>
      <c r="K48" s="80"/>
      <c r="L48" s="78"/>
      <c r="M48" s="80"/>
    </row>
    <row r="49" spans="1:13">
      <c r="A49" s="52"/>
      <c r="B49" s="15"/>
      <c r="C49" s="84"/>
      <c r="D49" s="81"/>
      <c r="E49" s="79">
        <v>50</v>
      </c>
      <c r="F49" s="82">
        <v>10</v>
      </c>
      <c r="G49" s="82">
        <v>2</v>
      </c>
      <c r="H49" s="81">
        <f t="shared" ref="H49" si="106">F49/G49</f>
        <v>5</v>
      </c>
      <c r="I49" s="79">
        <f t="shared" ref="I49" si="107">H49*E49</f>
        <v>250</v>
      </c>
      <c r="J49" s="79">
        <f t="shared" ref="J49" si="108">I49*0.08*1.26</f>
        <v>25.2</v>
      </c>
      <c r="K49" s="79">
        <f t="shared" ref="K49" si="109">E49*0.6*0.1*1.26</f>
        <v>3.7800000000000002</v>
      </c>
      <c r="L49" s="77">
        <f t="shared" si="66"/>
        <v>0.15</v>
      </c>
      <c r="M49" s="79">
        <f t="shared" si="67"/>
        <v>250</v>
      </c>
    </row>
    <row r="50" spans="1:13">
      <c r="A50" s="52"/>
      <c r="B50" s="84" t="s">
        <v>50</v>
      </c>
      <c r="C50" s="84">
        <v>0</v>
      </c>
      <c r="D50" s="81">
        <v>5</v>
      </c>
      <c r="E50" s="80"/>
      <c r="F50" s="83"/>
      <c r="G50" s="83"/>
      <c r="H50" s="81"/>
      <c r="I50" s="80"/>
      <c r="J50" s="80"/>
      <c r="K50" s="80"/>
      <c r="L50" s="78"/>
      <c r="M50" s="80"/>
    </row>
    <row r="51" spans="1:13">
      <c r="A51" s="52"/>
      <c r="B51" s="84"/>
      <c r="C51" s="84"/>
      <c r="D51" s="81"/>
      <c r="E51" s="79">
        <v>50</v>
      </c>
      <c r="F51" s="82">
        <v>10</v>
      </c>
      <c r="G51" s="82">
        <v>2</v>
      </c>
      <c r="H51" s="81">
        <f t="shared" ref="H51:H91" si="110">F51/G51</f>
        <v>5</v>
      </c>
      <c r="I51" s="79">
        <f t="shared" ref="I51" si="111">H51*E51</f>
        <v>250</v>
      </c>
      <c r="J51" s="79">
        <f t="shared" ref="J51" si="112">I51*0.08*1.26</f>
        <v>25.2</v>
      </c>
      <c r="K51" s="79">
        <f t="shared" ref="K51" si="113">E51*0.6*0.1*1.26</f>
        <v>3.7800000000000002</v>
      </c>
      <c r="L51" s="77">
        <f t="shared" si="66"/>
        <v>0.15</v>
      </c>
      <c r="M51" s="79">
        <f t="shared" si="67"/>
        <v>250</v>
      </c>
    </row>
    <row r="52" spans="1:13">
      <c r="A52" s="52"/>
      <c r="B52" s="12"/>
      <c r="C52" s="84">
        <v>50</v>
      </c>
      <c r="D52" s="81">
        <v>5</v>
      </c>
      <c r="E52" s="80"/>
      <c r="F52" s="83"/>
      <c r="G52" s="83"/>
      <c r="H52" s="81"/>
      <c r="I52" s="80"/>
      <c r="J52" s="80"/>
      <c r="K52" s="80"/>
      <c r="L52" s="78"/>
      <c r="M52" s="80"/>
    </row>
    <row r="53" spans="1:13">
      <c r="A53" s="52"/>
      <c r="B53" s="12"/>
      <c r="C53" s="84"/>
      <c r="D53" s="81"/>
      <c r="E53" s="79">
        <v>50</v>
      </c>
      <c r="F53" s="82">
        <v>10</v>
      </c>
      <c r="G53" s="82">
        <v>2</v>
      </c>
      <c r="H53" s="81">
        <f t="shared" ref="H53:H93" si="114">F53/G53</f>
        <v>5</v>
      </c>
      <c r="I53" s="79">
        <f t="shared" ref="I53" si="115">H53*E53</f>
        <v>250</v>
      </c>
      <c r="J53" s="79">
        <f t="shared" ref="J53" si="116">I53*0.08*1.26</f>
        <v>25.2</v>
      </c>
      <c r="K53" s="79">
        <f t="shared" ref="K53" si="117">E53*0.6*0.1*1.26</f>
        <v>3.7800000000000002</v>
      </c>
      <c r="L53" s="77">
        <f t="shared" si="66"/>
        <v>0.15</v>
      </c>
      <c r="M53" s="79">
        <f t="shared" si="67"/>
        <v>250</v>
      </c>
    </row>
    <row r="54" spans="1:13">
      <c r="A54" s="52"/>
      <c r="B54" s="84" t="s">
        <v>51</v>
      </c>
      <c r="C54" s="87">
        <v>0</v>
      </c>
      <c r="D54" s="81">
        <v>5</v>
      </c>
      <c r="E54" s="80"/>
      <c r="F54" s="83"/>
      <c r="G54" s="83"/>
      <c r="H54" s="81"/>
      <c r="I54" s="80"/>
      <c r="J54" s="80"/>
      <c r="K54" s="80"/>
      <c r="L54" s="78"/>
      <c r="M54" s="80"/>
    </row>
    <row r="55" spans="1:13">
      <c r="A55" s="52"/>
      <c r="B55" s="84"/>
      <c r="C55" s="87"/>
      <c r="D55" s="81"/>
      <c r="E55" s="79">
        <v>50</v>
      </c>
      <c r="F55" s="82">
        <v>10</v>
      </c>
      <c r="G55" s="82">
        <v>2</v>
      </c>
      <c r="H55" s="81">
        <f t="shared" ref="H55:H95" si="118">F55/G55</f>
        <v>5</v>
      </c>
      <c r="I55" s="79">
        <f t="shared" ref="I55" si="119">H55*E55</f>
        <v>250</v>
      </c>
      <c r="J55" s="79">
        <f t="shared" ref="J55" si="120">I55*0.08*1.26</f>
        <v>25.2</v>
      </c>
      <c r="K55" s="79">
        <f t="shared" ref="K55" si="121">E55*0.6*0.1*1.26</f>
        <v>3.7800000000000002</v>
      </c>
      <c r="L55" s="77">
        <f t="shared" si="66"/>
        <v>0.15</v>
      </c>
      <c r="M55" s="79">
        <f t="shared" si="67"/>
        <v>250</v>
      </c>
    </row>
    <row r="56" spans="1:13">
      <c r="A56" s="52"/>
      <c r="B56" s="12"/>
      <c r="C56" s="84">
        <v>50</v>
      </c>
      <c r="D56" s="81">
        <v>5</v>
      </c>
      <c r="E56" s="80"/>
      <c r="F56" s="83"/>
      <c r="G56" s="83"/>
      <c r="H56" s="81"/>
      <c r="I56" s="80"/>
      <c r="J56" s="80"/>
      <c r="K56" s="80"/>
      <c r="L56" s="78"/>
      <c r="M56" s="80"/>
    </row>
    <row r="57" spans="1:13">
      <c r="A57" s="52"/>
      <c r="B57" s="12"/>
      <c r="C57" s="84"/>
      <c r="D57" s="81"/>
      <c r="E57" s="79">
        <v>50</v>
      </c>
      <c r="F57" s="82">
        <v>10</v>
      </c>
      <c r="G57" s="82">
        <v>2</v>
      </c>
      <c r="H57" s="81">
        <f t="shared" ref="H57:H97" si="122">F57/G57</f>
        <v>5</v>
      </c>
      <c r="I57" s="79">
        <f t="shared" ref="I57" si="123">H57*E57</f>
        <v>250</v>
      </c>
      <c r="J57" s="79">
        <f t="shared" ref="J57" si="124">I57*0.08*1.26</f>
        <v>25.2</v>
      </c>
      <c r="K57" s="79">
        <f t="shared" ref="K57" si="125">E57*0.6*0.1*1.26</f>
        <v>3.7800000000000002</v>
      </c>
      <c r="L57" s="77">
        <f t="shared" si="66"/>
        <v>0.15</v>
      </c>
      <c r="M57" s="79">
        <f t="shared" si="67"/>
        <v>250</v>
      </c>
    </row>
    <row r="58" spans="1:13">
      <c r="A58" s="52"/>
      <c r="B58" s="84" t="s">
        <v>52</v>
      </c>
      <c r="C58" s="84">
        <v>0</v>
      </c>
      <c r="D58" s="81">
        <v>5</v>
      </c>
      <c r="E58" s="80"/>
      <c r="F58" s="83"/>
      <c r="G58" s="83"/>
      <c r="H58" s="81"/>
      <c r="I58" s="80"/>
      <c r="J58" s="80"/>
      <c r="K58" s="80"/>
      <c r="L58" s="78"/>
      <c r="M58" s="80"/>
    </row>
    <row r="59" spans="1:13">
      <c r="A59" s="52"/>
      <c r="B59" s="84"/>
      <c r="C59" s="84"/>
      <c r="D59" s="81"/>
      <c r="E59" s="79">
        <v>50</v>
      </c>
      <c r="F59" s="82">
        <v>10</v>
      </c>
      <c r="G59" s="82">
        <v>2</v>
      </c>
      <c r="H59" s="81">
        <f t="shared" ref="H59:H99" si="126">F59/G59</f>
        <v>5</v>
      </c>
      <c r="I59" s="79">
        <f t="shared" ref="I59" si="127">H59*E59</f>
        <v>250</v>
      </c>
      <c r="J59" s="79">
        <f t="shared" ref="J59" si="128">I59*0.08*1.26</f>
        <v>25.2</v>
      </c>
      <c r="K59" s="79">
        <f t="shared" ref="K59" si="129">E59*0.6*0.1*1.26</f>
        <v>3.7800000000000002</v>
      </c>
      <c r="L59" s="77">
        <f t="shared" si="66"/>
        <v>0.15</v>
      </c>
      <c r="M59" s="79">
        <f t="shared" si="67"/>
        <v>250</v>
      </c>
    </row>
    <row r="60" spans="1:13">
      <c r="A60" s="52"/>
      <c r="B60" s="12"/>
      <c r="C60" s="84">
        <v>50</v>
      </c>
      <c r="D60" s="81">
        <v>5</v>
      </c>
      <c r="E60" s="80"/>
      <c r="F60" s="83"/>
      <c r="G60" s="83"/>
      <c r="H60" s="81"/>
      <c r="I60" s="80"/>
      <c r="J60" s="80"/>
      <c r="K60" s="80"/>
      <c r="L60" s="78"/>
      <c r="M60" s="80"/>
    </row>
    <row r="61" spans="1:13">
      <c r="A61" s="52"/>
      <c r="B61" s="12"/>
      <c r="C61" s="84"/>
      <c r="D61" s="81"/>
      <c r="E61" s="79">
        <v>50</v>
      </c>
      <c r="F61" s="82">
        <v>10</v>
      </c>
      <c r="G61" s="82">
        <v>2</v>
      </c>
      <c r="H61" s="81">
        <f t="shared" ref="H61:H101" si="130">F61/G61</f>
        <v>5</v>
      </c>
      <c r="I61" s="79">
        <f t="shared" ref="I61" si="131">H61*E61</f>
        <v>250</v>
      </c>
      <c r="J61" s="79">
        <f t="shared" ref="J61" si="132">I61*0.08*1.26</f>
        <v>25.2</v>
      </c>
      <c r="K61" s="79">
        <f t="shared" ref="K61" si="133">E61*0.6*0.1*1.26</f>
        <v>3.7800000000000002</v>
      </c>
      <c r="L61" s="77">
        <f t="shared" si="66"/>
        <v>0.15</v>
      </c>
      <c r="M61" s="79">
        <f t="shared" si="67"/>
        <v>250</v>
      </c>
    </row>
    <row r="62" spans="1:13">
      <c r="A62" s="52"/>
      <c r="B62" s="84" t="s">
        <v>53</v>
      </c>
      <c r="C62" s="84">
        <v>0</v>
      </c>
      <c r="D62" s="81">
        <v>5</v>
      </c>
      <c r="E62" s="80"/>
      <c r="F62" s="83"/>
      <c r="G62" s="83"/>
      <c r="H62" s="81"/>
      <c r="I62" s="80"/>
      <c r="J62" s="80"/>
      <c r="K62" s="80"/>
      <c r="L62" s="78"/>
      <c r="M62" s="80"/>
    </row>
    <row r="63" spans="1:13">
      <c r="A63" s="52"/>
      <c r="B63" s="84"/>
      <c r="C63" s="84"/>
      <c r="D63" s="81"/>
      <c r="E63" s="79">
        <v>50</v>
      </c>
      <c r="F63" s="82">
        <v>10</v>
      </c>
      <c r="G63" s="82">
        <v>2</v>
      </c>
      <c r="H63" s="81">
        <f t="shared" ref="H63:H103" si="134">F63/G63</f>
        <v>5</v>
      </c>
      <c r="I63" s="79">
        <f t="shared" ref="I63" si="135">H63*E63</f>
        <v>250</v>
      </c>
      <c r="J63" s="79">
        <f t="shared" ref="J63" si="136">I63*0.08*1.26</f>
        <v>25.2</v>
      </c>
      <c r="K63" s="79">
        <f t="shared" ref="K63" si="137">E63*0.6*0.1*1.26</f>
        <v>3.7800000000000002</v>
      </c>
      <c r="L63" s="77">
        <f t="shared" si="66"/>
        <v>0.15</v>
      </c>
      <c r="M63" s="79">
        <f t="shared" si="67"/>
        <v>250</v>
      </c>
    </row>
    <row r="64" spans="1:13">
      <c r="A64" s="52"/>
      <c r="B64" s="12"/>
      <c r="C64" s="84">
        <v>50</v>
      </c>
      <c r="D64" s="81">
        <v>5</v>
      </c>
      <c r="E64" s="80"/>
      <c r="F64" s="83"/>
      <c r="G64" s="83"/>
      <c r="H64" s="81"/>
      <c r="I64" s="80"/>
      <c r="J64" s="80"/>
      <c r="K64" s="80"/>
      <c r="L64" s="78"/>
      <c r="M64" s="80"/>
    </row>
    <row r="65" spans="1:13">
      <c r="A65" s="52"/>
      <c r="B65" s="12"/>
      <c r="C65" s="84"/>
      <c r="D65" s="81"/>
      <c r="E65" s="79">
        <v>50</v>
      </c>
      <c r="F65" s="82">
        <v>10</v>
      </c>
      <c r="G65" s="82">
        <v>2</v>
      </c>
      <c r="H65" s="81">
        <f t="shared" ref="H65:H85" si="138">F65/G65</f>
        <v>5</v>
      </c>
      <c r="I65" s="79">
        <f t="shared" ref="I65" si="139">H65*E65</f>
        <v>250</v>
      </c>
      <c r="J65" s="79">
        <f t="shared" ref="J65" si="140">I65*0.08*1.26</f>
        <v>25.2</v>
      </c>
      <c r="K65" s="79">
        <f t="shared" ref="K65" si="141">E65*0.6*0.1*1.26</f>
        <v>3.7800000000000002</v>
      </c>
      <c r="L65" s="77">
        <f t="shared" si="66"/>
        <v>0.15</v>
      </c>
      <c r="M65" s="79">
        <f t="shared" si="67"/>
        <v>250</v>
      </c>
    </row>
    <row r="66" spans="1:13">
      <c r="A66" s="52"/>
      <c r="B66" s="84" t="s">
        <v>54</v>
      </c>
      <c r="C66" s="84">
        <v>0</v>
      </c>
      <c r="D66" s="81">
        <v>5</v>
      </c>
      <c r="E66" s="80"/>
      <c r="F66" s="83"/>
      <c r="G66" s="83"/>
      <c r="H66" s="81"/>
      <c r="I66" s="80"/>
      <c r="J66" s="80"/>
      <c r="K66" s="80"/>
      <c r="L66" s="78"/>
      <c r="M66" s="80"/>
    </row>
    <row r="67" spans="1:13">
      <c r="A67" s="52"/>
      <c r="B67" s="84"/>
      <c r="C67" s="84"/>
      <c r="D67" s="81"/>
      <c r="E67" s="79">
        <v>50</v>
      </c>
      <c r="F67" s="82">
        <v>10</v>
      </c>
      <c r="G67" s="82">
        <v>2</v>
      </c>
      <c r="H67" s="81">
        <f t="shared" ref="H67" si="142">F67/G67</f>
        <v>5</v>
      </c>
      <c r="I67" s="79">
        <f t="shared" ref="I67" si="143">H67*E67</f>
        <v>250</v>
      </c>
      <c r="J67" s="79">
        <f t="shared" ref="J67" si="144">I67*0.08*1.26</f>
        <v>25.2</v>
      </c>
      <c r="K67" s="79">
        <f t="shared" ref="K67" si="145">E67*0.6*0.1*1.26</f>
        <v>3.7800000000000002</v>
      </c>
      <c r="L67" s="77">
        <f t="shared" si="66"/>
        <v>0.15</v>
      </c>
      <c r="M67" s="79">
        <f t="shared" si="67"/>
        <v>250</v>
      </c>
    </row>
    <row r="68" spans="1:13">
      <c r="A68" s="52"/>
      <c r="B68" s="15"/>
      <c r="C68" s="84">
        <v>50</v>
      </c>
      <c r="D68" s="81">
        <v>5</v>
      </c>
      <c r="E68" s="80"/>
      <c r="F68" s="83"/>
      <c r="G68" s="83"/>
      <c r="H68" s="81"/>
      <c r="I68" s="80"/>
      <c r="J68" s="80"/>
      <c r="K68" s="80"/>
      <c r="L68" s="78"/>
      <c r="M68" s="80"/>
    </row>
    <row r="69" spans="1:13">
      <c r="A69" s="52"/>
      <c r="B69" s="15"/>
      <c r="C69" s="84"/>
      <c r="D69" s="81"/>
      <c r="E69" s="79">
        <v>50</v>
      </c>
      <c r="F69" s="82">
        <v>10</v>
      </c>
      <c r="G69" s="82">
        <v>2</v>
      </c>
      <c r="H69" s="81">
        <f t="shared" ref="H69" si="146">F69/G69</f>
        <v>5</v>
      </c>
      <c r="I69" s="79">
        <f t="shared" ref="I69" si="147">H69*E69</f>
        <v>250</v>
      </c>
      <c r="J69" s="79">
        <f t="shared" ref="J69" si="148">I69*0.08*1.26</f>
        <v>25.2</v>
      </c>
      <c r="K69" s="79">
        <f t="shared" ref="K69" si="149">E69*0.6*0.1*1.26</f>
        <v>3.7800000000000002</v>
      </c>
      <c r="L69" s="77">
        <f t="shared" si="66"/>
        <v>0.15</v>
      </c>
      <c r="M69" s="79">
        <f t="shared" si="67"/>
        <v>250</v>
      </c>
    </row>
    <row r="70" spans="1:13">
      <c r="A70" s="52"/>
      <c r="B70" s="84" t="s">
        <v>55</v>
      </c>
      <c r="C70" s="84">
        <v>0</v>
      </c>
      <c r="D70" s="81">
        <v>5</v>
      </c>
      <c r="E70" s="80"/>
      <c r="F70" s="83"/>
      <c r="G70" s="83"/>
      <c r="H70" s="81"/>
      <c r="I70" s="80"/>
      <c r="J70" s="80"/>
      <c r="K70" s="80"/>
      <c r="L70" s="78"/>
      <c r="M70" s="80"/>
    </row>
    <row r="71" spans="1:13">
      <c r="A71" s="52"/>
      <c r="B71" s="84"/>
      <c r="C71" s="84"/>
      <c r="D71" s="81"/>
      <c r="E71" s="79">
        <v>50</v>
      </c>
      <c r="F71" s="82">
        <v>10</v>
      </c>
      <c r="G71" s="82">
        <v>2</v>
      </c>
      <c r="H71" s="81">
        <f t="shared" si="110"/>
        <v>5</v>
      </c>
      <c r="I71" s="79">
        <f t="shared" ref="I71" si="150">H71*E71</f>
        <v>250</v>
      </c>
      <c r="J71" s="79">
        <f t="shared" ref="J71" si="151">I71*0.08*1.26</f>
        <v>25.2</v>
      </c>
      <c r="K71" s="79">
        <f t="shared" ref="K71" si="152">E71*0.6*0.1*1.26</f>
        <v>3.7800000000000002</v>
      </c>
      <c r="L71" s="77">
        <f t="shared" si="66"/>
        <v>0.15</v>
      </c>
      <c r="M71" s="79">
        <f t="shared" si="67"/>
        <v>250</v>
      </c>
    </row>
    <row r="72" spans="1:13">
      <c r="A72" s="52"/>
      <c r="B72" s="15"/>
      <c r="C72" s="84">
        <v>50</v>
      </c>
      <c r="D72" s="81">
        <v>5</v>
      </c>
      <c r="E72" s="80"/>
      <c r="F72" s="83"/>
      <c r="G72" s="83"/>
      <c r="H72" s="81"/>
      <c r="I72" s="80"/>
      <c r="J72" s="80"/>
      <c r="K72" s="80"/>
      <c r="L72" s="78"/>
      <c r="M72" s="80"/>
    </row>
    <row r="73" spans="1:13">
      <c r="A73" s="52"/>
      <c r="B73" s="15"/>
      <c r="C73" s="84"/>
      <c r="D73" s="81"/>
      <c r="E73" s="79">
        <v>50</v>
      </c>
      <c r="F73" s="82">
        <v>10</v>
      </c>
      <c r="G73" s="82">
        <v>2</v>
      </c>
      <c r="H73" s="81">
        <f t="shared" si="114"/>
        <v>5</v>
      </c>
      <c r="I73" s="79">
        <f t="shared" ref="I73" si="153">H73*E73</f>
        <v>250</v>
      </c>
      <c r="J73" s="79">
        <f t="shared" ref="J73" si="154">I73*0.08*1.26</f>
        <v>25.2</v>
      </c>
      <c r="K73" s="79">
        <f t="shared" ref="K73" si="155">E73*0.6*0.1*1.26</f>
        <v>3.7800000000000002</v>
      </c>
      <c r="L73" s="77">
        <f t="shared" si="66"/>
        <v>0.15</v>
      </c>
      <c r="M73" s="79">
        <f t="shared" si="67"/>
        <v>250</v>
      </c>
    </row>
    <row r="74" spans="1:13">
      <c r="A74" s="52"/>
      <c r="B74" s="84" t="s">
        <v>56</v>
      </c>
      <c r="C74" s="84">
        <v>0</v>
      </c>
      <c r="D74" s="81">
        <v>5</v>
      </c>
      <c r="E74" s="80"/>
      <c r="F74" s="83"/>
      <c r="G74" s="83"/>
      <c r="H74" s="81"/>
      <c r="I74" s="80"/>
      <c r="J74" s="80"/>
      <c r="K74" s="80"/>
      <c r="L74" s="78"/>
      <c r="M74" s="80"/>
    </row>
    <row r="75" spans="1:13">
      <c r="A75" s="52"/>
      <c r="B75" s="84"/>
      <c r="C75" s="84"/>
      <c r="D75" s="81"/>
      <c r="E75" s="79">
        <v>50</v>
      </c>
      <c r="F75" s="82">
        <v>10</v>
      </c>
      <c r="G75" s="82">
        <v>2</v>
      </c>
      <c r="H75" s="81">
        <f t="shared" si="118"/>
        <v>5</v>
      </c>
      <c r="I75" s="79">
        <f t="shared" ref="I75" si="156">H75*E75</f>
        <v>250</v>
      </c>
      <c r="J75" s="79">
        <f t="shared" ref="J75" si="157">I75*0.08*1.26</f>
        <v>25.2</v>
      </c>
      <c r="K75" s="79">
        <f t="shared" ref="K75" si="158">E75*0.6*0.1*1.26</f>
        <v>3.7800000000000002</v>
      </c>
      <c r="L75" s="77">
        <f t="shared" si="66"/>
        <v>0.15</v>
      </c>
      <c r="M75" s="79">
        <f t="shared" si="67"/>
        <v>250</v>
      </c>
    </row>
    <row r="76" spans="1:13">
      <c r="A76" s="52"/>
      <c r="B76" s="12"/>
      <c r="C76" s="84">
        <v>50</v>
      </c>
      <c r="D76" s="81">
        <v>5</v>
      </c>
      <c r="E76" s="80"/>
      <c r="F76" s="83"/>
      <c r="G76" s="83"/>
      <c r="H76" s="81"/>
      <c r="I76" s="80"/>
      <c r="J76" s="80"/>
      <c r="K76" s="80"/>
      <c r="L76" s="78"/>
      <c r="M76" s="80"/>
    </row>
    <row r="77" spans="1:13">
      <c r="A77" s="52"/>
      <c r="B77" s="12"/>
      <c r="C77" s="84"/>
      <c r="D77" s="81"/>
      <c r="E77" s="79">
        <v>50</v>
      </c>
      <c r="F77" s="82">
        <v>10</v>
      </c>
      <c r="G77" s="82">
        <v>2</v>
      </c>
      <c r="H77" s="81">
        <f t="shared" si="122"/>
        <v>5</v>
      </c>
      <c r="I77" s="79">
        <f t="shared" ref="I77" si="159">H77*E77</f>
        <v>250</v>
      </c>
      <c r="J77" s="79">
        <f t="shared" ref="J77" si="160">I77*0.08*1.26</f>
        <v>25.2</v>
      </c>
      <c r="K77" s="79">
        <f t="shared" ref="K77" si="161">E77*0.6*0.1*1.26</f>
        <v>3.7800000000000002</v>
      </c>
      <c r="L77" s="77">
        <f t="shared" si="66"/>
        <v>0.15</v>
      </c>
      <c r="M77" s="79">
        <f t="shared" si="67"/>
        <v>250</v>
      </c>
    </row>
    <row r="78" spans="1:13">
      <c r="A78" s="52"/>
      <c r="B78" s="84" t="s">
        <v>57</v>
      </c>
      <c r="C78" s="87">
        <v>0</v>
      </c>
      <c r="D78" s="81">
        <v>5</v>
      </c>
      <c r="E78" s="80"/>
      <c r="F78" s="83"/>
      <c r="G78" s="83"/>
      <c r="H78" s="81"/>
      <c r="I78" s="80"/>
      <c r="J78" s="80"/>
      <c r="K78" s="80"/>
      <c r="L78" s="78"/>
      <c r="M78" s="80"/>
    </row>
    <row r="79" spans="1:13">
      <c r="A79" s="52"/>
      <c r="B79" s="84"/>
      <c r="C79" s="87"/>
      <c r="D79" s="81"/>
      <c r="E79" s="79">
        <v>50</v>
      </c>
      <c r="F79" s="82">
        <v>10</v>
      </c>
      <c r="G79" s="82">
        <v>2</v>
      </c>
      <c r="H79" s="81">
        <f t="shared" si="126"/>
        <v>5</v>
      </c>
      <c r="I79" s="79">
        <f t="shared" ref="I79" si="162">H79*E79</f>
        <v>250</v>
      </c>
      <c r="J79" s="79">
        <f t="shared" ref="J79" si="163">I79*0.08*1.26</f>
        <v>25.2</v>
      </c>
      <c r="K79" s="79">
        <f t="shared" ref="K79" si="164">E79*0.6*0.1*1.26</f>
        <v>3.7800000000000002</v>
      </c>
      <c r="L79" s="77">
        <f t="shared" si="66"/>
        <v>0.15</v>
      </c>
      <c r="M79" s="79">
        <f t="shared" si="67"/>
        <v>250</v>
      </c>
    </row>
    <row r="80" spans="1:13">
      <c r="A80" s="52"/>
      <c r="B80" s="12"/>
      <c r="C80" s="84">
        <v>50</v>
      </c>
      <c r="D80" s="81">
        <v>5</v>
      </c>
      <c r="E80" s="80"/>
      <c r="F80" s="83"/>
      <c r="G80" s="83"/>
      <c r="H80" s="81"/>
      <c r="I80" s="80"/>
      <c r="J80" s="80"/>
      <c r="K80" s="80"/>
      <c r="L80" s="78"/>
      <c r="M80" s="80"/>
    </row>
    <row r="81" spans="1:13">
      <c r="A81" s="52"/>
      <c r="B81" s="12"/>
      <c r="C81" s="84"/>
      <c r="D81" s="81"/>
      <c r="E81" s="79">
        <v>50</v>
      </c>
      <c r="F81" s="82">
        <v>10</v>
      </c>
      <c r="G81" s="82">
        <v>2</v>
      </c>
      <c r="H81" s="81">
        <f t="shared" si="130"/>
        <v>5</v>
      </c>
      <c r="I81" s="79">
        <f t="shared" ref="I81" si="165">H81*E81</f>
        <v>250</v>
      </c>
      <c r="J81" s="79">
        <f t="shared" ref="J81" si="166">I81*0.08*1.26</f>
        <v>25.2</v>
      </c>
      <c r="K81" s="79">
        <f t="shared" ref="K81" si="167">E81*0.6*0.1*1.26</f>
        <v>3.7800000000000002</v>
      </c>
      <c r="L81" s="77">
        <f t="shared" si="66"/>
        <v>0.15</v>
      </c>
      <c r="M81" s="79">
        <f t="shared" si="67"/>
        <v>250</v>
      </c>
    </row>
    <row r="82" spans="1:13">
      <c r="A82" s="52"/>
      <c r="B82" s="84" t="s">
        <v>58</v>
      </c>
      <c r="C82" s="84">
        <v>0</v>
      </c>
      <c r="D82" s="81">
        <v>5</v>
      </c>
      <c r="E82" s="80"/>
      <c r="F82" s="83"/>
      <c r="G82" s="83"/>
      <c r="H82" s="81"/>
      <c r="I82" s="80"/>
      <c r="J82" s="80"/>
      <c r="K82" s="80"/>
      <c r="L82" s="78"/>
      <c r="M82" s="80"/>
    </row>
    <row r="83" spans="1:13">
      <c r="A83" s="52"/>
      <c r="B83" s="84"/>
      <c r="C83" s="84"/>
      <c r="D83" s="81"/>
      <c r="E83" s="79">
        <v>50</v>
      </c>
      <c r="F83" s="82">
        <v>10</v>
      </c>
      <c r="G83" s="82">
        <v>2</v>
      </c>
      <c r="H83" s="81">
        <f t="shared" si="134"/>
        <v>5</v>
      </c>
      <c r="I83" s="79">
        <f t="shared" ref="I83" si="168">H83*E83</f>
        <v>250</v>
      </c>
      <c r="J83" s="79">
        <f t="shared" ref="J83" si="169">I83*0.08*1.26</f>
        <v>25.2</v>
      </c>
      <c r="K83" s="79">
        <f t="shared" ref="K83" si="170">E83*0.6*0.1*1.26</f>
        <v>3.7800000000000002</v>
      </c>
      <c r="L83" s="77">
        <f t="shared" si="66"/>
        <v>0.15</v>
      </c>
      <c r="M83" s="79">
        <f t="shared" si="67"/>
        <v>250</v>
      </c>
    </row>
    <row r="84" spans="1:13">
      <c r="A84" s="52"/>
      <c r="B84" s="12"/>
      <c r="C84" s="84">
        <v>50</v>
      </c>
      <c r="D84" s="81">
        <v>5</v>
      </c>
      <c r="E84" s="80"/>
      <c r="F84" s="83"/>
      <c r="G84" s="83"/>
      <c r="H84" s="81"/>
      <c r="I84" s="80"/>
      <c r="J84" s="80"/>
      <c r="K84" s="80"/>
      <c r="L84" s="78"/>
      <c r="M84" s="80"/>
    </row>
    <row r="85" spans="1:13">
      <c r="A85" s="52"/>
      <c r="B85" s="12"/>
      <c r="C85" s="84"/>
      <c r="D85" s="81"/>
      <c r="E85" s="79">
        <v>50</v>
      </c>
      <c r="F85" s="82">
        <v>10</v>
      </c>
      <c r="G85" s="82">
        <v>2</v>
      </c>
      <c r="H85" s="81">
        <f t="shared" si="138"/>
        <v>5</v>
      </c>
      <c r="I85" s="79">
        <f t="shared" ref="I85" si="171">H85*E85</f>
        <v>250</v>
      </c>
      <c r="J85" s="79">
        <f t="shared" ref="J85" si="172">I85*0.08*1.26</f>
        <v>25.2</v>
      </c>
      <c r="K85" s="79">
        <f t="shared" ref="K85" si="173">E85*0.6*0.1*1.26</f>
        <v>3.7800000000000002</v>
      </c>
      <c r="L85" s="77">
        <f t="shared" si="66"/>
        <v>0.15</v>
      </c>
      <c r="M85" s="79">
        <f t="shared" si="67"/>
        <v>250</v>
      </c>
    </row>
    <row r="86" spans="1:13">
      <c r="A86" s="52"/>
      <c r="B86" s="84" t="s">
        <v>59</v>
      </c>
      <c r="C86" s="84">
        <v>0</v>
      </c>
      <c r="D86" s="81">
        <v>5</v>
      </c>
      <c r="E86" s="80"/>
      <c r="F86" s="83"/>
      <c r="G86" s="83"/>
      <c r="H86" s="81"/>
      <c r="I86" s="80"/>
      <c r="J86" s="80"/>
      <c r="K86" s="80"/>
      <c r="L86" s="78"/>
      <c r="M86" s="80"/>
    </row>
    <row r="87" spans="1:13">
      <c r="A87" s="52"/>
      <c r="B87" s="84"/>
      <c r="C87" s="84"/>
      <c r="D87" s="81"/>
      <c r="E87" s="79">
        <v>50</v>
      </c>
      <c r="F87" s="82">
        <v>10</v>
      </c>
      <c r="G87" s="82">
        <v>2</v>
      </c>
      <c r="H87" s="81">
        <f t="shared" ref="H87" si="174">F87/G87</f>
        <v>5</v>
      </c>
      <c r="I87" s="79">
        <f t="shared" ref="I87" si="175">H87*E87</f>
        <v>250</v>
      </c>
      <c r="J87" s="79">
        <f t="shared" ref="J87" si="176">I87*0.08*1.26</f>
        <v>25.2</v>
      </c>
      <c r="K87" s="79">
        <f t="shared" ref="K87" si="177">E87*0.6*0.1*1.26</f>
        <v>3.7800000000000002</v>
      </c>
      <c r="L87" s="77">
        <f t="shared" si="66"/>
        <v>0.15</v>
      </c>
      <c r="M87" s="79">
        <f t="shared" si="67"/>
        <v>250</v>
      </c>
    </row>
    <row r="88" spans="1:13">
      <c r="A88" s="52"/>
      <c r="B88" s="12"/>
      <c r="C88" s="84">
        <v>50</v>
      </c>
      <c r="D88" s="81">
        <v>5</v>
      </c>
      <c r="E88" s="80"/>
      <c r="F88" s="83"/>
      <c r="G88" s="83"/>
      <c r="H88" s="81"/>
      <c r="I88" s="80"/>
      <c r="J88" s="80"/>
      <c r="K88" s="80"/>
      <c r="L88" s="78"/>
      <c r="M88" s="80"/>
    </row>
    <row r="89" spans="1:13">
      <c r="A89" s="52"/>
      <c r="B89" s="12"/>
      <c r="C89" s="84"/>
      <c r="D89" s="81"/>
      <c r="E89" s="79">
        <v>50</v>
      </c>
      <c r="F89" s="82">
        <v>10</v>
      </c>
      <c r="G89" s="82">
        <v>2</v>
      </c>
      <c r="H89" s="81">
        <f t="shared" ref="H89" si="178">F89/G89</f>
        <v>5</v>
      </c>
      <c r="I89" s="79">
        <f t="shared" ref="I89" si="179">H89*E89</f>
        <v>250</v>
      </c>
      <c r="J89" s="79">
        <f t="shared" ref="J89" si="180">I89*0.08*1.26</f>
        <v>25.2</v>
      </c>
      <c r="K89" s="79">
        <f t="shared" ref="K89" si="181">E89*0.6*0.1*1.26</f>
        <v>3.7800000000000002</v>
      </c>
      <c r="L89" s="77">
        <f t="shared" si="66"/>
        <v>0.15</v>
      </c>
      <c r="M89" s="79">
        <f t="shared" si="67"/>
        <v>250</v>
      </c>
    </row>
    <row r="90" spans="1:13">
      <c r="A90" s="52"/>
      <c r="B90" s="84" t="s">
        <v>60</v>
      </c>
      <c r="C90" s="84">
        <v>0</v>
      </c>
      <c r="D90" s="81">
        <v>5</v>
      </c>
      <c r="E90" s="80"/>
      <c r="F90" s="83"/>
      <c r="G90" s="83"/>
      <c r="H90" s="81"/>
      <c r="I90" s="80"/>
      <c r="J90" s="80"/>
      <c r="K90" s="80"/>
      <c r="L90" s="78"/>
      <c r="M90" s="80"/>
    </row>
    <row r="91" spans="1:13">
      <c r="A91" s="52"/>
      <c r="B91" s="84"/>
      <c r="C91" s="84"/>
      <c r="D91" s="81"/>
      <c r="E91" s="79">
        <v>50</v>
      </c>
      <c r="F91" s="82">
        <v>10</v>
      </c>
      <c r="G91" s="82">
        <v>2</v>
      </c>
      <c r="H91" s="81">
        <f t="shared" si="110"/>
        <v>5</v>
      </c>
      <c r="I91" s="79">
        <f t="shared" ref="I91" si="182">H91*E91</f>
        <v>250</v>
      </c>
      <c r="J91" s="79">
        <f t="shared" ref="J91" si="183">I91*0.08*1.26</f>
        <v>25.2</v>
      </c>
      <c r="K91" s="79">
        <f t="shared" ref="K91" si="184">E91*0.6*0.1*1.26</f>
        <v>3.7800000000000002</v>
      </c>
      <c r="L91" s="77">
        <f t="shared" ref="L91:L103" si="185">I91*0.0006</f>
        <v>0.15</v>
      </c>
      <c r="M91" s="79">
        <f t="shared" ref="M91:M103" si="186">I91</f>
        <v>250</v>
      </c>
    </row>
    <row r="92" spans="1:13">
      <c r="A92" s="52"/>
      <c r="B92" s="15"/>
      <c r="C92" s="84">
        <v>50</v>
      </c>
      <c r="D92" s="81">
        <v>5</v>
      </c>
      <c r="E92" s="80"/>
      <c r="F92" s="83"/>
      <c r="G92" s="83"/>
      <c r="H92" s="81"/>
      <c r="I92" s="80"/>
      <c r="J92" s="80"/>
      <c r="K92" s="80"/>
      <c r="L92" s="78"/>
      <c r="M92" s="80"/>
    </row>
    <row r="93" spans="1:13">
      <c r="A93" s="52"/>
      <c r="B93" s="15"/>
      <c r="C93" s="84"/>
      <c r="D93" s="81"/>
      <c r="E93" s="79">
        <v>50</v>
      </c>
      <c r="F93" s="82">
        <v>10</v>
      </c>
      <c r="G93" s="82">
        <v>2</v>
      </c>
      <c r="H93" s="81">
        <f t="shared" si="114"/>
        <v>5</v>
      </c>
      <c r="I93" s="79">
        <f t="shared" ref="I93" si="187">H93*E93</f>
        <v>250</v>
      </c>
      <c r="J93" s="79">
        <f t="shared" ref="J93" si="188">I93*0.08*1.26</f>
        <v>25.2</v>
      </c>
      <c r="K93" s="79">
        <f t="shared" ref="K93" si="189">E93*0.6*0.1*1.26</f>
        <v>3.7800000000000002</v>
      </c>
      <c r="L93" s="77">
        <f t="shared" si="185"/>
        <v>0.15</v>
      </c>
      <c r="M93" s="79">
        <f t="shared" si="186"/>
        <v>250</v>
      </c>
    </row>
    <row r="94" spans="1:13">
      <c r="A94" s="52"/>
      <c r="B94" s="84" t="s">
        <v>61</v>
      </c>
      <c r="C94" s="84">
        <v>0</v>
      </c>
      <c r="D94" s="81">
        <v>5</v>
      </c>
      <c r="E94" s="80"/>
      <c r="F94" s="83"/>
      <c r="G94" s="83"/>
      <c r="H94" s="81"/>
      <c r="I94" s="80"/>
      <c r="J94" s="80"/>
      <c r="K94" s="80"/>
      <c r="L94" s="78"/>
      <c r="M94" s="80"/>
    </row>
    <row r="95" spans="1:13">
      <c r="A95" s="52"/>
      <c r="B95" s="84"/>
      <c r="C95" s="84"/>
      <c r="D95" s="81"/>
      <c r="E95" s="79">
        <v>50</v>
      </c>
      <c r="F95" s="82">
        <v>10</v>
      </c>
      <c r="G95" s="82">
        <v>2</v>
      </c>
      <c r="H95" s="81">
        <f t="shared" si="118"/>
        <v>5</v>
      </c>
      <c r="I95" s="79">
        <f t="shared" ref="I95" si="190">H95*E95</f>
        <v>250</v>
      </c>
      <c r="J95" s="79">
        <f t="shared" ref="J95" si="191">I95*0.08*1.26</f>
        <v>25.2</v>
      </c>
      <c r="K95" s="79">
        <f t="shared" ref="K95" si="192">E95*0.6*0.1*1.26</f>
        <v>3.7800000000000002</v>
      </c>
      <c r="L95" s="77">
        <f t="shared" si="185"/>
        <v>0.15</v>
      </c>
      <c r="M95" s="79">
        <f t="shared" si="186"/>
        <v>250</v>
      </c>
    </row>
    <row r="96" spans="1:13">
      <c r="A96" s="52"/>
      <c r="B96" s="15"/>
      <c r="C96" s="84">
        <v>50</v>
      </c>
      <c r="D96" s="81">
        <v>5</v>
      </c>
      <c r="E96" s="80"/>
      <c r="F96" s="83"/>
      <c r="G96" s="83"/>
      <c r="H96" s="81"/>
      <c r="I96" s="80"/>
      <c r="J96" s="80"/>
      <c r="K96" s="80"/>
      <c r="L96" s="78"/>
      <c r="M96" s="80"/>
    </row>
    <row r="97" spans="1:13">
      <c r="A97" s="52"/>
      <c r="B97" s="15"/>
      <c r="C97" s="84"/>
      <c r="D97" s="81"/>
      <c r="E97" s="79">
        <v>50</v>
      </c>
      <c r="F97" s="82">
        <v>10</v>
      </c>
      <c r="G97" s="82">
        <v>2</v>
      </c>
      <c r="H97" s="81">
        <f t="shared" si="122"/>
        <v>5</v>
      </c>
      <c r="I97" s="79">
        <f t="shared" ref="I97" si="193">H97*E97</f>
        <v>250</v>
      </c>
      <c r="J97" s="79">
        <f t="shared" ref="J97" si="194">I97*0.08*1.26</f>
        <v>25.2</v>
      </c>
      <c r="K97" s="79">
        <f t="shared" ref="K97" si="195">E97*0.6*0.1*1.26</f>
        <v>3.7800000000000002</v>
      </c>
      <c r="L97" s="77">
        <f t="shared" si="185"/>
        <v>0.15</v>
      </c>
      <c r="M97" s="79">
        <f t="shared" si="186"/>
        <v>250</v>
      </c>
    </row>
    <row r="98" spans="1:13">
      <c r="A98" s="52"/>
      <c r="B98" s="84" t="s">
        <v>62</v>
      </c>
      <c r="C98" s="84">
        <v>0</v>
      </c>
      <c r="D98" s="81">
        <v>5</v>
      </c>
      <c r="E98" s="80"/>
      <c r="F98" s="83"/>
      <c r="G98" s="83"/>
      <c r="H98" s="81"/>
      <c r="I98" s="80"/>
      <c r="J98" s="80"/>
      <c r="K98" s="80"/>
      <c r="L98" s="78"/>
      <c r="M98" s="80"/>
    </row>
    <row r="99" spans="1:13">
      <c r="A99" s="52"/>
      <c r="B99" s="84"/>
      <c r="C99" s="84"/>
      <c r="D99" s="81"/>
      <c r="E99" s="79">
        <v>50</v>
      </c>
      <c r="F99" s="82">
        <v>10</v>
      </c>
      <c r="G99" s="82">
        <v>2</v>
      </c>
      <c r="H99" s="81">
        <f t="shared" si="126"/>
        <v>5</v>
      </c>
      <c r="I99" s="79">
        <f t="shared" ref="I99" si="196">H99*E99</f>
        <v>250</v>
      </c>
      <c r="J99" s="79">
        <f t="shared" ref="J99" si="197">I99*0.08*1.26</f>
        <v>25.2</v>
      </c>
      <c r="K99" s="79">
        <f t="shared" ref="K99" si="198">E99*0.6*0.1*1.26</f>
        <v>3.7800000000000002</v>
      </c>
      <c r="L99" s="77">
        <f t="shared" si="185"/>
        <v>0.15</v>
      </c>
      <c r="M99" s="79">
        <f t="shared" si="186"/>
        <v>250</v>
      </c>
    </row>
    <row r="100" spans="1:13">
      <c r="A100" s="52"/>
      <c r="B100" s="12"/>
      <c r="C100" s="84">
        <v>50</v>
      </c>
      <c r="D100" s="81">
        <v>5</v>
      </c>
      <c r="E100" s="80"/>
      <c r="F100" s="83"/>
      <c r="G100" s="83"/>
      <c r="H100" s="81"/>
      <c r="I100" s="80"/>
      <c r="J100" s="80"/>
      <c r="K100" s="80"/>
      <c r="L100" s="78"/>
      <c r="M100" s="80"/>
    </row>
    <row r="101" spans="1:13">
      <c r="A101" s="52"/>
      <c r="B101" s="12"/>
      <c r="C101" s="84"/>
      <c r="D101" s="81"/>
      <c r="E101" s="79">
        <v>50</v>
      </c>
      <c r="F101" s="82">
        <v>10</v>
      </c>
      <c r="G101" s="82">
        <v>2</v>
      </c>
      <c r="H101" s="81">
        <f t="shared" si="130"/>
        <v>5</v>
      </c>
      <c r="I101" s="79">
        <f t="shared" ref="I101" si="199">H101*E101</f>
        <v>250</v>
      </c>
      <c r="J101" s="79">
        <f t="shared" ref="J101" si="200">I101*0.08*1.26</f>
        <v>25.2</v>
      </c>
      <c r="K101" s="79">
        <f t="shared" ref="K101" si="201">E101*0.6*0.1*1.26</f>
        <v>3.7800000000000002</v>
      </c>
      <c r="L101" s="77">
        <f t="shared" si="185"/>
        <v>0.15</v>
      </c>
      <c r="M101" s="79">
        <f t="shared" si="186"/>
        <v>250</v>
      </c>
    </row>
    <row r="102" spans="1:13">
      <c r="A102" s="52"/>
      <c r="B102" s="84" t="s">
        <v>63</v>
      </c>
      <c r="C102" s="87">
        <v>0</v>
      </c>
      <c r="D102" s="81">
        <v>5</v>
      </c>
      <c r="E102" s="80"/>
      <c r="F102" s="83"/>
      <c r="G102" s="83"/>
      <c r="H102" s="81"/>
      <c r="I102" s="80"/>
      <c r="J102" s="80"/>
      <c r="K102" s="80"/>
      <c r="L102" s="78"/>
      <c r="M102" s="80"/>
    </row>
    <row r="103" spans="1:13">
      <c r="A103" s="52"/>
      <c r="B103" s="84"/>
      <c r="C103" s="87"/>
      <c r="D103" s="81"/>
      <c r="E103" s="79">
        <v>31</v>
      </c>
      <c r="F103" s="82">
        <v>10</v>
      </c>
      <c r="G103" s="82">
        <v>2</v>
      </c>
      <c r="H103" s="81">
        <f t="shared" si="134"/>
        <v>5</v>
      </c>
      <c r="I103" s="79">
        <f t="shared" ref="I103" si="202">H103*E103</f>
        <v>155</v>
      </c>
      <c r="J103" s="79">
        <f t="shared" ref="J103" si="203">I103*0.08*1.26</f>
        <v>15.624000000000001</v>
      </c>
      <c r="K103" s="79">
        <f t="shared" ref="K103" si="204">E103*0.6*0.1*1.26</f>
        <v>2.3435999999999999</v>
      </c>
      <c r="L103" s="77">
        <f t="shared" si="185"/>
        <v>9.2999999999999985E-2</v>
      </c>
      <c r="M103" s="79">
        <f t="shared" si="186"/>
        <v>155</v>
      </c>
    </row>
    <row r="104" spans="1:13">
      <c r="A104" s="52"/>
      <c r="B104" s="12"/>
      <c r="C104" s="84">
        <v>31</v>
      </c>
      <c r="D104" s="81">
        <v>5</v>
      </c>
      <c r="E104" s="80"/>
      <c r="F104" s="83"/>
      <c r="G104" s="83"/>
      <c r="H104" s="81"/>
      <c r="I104" s="80"/>
      <c r="J104" s="80"/>
      <c r="K104" s="80"/>
      <c r="L104" s="78"/>
      <c r="M104" s="80"/>
    </row>
    <row r="105" spans="1:13">
      <c r="A105" s="52"/>
      <c r="B105" s="12"/>
      <c r="C105" s="84"/>
      <c r="D105" s="81"/>
      <c r="E105" s="54"/>
      <c r="F105" s="55"/>
      <c r="G105" s="55"/>
      <c r="H105" s="54"/>
      <c r="I105" s="56"/>
      <c r="J105" s="56"/>
      <c r="K105" s="56"/>
      <c r="L105" s="57"/>
      <c r="M105" s="56"/>
    </row>
    <row r="106" spans="1:13">
      <c r="A106" s="86" t="s">
        <v>16</v>
      </c>
      <c r="B106" s="86"/>
      <c r="C106" s="86"/>
      <c r="D106" s="86"/>
      <c r="E106" s="86"/>
      <c r="F106" s="86"/>
      <c r="G106" s="86"/>
      <c r="H106" s="86"/>
      <c r="I106" s="54">
        <f>SUM(I7:I104)</f>
        <v>12155</v>
      </c>
      <c r="J106" s="54">
        <f t="shared" ref="J106:M106" si="205">SUM(J7:J104)</f>
        <v>1225.2240000000011</v>
      </c>
      <c r="K106" s="54">
        <f t="shared" si="205"/>
        <v>183.78360000000004</v>
      </c>
      <c r="L106" s="58">
        <f t="shared" si="205"/>
        <v>7.2930000000000064</v>
      </c>
      <c r="M106" s="54">
        <f t="shared" si="205"/>
        <v>12155</v>
      </c>
    </row>
    <row r="107" spans="1:13">
      <c r="A107" s="9"/>
      <c r="B107" s="9"/>
      <c r="C107" s="9"/>
      <c r="D107" s="9"/>
      <c r="E107" s="9"/>
      <c r="F107" s="9"/>
      <c r="G107" s="9"/>
      <c r="H107" s="9"/>
      <c r="I107" s="10"/>
      <c r="J107" s="10"/>
      <c r="K107" s="10"/>
      <c r="L107" s="10"/>
      <c r="M107" s="10"/>
    </row>
    <row r="108" spans="1:13">
      <c r="A108" s="59"/>
      <c r="B108" s="60"/>
      <c r="C108" s="76"/>
      <c r="D108" s="60"/>
      <c r="E108" s="61"/>
      <c r="F108" s="60"/>
      <c r="G108" s="60"/>
      <c r="H108" s="61"/>
      <c r="I108" s="59"/>
      <c r="J108" s="59"/>
      <c r="K108" s="59"/>
      <c r="L108" s="59"/>
      <c r="M108" s="59"/>
    </row>
    <row r="109" spans="1:13">
      <c r="A109" s="59"/>
      <c r="B109" s="60"/>
      <c r="C109" s="76"/>
      <c r="D109" s="60"/>
      <c r="E109" s="61"/>
      <c r="F109" s="60"/>
      <c r="G109" s="60"/>
      <c r="H109" s="61"/>
      <c r="I109" s="59"/>
      <c r="J109" s="59"/>
      <c r="K109" s="59"/>
      <c r="L109" s="59"/>
      <c r="M109" s="59"/>
    </row>
    <row r="110" spans="1:13">
      <c r="A110" s="59"/>
      <c r="B110" s="60"/>
      <c r="C110" s="76"/>
      <c r="D110" s="60"/>
      <c r="E110" s="61"/>
      <c r="F110" s="60"/>
      <c r="G110" s="60"/>
      <c r="H110" s="75"/>
      <c r="I110" s="75"/>
      <c r="J110" s="75"/>
      <c r="K110" s="75"/>
      <c r="L110" s="75"/>
      <c r="M110" s="75"/>
    </row>
  </sheetData>
  <mergeCells count="571">
    <mergeCell ref="M91:M92"/>
    <mergeCell ref="M93:M94"/>
    <mergeCell ref="M95:M96"/>
    <mergeCell ref="M97:M98"/>
    <mergeCell ref="M99:M100"/>
    <mergeCell ref="M101:M102"/>
    <mergeCell ref="M103:M104"/>
    <mergeCell ref="M73:M74"/>
    <mergeCell ref="M75:M76"/>
    <mergeCell ref="M77:M78"/>
    <mergeCell ref="M79:M80"/>
    <mergeCell ref="M81:M82"/>
    <mergeCell ref="M83:M84"/>
    <mergeCell ref="M85:M86"/>
    <mergeCell ref="M87:M88"/>
    <mergeCell ref="M89:M90"/>
    <mergeCell ref="L101:L102"/>
    <mergeCell ref="L103:L104"/>
    <mergeCell ref="M29:M30"/>
    <mergeCell ref="M31:M32"/>
    <mergeCell ref="M33:M34"/>
    <mergeCell ref="M35:M36"/>
    <mergeCell ref="M37:M38"/>
    <mergeCell ref="M39:M40"/>
    <mergeCell ref="M41:M42"/>
    <mergeCell ref="M43:M44"/>
    <mergeCell ref="M45:M46"/>
    <mergeCell ref="M47:M48"/>
    <mergeCell ref="M49:M50"/>
    <mergeCell ref="M51:M52"/>
    <mergeCell ref="M53:M54"/>
    <mergeCell ref="M55:M56"/>
    <mergeCell ref="M57:M58"/>
    <mergeCell ref="M59:M60"/>
    <mergeCell ref="M61:M62"/>
    <mergeCell ref="M63:M64"/>
    <mergeCell ref="M65:M66"/>
    <mergeCell ref="M67:M68"/>
    <mergeCell ref="M69:M70"/>
    <mergeCell ref="M71:M72"/>
    <mergeCell ref="L83:L84"/>
    <mergeCell ref="L85:L86"/>
    <mergeCell ref="L87:L88"/>
    <mergeCell ref="L89:L90"/>
    <mergeCell ref="L91:L92"/>
    <mergeCell ref="L93:L94"/>
    <mergeCell ref="L95:L96"/>
    <mergeCell ref="L97:L98"/>
    <mergeCell ref="L99:L100"/>
    <mergeCell ref="L65:L66"/>
    <mergeCell ref="L67:L68"/>
    <mergeCell ref="L69:L70"/>
    <mergeCell ref="L71:L72"/>
    <mergeCell ref="L73:L74"/>
    <mergeCell ref="L75:L76"/>
    <mergeCell ref="L77:L78"/>
    <mergeCell ref="L79:L80"/>
    <mergeCell ref="L81:L82"/>
    <mergeCell ref="K93:K94"/>
    <mergeCell ref="K95:K96"/>
    <mergeCell ref="K97:K98"/>
    <mergeCell ref="K99:K100"/>
    <mergeCell ref="K101:K102"/>
    <mergeCell ref="K103:K104"/>
    <mergeCell ref="L29:L30"/>
    <mergeCell ref="L31:L32"/>
    <mergeCell ref="L33:L34"/>
    <mergeCell ref="L35:L36"/>
    <mergeCell ref="L37:L38"/>
    <mergeCell ref="L39:L40"/>
    <mergeCell ref="L41:L42"/>
    <mergeCell ref="L43:L44"/>
    <mergeCell ref="L45:L46"/>
    <mergeCell ref="L47:L48"/>
    <mergeCell ref="L49:L50"/>
    <mergeCell ref="L51:L52"/>
    <mergeCell ref="L53:L54"/>
    <mergeCell ref="L55:L56"/>
    <mergeCell ref="L57:L58"/>
    <mergeCell ref="L59:L60"/>
    <mergeCell ref="L61:L62"/>
    <mergeCell ref="L63:L64"/>
    <mergeCell ref="K75:K76"/>
    <mergeCell ref="K77:K78"/>
    <mergeCell ref="K79:K80"/>
    <mergeCell ref="K81:K82"/>
    <mergeCell ref="K83:K84"/>
    <mergeCell ref="K85:K86"/>
    <mergeCell ref="K87:K88"/>
    <mergeCell ref="K89:K90"/>
    <mergeCell ref="K91:K92"/>
    <mergeCell ref="J103:J104"/>
    <mergeCell ref="K29:K30"/>
    <mergeCell ref="K31:K32"/>
    <mergeCell ref="K33:K34"/>
    <mergeCell ref="K35:K36"/>
    <mergeCell ref="K37:K38"/>
    <mergeCell ref="K39:K40"/>
    <mergeCell ref="K41:K42"/>
    <mergeCell ref="K43:K44"/>
    <mergeCell ref="K45:K46"/>
    <mergeCell ref="K47:K48"/>
    <mergeCell ref="K49:K50"/>
    <mergeCell ref="K51:K52"/>
    <mergeCell ref="K53:K54"/>
    <mergeCell ref="K55:K56"/>
    <mergeCell ref="K57:K58"/>
    <mergeCell ref="K59:K60"/>
    <mergeCell ref="K61:K62"/>
    <mergeCell ref="K63:K64"/>
    <mergeCell ref="K65:K66"/>
    <mergeCell ref="K67:K68"/>
    <mergeCell ref="K69:K70"/>
    <mergeCell ref="K71:K72"/>
    <mergeCell ref="K73:K74"/>
    <mergeCell ref="J85:J86"/>
    <mergeCell ref="J87:J88"/>
    <mergeCell ref="J89:J90"/>
    <mergeCell ref="J91:J92"/>
    <mergeCell ref="J93:J94"/>
    <mergeCell ref="J95:J96"/>
    <mergeCell ref="J97:J98"/>
    <mergeCell ref="J99:J100"/>
    <mergeCell ref="J101:J102"/>
    <mergeCell ref="J67:J68"/>
    <mergeCell ref="J69:J70"/>
    <mergeCell ref="J71:J72"/>
    <mergeCell ref="J73:J74"/>
    <mergeCell ref="J75:J76"/>
    <mergeCell ref="J77:J78"/>
    <mergeCell ref="J79:J80"/>
    <mergeCell ref="J81:J82"/>
    <mergeCell ref="J83:J84"/>
    <mergeCell ref="I95:I96"/>
    <mergeCell ref="I97:I98"/>
    <mergeCell ref="I99:I100"/>
    <mergeCell ref="I101:I102"/>
    <mergeCell ref="I103:I104"/>
    <mergeCell ref="J29:J30"/>
    <mergeCell ref="J31:J32"/>
    <mergeCell ref="J33:J34"/>
    <mergeCell ref="J35:J36"/>
    <mergeCell ref="J37:J38"/>
    <mergeCell ref="J39:J40"/>
    <mergeCell ref="J41:J42"/>
    <mergeCell ref="J43:J44"/>
    <mergeCell ref="J45:J46"/>
    <mergeCell ref="J47:J48"/>
    <mergeCell ref="J49:J50"/>
    <mergeCell ref="J51:J52"/>
    <mergeCell ref="J53:J54"/>
    <mergeCell ref="J55:J56"/>
    <mergeCell ref="J57:J58"/>
    <mergeCell ref="J59:J60"/>
    <mergeCell ref="J61:J62"/>
    <mergeCell ref="J63:J64"/>
    <mergeCell ref="J65:J66"/>
    <mergeCell ref="I77:I78"/>
    <mergeCell ref="I79:I80"/>
    <mergeCell ref="I81:I82"/>
    <mergeCell ref="I83:I84"/>
    <mergeCell ref="I85:I86"/>
    <mergeCell ref="I87:I88"/>
    <mergeCell ref="I89:I90"/>
    <mergeCell ref="I91:I92"/>
    <mergeCell ref="I93:I94"/>
    <mergeCell ref="H103:H104"/>
    <mergeCell ref="I31:I32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57:I58"/>
    <mergeCell ref="I59:I60"/>
    <mergeCell ref="I61:I62"/>
    <mergeCell ref="I63:I64"/>
    <mergeCell ref="I65:I66"/>
    <mergeCell ref="I67:I68"/>
    <mergeCell ref="I69:I70"/>
    <mergeCell ref="I71:I72"/>
    <mergeCell ref="I73:I74"/>
    <mergeCell ref="I75:I76"/>
    <mergeCell ref="H85:H86"/>
    <mergeCell ref="H87:H88"/>
    <mergeCell ref="H89:H90"/>
    <mergeCell ref="H91:H92"/>
    <mergeCell ref="H93:H94"/>
    <mergeCell ref="H95:H96"/>
    <mergeCell ref="H97:H98"/>
    <mergeCell ref="H99:H100"/>
    <mergeCell ref="H101:H102"/>
    <mergeCell ref="H67:H68"/>
    <mergeCell ref="H69:H70"/>
    <mergeCell ref="H71:H72"/>
    <mergeCell ref="H73:H74"/>
    <mergeCell ref="H75:H76"/>
    <mergeCell ref="H77:H78"/>
    <mergeCell ref="H79:H80"/>
    <mergeCell ref="H81:H82"/>
    <mergeCell ref="H83:H84"/>
    <mergeCell ref="F101:F102"/>
    <mergeCell ref="G101:G102"/>
    <mergeCell ref="F103:F104"/>
    <mergeCell ref="G103:G104"/>
    <mergeCell ref="I29:I30"/>
    <mergeCell ref="H29:H30"/>
    <mergeCell ref="H31:H32"/>
    <mergeCell ref="H33:H34"/>
    <mergeCell ref="H35:H36"/>
    <mergeCell ref="H37:H38"/>
    <mergeCell ref="H39:H40"/>
    <mergeCell ref="H41:H42"/>
    <mergeCell ref="H43:H44"/>
    <mergeCell ref="H45:H46"/>
    <mergeCell ref="H47:H48"/>
    <mergeCell ref="H49:H50"/>
    <mergeCell ref="H51:H52"/>
    <mergeCell ref="H53:H54"/>
    <mergeCell ref="H55:H56"/>
    <mergeCell ref="H57:H58"/>
    <mergeCell ref="H59:H60"/>
    <mergeCell ref="H61:H62"/>
    <mergeCell ref="H63:H64"/>
    <mergeCell ref="H65:H66"/>
    <mergeCell ref="F91:F92"/>
    <mergeCell ref="G91:G92"/>
    <mergeCell ref="F93:F94"/>
    <mergeCell ref="G93:G94"/>
    <mergeCell ref="F95:F96"/>
    <mergeCell ref="G95:G96"/>
    <mergeCell ref="F97:F98"/>
    <mergeCell ref="G97:G98"/>
    <mergeCell ref="F99:F100"/>
    <mergeCell ref="G99:G100"/>
    <mergeCell ref="F81:F82"/>
    <mergeCell ref="G81:G82"/>
    <mergeCell ref="F83:F84"/>
    <mergeCell ref="G83:G84"/>
    <mergeCell ref="F85:F86"/>
    <mergeCell ref="G85:G86"/>
    <mergeCell ref="F87:F88"/>
    <mergeCell ref="G87:G88"/>
    <mergeCell ref="F89:F90"/>
    <mergeCell ref="G89:G90"/>
    <mergeCell ref="F71:F72"/>
    <mergeCell ref="G71:G72"/>
    <mergeCell ref="F73:F74"/>
    <mergeCell ref="G73:G74"/>
    <mergeCell ref="F75:F76"/>
    <mergeCell ref="G75:G76"/>
    <mergeCell ref="F77:F78"/>
    <mergeCell ref="G77:G78"/>
    <mergeCell ref="F79:F80"/>
    <mergeCell ref="G79:G80"/>
    <mergeCell ref="F61:F62"/>
    <mergeCell ref="G61:G62"/>
    <mergeCell ref="F63:F64"/>
    <mergeCell ref="G63:G64"/>
    <mergeCell ref="F65:F66"/>
    <mergeCell ref="G65:G66"/>
    <mergeCell ref="F67:F68"/>
    <mergeCell ref="G67:G68"/>
    <mergeCell ref="F69:F70"/>
    <mergeCell ref="G69:G70"/>
    <mergeCell ref="G51:G52"/>
    <mergeCell ref="F53:F54"/>
    <mergeCell ref="G53:G54"/>
    <mergeCell ref="F55:F56"/>
    <mergeCell ref="G55:G56"/>
    <mergeCell ref="F57:F58"/>
    <mergeCell ref="G57:G58"/>
    <mergeCell ref="F59:F60"/>
    <mergeCell ref="G59:G60"/>
    <mergeCell ref="E103:E104"/>
    <mergeCell ref="F29:F30"/>
    <mergeCell ref="G29:G30"/>
    <mergeCell ref="F31:F32"/>
    <mergeCell ref="G31:G32"/>
    <mergeCell ref="F33:F34"/>
    <mergeCell ref="G33:G34"/>
    <mergeCell ref="F35:F36"/>
    <mergeCell ref="G35:G36"/>
    <mergeCell ref="F37:F38"/>
    <mergeCell ref="G37:G38"/>
    <mergeCell ref="F39:F40"/>
    <mergeCell ref="G39:G40"/>
    <mergeCell ref="F41:F42"/>
    <mergeCell ref="G41:G42"/>
    <mergeCell ref="F43:F44"/>
    <mergeCell ref="G43:G44"/>
    <mergeCell ref="F45:F46"/>
    <mergeCell ref="G45:G46"/>
    <mergeCell ref="F47:F48"/>
    <mergeCell ref="G47:G48"/>
    <mergeCell ref="F49:F50"/>
    <mergeCell ref="G49:G50"/>
    <mergeCell ref="F51:F52"/>
    <mergeCell ref="E85:E86"/>
    <mergeCell ref="E87:E88"/>
    <mergeCell ref="E89:E90"/>
    <mergeCell ref="E91:E92"/>
    <mergeCell ref="E93:E94"/>
    <mergeCell ref="E95:E96"/>
    <mergeCell ref="E97:E98"/>
    <mergeCell ref="E99:E100"/>
    <mergeCell ref="E101:E102"/>
    <mergeCell ref="E67:E68"/>
    <mergeCell ref="E69:E70"/>
    <mergeCell ref="E71:E72"/>
    <mergeCell ref="E73:E74"/>
    <mergeCell ref="E75:E76"/>
    <mergeCell ref="E77:E78"/>
    <mergeCell ref="E79:E80"/>
    <mergeCell ref="E81:E82"/>
    <mergeCell ref="E83:E84"/>
    <mergeCell ref="E49:E50"/>
    <mergeCell ref="E51:E52"/>
    <mergeCell ref="E53:E54"/>
    <mergeCell ref="E55:E56"/>
    <mergeCell ref="E57:E58"/>
    <mergeCell ref="E59:E60"/>
    <mergeCell ref="E61:E62"/>
    <mergeCell ref="E63:E64"/>
    <mergeCell ref="E65:E66"/>
    <mergeCell ref="E31:E32"/>
    <mergeCell ref="E33:E34"/>
    <mergeCell ref="E35:E36"/>
    <mergeCell ref="E37:E38"/>
    <mergeCell ref="E39:E40"/>
    <mergeCell ref="E41:E42"/>
    <mergeCell ref="E43:E44"/>
    <mergeCell ref="E45:E46"/>
    <mergeCell ref="E47:E48"/>
    <mergeCell ref="B102:B103"/>
    <mergeCell ref="C102:C103"/>
    <mergeCell ref="D102:D103"/>
    <mergeCell ref="C104:C105"/>
    <mergeCell ref="D104:D105"/>
    <mergeCell ref="B94:B95"/>
    <mergeCell ref="C94:C95"/>
    <mergeCell ref="D94:D95"/>
    <mergeCell ref="C96:C97"/>
    <mergeCell ref="D96:D97"/>
    <mergeCell ref="B98:B99"/>
    <mergeCell ref="C98:C99"/>
    <mergeCell ref="D98:D99"/>
    <mergeCell ref="C100:C101"/>
    <mergeCell ref="D100:D101"/>
    <mergeCell ref="B86:B87"/>
    <mergeCell ref="C86:C87"/>
    <mergeCell ref="D86:D87"/>
    <mergeCell ref="C88:C89"/>
    <mergeCell ref="D88:D89"/>
    <mergeCell ref="B90:B91"/>
    <mergeCell ref="C90:C91"/>
    <mergeCell ref="D90:D91"/>
    <mergeCell ref="C92:C93"/>
    <mergeCell ref="D92:D93"/>
    <mergeCell ref="B78:B79"/>
    <mergeCell ref="C78:C79"/>
    <mergeCell ref="D78:D79"/>
    <mergeCell ref="C80:C81"/>
    <mergeCell ref="D80:D81"/>
    <mergeCell ref="B82:B83"/>
    <mergeCell ref="C82:C83"/>
    <mergeCell ref="D82:D83"/>
    <mergeCell ref="C84:C85"/>
    <mergeCell ref="D84:D85"/>
    <mergeCell ref="B70:B71"/>
    <mergeCell ref="C70:C71"/>
    <mergeCell ref="D70:D71"/>
    <mergeCell ref="C72:C73"/>
    <mergeCell ref="D72:D73"/>
    <mergeCell ref="B74:B75"/>
    <mergeCell ref="C74:C75"/>
    <mergeCell ref="D74:D75"/>
    <mergeCell ref="C76:C77"/>
    <mergeCell ref="D76:D77"/>
    <mergeCell ref="B62:B63"/>
    <mergeCell ref="C62:C63"/>
    <mergeCell ref="D62:D63"/>
    <mergeCell ref="C64:C65"/>
    <mergeCell ref="D64:D65"/>
    <mergeCell ref="B66:B67"/>
    <mergeCell ref="C66:C67"/>
    <mergeCell ref="D66:D67"/>
    <mergeCell ref="C68:C69"/>
    <mergeCell ref="D68:D69"/>
    <mergeCell ref="B54:B55"/>
    <mergeCell ref="C54:C55"/>
    <mergeCell ref="D54:D55"/>
    <mergeCell ref="C56:C57"/>
    <mergeCell ref="D56:D57"/>
    <mergeCell ref="B58:B59"/>
    <mergeCell ref="C58:C59"/>
    <mergeCell ref="D58:D59"/>
    <mergeCell ref="C60:C61"/>
    <mergeCell ref="D60:D61"/>
    <mergeCell ref="B46:B47"/>
    <mergeCell ref="C46:C47"/>
    <mergeCell ref="D46:D47"/>
    <mergeCell ref="C48:C49"/>
    <mergeCell ref="D48:D49"/>
    <mergeCell ref="B50:B51"/>
    <mergeCell ref="C50:C51"/>
    <mergeCell ref="D50:D51"/>
    <mergeCell ref="C52:C53"/>
    <mergeCell ref="D52:D53"/>
    <mergeCell ref="B38:B39"/>
    <mergeCell ref="C38:C39"/>
    <mergeCell ref="D38:D39"/>
    <mergeCell ref="C40:C41"/>
    <mergeCell ref="D40:D41"/>
    <mergeCell ref="B42:B43"/>
    <mergeCell ref="C42:C43"/>
    <mergeCell ref="D42:D43"/>
    <mergeCell ref="C44:C45"/>
    <mergeCell ref="D44:D45"/>
    <mergeCell ref="B30:B31"/>
    <mergeCell ref="C30:C31"/>
    <mergeCell ref="D30:D31"/>
    <mergeCell ref="C32:C33"/>
    <mergeCell ref="D32:D33"/>
    <mergeCell ref="B34:B35"/>
    <mergeCell ref="C34:C35"/>
    <mergeCell ref="D34:D35"/>
    <mergeCell ref="C36:C37"/>
    <mergeCell ref="D36:D37"/>
    <mergeCell ref="B6:B7"/>
    <mergeCell ref="C6:C7"/>
    <mergeCell ref="C8:C9"/>
    <mergeCell ref="C10:C11"/>
    <mergeCell ref="C12:C13"/>
    <mergeCell ref="C14:C15"/>
    <mergeCell ref="D22:D23"/>
    <mergeCell ref="D24:D25"/>
    <mergeCell ref="K11:K12"/>
    <mergeCell ref="K13:K14"/>
    <mergeCell ref="K15:K16"/>
    <mergeCell ref="K17:K18"/>
    <mergeCell ref="K19:K20"/>
    <mergeCell ref="K21:K22"/>
    <mergeCell ref="K23:K24"/>
    <mergeCell ref="K25:K26"/>
    <mergeCell ref="K9:K10"/>
    <mergeCell ref="I7:I8"/>
    <mergeCell ref="I9:I10"/>
    <mergeCell ref="F13:F14"/>
    <mergeCell ref="F15:F16"/>
    <mergeCell ref="H15:H16"/>
    <mergeCell ref="E15:E16"/>
    <mergeCell ref="G13:G14"/>
    <mergeCell ref="K27:K28"/>
    <mergeCell ref="A1:M1"/>
    <mergeCell ref="A106:H106"/>
    <mergeCell ref="M9:M10"/>
    <mergeCell ref="M11:M12"/>
    <mergeCell ref="A2:M2"/>
    <mergeCell ref="J7:J8"/>
    <mergeCell ref="J9:J10"/>
    <mergeCell ref="J11:J12"/>
    <mergeCell ref="G7:G8"/>
    <mergeCell ref="G9:G10"/>
    <mergeCell ref="G11:G12"/>
    <mergeCell ref="F7:F8"/>
    <mergeCell ref="F9:F10"/>
    <mergeCell ref="F11:F12"/>
    <mergeCell ref="I13:I14"/>
    <mergeCell ref="D6:D7"/>
    <mergeCell ref="M13:M14"/>
    <mergeCell ref="B10:B11"/>
    <mergeCell ref="B14:B15"/>
    <mergeCell ref="B18:B19"/>
    <mergeCell ref="B22:B23"/>
    <mergeCell ref="B26:B27"/>
    <mergeCell ref="K7:K8"/>
    <mergeCell ref="I27:I28"/>
    <mergeCell ref="J13:J14"/>
    <mergeCell ref="J15:J16"/>
    <mergeCell ref="J17:J18"/>
    <mergeCell ref="J19:J20"/>
    <mergeCell ref="J21:J22"/>
    <mergeCell ref="J23:J24"/>
    <mergeCell ref="J25:J26"/>
    <mergeCell ref="J27:J28"/>
    <mergeCell ref="I17:I18"/>
    <mergeCell ref="I21:I22"/>
    <mergeCell ref="I23:I24"/>
    <mergeCell ref="I25:I26"/>
    <mergeCell ref="I15:I16"/>
    <mergeCell ref="I19:I20"/>
    <mergeCell ref="I11:I12"/>
    <mergeCell ref="H7:H8"/>
    <mergeCell ref="H9:H10"/>
    <mergeCell ref="H11:H12"/>
    <mergeCell ref="H13:H14"/>
    <mergeCell ref="E23:E24"/>
    <mergeCell ref="H23:H24"/>
    <mergeCell ref="E7:E8"/>
    <mergeCell ref="E9:E10"/>
    <mergeCell ref="E11:E12"/>
    <mergeCell ref="E13:E14"/>
    <mergeCell ref="H25:H26"/>
    <mergeCell ref="H17:H18"/>
    <mergeCell ref="H19:H20"/>
    <mergeCell ref="H21:H22"/>
    <mergeCell ref="E17:E18"/>
    <mergeCell ref="E19:E20"/>
    <mergeCell ref="E21:E22"/>
    <mergeCell ref="F21:F22"/>
    <mergeCell ref="D16:D17"/>
    <mergeCell ref="G15:G16"/>
    <mergeCell ref="D14:D15"/>
    <mergeCell ref="G17:G18"/>
    <mergeCell ref="G19:G20"/>
    <mergeCell ref="G21:G22"/>
    <mergeCell ref="F23:F24"/>
    <mergeCell ref="F25:F26"/>
    <mergeCell ref="D8:D9"/>
    <mergeCell ref="D10:D11"/>
    <mergeCell ref="D12:D13"/>
    <mergeCell ref="C18:C19"/>
    <mergeCell ref="C20:C21"/>
    <mergeCell ref="C22:C23"/>
    <mergeCell ref="C24:C25"/>
    <mergeCell ref="C26:C27"/>
    <mergeCell ref="C28:C29"/>
    <mergeCell ref="F27:F28"/>
    <mergeCell ref="F17:F18"/>
    <mergeCell ref="F19:F20"/>
    <mergeCell ref="G23:G24"/>
    <mergeCell ref="G25:G26"/>
    <mergeCell ref="G27:G28"/>
    <mergeCell ref="D18:D19"/>
    <mergeCell ref="D20:D21"/>
    <mergeCell ref="C16:C17"/>
    <mergeCell ref="D26:D27"/>
    <mergeCell ref="D28:D29"/>
    <mergeCell ref="E29:E30"/>
    <mergeCell ref="H110:M110"/>
    <mergeCell ref="C108:C110"/>
    <mergeCell ref="L7:L8"/>
    <mergeCell ref="L9:L10"/>
    <mergeCell ref="L11:L12"/>
    <mergeCell ref="L13:L14"/>
    <mergeCell ref="L15:L16"/>
    <mergeCell ref="L17:L18"/>
    <mergeCell ref="L19:L20"/>
    <mergeCell ref="L21:L22"/>
    <mergeCell ref="L23:L24"/>
    <mergeCell ref="L25:L26"/>
    <mergeCell ref="L27:L28"/>
    <mergeCell ref="M7:M8"/>
    <mergeCell ref="M15:M16"/>
    <mergeCell ref="M17:M18"/>
    <mergeCell ref="M19:M20"/>
    <mergeCell ref="M21:M22"/>
    <mergeCell ref="M23:M24"/>
    <mergeCell ref="M25:M26"/>
    <mergeCell ref="M27:M28"/>
    <mergeCell ref="H27:H28"/>
    <mergeCell ref="E25:E26"/>
    <mergeCell ref="E27:E28"/>
  </mergeCells>
  <pageMargins left="0.38541666666666669" right="0.25" top="0.29166666666666669" bottom="0.18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ხარჯთ.1</vt:lpstr>
      <vt:lpstr>მოც.უწყ</vt:lpstr>
      <vt:lpstr>პიკ. დათ.უწყ 1</vt:lpstr>
    </vt:vector>
  </TitlesOfParts>
  <Company>Топоматик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Евсюков</dc:creator>
  <cp:lastModifiedBy>Irina Potskhveria</cp:lastModifiedBy>
  <cp:lastPrinted>2016-04-16T13:57:27Z</cp:lastPrinted>
  <dcterms:created xsi:type="dcterms:W3CDTF">2004-01-01T02:48:21Z</dcterms:created>
  <dcterms:modified xsi:type="dcterms:W3CDTF">2019-01-22T09:58:38Z</dcterms:modified>
</cp:coreProperties>
</file>