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potskhveria\Desktop\ჯიხაიში–საწურბლია\"/>
    </mc:Choice>
  </mc:AlternateContent>
  <bookViews>
    <workbookView xWindow="480" yWindow="60" windowWidth="11355" windowHeight="9210" tabRatio="708" activeTab="2"/>
  </bookViews>
  <sheets>
    <sheet name="ხარჯთ.1" sheetId="5" r:id="rId1"/>
    <sheet name="მოც.უწყ" sheetId="7" r:id="rId2"/>
    <sheet name="პიკ. დათ.უწყ 1" sheetId="10" r:id="rId3"/>
  </sheets>
  <calcPr calcId="152511"/>
</workbook>
</file>

<file path=xl/calcChain.xml><?xml version="1.0" encoding="utf-8"?>
<calcChain xmlns="http://schemas.openxmlformats.org/spreadsheetml/2006/main">
  <c r="D23" i="7" l="1"/>
  <c r="D21" i="7"/>
  <c r="A19" i="7"/>
  <c r="A20" i="7" s="1"/>
  <c r="A21" i="7" s="1"/>
  <c r="A22" i="7" s="1"/>
  <c r="A23" i="7" s="1"/>
  <c r="A24" i="7" s="1"/>
  <c r="A25" i="7" s="1"/>
  <c r="D18" i="7"/>
  <c r="D19" i="7" s="1"/>
  <c r="D15" i="7"/>
  <c r="D14" i="7"/>
  <c r="D10" i="7"/>
  <c r="D11" i="7" s="1"/>
  <c r="A10" i="7"/>
  <c r="A11" i="7" s="1"/>
  <c r="A12" i="7" s="1"/>
  <c r="A13" i="7" s="1"/>
  <c r="A14" i="7" s="1"/>
  <c r="A15" i="7" s="1"/>
  <c r="A16" i="7" s="1"/>
  <c r="D9" i="7"/>
  <c r="D21" i="5"/>
  <c r="D13" i="5"/>
  <c r="D12" i="5"/>
  <c r="D18" i="5" l="1"/>
  <c r="K141" i="10"/>
  <c r="K143" i="10"/>
  <c r="K145" i="10"/>
  <c r="K147" i="10"/>
  <c r="K149" i="10"/>
  <c r="K151" i="10"/>
  <c r="K153" i="10"/>
  <c r="K155" i="10"/>
  <c r="K157" i="10"/>
  <c r="K159" i="10"/>
  <c r="K161" i="10"/>
  <c r="K163" i="10"/>
  <c r="K165" i="10"/>
  <c r="K167" i="10"/>
  <c r="K169" i="10"/>
  <c r="K171" i="10"/>
  <c r="K139" i="10"/>
  <c r="K117" i="10"/>
  <c r="K119" i="10"/>
  <c r="K121" i="10"/>
  <c r="K123" i="10"/>
  <c r="K125" i="10"/>
  <c r="K127" i="10"/>
  <c r="K129" i="10"/>
  <c r="K131" i="10"/>
  <c r="K133" i="10"/>
  <c r="K115" i="10"/>
  <c r="K55" i="10"/>
  <c r="K57" i="10"/>
  <c r="K59" i="10"/>
  <c r="K61" i="10"/>
  <c r="K63" i="10"/>
  <c r="K65" i="10"/>
  <c r="K67" i="10"/>
  <c r="K69" i="10"/>
  <c r="K71" i="10"/>
  <c r="K73" i="10"/>
  <c r="K75" i="10"/>
  <c r="K77" i="10"/>
  <c r="K79" i="10"/>
  <c r="K81" i="10"/>
  <c r="K83" i="10"/>
  <c r="K85" i="10"/>
  <c r="K87" i="10"/>
  <c r="K89" i="10"/>
  <c r="K91" i="10"/>
  <c r="K93" i="10"/>
  <c r="K95" i="10"/>
  <c r="K53" i="10"/>
  <c r="K47" i="10"/>
  <c r="K45" i="10"/>
  <c r="D17" i="5"/>
  <c r="D26" i="5"/>
  <c r="D24" i="5"/>
  <c r="D22" i="5" l="1"/>
  <c r="F33" i="10" l="1"/>
  <c r="F35" i="10"/>
  <c r="H35" i="10" s="1"/>
  <c r="I35" i="10" s="1"/>
  <c r="O35" i="10" s="1"/>
  <c r="F37" i="10"/>
  <c r="F39" i="10"/>
  <c r="H39" i="10" s="1"/>
  <c r="I39" i="10" s="1"/>
  <c r="F41" i="10"/>
  <c r="F43" i="10"/>
  <c r="H43" i="10" s="1"/>
  <c r="I43" i="10" s="1"/>
  <c r="N43" i="10" s="1"/>
  <c r="F45" i="10"/>
  <c r="F47" i="10"/>
  <c r="H47" i="10" s="1"/>
  <c r="I47" i="10" s="1"/>
  <c r="F49" i="10"/>
  <c r="F51" i="10"/>
  <c r="H51" i="10" s="1"/>
  <c r="I51" i="10" s="1"/>
  <c r="N51" i="10" s="1"/>
  <c r="F53" i="10"/>
  <c r="F55" i="10"/>
  <c r="H55" i="10" s="1"/>
  <c r="I55" i="10" s="1"/>
  <c r="F57" i="10"/>
  <c r="F59" i="10"/>
  <c r="H59" i="10" s="1"/>
  <c r="I59" i="10" s="1"/>
  <c r="J59" i="10" s="1"/>
  <c r="F61" i="10"/>
  <c r="F63" i="10"/>
  <c r="F65" i="10"/>
  <c r="F67" i="10"/>
  <c r="H67" i="10" s="1"/>
  <c r="I67" i="10" s="1"/>
  <c r="J67" i="10" s="1"/>
  <c r="F69" i="10"/>
  <c r="F71" i="10"/>
  <c r="H71" i="10" s="1"/>
  <c r="I71" i="10" s="1"/>
  <c r="F73" i="10"/>
  <c r="F75" i="10"/>
  <c r="H75" i="10" s="1"/>
  <c r="I75" i="10" s="1"/>
  <c r="J75" i="10" s="1"/>
  <c r="F77" i="10"/>
  <c r="F79" i="10"/>
  <c r="H79" i="10" s="1"/>
  <c r="I79" i="10" s="1"/>
  <c r="F81" i="10"/>
  <c r="F83" i="10"/>
  <c r="H83" i="10" s="1"/>
  <c r="I83" i="10" s="1"/>
  <c r="J83" i="10" s="1"/>
  <c r="F85" i="10"/>
  <c r="F87" i="10"/>
  <c r="H87" i="10" s="1"/>
  <c r="I87" i="10" s="1"/>
  <c r="F89" i="10"/>
  <c r="F91" i="10"/>
  <c r="F93" i="10"/>
  <c r="H93" i="10" s="1"/>
  <c r="I93" i="10" s="1"/>
  <c r="J93" i="10" s="1"/>
  <c r="F95" i="10"/>
  <c r="F97" i="10"/>
  <c r="F99" i="10"/>
  <c r="H99" i="10" s="1"/>
  <c r="I99" i="10" s="1"/>
  <c r="O99" i="10" s="1"/>
  <c r="F101" i="10"/>
  <c r="H101" i="10" s="1"/>
  <c r="I101" i="10" s="1"/>
  <c r="O101" i="10" s="1"/>
  <c r="F103" i="10"/>
  <c r="H103" i="10" s="1"/>
  <c r="I103" i="10" s="1"/>
  <c r="O103" i="10" s="1"/>
  <c r="F105" i="10"/>
  <c r="F107" i="10"/>
  <c r="H107" i="10" s="1"/>
  <c r="I107" i="10" s="1"/>
  <c r="O107" i="10" s="1"/>
  <c r="F109" i="10"/>
  <c r="F111" i="10"/>
  <c r="H111" i="10" s="1"/>
  <c r="I111" i="10" s="1"/>
  <c r="F113" i="10"/>
  <c r="F115" i="10"/>
  <c r="H115" i="10" s="1"/>
  <c r="I115" i="10" s="1"/>
  <c r="J115" i="10" s="1"/>
  <c r="F117" i="10"/>
  <c r="F119" i="10"/>
  <c r="F121" i="10"/>
  <c r="F123" i="10"/>
  <c r="H123" i="10" s="1"/>
  <c r="I123" i="10" s="1"/>
  <c r="F125" i="10"/>
  <c r="F127" i="10"/>
  <c r="H127" i="10" s="1"/>
  <c r="I127" i="10" s="1"/>
  <c r="J127" i="10" s="1"/>
  <c r="F129" i="10"/>
  <c r="F131" i="10"/>
  <c r="H131" i="10" s="1"/>
  <c r="I131" i="10" s="1"/>
  <c r="J131" i="10" s="1"/>
  <c r="F133" i="10"/>
  <c r="H133" i="10" s="1"/>
  <c r="I133" i="10" s="1"/>
  <c r="J133" i="10" s="1"/>
  <c r="F135" i="10"/>
  <c r="H135" i="10" s="1"/>
  <c r="I135" i="10" s="1"/>
  <c r="F137" i="10"/>
  <c r="F139" i="10"/>
  <c r="H139" i="10" s="1"/>
  <c r="I139" i="10" s="1"/>
  <c r="F141" i="10"/>
  <c r="H141" i="10" s="1"/>
  <c r="I141" i="10" s="1"/>
  <c r="J141" i="10" s="1"/>
  <c r="F143" i="10"/>
  <c r="H143" i="10" s="1"/>
  <c r="I143" i="10" s="1"/>
  <c r="J143" i="10" s="1"/>
  <c r="F145" i="10"/>
  <c r="F147" i="10"/>
  <c r="H147" i="10" s="1"/>
  <c r="I147" i="10" s="1"/>
  <c r="F149" i="10"/>
  <c r="H149" i="10" s="1"/>
  <c r="I149" i="10" s="1"/>
  <c r="J149" i="10" s="1"/>
  <c r="F151" i="10"/>
  <c r="H151" i="10" s="1"/>
  <c r="I151" i="10" s="1"/>
  <c r="J151" i="10" s="1"/>
  <c r="F153" i="10"/>
  <c r="F155" i="10"/>
  <c r="H155" i="10" s="1"/>
  <c r="I155" i="10" s="1"/>
  <c r="F157" i="10"/>
  <c r="H157" i="10" s="1"/>
  <c r="I157" i="10" s="1"/>
  <c r="F159" i="10"/>
  <c r="H159" i="10" s="1"/>
  <c r="I159" i="10" s="1"/>
  <c r="J159" i="10" s="1"/>
  <c r="F161" i="10"/>
  <c r="H161" i="10" s="1"/>
  <c r="I161" i="10" s="1"/>
  <c r="J161" i="10" s="1"/>
  <c r="F163" i="10"/>
  <c r="H163" i="10" s="1"/>
  <c r="I163" i="10" s="1"/>
  <c r="F165" i="10"/>
  <c r="H165" i="10" s="1"/>
  <c r="I165" i="10" s="1"/>
  <c r="J165" i="10" s="1"/>
  <c r="F167" i="10"/>
  <c r="H167" i="10" s="1"/>
  <c r="I167" i="10" s="1"/>
  <c r="J167" i="10" s="1"/>
  <c r="F169" i="10"/>
  <c r="F171" i="10"/>
  <c r="H171" i="10" s="1"/>
  <c r="I171" i="10" s="1"/>
  <c r="F173" i="10"/>
  <c r="H173" i="10" s="1"/>
  <c r="I173" i="10" s="1"/>
  <c r="F175" i="10"/>
  <c r="H175" i="10" s="1"/>
  <c r="I175" i="10" s="1"/>
  <c r="N175" i="10" s="1"/>
  <c r="F177" i="10"/>
  <c r="H177" i="10" s="1"/>
  <c r="I177" i="10" s="1"/>
  <c r="O177" i="10" s="1"/>
  <c r="F179" i="10"/>
  <c r="H179" i="10" s="1"/>
  <c r="I179" i="10" s="1"/>
  <c r="F181" i="10"/>
  <c r="F183" i="10"/>
  <c r="H183" i="10" s="1"/>
  <c r="I183" i="10" s="1"/>
  <c r="O183" i="10" s="1"/>
  <c r="F185" i="10"/>
  <c r="F187" i="10"/>
  <c r="H187" i="10" s="1"/>
  <c r="I187" i="10" s="1"/>
  <c r="F29" i="10"/>
  <c r="H29" i="10" s="1"/>
  <c r="I29" i="10" s="1"/>
  <c r="N29" i="10" s="1"/>
  <c r="F31" i="10"/>
  <c r="H185" i="10"/>
  <c r="I185" i="10" s="1"/>
  <c r="O185" i="10" s="1"/>
  <c r="H181" i="10"/>
  <c r="I181" i="10" s="1"/>
  <c r="O181" i="10" s="1"/>
  <c r="H169" i="10"/>
  <c r="I169" i="10" s="1"/>
  <c r="J169" i="10" s="1"/>
  <c r="H153" i="10"/>
  <c r="I153" i="10" s="1"/>
  <c r="J153" i="10" s="1"/>
  <c r="H145" i="10"/>
  <c r="I145" i="10" s="1"/>
  <c r="J145" i="10" s="1"/>
  <c r="H137" i="10"/>
  <c r="I137" i="10" s="1"/>
  <c r="H129" i="10"/>
  <c r="I129" i="10" s="1"/>
  <c r="J129" i="10" s="1"/>
  <c r="H125" i="10"/>
  <c r="I125" i="10" s="1"/>
  <c r="J125" i="10" s="1"/>
  <c r="H121" i="10"/>
  <c r="I121" i="10" s="1"/>
  <c r="J121" i="10" s="1"/>
  <c r="H119" i="10"/>
  <c r="I119" i="10" s="1"/>
  <c r="J119" i="10" s="1"/>
  <c r="H117" i="10"/>
  <c r="I117" i="10" s="1"/>
  <c r="J117" i="10" s="1"/>
  <c r="H113" i="10"/>
  <c r="I113" i="10" s="1"/>
  <c r="H109" i="10"/>
  <c r="I109" i="10" s="1"/>
  <c r="H105" i="10"/>
  <c r="I105" i="10" s="1"/>
  <c r="H97" i="10"/>
  <c r="I97" i="10" s="1"/>
  <c r="H95" i="10"/>
  <c r="I95" i="10" s="1"/>
  <c r="H91" i="10"/>
  <c r="I91" i="10" s="1"/>
  <c r="J91" i="10" s="1"/>
  <c r="H89" i="10"/>
  <c r="I89" i="10" s="1"/>
  <c r="H85" i="10"/>
  <c r="I85" i="10" s="1"/>
  <c r="J85" i="10" s="1"/>
  <c r="H81" i="10"/>
  <c r="I81" i="10" s="1"/>
  <c r="H77" i="10"/>
  <c r="I77" i="10" s="1"/>
  <c r="J77" i="10" s="1"/>
  <c r="H73" i="10"/>
  <c r="I73" i="10" s="1"/>
  <c r="H69" i="10"/>
  <c r="I69" i="10" s="1"/>
  <c r="J69" i="10" s="1"/>
  <c r="H65" i="10"/>
  <c r="I65" i="10" s="1"/>
  <c r="J65" i="10" s="1"/>
  <c r="H63" i="10"/>
  <c r="I63" i="10" s="1"/>
  <c r="H61" i="10"/>
  <c r="I61" i="10" s="1"/>
  <c r="J61" i="10" s="1"/>
  <c r="H57" i="10"/>
  <c r="I57" i="10" s="1"/>
  <c r="J57" i="10" s="1"/>
  <c r="H53" i="10"/>
  <c r="I53" i="10" s="1"/>
  <c r="J53" i="10" s="1"/>
  <c r="H49" i="10"/>
  <c r="I49" i="10" s="1"/>
  <c r="O49" i="10" s="1"/>
  <c r="H45" i="10"/>
  <c r="I45" i="10" s="1"/>
  <c r="J45" i="10" s="1"/>
  <c r="I41" i="10"/>
  <c r="N41" i="10" s="1"/>
  <c r="H41" i="10"/>
  <c r="H37" i="10"/>
  <c r="I37" i="10" s="1"/>
  <c r="N37" i="10" s="1"/>
  <c r="H33" i="10"/>
  <c r="I33" i="10" s="1"/>
  <c r="O33" i="10" s="1"/>
  <c r="H31" i="10"/>
  <c r="I31" i="10" s="1"/>
  <c r="F27" i="10"/>
  <c r="H27" i="10" s="1"/>
  <c r="F25" i="10"/>
  <c r="H25" i="10" s="1"/>
  <c r="F23" i="10"/>
  <c r="H23" i="10" s="1"/>
  <c r="F21" i="10"/>
  <c r="H21" i="10" s="1"/>
  <c r="I21" i="10" s="1"/>
  <c r="O21" i="10" s="1"/>
  <c r="F19" i="10"/>
  <c r="H19" i="10" s="1"/>
  <c r="E19" i="10"/>
  <c r="K19" i="10" s="1"/>
  <c r="F17" i="10"/>
  <c r="H17" i="10" s="1"/>
  <c r="I17" i="10" s="1"/>
  <c r="J17" i="10" s="1"/>
  <c r="E17" i="10"/>
  <c r="K17" i="10" s="1"/>
  <c r="F15" i="10"/>
  <c r="H15" i="10" s="1"/>
  <c r="E15" i="10"/>
  <c r="K15" i="10" s="1"/>
  <c r="F13" i="10"/>
  <c r="H13" i="10" s="1"/>
  <c r="I13" i="10" s="1"/>
  <c r="J13" i="10" s="1"/>
  <c r="E13" i="10"/>
  <c r="K13" i="10" s="1"/>
  <c r="F11" i="10"/>
  <c r="H11" i="10" s="1"/>
  <c r="E11" i="10"/>
  <c r="K11" i="10" s="1"/>
  <c r="F9" i="10"/>
  <c r="H9" i="10" s="1"/>
  <c r="E9" i="10"/>
  <c r="K9" i="10" s="1"/>
  <c r="F7" i="10"/>
  <c r="H7" i="10" s="1"/>
  <c r="E7" i="10"/>
  <c r="K7" i="10" s="1"/>
  <c r="K190" i="10" s="1"/>
  <c r="B5" i="10"/>
  <c r="C5" i="10" s="1"/>
  <c r="D5" i="10" s="1"/>
  <c r="E5" i="10" s="1"/>
  <c r="F5" i="10" s="1"/>
  <c r="G5" i="10" s="1"/>
  <c r="H5" i="10" s="1"/>
  <c r="I5" i="10" s="1"/>
  <c r="J5" i="10" s="1"/>
  <c r="L5" i="10" s="1"/>
  <c r="L87" i="10" l="1"/>
  <c r="J87" i="10"/>
  <c r="L47" i="10"/>
  <c r="J47" i="10"/>
  <c r="L71" i="10"/>
  <c r="J71" i="10"/>
  <c r="L79" i="10"/>
  <c r="J79" i="10"/>
  <c r="L55" i="10"/>
  <c r="J55" i="10"/>
  <c r="L95" i="10"/>
  <c r="J95" i="10"/>
  <c r="M157" i="10"/>
  <c r="J157" i="10"/>
  <c r="L63" i="10"/>
  <c r="J63" i="10"/>
  <c r="M73" i="10"/>
  <c r="J73" i="10"/>
  <c r="M89" i="10"/>
  <c r="J89" i="10"/>
  <c r="M171" i="10"/>
  <c r="J171" i="10"/>
  <c r="L163" i="10"/>
  <c r="J163" i="10"/>
  <c r="M155" i="10"/>
  <c r="J155" i="10"/>
  <c r="L147" i="10"/>
  <c r="J147" i="10"/>
  <c r="M139" i="10"/>
  <c r="J139" i="10"/>
  <c r="L123" i="10"/>
  <c r="J123" i="10"/>
  <c r="I11" i="10"/>
  <c r="J11" i="10" s="1"/>
  <c r="I19" i="10"/>
  <c r="J19" i="10" s="1"/>
  <c r="M81" i="10"/>
  <c r="J81" i="10"/>
  <c r="N185" i="10"/>
  <c r="I7" i="10"/>
  <c r="I15" i="10"/>
  <c r="J15" i="10" s="1"/>
  <c r="N177" i="10"/>
  <c r="O187" i="10"/>
  <c r="N187" i="10"/>
  <c r="O173" i="10"/>
  <c r="N173" i="10"/>
  <c r="N179" i="10"/>
  <c r="O179" i="10"/>
  <c r="N181" i="10"/>
  <c r="N183" i="10"/>
  <c r="O175" i="10"/>
  <c r="M141" i="10"/>
  <c r="L141" i="10"/>
  <c r="O105" i="10"/>
  <c r="N105" i="10"/>
  <c r="N137" i="10"/>
  <c r="O137" i="10"/>
  <c r="M169" i="10"/>
  <c r="L169" i="10"/>
  <c r="M151" i="10"/>
  <c r="L151" i="10"/>
  <c r="M133" i="10"/>
  <c r="L133" i="10"/>
  <c r="L149" i="10"/>
  <c r="M149" i="10"/>
  <c r="N113" i="10"/>
  <c r="O113" i="10"/>
  <c r="L129" i="10"/>
  <c r="M129" i="10"/>
  <c r="L145" i="10"/>
  <c r="M145" i="10"/>
  <c r="L161" i="10"/>
  <c r="M161" i="10"/>
  <c r="O109" i="10"/>
  <c r="N109" i="10"/>
  <c r="L125" i="10"/>
  <c r="M125" i="10"/>
  <c r="M121" i="10"/>
  <c r="L121" i="10"/>
  <c r="M153" i="10"/>
  <c r="L153" i="10"/>
  <c r="M119" i="10"/>
  <c r="L119" i="10"/>
  <c r="N135" i="10"/>
  <c r="O135" i="10"/>
  <c r="M167" i="10"/>
  <c r="L167" i="10"/>
  <c r="M117" i="10"/>
  <c r="L117" i="10"/>
  <c r="L165" i="10"/>
  <c r="M165" i="10"/>
  <c r="O111" i="10"/>
  <c r="N111" i="10"/>
  <c r="L127" i="10"/>
  <c r="M127" i="10"/>
  <c r="L143" i="10"/>
  <c r="M143" i="10"/>
  <c r="L159" i="10"/>
  <c r="M159" i="10"/>
  <c r="L131" i="10"/>
  <c r="L115" i="10"/>
  <c r="M123" i="10"/>
  <c r="N49" i="10"/>
  <c r="N99" i="10"/>
  <c r="L171" i="10"/>
  <c r="L155" i="10"/>
  <c r="L139" i="10"/>
  <c r="M163" i="10"/>
  <c r="M147" i="10"/>
  <c r="N101" i="10"/>
  <c r="O31" i="10"/>
  <c r="N31" i="10"/>
  <c r="L157" i="10"/>
  <c r="N103" i="10"/>
  <c r="N39" i="10"/>
  <c r="M131" i="10"/>
  <c r="M115" i="10"/>
  <c r="N107" i="10"/>
  <c r="O29" i="10"/>
  <c r="O39" i="10"/>
  <c r="N35" i="10"/>
  <c r="N21" i="10"/>
  <c r="O37" i="10"/>
  <c r="N33" i="10"/>
  <c r="O41" i="10"/>
  <c r="O43" i="10"/>
  <c r="O97" i="10"/>
  <c r="N97" i="10"/>
  <c r="O51" i="10"/>
  <c r="I27" i="10"/>
  <c r="M57" i="10"/>
  <c r="L57" i="10"/>
  <c r="I9" i="10"/>
  <c r="J9" i="10" s="1"/>
  <c r="I25" i="10"/>
  <c r="M75" i="10"/>
  <c r="M59" i="10"/>
  <c r="M65" i="10"/>
  <c r="L65" i="10"/>
  <c r="M91" i="10"/>
  <c r="M67" i="10"/>
  <c r="M83" i="10"/>
  <c r="I23" i="10"/>
  <c r="L17" i="10"/>
  <c r="M17" i="10"/>
  <c r="L77" i="10"/>
  <c r="M77" i="10"/>
  <c r="L93" i="10"/>
  <c r="M93" i="10"/>
  <c r="L61" i="10"/>
  <c r="M61" i="10"/>
  <c r="L7" i="10"/>
  <c r="M7" i="10"/>
  <c r="M15" i="10"/>
  <c r="L15" i="10"/>
  <c r="L45" i="10"/>
  <c r="M45" i="10"/>
  <c r="M13" i="10"/>
  <c r="L13" i="10"/>
  <c r="L69" i="10"/>
  <c r="M69" i="10"/>
  <c r="L85" i="10"/>
  <c r="M85" i="10"/>
  <c r="M11" i="10"/>
  <c r="L11" i="10"/>
  <c r="M19" i="10"/>
  <c r="L19" i="10"/>
  <c r="L53" i="10"/>
  <c r="M53" i="10"/>
  <c r="L73" i="10"/>
  <c r="L81" i="10"/>
  <c r="L89" i="10"/>
  <c r="L59" i="10"/>
  <c r="L67" i="10"/>
  <c r="L75" i="10"/>
  <c r="L83" i="10"/>
  <c r="L91" i="10"/>
  <c r="M47" i="10"/>
  <c r="M79" i="10"/>
  <c r="M55" i="10"/>
  <c r="M63" i="10"/>
  <c r="M71" i="10"/>
  <c r="M87" i="10"/>
  <c r="M95" i="10"/>
  <c r="I190" i="10" l="1"/>
  <c r="J7" i="10"/>
  <c r="L190" i="10"/>
  <c r="J190" i="10"/>
  <c r="N25" i="10"/>
  <c r="O25" i="10"/>
  <c r="N27" i="10"/>
  <c r="O27" i="10"/>
  <c r="N23" i="10"/>
  <c r="O23" i="10"/>
  <c r="O190" i="10" s="1"/>
  <c r="M9" i="10"/>
  <c r="M190" i="10" s="1"/>
  <c r="L9" i="10"/>
  <c r="N190" i="10" l="1"/>
  <c r="D14" i="5"/>
  <c r="A13" i="5" l="1"/>
  <c r="A14" i="5" s="1"/>
  <c r="A15" i="5" s="1"/>
  <c r="A16" i="5" s="1"/>
  <c r="A17" i="5" l="1"/>
  <c r="A18" i="5" s="1"/>
  <c r="A19" i="5" s="1"/>
  <c r="A22" i="5" l="1"/>
  <c r="A23" i="5" s="1"/>
  <c r="A24" i="5" s="1"/>
  <c r="A25" i="5" s="1"/>
  <c r="A26" i="5" s="1"/>
  <c r="A27" i="5" s="1"/>
  <c r="A28" i="5" s="1"/>
</calcChain>
</file>

<file path=xl/sharedStrings.xml><?xml version="1.0" encoding="utf-8"?>
<sst xmlns="http://schemas.openxmlformats.org/spreadsheetml/2006/main" count="162" uniqueCount="101">
  <si>
    <t>სამუშაოების დასახელება</t>
  </si>
  <si>
    <t>განზ</t>
  </si>
  <si>
    <t>რაოდ</t>
  </si>
  <si>
    <t>№</t>
  </si>
  <si>
    <t>ხ ა რ ჯ თ ა ღ რ ი ც ხ ვ ა</t>
  </si>
  <si>
    <t>მასალა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</si>
  <si>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</si>
  <si>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</si>
  <si>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</si>
  <si>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</si>
  <si>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</si>
  <si>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ტნ</t>
  </si>
  <si>
    <t xml:space="preserve">ზედნადები ხარჯი </t>
  </si>
  <si>
    <t>გეგმიური დაგროვება</t>
  </si>
  <si>
    <t>დღგ</t>
  </si>
  <si>
    <t>სულ ჯამი</t>
  </si>
  <si>
    <t>ჯამი:</t>
  </si>
  <si>
    <t>საშუალო სიგანე</t>
  </si>
  <si>
    <t>სიგანე</t>
  </si>
  <si>
    <t>პიკეტი</t>
  </si>
  <si>
    <t>საშუალო</t>
  </si>
  <si>
    <t>მანძილი</t>
  </si>
  <si>
    <t>0+</t>
  </si>
  <si>
    <t>საგზაო სამოსის მოწყობის პიკეტური დათვლის უწყისი</t>
  </si>
  <si>
    <t>სიგრძეების ჯამი</t>
  </si>
  <si>
    <t>ფართობი</t>
  </si>
  <si>
    <t>საშუალო სიგრძე</t>
  </si>
  <si>
    <t>1+</t>
  </si>
  <si>
    <t>2+</t>
  </si>
  <si>
    <t>ტ</t>
  </si>
  <si>
    <r>
      <t>თხევადი ბიტუმი 1მ</t>
    </r>
    <r>
      <rPr>
        <vertAlign val="superscript"/>
        <sz val="9"/>
        <rFont val="Arial Cyr"/>
        <charset val="204"/>
      </rPr>
      <t>2</t>
    </r>
    <r>
      <rPr>
        <sz val="9"/>
        <rFont val="Arial Cyr"/>
        <charset val="204"/>
      </rPr>
      <t xml:space="preserve"> 600გრ</t>
    </r>
  </si>
  <si>
    <t>მოცულობათა უწყისი</t>
  </si>
  <si>
    <t>3+</t>
  </si>
  <si>
    <r>
      <t>მ</t>
    </r>
    <r>
      <rPr>
        <vertAlign val="superscript"/>
        <sz val="10"/>
        <color theme="1"/>
        <rFont val="Calibri"/>
        <family val="2"/>
        <scheme val="minor"/>
      </rPr>
      <t>3</t>
    </r>
  </si>
  <si>
    <r>
      <t>მ</t>
    </r>
    <r>
      <rPr>
        <vertAlign val="superscript"/>
        <sz val="10"/>
        <color theme="1"/>
        <rFont val="Calibri"/>
        <family val="2"/>
        <scheme val="minor"/>
      </rPr>
      <t>2</t>
    </r>
  </si>
  <si>
    <r>
      <t>თხევადი ბიტუმის მოსხმა 1მ</t>
    </r>
    <r>
      <rPr>
        <vertAlign val="superscript"/>
        <sz val="10"/>
        <rFont val="Arial Cyr"/>
        <charset val="1"/>
      </rPr>
      <t>2</t>
    </r>
    <r>
      <rPr>
        <sz val="10"/>
        <rFont val="Arial Cyr"/>
        <charset val="204"/>
      </rPr>
      <t xml:space="preserve"> 600გრ</t>
    </r>
  </si>
  <si>
    <t>იგივეს დამუშავება ხელით მიუდგომელ ადგილებში</t>
  </si>
  <si>
    <t>დატვირთვა ა/თვითმცლელებზე და ტრანსპორტირება 5 კმ. მანძილზე</t>
  </si>
  <si>
    <t>საფუძვლის მოსწორება და დაპროფილება საპროექტო ნიშნულზე</t>
  </si>
  <si>
    <t>საგზაო სამოსის ზედა ფენის მოწყობა წვრილმარცვლოვანი მკვრივი ა/ბეტონის ცხელი ნარევით სისქით 5 სმ.</t>
  </si>
  <si>
    <t>4+</t>
  </si>
  <si>
    <t>5+</t>
  </si>
  <si>
    <t>წვრილმარცვლოვანი მკვრივი ღორღოვანი  ა/ბეტონის ცხელი ნარევი ტიპი "Б" მარკა II სისქით 5 სმ.</t>
  </si>
  <si>
    <t xml:space="preserve">გზის სავალი ნაწილის ხრეშოვანი გრუნტის და დაზიანებული ა/ბეტონის ფრაგმენტების მოხსნა მექანიზმებით საგზაო სამოსის მოსაწყობად </t>
  </si>
  <si>
    <t>6+</t>
  </si>
  <si>
    <t>7+</t>
  </si>
  <si>
    <t>8+</t>
  </si>
  <si>
    <t>9+</t>
  </si>
  <si>
    <t>10+</t>
  </si>
  <si>
    <t>11+</t>
  </si>
  <si>
    <t>12+</t>
  </si>
  <si>
    <t>13+</t>
  </si>
  <si>
    <t>14+</t>
  </si>
  <si>
    <t>16+</t>
  </si>
  <si>
    <t>17+</t>
  </si>
  <si>
    <t>18+</t>
  </si>
  <si>
    <t>19+</t>
  </si>
  <si>
    <t>20+</t>
  </si>
  <si>
    <t>21+</t>
  </si>
  <si>
    <t>22+</t>
  </si>
  <si>
    <t>24+</t>
  </si>
  <si>
    <t>სამტრედიის მუნიციპალიტეტში სოფ. დიდი ჯიხაიშიდან ეწრის მიმართულებით საწურბლიამდე გზის ა/ბეტონის საფარით მოწყობის სამუშაოების</t>
  </si>
  <si>
    <t>წვრილმარცვლოვანი მკვრივი ღორღოვანი  ა/ბეტონის ცხელი ნარევი ტიპი "Б" მარკა II სისქით 4 სმ.</t>
  </si>
  <si>
    <r>
      <t>თხევადი ბიტუმი 1მ</t>
    </r>
    <r>
      <rPr>
        <vertAlign val="superscript"/>
        <sz val="9"/>
        <rFont val="Arial Cyr"/>
        <charset val="204"/>
      </rPr>
      <t>2</t>
    </r>
    <r>
      <rPr>
        <sz val="9"/>
        <rFont val="Arial Cyr"/>
        <charset val="204"/>
      </rPr>
      <t xml:space="preserve"> 300გრ</t>
    </r>
  </si>
  <si>
    <t>25+</t>
  </si>
  <si>
    <t>26+</t>
  </si>
  <si>
    <t>27+</t>
  </si>
  <si>
    <t>28+</t>
  </si>
  <si>
    <t>29+</t>
  </si>
  <si>
    <t>30+</t>
  </si>
  <si>
    <t>31+</t>
  </si>
  <si>
    <t>32+</t>
  </si>
  <si>
    <t>33+</t>
  </si>
  <si>
    <t>34+</t>
  </si>
  <si>
    <t>35+</t>
  </si>
  <si>
    <t>36+</t>
  </si>
  <si>
    <t>37+</t>
  </si>
  <si>
    <t>38+</t>
  </si>
  <si>
    <t>39+</t>
  </si>
  <si>
    <t>40+</t>
  </si>
  <si>
    <t>41+</t>
  </si>
  <si>
    <t>42+</t>
  </si>
  <si>
    <t>43+</t>
  </si>
  <si>
    <t>44+</t>
  </si>
  <si>
    <t>ა/ბეტონის საფარის დამუშავება სანგრევი ჩაქუჩებით</t>
  </si>
  <si>
    <r>
      <t>მ</t>
    </r>
    <r>
      <rPr>
        <vertAlign val="superscript"/>
        <sz val="10"/>
        <rFont val="Arial Cyr"/>
        <charset val="1"/>
      </rPr>
      <t>3</t>
    </r>
  </si>
  <si>
    <t>დატვირთვა ა/თვითმცლელებზე და ტრანსპორტირება 5 კმ-მანძილზე</t>
  </si>
  <si>
    <r>
      <t>თხევადი ბიტუმის მოსხმა საფუძველზე და ნაწიბურებზე1მ</t>
    </r>
    <r>
      <rPr>
        <vertAlign val="superscript"/>
        <sz val="10"/>
        <rFont val="Arial Cyr"/>
        <charset val="1"/>
      </rPr>
      <t>2</t>
    </r>
    <r>
      <rPr>
        <sz val="10"/>
        <rFont val="Arial Cyr"/>
        <charset val="204"/>
      </rPr>
      <t xml:space="preserve"> 600გრ</t>
    </r>
  </si>
  <si>
    <t>ორმოების შევსება მსხვილმარცვლოვანი ფოროვან-ღორღოვანი ა/ბეტონის ცხელი ნარევით სისქით 5 სმ</t>
  </si>
  <si>
    <r>
      <t>თხევადი ბიტუმის მოსხმა 1მ</t>
    </r>
    <r>
      <rPr>
        <vertAlign val="superscript"/>
        <sz val="10"/>
        <rFont val="Arial Cyr"/>
        <charset val="1"/>
      </rPr>
      <t>2</t>
    </r>
    <r>
      <rPr>
        <sz val="10"/>
        <rFont val="Arial Cyr"/>
        <charset val="204"/>
      </rPr>
      <t xml:space="preserve"> 300გრ</t>
    </r>
  </si>
  <si>
    <t>საგზაო სამოსის ზედა ფენის მოწყობა წვრილმარცვლოვანი მკვრივი ა/ბეტონის ცხელი ნარევით სისქით 4 სმ.</t>
  </si>
  <si>
    <t>I. საგზაო სამოსის მოწყობა ტიპი - I</t>
  </si>
  <si>
    <t>I. საგზაო სამოსის მოწყობა ტიპი - II</t>
  </si>
  <si>
    <t>გვერდულების მოწყობა ქვიშა–ხრეშოვანი ნარევით სისქით 10 სმ. სიგანით 30 სმ. კ=1.22</t>
  </si>
  <si>
    <r>
      <t>გვერდულები სიგანით 0,3მx2 ქვიშა–ხრეშოვანი ნარევით  h</t>
    </r>
    <r>
      <rPr>
        <vertAlign val="subscript"/>
        <sz val="9"/>
        <rFont val="Arial Cyr"/>
        <charset val="1"/>
      </rPr>
      <t>საშ</t>
    </r>
    <r>
      <rPr>
        <sz val="9"/>
        <rFont val="Arial Cyr"/>
        <charset val="204"/>
      </rPr>
      <t>=10სმ      k=1,22 (მ</t>
    </r>
    <r>
      <rPr>
        <vertAlign val="superscript"/>
        <sz val="9"/>
        <rFont val="Arial Cyr"/>
      </rPr>
      <t>3</t>
    </r>
    <r>
      <rPr>
        <sz val="9"/>
        <rFont val="Arial Cyr"/>
        <charset val="204"/>
      </rPr>
      <t>)</t>
    </r>
  </si>
  <si>
    <t>შემასწორებელი ფენის მოწყობა საჭიროებისამებრ წვრილმარცვლოვანი მკვრივი ა/ბეტონის ცხელი ნარევით</t>
  </si>
  <si>
    <t>საფუძვლის ზედა ფენის მოწყობა ღორღით 0-40 სისქით 10 სმ. კ=1,26</t>
  </si>
  <si>
    <t>შემასწორებელი ფენის მოწყობა წვრილმარცვლოვანი ღორღით სისქით 6სმ</t>
  </si>
  <si>
    <r>
      <t>ფრაქციული ღორღი 0-40   h=10სმ      k=1,26 (მ</t>
    </r>
    <r>
      <rPr>
        <vertAlign val="superscript"/>
        <sz val="9"/>
        <rFont val="Arial Cyr"/>
        <charset val="204"/>
      </rPr>
      <t>3</t>
    </r>
    <r>
      <rPr>
        <sz val="9"/>
        <rFont val="Arial Cyr"/>
        <charset val="204"/>
      </rPr>
      <t>)</t>
    </r>
  </si>
  <si>
    <t>%</t>
  </si>
  <si>
    <t>გაუთვალისწინებელი ხარჯი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</si>
</sst>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3">
    <font>
      <sz val="10"/>
      <name val="Arial Cyr"/>
      <charset val="204"/>
    </font>
    <font>
      <sz val="11"/>
      <name val="Arial Cyr"/>
      <charset val="204"/>
    </font>
    <font>
      <sz val="12"/>
      <color theme="1"/>
      <name val="Calibri"/>
      <family val="2"/>
      <scheme val="minor"/>
    </font>
    <font>
      <sz val="9"/>
      <name val="Arial Cyr"/>
      <charset val="204"/>
    </font>
    <font>
      <vertAlign val="superscript"/>
      <sz val="9"/>
      <name val="Arial Cyr"/>
      <charset val="204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Arial Cyr"/>
      <charset val="1"/>
    </font>
    <font>
      <sz val="10"/>
      <color theme="1"/>
      <name val="Arial Cyr"/>
      <charset val="1"/>
    </font>
    <font>
      <sz val="10"/>
      <color theme="1"/>
      <name val="Calibri"/>
      <family val="2"/>
      <scheme val="minor"/>
    </font>
    <font>
      <vertAlign val="subscript"/>
      <sz val="9"/>
      <name val="Arial Cyr"/>
      <charset val="1"/>
    </font>
    <font>
      <vertAlign val="superscript"/>
      <sz val="9"/>
      <name val="Arial Cyr"/>
    </font>
    <font>
      <sz val="12"/>
      <color theme="1"/>
      <name val="AcadNusx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justify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2" fontId="7" fillId="2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justify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justify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"/>
  <sheetViews>
    <sheetView topLeftCell="A16" workbookViewId="0">
      <selection activeCell="A40" sqref="A40:K40"/>
    </sheetView>
  </sheetViews>
  <sheetFormatPr defaultRowHeight="12.75"/>
  <cols>
    <col min="1" max="1" width="4.85546875" customWidth="1"/>
    <col min="2" max="2" width="51.7109375" customWidth="1"/>
    <col min="3" max="3" width="5.5703125" customWidth="1"/>
    <col min="4" max="4" width="8.5703125" customWidth="1"/>
    <col min="5" max="5" width="8.140625" customWidth="1"/>
    <col min="6" max="6" width="9.5703125" customWidth="1"/>
    <col min="7" max="7" width="6.7109375" customWidth="1"/>
    <col min="8" max="8" width="8.42578125" bestFit="1" customWidth="1"/>
    <col min="9" max="9" width="7.28515625" customWidth="1"/>
    <col min="10" max="10" width="9.140625" customWidth="1"/>
    <col min="11" max="11" width="10.5703125" customWidth="1"/>
    <col min="12" max="12" width="11" bestFit="1" customWidth="1"/>
  </cols>
  <sheetData>
    <row r="1" spans="1:11" ht="32.25" customHeight="1">
      <c r="A1" s="74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" customHeight="1">
      <c r="A2" s="64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76" t="s">
        <v>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33" customFormat="1">
      <c r="A5" s="35"/>
      <c r="B5" s="36"/>
      <c r="C5" s="35"/>
      <c r="D5" s="35"/>
      <c r="E5" s="35"/>
      <c r="F5" s="35"/>
      <c r="G5" s="72"/>
      <c r="H5" s="72"/>
      <c r="I5" s="72"/>
      <c r="J5" s="72"/>
      <c r="K5" s="72"/>
    </row>
    <row r="6" spans="1:11" s="33" customFormat="1">
      <c r="A6" s="37"/>
      <c r="B6" s="7"/>
      <c r="C6" s="37"/>
      <c r="D6" s="37"/>
      <c r="G6" s="73"/>
      <c r="H6" s="73"/>
      <c r="I6" s="73"/>
      <c r="J6" s="73"/>
      <c r="K6" s="73"/>
    </row>
    <row r="7" spans="1:11" ht="14.25">
      <c r="A7" s="3"/>
      <c r="B7" s="8"/>
      <c r="C7" s="31"/>
      <c r="D7" s="31"/>
      <c r="E7" s="2"/>
      <c r="F7" s="2"/>
      <c r="G7" s="30"/>
      <c r="H7" s="30"/>
      <c r="I7" s="30"/>
      <c r="J7" s="30"/>
      <c r="K7" s="30"/>
    </row>
    <row r="8" spans="1:11" s="33" customFormat="1" ht="26.25" customHeight="1">
      <c r="A8" s="77" t="s">
        <v>3</v>
      </c>
      <c r="B8" s="78" t="s">
        <v>0</v>
      </c>
      <c r="C8" s="77" t="s">
        <v>1</v>
      </c>
      <c r="D8" s="77" t="s">
        <v>2</v>
      </c>
      <c r="E8" s="77" t="s">
        <v>5</v>
      </c>
      <c r="F8" s="77"/>
      <c r="G8" s="77" t="s">
        <v>6</v>
      </c>
      <c r="H8" s="77"/>
      <c r="I8" s="80" t="s">
        <v>7</v>
      </c>
      <c r="J8" s="80"/>
      <c r="K8" s="77" t="s">
        <v>8</v>
      </c>
    </row>
    <row r="9" spans="1:11" s="32" customFormat="1" ht="17.25" customHeight="1">
      <c r="A9" s="77"/>
      <c r="B9" s="79"/>
      <c r="C9" s="77"/>
      <c r="D9" s="77"/>
      <c r="E9" s="20" t="s">
        <v>9</v>
      </c>
      <c r="F9" s="20" t="s">
        <v>10</v>
      </c>
      <c r="G9" s="20" t="s">
        <v>9</v>
      </c>
      <c r="H9" s="20" t="s">
        <v>10</v>
      </c>
      <c r="I9" s="20" t="s">
        <v>9</v>
      </c>
      <c r="J9" s="20" t="s">
        <v>10</v>
      </c>
      <c r="K9" s="77"/>
    </row>
    <row r="10" spans="1:11" s="32" customForma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1" s="44" customFormat="1">
      <c r="A11" s="56"/>
      <c r="B11" s="69" t="s">
        <v>91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38.25">
      <c r="A12" s="15">
        <v>1</v>
      </c>
      <c r="B12" s="42" t="s">
        <v>43</v>
      </c>
      <c r="C12" s="15" t="s">
        <v>33</v>
      </c>
      <c r="D12" s="13">
        <f>14875*0.06*0.95</f>
        <v>847.875</v>
      </c>
      <c r="E12" s="13"/>
      <c r="F12" s="13"/>
      <c r="G12" s="13"/>
      <c r="H12" s="13"/>
      <c r="I12" s="13"/>
      <c r="J12" s="13"/>
      <c r="K12" s="13"/>
    </row>
    <row r="13" spans="1:11" ht="15">
      <c r="A13" s="15">
        <f>A12+1</f>
        <v>2</v>
      </c>
      <c r="B13" s="16" t="s">
        <v>36</v>
      </c>
      <c r="C13" s="15" t="s">
        <v>33</v>
      </c>
      <c r="D13" s="13">
        <f>14875*0.06*0.05</f>
        <v>44.625</v>
      </c>
      <c r="E13" s="13"/>
      <c r="F13" s="13"/>
      <c r="G13" s="13"/>
      <c r="H13" s="13"/>
      <c r="I13" s="13"/>
      <c r="J13" s="13"/>
      <c r="K13" s="13"/>
    </row>
    <row r="14" spans="1:11" ht="25.5">
      <c r="A14" s="15">
        <f t="shared" ref="A14:A16" si="0">A13+1</f>
        <v>3</v>
      </c>
      <c r="B14" s="16" t="s">
        <v>37</v>
      </c>
      <c r="C14" s="15" t="s">
        <v>11</v>
      </c>
      <c r="D14" s="13">
        <f>(D13+D12)*2.2</f>
        <v>1963.5000000000002</v>
      </c>
      <c r="E14" s="13"/>
      <c r="F14" s="13"/>
      <c r="G14" s="13"/>
      <c r="H14" s="13"/>
      <c r="I14" s="13"/>
      <c r="J14" s="13"/>
      <c r="K14" s="13"/>
    </row>
    <row r="15" spans="1:11" ht="25.5">
      <c r="A15" s="15">
        <f t="shared" si="0"/>
        <v>4</v>
      </c>
      <c r="B15" s="17" t="s">
        <v>38</v>
      </c>
      <c r="C15" s="15" t="s">
        <v>34</v>
      </c>
      <c r="D15" s="13">
        <v>14875</v>
      </c>
      <c r="E15" s="13"/>
      <c r="F15" s="13"/>
      <c r="G15" s="13"/>
      <c r="H15" s="13"/>
      <c r="I15" s="13"/>
      <c r="J15" s="13"/>
      <c r="K15" s="13"/>
    </row>
    <row r="16" spans="1:11" ht="25.5">
      <c r="A16" s="15">
        <f t="shared" si="0"/>
        <v>5</v>
      </c>
      <c r="B16" s="42" t="s">
        <v>96</v>
      </c>
      <c r="C16" s="15" t="s">
        <v>34</v>
      </c>
      <c r="D16" s="29">
        <v>14875</v>
      </c>
      <c r="E16" s="13"/>
      <c r="F16" s="13"/>
      <c r="G16" s="13"/>
      <c r="H16" s="13"/>
      <c r="I16" s="13"/>
      <c r="J16" s="13"/>
      <c r="K16" s="13"/>
    </row>
    <row r="17" spans="1:15" ht="14.25">
      <c r="A17" s="15">
        <f t="shared" ref="A17:A28" si="1">A16+1</f>
        <v>6</v>
      </c>
      <c r="B17" s="18" t="s">
        <v>35</v>
      </c>
      <c r="C17" s="15" t="s">
        <v>29</v>
      </c>
      <c r="D17" s="14">
        <f>D16*0.0006</f>
        <v>8.9249999999999989</v>
      </c>
      <c r="E17" s="13"/>
      <c r="F17" s="13"/>
      <c r="G17" s="19"/>
      <c r="H17" s="13"/>
      <c r="I17" s="13"/>
      <c r="J17" s="13"/>
      <c r="K17" s="13"/>
    </row>
    <row r="18" spans="1:15" ht="38.25">
      <c r="A18" s="15">
        <f t="shared" si="1"/>
        <v>7</v>
      </c>
      <c r="B18" s="34" t="s">
        <v>39</v>
      </c>
      <c r="C18" s="15" t="s">
        <v>34</v>
      </c>
      <c r="D18" s="13">
        <f>D16</f>
        <v>14875</v>
      </c>
      <c r="E18" s="13"/>
      <c r="F18" s="13"/>
      <c r="G18" s="13"/>
      <c r="H18" s="13"/>
      <c r="I18" s="13"/>
      <c r="J18" s="13"/>
      <c r="K18" s="13"/>
      <c r="L18" s="3"/>
      <c r="M18" s="3"/>
      <c r="N18" s="3"/>
      <c r="O18" s="3"/>
    </row>
    <row r="19" spans="1:15" ht="25.5">
      <c r="A19" s="39">
        <f t="shared" si="1"/>
        <v>8</v>
      </c>
      <c r="B19" s="41" t="s">
        <v>93</v>
      </c>
      <c r="C19" s="11" t="s">
        <v>33</v>
      </c>
      <c r="D19" s="13">
        <v>212.28</v>
      </c>
      <c r="E19" s="13"/>
      <c r="F19" s="13"/>
      <c r="G19" s="13"/>
      <c r="H19" s="13"/>
      <c r="I19" s="13"/>
      <c r="J19" s="13"/>
      <c r="K19" s="13"/>
      <c r="L19" s="3"/>
      <c r="M19" s="3"/>
      <c r="N19" s="3"/>
      <c r="O19" s="3"/>
    </row>
    <row r="20" spans="1:15">
      <c r="A20" s="39"/>
      <c r="B20" s="69" t="s">
        <v>92</v>
      </c>
      <c r="C20" s="39"/>
      <c r="D20" s="13"/>
      <c r="E20" s="13"/>
      <c r="F20" s="13"/>
      <c r="G20" s="13"/>
      <c r="H20" s="13"/>
      <c r="I20" s="13"/>
      <c r="J20" s="13"/>
      <c r="K20" s="13"/>
      <c r="L20" s="3"/>
      <c r="M20" s="3"/>
      <c r="N20" s="3"/>
      <c r="O20" s="3"/>
    </row>
    <row r="21" spans="1:15" ht="14.25">
      <c r="A21" s="39">
        <v>9</v>
      </c>
      <c r="B21" s="16" t="s">
        <v>84</v>
      </c>
      <c r="C21" s="39" t="s">
        <v>85</v>
      </c>
      <c r="D21" s="13">
        <f>520*0.1</f>
        <v>52</v>
      </c>
      <c r="E21" s="13"/>
      <c r="F21" s="13"/>
      <c r="G21" s="13"/>
      <c r="H21" s="13"/>
      <c r="I21" s="13"/>
      <c r="J21" s="13"/>
      <c r="K21" s="13"/>
      <c r="L21" s="3"/>
      <c r="M21" s="3"/>
      <c r="N21" s="3"/>
      <c r="O21" s="3"/>
    </row>
    <row r="22" spans="1:15" ht="25.5">
      <c r="A22" s="39">
        <f t="shared" si="1"/>
        <v>10</v>
      </c>
      <c r="B22" s="16" t="s">
        <v>86</v>
      </c>
      <c r="C22" s="39" t="s">
        <v>11</v>
      </c>
      <c r="D22" s="13">
        <f>D21*2.2</f>
        <v>114.4</v>
      </c>
      <c r="E22" s="13"/>
      <c r="F22" s="13"/>
      <c r="G22" s="13"/>
      <c r="H22" s="13"/>
      <c r="I22" s="13"/>
      <c r="J22" s="13"/>
      <c r="K22" s="13"/>
      <c r="L22" s="3"/>
      <c r="M22" s="3"/>
      <c r="N22" s="3"/>
      <c r="O22" s="3"/>
    </row>
    <row r="23" spans="1:15" ht="25.5">
      <c r="A23" s="39">
        <f t="shared" si="1"/>
        <v>11</v>
      </c>
      <c r="B23" s="41" t="s">
        <v>97</v>
      </c>
      <c r="C23" s="39" t="s">
        <v>34</v>
      </c>
      <c r="D23" s="13">
        <v>520</v>
      </c>
      <c r="E23" s="13"/>
      <c r="F23" s="13"/>
      <c r="G23" s="13"/>
      <c r="H23" s="13"/>
      <c r="I23" s="13"/>
      <c r="J23" s="13"/>
      <c r="K23" s="13"/>
      <c r="L23" s="3"/>
      <c r="M23" s="3"/>
      <c r="N23" s="3"/>
      <c r="O23" s="3"/>
    </row>
    <row r="24" spans="1:15" ht="27">
      <c r="A24" s="39">
        <f t="shared" si="1"/>
        <v>12</v>
      </c>
      <c r="B24" s="18" t="s">
        <v>87</v>
      </c>
      <c r="C24" s="39" t="s">
        <v>29</v>
      </c>
      <c r="D24" s="14">
        <f>D23*0.0006</f>
        <v>0.312</v>
      </c>
      <c r="E24" s="13"/>
      <c r="F24" s="13"/>
      <c r="G24" s="19"/>
      <c r="H24" s="13"/>
      <c r="I24" s="13"/>
      <c r="J24" s="13"/>
      <c r="K24" s="13"/>
      <c r="L24" s="3"/>
      <c r="M24" s="3"/>
      <c r="N24" s="3"/>
      <c r="O24" s="3"/>
    </row>
    <row r="25" spans="1:15" ht="25.5">
      <c r="A25" s="39">
        <f t="shared" si="1"/>
        <v>13</v>
      </c>
      <c r="B25" s="70" t="s">
        <v>88</v>
      </c>
      <c r="C25" s="39" t="s">
        <v>34</v>
      </c>
      <c r="D25" s="13">
        <v>520</v>
      </c>
      <c r="E25" s="13"/>
      <c r="F25" s="13"/>
      <c r="G25" s="13"/>
      <c r="H25" s="13"/>
      <c r="I25" s="13"/>
      <c r="J25" s="13"/>
      <c r="K25" s="13"/>
      <c r="L25" s="3"/>
      <c r="M25" s="3"/>
      <c r="N25" s="3"/>
      <c r="O25" s="3"/>
    </row>
    <row r="26" spans="1:15" ht="14.25">
      <c r="A26" s="39">
        <f t="shared" si="1"/>
        <v>14</v>
      </c>
      <c r="B26" s="18" t="s">
        <v>89</v>
      </c>
      <c r="C26" s="39" t="s">
        <v>29</v>
      </c>
      <c r="D26" s="14">
        <f>D28*0.0003</f>
        <v>2.3324999999999996</v>
      </c>
      <c r="E26" s="13"/>
      <c r="F26" s="13"/>
      <c r="G26" s="19"/>
      <c r="H26" s="13"/>
      <c r="I26" s="13"/>
      <c r="J26" s="13"/>
      <c r="K26" s="13"/>
      <c r="L26" s="3"/>
      <c r="M26" s="3"/>
      <c r="N26" s="3"/>
      <c r="O26" s="3"/>
    </row>
    <row r="27" spans="1:15" ht="38.25">
      <c r="A27" s="39">
        <f t="shared" si="1"/>
        <v>15</v>
      </c>
      <c r="B27" s="41" t="s">
        <v>95</v>
      </c>
      <c r="C27" s="39" t="s">
        <v>11</v>
      </c>
      <c r="D27" s="13">
        <v>186.2</v>
      </c>
      <c r="E27" s="13"/>
      <c r="F27" s="13"/>
      <c r="G27" s="19"/>
      <c r="H27" s="13"/>
      <c r="I27" s="13"/>
      <c r="J27" s="13"/>
      <c r="K27" s="13"/>
      <c r="L27" s="3"/>
      <c r="M27" s="3"/>
      <c r="N27" s="3"/>
      <c r="O27" s="3"/>
    </row>
    <row r="28" spans="1:15" ht="38.25">
      <c r="A28" s="39">
        <f t="shared" si="1"/>
        <v>16</v>
      </c>
      <c r="B28" s="34" t="s">
        <v>90</v>
      </c>
      <c r="C28" s="39" t="s">
        <v>34</v>
      </c>
      <c r="D28" s="13">
        <v>7775</v>
      </c>
      <c r="E28" s="13"/>
      <c r="F28" s="13"/>
      <c r="G28" s="13"/>
      <c r="H28" s="13"/>
      <c r="I28" s="13"/>
      <c r="J28" s="13"/>
      <c r="K28" s="13"/>
      <c r="L28" s="3"/>
      <c r="M28" s="3"/>
      <c r="N28" s="3"/>
      <c r="O28" s="3"/>
    </row>
    <row r="29" spans="1:15">
      <c r="A29" s="20"/>
      <c r="B29" s="21" t="s">
        <v>16</v>
      </c>
      <c r="C29" s="20"/>
      <c r="D29" s="22"/>
      <c r="E29" s="20"/>
      <c r="F29" s="22"/>
      <c r="G29" s="22"/>
      <c r="H29" s="22"/>
      <c r="I29" s="22"/>
      <c r="J29" s="22"/>
      <c r="K29" s="22"/>
    </row>
    <row r="30" spans="1:15">
      <c r="A30" s="15"/>
      <c r="B30" s="23" t="s">
        <v>12</v>
      </c>
      <c r="C30" s="24" t="s">
        <v>99</v>
      </c>
      <c r="D30" s="15"/>
      <c r="E30" s="15"/>
      <c r="F30" s="15"/>
      <c r="G30" s="15"/>
      <c r="H30" s="15"/>
      <c r="I30" s="15"/>
      <c r="J30" s="15"/>
      <c r="K30" s="25"/>
    </row>
    <row r="31" spans="1:15">
      <c r="A31" s="15"/>
      <c r="B31" s="23" t="s">
        <v>8</v>
      </c>
      <c r="C31" s="15"/>
      <c r="D31" s="15"/>
      <c r="E31" s="15"/>
      <c r="F31" s="15"/>
      <c r="G31" s="15"/>
      <c r="H31" s="15"/>
      <c r="I31" s="15"/>
      <c r="J31" s="15"/>
      <c r="K31" s="25"/>
    </row>
    <row r="32" spans="1:15">
      <c r="A32" s="15"/>
      <c r="B32" s="23" t="s">
        <v>13</v>
      </c>
      <c r="C32" s="24" t="s">
        <v>99</v>
      </c>
      <c r="D32" s="15"/>
      <c r="E32" s="15"/>
      <c r="F32" s="15"/>
      <c r="G32" s="15"/>
      <c r="H32" s="15"/>
      <c r="I32" s="15"/>
      <c r="J32" s="15"/>
      <c r="K32" s="25"/>
    </row>
    <row r="33" spans="1:13">
      <c r="A33" s="15"/>
      <c r="B33" s="23" t="s">
        <v>8</v>
      </c>
      <c r="C33" s="15"/>
      <c r="D33" s="15"/>
      <c r="E33" s="15"/>
      <c r="F33" s="15"/>
      <c r="G33" s="15"/>
      <c r="H33" s="15"/>
      <c r="I33" s="15"/>
      <c r="J33" s="15"/>
      <c r="K33" s="25"/>
    </row>
    <row r="34" spans="1:13">
      <c r="A34" s="39"/>
      <c r="B34" s="46" t="s">
        <v>100</v>
      </c>
      <c r="C34" s="24">
        <v>0.03</v>
      </c>
      <c r="D34" s="39"/>
      <c r="E34" s="39"/>
      <c r="F34" s="39"/>
      <c r="G34" s="39"/>
      <c r="H34" s="39"/>
      <c r="I34" s="39"/>
      <c r="J34" s="39"/>
      <c r="K34" s="25"/>
    </row>
    <row r="35" spans="1:13">
      <c r="A35" s="39"/>
      <c r="B35" s="23" t="s">
        <v>8</v>
      </c>
      <c r="C35" s="39"/>
      <c r="D35" s="39"/>
      <c r="E35" s="39"/>
      <c r="F35" s="39"/>
      <c r="G35" s="39"/>
      <c r="H35" s="39"/>
      <c r="I35" s="39"/>
      <c r="J35" s="39"/>
      <c r="K35" s="25"/>
    </row>
    <row r="36" spans="1:13">
      <c r="A36" s="15"/>
      <c r="B36" s="23" t="s">
        <v>14</v>
      </c>
      <c r="C36" s="24">
        <v>0.18</v>
      </c>
      <c r="D36" s="15"/>
      <c r="E36" s="15"/>
      <c r="F36" s="15"/>
      <c r="G36" s="15"/>
      <c r="H36" s="15"/>
      <c r="I36" s="15"/>
      <c r="J36" s="15"/>
      <c r="K36" s="25"/>
    </row>
    <row r="37" spans="1:13">
      <c r="A37" s="20"/>
      <c r="B37" s="26" t="s">
        <v>15</v>
      </c>
      <c r="C37" s="20"/>
      <c r="D37" s="20"/>
      <c r="E37" s="27"/>
      <c r="F37" s="27"/>
      <c r="G37" s="27"/>
      <c r="H37" s="27"/>
      <c r="I37" s="27"/>
      <c r="J37" s="27"/>
      <c r="K37" s="28"/>
      <c r="M37" s="65"/>
    </row>
    <row r="38" spans="1:13">
      <c r="A38" s="4"/>
      <c r="B38" s="5"/>
      <c r="C38" s="4"/>
      <c r="D38" s="4"/>
      <c r="E38" s="1"/>
      <c r="F38" s="1"/>
      <c r="G38" s="1"/>
      <c r="H38" s="1"/>
      <c r="I38" s="1"/>
      <c r="J38" s="1"/>
      <c r="K38" s="6"/>
    </row>
    <row r="39" spans="1:13">
      <c r="A39" s="3"/>
      <c r="C39" s="3"/>
      <c r="D39" s="3"/>
    </row>
    <row r="40" spans="1:13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3">
      <c r="A41" s="3"/>
      <c r="C41" s="3"/>
      <c r="D41" s="3"/>
    </row>
  </sheetData>
  <mergeCells count="13">
    <mergeCell ref="A40:K40"/>
    <mergeCell ref="G5:K5"/>
    <mergeCell ref="G6:K6"/>
    <mergeCell ref="A1:K1"/>
    <mergeCell ref="A3:K3"/>
    <mergeCell ref="A8:A9"/>
    <mergeCell ref="B8:B9"/>
    <mergeCell ref="C8:C9"/>
    <mergeCell ref="D8:D9"/>
    <mergeCell ref="E8:F8"/>
    <mergeCell ref="G8:H8"/>
    <mergeCell ref="I8:J8"/>
    <mergeCell ref="K8:K9"/>
  </mergeCells>
  <pageMargins left="0.7" right="0.7" top="0.72916666666666663" bottom="0.30208333333333331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27" sqref="B27:D27"/>
    </sheetView>
  </sheetViews>
  <sheetFormatPr defaultRowHeight="12.75"/>
  <cols>
    <col min="1" max="1" width="4.85546875" customWidth="1"/>
    <col min="2" max="2" width="62.42578125" customWidth="1"/>
    <col min="3" max="4" width="9.140625" customWidth="1"/>
    <col min="5" max="5" width="11" bestFit="1" customWidth="1"/>
  </cols>
  <sheetData>
    <row r="1" spans="1:8" ht="52.5" customHeight="1">
      <c r="A1" s="74" t="s">
        <v>61</v>
      </c>
      <c r="B1" s="75"/>
      <c r="C1" s="75"/>
      <c r="D1" s="75"/>
    </row>
    <row r="2" spans="1:8" ht="15.75">
      <c r="A2" s="76" t="s">
        <v>31</v>
      </c>
      <c r="B2" s="76"/>
      <c r="C2" s="76"/>
      <c r="D2" s="76"/>
    </row>
    <row r="3" spans="1:8" ht="15.75">
      <c r="A3" s="38"/>
      <c r="B3" s="38"/>
      <c r="C3" s="38"/>
      <c r="D3" s="38"/>
    </row>
    <row r="4" spans="1:8" ht="14.25">
      <c r="A4" s="3"/>
      <c r="B4" s="8"/>
      <c r="C4" s="40"/>
      <c r="D4" s="40"/>
    </row>
    <row r="5" spans="1:8" s="43" customFormat="1">
      <c r="A5" s="82" t="s">
        <v>3</v>
      </c>
      <c r="B5" s="83" t="s">
        <v>0</v>
      </c>
      <c r="C5" s="82" t="s">
        <v>1</v>
      </c>
      <c r="D5" s="82" t="s">
        <v>2</v>
      </c>
    </row>
    <row r="6" spans="1:8" s="44" customFormat="1">
      <c r="A6" s="82"/>
      <c r="B6" s="84"/>
      <c r="C6" s="82"/>
      <c r="D6" s="82"/>
    </row>
    <row r="7" spans="1:8" s="44" customFormat="1">
      <c r="A7" s="45">
        <v>1</v>
      </c>
      <c r="B7" s="45">
        <v>2</v>
      </c>
      <c r="C7" s="45">
        <v>3</v>
      </c>
      <c r="D7" s="45">
        <v>4</v>
      </c>
    </row>
    <row r="8" spans="1:8">
      <c r="A8" s="56"/>
      <c r="B8" s="69" t="s">
        <v>91</v>
      </c>
      <c r="C8" s="56"/>
      <c r="D8" s="56"/>
    </row>
    <row r="9" spans="1:8" ht="38.25">
      <c r="A9" s="39">
        <v>1</v>
      </c>
      <c r="B9" s="42" t="s">
        <v>43</v>
      </c>
      <c r="C9" s="39" t="s">
        <v>33</v>
      </c>
      <c r="D9" s="13">
        <f>14875*0.06*0.95</f>
        <v>847.875</v>
      </c>
    </row>
    <row r="10" spans="1:8" ht="15">
      <c r="A10" s="39">
        <f>A9+1</f>
        <v>2</v>
      </c>
      <c r="B10" s="16" t="s">
        <v>36</v>
      </c>
      <c r="C10" s="39" t="s">
        <v>33</v>
      </c>
      <c r="D10" s="13">
        <f>14875*0.06*0.05</f>
        <v>44.625</v>
      </c>
    </row>
    <row r="11" spans="1:8" ht="25.5">
      <c r="A11" s="39">
        <f t="shared" ref="A11:A25" si="0">A10+1</f>
        <v>3</v>
      </c>
      <c r="B11" s="16" t="s">
        <v>37</v>
      </c>
      <c r="C11" s="39" t="s">
        <v>11</v>
      </c>
      <c r="D11" s="13">
        <f>(D10+D9)*2.2</f>
        <v>1963.5000000000002</v>
      </c>
    </row>
    <row r="12" spans="1:8" ht="15">
      <c r="A12" s="39">
        <f t="shared" si="0"/>
        <v>4</v>
      </c>
      <c r="B12" s="17" t="s">
        <v>38</v>
      </c>
      <c r="C12" s="39" t="s">
        <v>34</v>
      </c>
      <c r="D12" s="13">
        <v>14875</v>
      </c>
    </row>
    <row r="13" spans="1:8" ht="25.5">
      <c r="A13" s="39">
        <f t="shared" si="0"/>
        <v>5</v>
      </c>
      <c r="B13" s="42" t="s">
        <v>96</v>
      </c>
      <c r="C13" s="39" t="s">
        <v>34</v>
      </c>
      <c r="D13" s="29">
        <v>14875</v>
      </c>
    </row>
    <row r="14" spans="1:8" ht="14.25">
      <c r="A14" s="39">
        <f t="shared" si="0"/>
        <v>6</v>
      </c>
      <c r="B14" s="18" t="s">
        <v>35</v>
      </c>
      <c r="C14" s="39" t="s">
        <v>29</v>
      </c>
      <c r="D14" s="14">
        <f>D13*0.0006</f>
        <v>8.9249999999999989</v>
      </c>
      <c r="E14" s="3"/>
      <c r="F14" s="3"/>
      <c r="G14" s="3"/>
      <c r="H14" s="3"/>
    </row>
    <row r="15" spans="1:8" ht="25.5">
      <c r="A15" s="39">
        <f t="shared" si="0"/>
        <v>7</v>
      </c>
      <c r="B15" s="34" t="s">
        <v>39</v>
      </c>
      <c r="C15" s="39" t="s">
        <v>34</v>
      </c>
      <c r="D15" s="13">
        <f>D13</f>
        <v>14875</v>
      </c>
      <c r="E15" s="3"/>
      <c r="F15" s="3"/>
      <c r="G15" s="3"/>
      <c r="H15" s="3"/>
    </row>
    <row r="16" spans="1:8" ht="25.5">
      <c r="A16" s="39">
        <f t="shared" si="0"/>
        <v>8</v>
      </c>
      <c r="B16" s="41" t="s">
        <v>93</v>
      </c>
      <c r="C16" s="11" t="s">
        <v>33</v>
      </c>
      <c r="D16" s="13">
        <v>212.28</v>
      </c>
    </row>
    <row r="17" spans="1:4">
      <c r="A17" s="39"/>
      <c r="B17" s="69" t="s">
        <v>92</v>
      </c>
      <c r="C17" s="39"/>
      <c r="D17" s="13"/>
    </row>
    <row r="18" spans="1:4" ht="12.75" customHeight="1">
      <c r="A18" s="39">
        <v>9</v>
      </c>
      <c r="B18" s="16" t="s">
        <v>84</v>
      </c>
      <c r="C18" s="39" t="s">
        <v>85</v>
      </c>
      <c r="D18" s="13">
        <f>520*0.1</f>
        <v>52</v>
      </c>
    </row>
    <row r="19" spans="1:4" ht="25.5">
      <c r="A19" s="39">
        <f t="shared" si="0"/>
        <v>10</v>
      </c>
      <c r="B19" s="16" t="s">
        <v>86</v>
      </c>
      <c r="C19" s="39" t="s">
        <v>11</v>
      </c>
      <c r="D19" s="13">
        <f>D18*2.2</f>
        <v>114.4</v>
      </c>
    </row>
    <row r="20" spans="1:4" ht="25.5">
      <c r="A20" s="39">
        <f t="shared" si="0"/>
        <v>11</v>
      </c>
      <c r="B20" s="41" t="s">
        <v>97</v>
      </c>
      <c r="C20" s="39" t="s">
        <v>34</v>
      </c>
      <c r="D20" s="13">
        <v>520</v>
      </c>
    </row>
    <row r="21" spans="1:4" ht="14.25">
      <c r="A21" s="39">
        <f t="shared" si="0"/>
        <v>12</v>
      </c>
      <c r="B21" s="18" t="s">
        <v>87</v>
      </c>
      <c r="C21" s="39" t="s">
        <v>29</v>
      </c>
      <c r="D21" s="14">
        <f>D20*0.0006</f>
        <v>0.312</v>
      </c>
    </row>
    <row r="22" spans="1:4" ht="25.5">
      <c r="A22" s="39">
        <f t="shared" si="0"/>
        <v>13</v>
      </c>
      <c r="B22" s="70" t="s">
        <v>88</v>
      </c>
      <c r="C22" s="39" t="s">
        <v>34</v>
      </c>
      <c r="D22" s="13">
        <v>520</v>
      </c>
    </row>
    <row r="23" spans="1:4" ht="14.25">
      <c r="A23" s="39">
        <f t="shared" si="0"/>
        <v>14</v>
      </c>
      <c r="B23" s="18" t="s">
        <v>89</v>
      </c>
      <c r="C23" s="39" t="s">
        <v>29</v>
      </c>
      <c r="D23" s="14">
        <f>D25*0.0003</f>
        <v>2.3324999999999996</v>
      </c>
    </row>
    <row r="24" spans="1:4" ht="25.5">
      <c r="A24" s="39">
        <f t="shared" si="0"/>
        <v>15</v>
      </c>
      <c r="B24" s="41" t="s">
        <v>95</v>
      </c>
      <c r="C24" s="39" t="s">
        <v>11</v>
      </c>
      <c r="D24" s="13">
        <v>186.2</v>
      </c>
    </row>
    <row r="25" spans="1:4" ht="25.5">
      <c r="A25" s="39">
        <f t="shared" si="0"/>
        <v>16</v>
      </c>
      <c r="B25" s="34" t="s">
        <v>90</v>
      </c>
      <c r="C25" s="39" t="s">
        <v>34</v>
      </c>
      <c r="D25" s="13">
        <v>7775</v>
      </c>
    </row>
    <row r="27" spans="1:4">
      <c r="B27" s="81"/>
      <c r="C27" s="81"/>
      <c r="D27" s="81"/>
    </row>
  </sheetData>
  <mergeCells count="7">
    <mergeCell ref="B27:D27"/>
    <mergeCell ref="A1:D1"/>
    <mergeCell ref="A2:D2"/>
    <mergeCell ref="A5:A6"/>
    <mergeCell ref="B5:B6"/>
    <mergeCell ref="C5:C6"/>
    <mergeCell ref="D5:D6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tabSelected="1" workbookViewId="0">
      <selection activeCell="H192" sqref="H192:M192"/>
    </sheetView>
  </sheetViews>
  <sheetFormatPr defaultRowHeight="12.75"/>
  <cols>
    <col min="1" max="1" width="2.85546875" style="9" customWidth="1"/>
    <col min="2" max="2" width="7.140625" style="10" customWidth="1"/>
    <col min="3" max="3" width="7.85546875" style="10" bestFit="1" customWidth="1"/>
    <col min="4" max="4" width="6.140625" style="10" bestFit="1" customWidth="1"/>
    <col min="5" max="5" width="9.28515625" style="54" customWidth="1"/>
    <col min="6" max="6" width="16.28515625" style="10" hidden="1" customWidth="1"/>
    <col min="7" max="7" width="9.140625" style="10" hidden="1" customWidth="1"/>
    <col min="8" max="8" width="8.28515625" style="54" bestFit="1" customWidth="1"/>
    <col min="9" max="9" width="8.7109375" style="9" bestFit="1" customWidth="1"/>
    <col min="10" max="10" width="13" style="9" customWidth="1"/>
    <col min="11" max="11" width="15.28515625" style="9" customWidth="1"/>
    <col min="12" max="12" width="12.140625" style="9" customWidth="1"/>
    <col min="13" max="13" width="18" style="9" customWidth="1"/>
    <col min="14" max="14" width="13.42578125" style="9" customWidth="1"/>
    <col min="15" max="15" width="17.85546875" style="9" customWidth="1"/>
    <col min="16" max="16384" width="9.140625" style="9"/>
  </cols>
  <sheetData>
    <row r="1" spans="1:19" ht="37.5" customHeight="1">
      <c r="A1" s="96" t="s">
        <v>61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9" ht="21" customHeight="1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47"/>
      <c r="Q2" s="47"/>
      <c r="R2" s="47"/>
      <c r="S2" s="47"/>
    </row>
    <row r="3" spans="1:19" ht="14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7"/>
      <c r="P3" s="47"/>
      <c r="Q3" s="47"/>
      <c r="R3" s="47"/>
      <c r="S3" s="47"/>
    </row>
    <row r="4" spans="1:19" ht="75">
      <c r="A4" s="49"/>
      <c r="B4" s="61" t="s">
        <v>19</v>
      </c>
      <c r="C4" s="61" t="s">
        <v>21</v>
      </c>
      <c r="D4" s="61" t="s">
        <v>18</v>
      </c>
      <c r="E4" s="50" t="s">
        <v>26</v>
      </c>
      <c r="F4" s="61" t="s">
        <v>24</v>
      </c>
      <c r="G4" s="61" t="s">
        <v>20</v>
      </c>
      <c r="H4" s="50" t="s">
        <v>17</v>
      </c>
      <c r="I4" s="61" t="s">
        <v>25</v>
      </c>
      <c r="J4" s="50" t="s">
        <v>98</v>
      </c>
      <c r="K4" s="50" t="s">
        <v>94</v>
      </c>
      <c r="L4" s="50" t="s">
        <v>30</v>
      </c>
      <c r="M4" s="50" t="s">
        <v>42</v>
      </c>
      <c r="N4" s="50" t="s">
        <v>63</v>
      </c>
      <c r="O4" s="50" t="s">
        <v>62</v>
      </c>
    </row>
    <row r="5" spans="1:19" s="10" customFormat="1" ht="15.75" customHeight="1">
      <c r="A5" s="61"/>
      <c r="B5" s="61">
        <f>A5+1</f>
        <v>1</v>
      </c>
      <c r="C5" s="61">
        <f t="shared" ref="C5:J5" si="0">B5+1</f>
        <v>2</v>
      </c>
      <c r="D5" s="61">
        <f t="shared" si="0"/>
        <v>3</v>
      </c>
      <c r="E5" s="61">
        <f t="shared" si="0"/>
        <v>4</v>
      </c>
      <c r="F5" s="61">
        <f t="shared" si="0"/>
        <v>5</v>
      </c>
      <c r="G5" s="61">
        <f t="shared" si="0"/>
        <v>6</v>
      </c>
      <c r="H5" s="61">
        <f t="shared" si="0"/>
        <v>7</v>
      </c>
      <c r="I5" s="61">
        <f t="shared" si="0"/>
        <v>8</v>
      </c>
      <c r="J5" s="61">
        <f t="shared" si="0"/>
        <v>9</v>
      </c>
      <c r="K5" s="61"/>
      <c r="L5" s="61">
        <f t="shared" ref="L5" si="1">J5+1</f>
        <v>10</v>
      </c>
      <c r="M5" s="61">
        <v>11</v>
      </c>
      <c r="N5" s="61"/>
      <c r="O5" s="66"/>
    </row>
    <row r="6" spans="1:19">
      <c r="A6" s="49"/>
      <c r="B6" s="94" t="s">
        <v>22</v>
      </c>
      <c r="C6" s="95">
        <v>0</v>
      </c>
      <c r="D6" s="93">
        <v>4</v>
      </c>
      <c r="E6" s="59"/>
      <c r="F6" s="61"/>
      <c r="G6" s="61"/>
      <c r="H6" s="59"/>
      <c r="I6" s="49"/>
      <c r="J6" s="59"/>
      <c r="K6" s="59"/>
      <c r="L6" s="49"/>
      <c r="M6" s="49"/>
      <c r="N6" s="49"/>
      <c r="O6" s="67"/>
    </row>
    <row r="7" spans="1:19">
      <c r="A7" s="49"/>
      <c r="B7" s="94"/>
      <c r="C7" s="95"/>
      <c r="D7" s="93"/>
      <c r="E7" s="93">
        <f>C8-C6</f>
        <v>50</v>
      </c>
      <c r="F7" s="91">
        <f>D6+D8</f>
        <v>8</v>
      </c>
      <c r="G7" s="91">
        <v>2</v>
      </c>
      <c r="H7" s="93">
        <f>F7/G7</f>
        <v>4</v>
      </c>
      <c r="I7" s="87">
        <f>H7*E7</f>
        <v>200</v>
      </c>
      <c r="J7" s="87">
        <f>I7*0.1*1.26</f>
        <v>25.2</v>
      </c>
      <c r="K7" s="87">
        <f>E7*0.6*0.1*1.22</f>
        <v>3.66</v>
      </c>
      <c r="L7" s="89">
        <f>I7*0.0006</f>
        <v>0.12</v>
      </c>
      <c r="M7" s="87">
        <f>I7</f>
        <v>200</v>
      </c>
      <c r="N7" s="89"/>
      <c r="O7" s="89"/>
    </row>
    <row r="8" spans="1:19">
      <c r="A8" s="49"/>
      <c r="B8" s="94"/>
      <c r="C8" s="94">
        <v>50</v>
      </c>
      <c r="D8" s="93">
        <v>4</v>
      </c>
      <c r="E8" s="93"/>
      <c r="F8" s="92"/>
      <c r="G8" s="92"/>
      <c r="H8" s="93"/>
      <c r="I8" s="88"/>
      <c r="J8" s="88"/>
      <c r="K8" s="88"/>
      <c r="L8" s="90"/>
      <c r="M8" s="88"/>
      <c r="N8" s="90"/>
      <c r="O8" s="90"/>
    </row>
    <row r="9" spans="1:19">
      <c r="A9" s="49"/>
      <c r="B9" s="94"/>
      <c r="C9" s="94"/>
      <c r="D9" s="93"/>
      <c r="E9" s="93">
        <f>100-C8</f>
        <v>50</v>
      </c>
      <c r="F9" s="91">
        <f>D8+D10</f>
        <v>8</v>
      </c>
      <c r="G9" s="91">
        <v>2</v>
      </c>
      <c r="H9" s="93">
        <f t="shared" ref="H9" si="2">F9/G9</f>
        <v>4</v>
      </c>
      <c r="I9" s="87">
        <f t="shared" ref="I9" si="3">H9*E9</f>
        <v>200</v>
      </c>
      <c r="J9" s="87">
        <f t="shared" ref="J9" si="4">I9*0.1*1.26</f>
        <v>25.2</v>
      </c>
      <c r="K9" s="87">
        <f t="shared" ref="K9" si="5">E9*0.6*0.1*1.22</f>
        <v>3.66</v>
      </c>
      <c r="L9" s="89">
        <f t="shared" ref="L9" si="6">I9*0.0006</f>
        <v>0.12</v>
      </c>
      <c r="M9" s="87">
        <f t="shared" ref="M9" si="7">I9</f>
        <v>200</v>
      </c>
      <c r="N9" s="89"/>
      <c r="O9" s="89"/>
    </row>
    <row r="10" spans="1:19">
      <c r="A10" s="49"/>
      <c r="B10" s="94" t="s">
        <v>27</v>
      </c>
      <c r="C10" s="94">
        <v>0</v>
      </c>
      <c r="D10" s="93">
        <v>4</v>
      </c>
      <c r="E10" s="93"/>
      <c r="F10" s="92"/>
      <c r="G10" s="92"/>
      <c r="H10" s="93"/>
      <c r="I10" s="88"/>
      <c r="J10" s="88"/>
      <c r="K10" s="88"/>
      <c r="L10" s="90"/>
      <c r="M10" s="88"/>
      <c r="N10" s="90"/>
      <c r="O10" s="90"/>
    </row>
    <row r="11" spans="1:19">
      <c r="A11" s="49"/>
      <c r="B11" s="94"/>
      <c r="C11" s="94"/>
      <c r="D11" s="93"/>
      <c r="E11" s="93">
        <f t="shared" ref="E11" si="8">C12-C10</f>
        <v>50</v>
      </c>
      <c r="F11" s="91">
        <f t="shared" ref="F11:F73" si="9">D10+D12</f>
        <v>8</v>
      </c>
      <c r="G11" s="91">
        <v>2</v>
      </c>
      <c r="H11" s="93">
        <f t="shared" ref="H11" si="10">F11/G11</f>
        <v>4</v>
      </c>
      <c r="I11" s="87">
        <f t="shared" ref="I11" si="11">H11*E11</f>
        <v>200</v>
      </c>
      <c r="J11" s="87">
        <f t="shared" ref="J11" si="12">I11*0.1*1.26</f>
        <v>25.2</v>
      </c>
      <c r="K11" s="87">
        <f t="shared" ref="K11" si="13">E11*0.6*0.1*1.22</f>
        <v>3.66</v>
      </c>
      <c r="L11" s="89">
        <f t="shared" ref="L11" si="14">I11*0.0006</f>
        <v>0.12</v>
      </c>
      <c r="M11" s="87">
        <f t="shared" ref="M11" si="15">I11</f>
        <v>200</v>
      </c>
      <c r="N11" s="89"/>
      <c r="O11" s="89"/>
    </row>
    <row r="12" spans="1:19">
      <c r="A12" s="49"/>
      <c r="B12" s="94"/>
      <c r="C12" s="94">
        <v>50</v>
      </c>
      <c r="D12" s="93">
        <v>4</v>
      </c>
      <c r="E12" s="93"/>
      <c r="F12" s="92"/>
      <c r="G12" s="92"/>
      <c r="H12" s="93"/>
      <c r="I12" s="88"/>
      <c r="J12" s="88"/>
      <c r="K12" s="88"/>
      <c r="L12" s="90"/>
      <c r="M12" s="88"/>
      <c r="N12" s="90"/>
      <c r="O12" s="90"/>
    </row>
    <row r="13" spans="1:19">
      <c r="A13" s="49"/>
      <c r="B13" s="94"/>
      <c r="C13" s="94"/>
      <c r="D13" s="93"/>
      <c r="E13" s="93">
        <f>100-C12</f>
        <v>50</v>
      </c>
      <c r="F13" s="91">
        <f t="shared" si="9"/>
        <v>8</v>
      </c>
      <c r="G13" s="91">
        <v>2</v>
      </c>
      <c r="H13" s="93">
        <f t="shared" ref="H13" si="16">F13/G13</f>
        <v>4</v>
      </c>
      <c r="I13" s="87">
        <f t="shared" ref="I13" si="17">H13*E13</f>
        <v>200</v>
      </c>
      <c r="J13" s="87">
        <f t="shared" ref="J13" si="18">I13*0.1*1.26</f>
        <v>25.2</v>
      </c>
      <c r="K13" s="87">
        <f t="shared" ref="K13" si="19">E13*0.6*0.1*1.22</f>
        <v>3.66</v>
      </c>
      <c r="L13" s="89">
        <f t="shared" ref="L13" si="20">I13*0.0006</f>
        <v>0.12</v>
      </c>
      <c r="M13" s="87">
        <f t="shared" ref="M13" si="21">I13</f>
        <v>200</v>
      </c>
      <c r="N13" s="89"/>
      <c r="O13" s="89"/>
    </row>
    <row r="14" spans="1:19">
      <c r="A14" s="49"/>
      <c r="B14" s="94">
        <v>2</v>
      </c>
      <c r="C14" s="94">
        <v>0</v>
      </c>
      <c r="D14" s="93">
        <v>4</v>
      </c>
      <c r="E14" s="93"/>
      <c r="F14" s="92"/>
      <c r="G14" s="92"/>
      <c r="H14" s="93"/>
      <c r="I14" s="88"/>
      <c r="J14" s="88"/>
      <c r="K14" s="88"/>
      <c r="L14" s="90"/>
      <c r="M14" s="88"/>
      <c r="N14" s="90"/>
      <c r="O14" s="90"/>
    </row>
    <row r="15" spans="1:19">
      <c r="A15" s="49"/>
      <c r="B15" s="94"/>
      <c r="C15" s="94"/>
      <c r="D15" s="93"/>
      <c r="E15" s="93">
        <f t="shared" ref="E15" si="22">C16-C14</f>
        <v>50</v>
      </c>
      <c r="F15" s="91">
        <f t="shared" si="9"/>
        <v>8</v>
      </c>
      <c r="G15" s="91">
        <v>2</v>
      </c>
      <c r="H15" s="93">
        <f t="shared" ref="H15" si="23">F15/G15</f>
        <v>4</v>
      </c>
      <c r="I15" s="87">
        <f t="shared" ref="I15" si="24">H15*E15</f>
        <v>200</v>
      </c>
      <c r="J15" s="87">
        <f t="shared" ref="J15" si="25">I15*0.1*1.26</f>
        <v>25.2</v>
      </c>
      <c r="K15" s="87">
        <f t="shared" ref="K15" si="26">E15*0.6*0.1*1.22</f>
        <v>3.66</v>
      </c>
      <c r="L15" s="89">
        <f t="shared" ref="L15" si="27">I15*0.0006</f>
        <v>0.12</v>
      </c>
      <c r="M15" s="87">
        <f t="shared" ref="M15" si="28">I15</f>
        <v>200</v>
      </c>
      <c r="N15" s="89"/>
      <c r="O15" s="89"/>
    </row>
    <row r="16" spans="1:19">
      <c r="A16" s="49"/>
      <c r="B16" s="94"/>
      <c r="C16" s="94">
        <v>50</v>
      </c>
      <c r="D16" s="93">
        <v>4</v>
      </c>
      <c r="E16" s="93"/>
      <c r="F16" s="92"/>
      <c r="G16" s="92"/>
      <c r="H16" s="93"/>
      <c r="I16" s="88"/>
      <c r="J16" s="88"/>
      <c r="K16" s="88"/>
      <c r="L16" s="90"/>
      <c r="M16" s="88"/>
      <c r="N16" s="90"/>
      <c r="O16" s="90"/>
    </row>
    <row r="17" spans="1:15">
      <c r="A17" s="49"/>
      <c r="B17" s="94"/>
      <c r="C17" s="94"/>
      <c r="D17" s="93"/>
      <c r="E17" s="93">
        <f>100-C16</f>
        <v>50</v>
      </c>
      <c r="F17" s="91">
        <f t="shared" si="9"/>
        <v>8</v>
      </c>
      <c r="G17" s="91">
        <v>2</v>
      </c>
      <c r="H17" s="93">
        <f t="shared" ref="H17" si="29">F17/G17</f>
        <v>4</v>
      </c>
      <c r="I17" s="87">
        <f t="shared" ref="I17" si="30">H17*E17</f>
        <v>200</v>
      </c>
      <c r="J17" s="87">
        <f t="shared" ref="J17" si="31">I17*0.1*1.26</f>
        <v>25.2</v>
      </c>
      <c r="K17" s="87">
        <f t="shared" ref="K17" si="32">E17*0.6*0.1*1.22</f>
        <v>3.66</v>
      </c>
      <c r="L17" s="89">
        <f t="shared" ref="L17" si="33">I17*0.0006</f>
        <v>0.12</v>
      </c>
      <c r="M17" s="87">
        <f t="shared" ref="M17" si="34">I17</f>
        <v>200</v>
      </c>
      <c r="N17" s="89"/>
      <c r="O17" s="89"/>
    </row>
    <row r="18" spans="1:15">
      <c r="A18" s="49"/>
      <c r="B18" s="94" t="s">
        <v>32</v>
      </c>
      <c r="C18" s="94">
        <v>0</v>
      </c>
      <c r="D18" s="93">
        <v>4</v>
      </c>
      <c r="E18" s="93"/>
      <c r="F18" s="92"/>
      <c r="G18" s="92"/>
      <c r="H18" s="93"/>
      <c r="I18" s="88"/>
      <c r="J18" s="88"/>
      <c r="K18" s="88"/>
      <c r="L18" s="90"/>
      <c r="M18" s="88"/>
      <c r="N18" s="90"/>
      <c r="O18" s="90"/>
    </row>
    <row r="19" spans="1:15">
      <c r="A19" s="49"/>
      <c r="B19" s="94"/>
      <c r="C19" s="94"/>
      <c r="D19" s="93"/>
      <c r="E19" s="93">
        <f t="shared" ref="E19" si="35">C20-C18</f>
        <v>50</v>
      </c>
      <c r="F19" s="91">
        <f t="shared" si="9"/>
        <v>8</v>
      </c>
      <c r="G19" s="91">
        <v>2</v>
      </c>
      <c r="H19" s="93">
        <f t="shared" ref="H19" si="36">F19/G19</f>
        <v>4</v>
      </c>
      <c r="I19" s="87">
        <f t="shared" ref="I19" si="37">H19*E19</f>
        <v>200</v>
      </c>
      <c r="J19" s="87">
        <f t="shared" ref="J19" si="38">I19*0.1*1.26</f>
        <v>25.2</v>
      </c>
      <c r="K19" s="87">
        <f t="shared" ref="K19" si="39">E19*0.6*0.1*1.22</f>
        <v>3.66</v>
      </c>
      <c r="L19" s="89">
        <f t="shared" ref="L19" si="40">I19*0.0006</f>
        <v>0.12</v>
      </c>
      <c r="M19" s="87">
        <f t="shared" ref="M19" si="41">I19</f>
        <v>200</v>
      </c>
      <c r="N19" s="89"/>
      <c r="O19" s="89"/>
    </row>
    <row r="20" spans="1:15">
      <c r="A20" s="49"/>
      <c r="B20" s="94"/>
      <c r="C20" s="94">
        <v>50</v>
      </c>
      <c r="D20" s="93">
        <v>4</v>
      </c>
      <c r="E20" s="93"/>
      <c r="F20" s="92"/>
      <c r="G20" s="92"/>
      <c r="H20" s="93"/>
      <c r="I20" s="88"/>
      <c r="J20" s="88"/>
      <c r="K20" s="88"/>
      <c r="L20" s="90"/>
      <c r="M20" s="88"/>
      <c r="N20" s="90"/>
      <c r="O20" s="90"/>
    </row>
    <row r="21" spans="1:15">
      <c r="A21" s="49"/>
      <c r="B21" s="94"/>
      <c r="C21" s="94"/>
      <c r="D21" s="93"/>
      <c r="E21" s="93">
        <v>10</v>
      </c>
      <c r="F21" s="91">
        <f t="shared" si="9"/>
        <v>8</v>
      </c>
      <c r="G21" s="91">
        <v>2</v>
      </c>
      <c r="H21" s="93">
        <f t="shared" ref="H21" si="42">F21/G21</f>
        <v>4</v>
      </c>
      <c r="I21" s="87">
        <f t="shared" ref="I21" si="43">H21*E21</f>
        <v>40</v>
      </c>
      <c r="J21" s="87"/>
      <c r="K21" s="87"/>
      <c r="L21" s="89"/>
      <c r="M21" s="87"/>
      <c r="N21" s="89">
        <f>I21*0.0003</f>
        <v>1.1999999999999999E-2</v>
      </c>
      <c r="O21" s="87">
        <f>I21</f>
        <v>40</v>
      </c>
    </row>
    <row r="22" spans="1:15">
      <c r="A22" s="49"/>
      <c r="B22" s="94"/>
      <c r="C22" s="94">
        <v>60</v>
      </c>
      <c r="D22" s="93">
        <v>4</v>
      </c>
      <c r="E22" s="93"/>
      <c r="F22" s="92"/>
      <c r="G22" s="92"/>
      <c r="H22" s="93"/>
      <c r="I22" s="88"/>
      <c r="J22" s="88"/>
      <c r="K22" s="88"/>
      <c r="L22" s="90"/>
      <c r="M22" s="88"/>
      <c r="N22" s="90"/>
      <c r="O22" s="88"/>
    </row>
    <row r="23" spans="1:15">
      <c r="A23" s="49"/>
      <c r="B23" s="94"/>
      <c r="C23" s="94"/>
      <c r="D23" s="93"/>
      <c r="E23" s="93">
        <v>40</v>
      </c>
      <c r="F23" s="91">
        <f t="shared" si="9"/>
        <v>8</v>
      </c>
      <c r="G23" s="91">
        <v>2</v>
      </c>
      <c r="H23" s="93">
        <f t="shared" ref="H23" si="44">F23/G23</f>
        <v>4</v>
      </c>
      <c r="I23" s="87">
        <f t="shared" ref="I23" si="45">H23*E23</f>
        <v>160</v>
      </c>
      <c r="J23" s="87"/>
      <c r="K23" s="87"/>
      <c r="L23" s="89"/>
      <c r="M23" s="87"/>
      <c r="N23" s="89">
        <f t="shared" ref="N23" si="46">I23*0.0003</f>
        <v>4.7999999999999994E-2</v>
      </c>
      <c r="O23" s="87">
        <f t="shared" ref="O23" si="47">I23</f>
        <v>160</v>
      </c>
    </row>
    <row r="24" spans="1:15">
      <c r="A24" s="49"/>
      <c r="B24" s="94" t="s">
        <v>40</v>
      </c>
      <c r="C24" s="94">
        <v>0</v>
      </c>
      <c r="D24" s="93">
        <v>4</v>
      </c>
      <c r="E24" s="93"/>
      <c r="F24" s="92"/>
      <c r="G24" s="92"/>
      <c r="H24" s="93"/>
      <c r="I24" s="88"/>
      <c r="J24" s="88"/>
      <c r="K24" s="88"/>
      <c r="L24" s="90"/>
      <c r="M24" s="88"/>
      <c r="N24" s="90"/>
      <c r="O24" s="88"/>
    </row>
    <row r="25" spans="1:15">
      <c r="A25" s="49"/>
      <c r="B25" s="94"/>
      <c r="C25" s="94"/>
      <c r="D25" s="93"/>
      <c r="E25" s="93">
        <v>50</v>
      </c>
      <c r="F25" s="91">
        <f t="shared" si="9"/>
        <v>8</v>
      </c>
      <c r="G25" s="91">
        <v>2</v>
      </c>
      <c r="H25" s="93">
        <f t="shared" ref="H25" si="48">F25/G25</f>
        <v>4</v>
      </c>
      <c r="I25" s="87">
        <f t="shared" ref="I25" si="49">H25*E25</f>
        <v>200</v>
      </c>
      <c r="J25" s="87"/>
      <c r="K25" s="87"/>
      <c r="L25" s="89"/>
      <c r="M25" s="87"/>
      <c r="N25" s="89">
        <f t="shared" ref="N25" si="50">I25*0.0003</f>
        <v>0.06</v>
      </c>
      <c r="O25" s="87">
        <f t="shared" ref="O25" si="51">I25</f>
        <v>200</v>
      </c>
    </row>
    <row r="26" spans="1:15">
      <c r="A26" s="49"/>
      <c r="B26" s="94"/>
      <c r="C26" s="91">
        <v>50</v>
      </c>
      <c r="D26" s="93">
        <v>4</v>
      </c>
      <c r="E26" s="93"/>
      <c r="F26" s="92"/>
      <c r="G26" s="92"/>
      <c r="H26" s="93"/>
      <c r="I26" s="88"/>
      <c r="J26" s="88"/>
      <c r="K26" s="88"/>
      <c r="L26" s="90"/>
      <c r="M26" s="88"/>
      <c r="N26" s="90"/>
      <c r="O26" s="88"/>
    </row>
    <row r="27" spans="1:15">
      <c r="A27" s="49"/>
      <c r="B27" s="94"/>
      <c r="C27" s="92"/>
      <c r="D27" s="93"/>
      <c r="E27" s="93">
        <v>50</v>
      </c>
      <c r="F27" s="91">
        <f t="shared" si="9"/>
        <v>8</v>
      </c>
      <c r="G27" s="91">
        <v>2</v>
      </c>
      <c r="H27" s="93">
        <f>F27/G27</f>
        <v>4</v>
      </c>
      <c r="I27" s="87">
        <f t="shared" ref="I27" si="52">H27*E27</f>
        <v>200</v>
      </c>
      <c r="J27" s="87"/>
      <c r="K27" s="87"/>
      <c r="L27" s="89"/>
      <c r="M27" s="87"/>
      <c r="N27" s="89">
        <f t="shared" ref="N27" si="53">I27*0.0003</f>
        <v>0.06</v>
      </c>
      <c r="O27" s="87">
        <f t="shared" ref="O27" si="54">I27</f>
        <v>200</v>
      </c>
    </row>
    <row r="28" spans="1:15">
      <c r="A28" s="49"/>
      <c r="B28" s="94" t="s">
        <v>41</v>
      </c>
      <c r="C28" s="91">
        <v>0</v>
      </c>
      <c r="D28" s="93">
        <v>4</v>
      </c>
      <c r="E28" s="93"/>
      <c r="F28" s="92"/>
      <c r="G28" s="92"/>
      <c r="H28" s="93"/>
      <c r="I28" s="88"/>
      <c r="J28" s="88"/>
      <c r="K28" s="88"/>
      <c r="L28" s="90"/>
      <c r="M28" s="88"/>
      <c r="N28" s="90"/>
      <c r="O28" s="88"/>
    </row>
    <row r="29" spans="1:15">
      <c r="A29" s="49"/>
      <c r="B29" s="94"/>
      <c r="C29" s="92"/>
      <c r="D29" s="93"/>
      <c r="E29" s="87">
        <v>50</v>
      </c>
      <c r="F29" s="91">
        <f t="shared" si="9"/>
        <v>8</v>
      </c>
      <c r="G29" s="91">
        <v>2</v>
      </c>
      <c r="H29" s="93">
        <f>F29/G29</f>
        <v>4</v>
      </c>
      <c r="I29" s="87">
        <f>H29*E29</f>
        <v>200</v>
      </c>
      <c r="J29" s="87"/>
      <c r="K29" s="87"/>
      <c r="L29" s="89"/>
      <c r="M29" s="87"/>
      <c r="N29" s="89">
        <f t="shared" ref="N29" si="55">I29*0.0003</f>
        <v>0.06</v>
      </c>
      <c r="O29" s="87">
        <f t="shared" ref="O29" si="56">I29</f>
        <v>200</v>
      </c>
    </row>
    <row r="30" spans="1:15">
      <c r="A30" s="49"/>
      <c r="B30" s="94"/>
      <c r="C30" s="101">
        <v>50</v>
      </c>
      <c r="D30" s="93">
        <v>4</v>
      </c>
      <c r="E30" s="88"/>
      <c r="F30" s="92"/>
      <c r="G30" s="92"/>
      <c r="H30" s="93"/>
      <c r="I30" s="88"/>
      <c r="J30" s="88"/>
      <c r="K30" s="88"/>
      <c r="L30" s="90"/>
      <c r="M30" s="88"/>
      <c r="N30" s="90"/>
      <c r="O30" s="88"/>
    </row>
    <row r="31" spans="1:15">
      <c r="A31" s="49"/>
      <c r="B31" s="94"/>
      <c r="C31" s="102"/>
      <c r="D31" s="93"/>
      <c r="E31" s="87">
        <v>50</v>
      </c>
      <c r="F31" s="91">
        <f t="shared" si="9"/>
        <v>8</v>
      </c>
      <c r="G31" s="91">
        <v>2</v>
      </c>
      <c r="H31" s="93">
        <f t="shared" ref="H31" si="57">F31/G31</f>
        <v>4</v>
      </c>
      <c r="I31" s="87">
        <f t="shared" ref="I31" si="58">H31*E31</f>
        <v>200</v>
      </c>
      <c r="J31" s="87"/>
      <c r="K31" s="87"/>
      <c r="L31" s="89"/>
      <c r="M31" s="87"/>
      <c r="N31" s="89">
        <f t="shared" ref="N31" si="59">I31*0.0003</f>
        <v>0.06</v>
      </c>
      <c r="O31" s="87">
        <f t="shared" ref="O31" si="60">I31</f>
        <v>200</v>
      </c>
    </row>
    <row r="32" spans="1:15">
      <c r="A32" s="49"/>
      <c r="B32" s="94" t="s">
        <v>44</v>
      </c>
      <c r="C32" s="91">
        <v>0</v>
      </c>
      <c r="D32" s="93">
        <v>4</v>
      </c>
      <c r="E32" s="88"/>
      <c r="F32" s="92"/>
      <c r="G32" s="92"/>
      <c r="H32" s="93"/>
      <c r="I32" s="88"/>
      <c r="J32" s="88"/>
      <c r="K32" s="88"/>
      <c r="L32" s="90"/>
      <c r="M32" s="88"/>
      <c r="N32" s="90"/>
      <c r="O32" s="88"/>
    </row>
    <row r="33" spans="1:15">
      <c r="A33" s="49"/>
      <c r="B33" s="94"/>
      <c r="C33" s="92"/>
      <c r="D33" s="93"/>
      <c r="E33" s="87">
        <v>50</v>
      </c>
      <c r="F33" s="91">
        <f t="shared" si="9"/>
        <v>8</v>
      </c>
      <c r="G33" s="91">
        <v>2</v>
      </c>
      <c r="H33" s="93">
        <f t="shared" ref="H33" si="61">F33/G33</f>
        <v>4</v>
      </c>
      <c r="I33" s="87">
        <f t="shared" ref="I33" si="62">H33*E33</f>
        <v>200</v>
      </c>
      <c r="J33" s="87"/>
      <c r="K33" s="87"/>
      <c r="L33" s="89"/>
      <c r="M33" s="87"/>
      <c r="N33" s="89">
        <f t="shared" ref="N33" si="63">I33*0.0003</f>
        <v>0.06</v>
      </c>
      <c r="O33" s="87">
        <f t="shared" ref="O33" si="64">I33</f>
        <v>200</v>
      </c>
    </row>
    <row r="34" spans="1:15">
      <c r="A34" s="49"/>
      <c r="B34" s="94"/>
      <c r="C34" s="91">
        <v>50</v>
      </c>
      <c r="D34" s="93">
        <v>4</v>
      </c>
      <c r="E34" s="88"/>
      <c r="F34" s="92"/>
      <c r="G34" s="92"/>
      <c r="H34" s="93"/>
      <c r="I34" s="88"/>
      <c r="J34" s="88"/>
      <c r="K34" s="88"/>
      <c r="L34" s="90"/>
      <c r="M34" s="88"/>
      <c r="N34" s="90"/>
      <c r="O34" s="88"/>
    </row>
    <row r="35" spans="1:15">
      <c r="A35" s="49"/>
      <c r="B35" s="94"/>
      <c r="C35" s="92"/>
      <c r="D35" s="93"/>
      <c r="E35" s="87">
        <v>50</v>
      </c>
      <c r="F35" s="91">
        <f t="shared" si="9"/>
        <v>8</v>
      </c>
      <c r="G35" s="91">
        <v>2</v>
      </c>
      <c r="H35" s="93">
        <f t="shared" ref="H35" si="65">F35/G35</f>
        <v>4</v>
      </c>
      <c r="I35" s="87">
        <f t="shared" ref="I35" si="66">H35*E35</f>
        <v>200</v>
      </c>
      <c r="J35" s="87"/>
      <c r="K35" s="87"/>
      <c r="L35" s="89"/>
      <c r="M35" s="87"/>
      <c r="N35" s="89">
        <f t="shared" ref="N35" si="67">I35*0.0003</f>
        <v>0.06</v>
      </c>
      <c r="O35" s="87">
        <f t="shared" ref="O35" si="68">I35</f>
        <v>200</v>
      </c>
    </row>
    <row r="36" spans="1:15">
      <c r="A36" s="49"/>
      <c r="B36" s="94" t="s">
        <v>45</v>
      </c>
      <c r="C36" s="91">
        <v>0</v>
      </c>
      <c r="D36" s="93">
        <v>4</v>
      </c>
      <c r="E36" s="88"/>
      <c r="F36" s="92"/>
      <c r="G36" s="92"/>
      <c r="H36" s="93"/>
      <c r="I36" s="88"/>
      <c r="J36" s="88"/>
      <c r="K36" s="88"/>
      <c r="L36" s="90"/>
      <c r="M36" s="88"/>
      <c r="N36" s="90"/>
      <c r="O36" s="88"/>
    </row>
    <row r="37" spans="1:15">
      <c r="A37" s="49"/>
      <c r="B37" s="94"/>
      <c r="C37" s="92"/>
      <c r="D37" s="93"/>
      <c r="E37" s="87">
        <v>50</v>
      </c>
      <c r="F37" s="91">
        <f t="shared" si="9"/>
        <v>8</v>
      </c>
      <c r="G37" s="91">
        <v>2</v>
      </c>
      <c r="H37" s="93">
        <f t="shared" ref="H37" si="69">F37/G37</f>
        <v>4</v>
      </c>
      <c r="I37" s="87">
        <f t="shared" ref="I37" si="70">H37*E37</f>
        <v>200</v>
      </c>
      <c r="J37" s="87"/>
      <c r="K37" s="87"/>
      <c r="L37" s="89"/>
      <c r="M37" s="87"/>
      <c r="N37" s="89">
        <f t="shared" ref="N37" si="71">I37*0.0003</f>
        <v>0.06</v>
      </c>
      <c r="O37" s="87">
        <f t="shared" ref="O37" si="72">I37</f>
        <v>200</v>
      </c>
    </row>
    <row r="38" spans="1:15">
      <c r="A38" s="49"/>
      <c r="B38" s="94"/>
      <c r="C38" s="91">
        <v>50</v>
      </c>
      <c r="D38" s="93">
        <v>4</v>
      </c>
      <c r="E38" s="88"/>
      <c r="F38" s="92"/>
      <c r="G38" s="92"/>
      <c r="H38" s="93"/>
      <c r="I38" s="88"/>
      <c r="J38" s="88"/>
      <c r="K38" s="88"/>
      <c r="L38" s="90"/>
      <c r="M38" s="88"/>
      <c r="N38" s="90"/>
      <c r="O38" s="88"/>
    </row>
    <row r="39" spans="1:15">
      <c r="A39" s="49"/>
      <c r="B39" s="94"/>
      <c r="C39" s="92"/>
      <c r="D39" s="93"/>
      <c r="E39" s="87">
        <v>50</v>
      </c>
      <c r="F39" s="91">
        <f t="shared" si="9"/>
        <v>8</v>
      </c>
      <c r="G39" s="91">
        <v>2</v>
      </c>
      <c r="H39" s="93">
        <f t="shared" ref="H39" si="73">F39/G39</f>
        <v>4</v>
      </c>
      <c r="I39" s="87">
        <f t="shared" ref="I39" si="74">H39*E39</f>
        <v>200</v>
      </c>
      <c r="J39" s="87"/>
      <c r="K39" s="87"/>
      <c r="L39" s="89"/>
      <c r="M39" s="87"/>
      <c r="N39" s="89">
        <f t="shared" ref="N39" si="75">I39*0.0003</f>
        <v>0.06</v>
      </c>
      <c r="O39" s="87">
        <f t="shared" ref="O39" si="76">I39</f>
        <v>200</v>
      </c>
    </row>
    <row r="40" spans="1:15">
      <c r="A40" s="49"/>
      <c r="B40" s="94" t="s">
        <v>46</v>
      </c>
      <c r="C40" s="91">
        <v>0</v>
      </c>
      <c r="D40" s="93">
        <v>4</v>
      </c>
      <c r="E40" s="88"/>
      <c r="F40" s="92"/>
      <c r="G40" s="92"/>
      <c r="H40" s="93"/>
      <c r="I40" s="88"/>
      <c r="J40" s="88"/>
      <c r="K40" s="88"/>
      <c r="L40" s="90"/>
      <c r="M40" s="88"/>
      <c r="N40" s="90"/>
      <c r="O40" s="88"/>
    </row>
    <row r="41" spans="1:15">
      <c r="A41" s="49"/>
      <c r="B41" s="94"/>
      <c r="C41" s="92"/>
      <c r="D41" s="93"/>
      <c r="E41" s="87">
        <v>50</v>
      </c>
      <c r="F41" s="91">
        <f t="shared" si="9"/>
        <v>8</v>
      </c>
      <c r="G41" s="91">
        <v>2</v>
      </c>
      <c r="H41" s="93">
        <f t="shared" ref="H41" si="77">F41/G41</f>
        <v>4</v>
      </c>
      <c r="I41" s="87">
        <f t="shared" ref="I41" si="78">H41*E41</f>
        <v>200</v>
      </c>
      <c r="J41" s="87"/>
      <c r="K41" s="87"/>
      <c r="L41" s="89"/>
      <c r="M41" s="87"/>
      <c r="N41" s="89">
        <f t="shared" ref="N41" si="79">I41*0.0003</f>
        <v>0.06</v>
      </c>
      <c r="O41" s="87">
        <f t="shared" ref="O41" si="80">I41</f>
        <v>200</v>
      </c>
    </row>
    <row r="42" spans="1:15">
      <c r="A42" s="49"/>
      <c r="B42" s="94"/>
      <c r="C42" s="91">
        <v>50</v>
      </c>
      <c r="D42" s="93">
        <v>4</v>
      </c>
      <c r="E42" s="88"/>
      <c r="F42" s="92"/>
      <c r="G42" s="92"/>
      <c r="H42" s="93"/>
      <c r="I42" s="88"/>
      <c r="J42" s="88"/>
      <c r="K42" s="88"/>
      <c r="L42" s="90"/>
      <c r="M42" s="88"/>
      <c r="N42" s="90"/>
      <c r="O42" s="88"/>
    </row>
    <row r="43" spans="1:15">
      <c r="A43" s="49"/>
      <c r="B43" s="94"/>
      <c r="C43" s="92"/>
      <c r="D43" s="93"/>
      <c r="E43" s="87">
        <v>50</v>
      </c>
      <c r="F43" s="91">
        <f t="shared" si="9"/>
        <v>8</v>
      </c>
      <c r="G43" s="91">
        <v>2</v>
      </c>
      <c r="H43" s="93">
        <f t="shared" ref="H43" si="81">F43/G43</f>
        <v>4</v>
      </c>
      <c r="I43" s="87">
        <f t="shared" ref="I43" si="82">H43*E43</f>
        <v>200</v>
      </c>
      <c r="J43" s="87"/>
      <c r="K43" s="87"/>
      <c r="L43" s="89"/>
      <c r="M43" s="87"/>
      <c r="N43" s="89">
        <f t="shared" ref="N43" si="83">I43*0.0003</f>
        <v>0.06</v>
      </c>
      <c r="O43" s="87">
        <f t="shared" ref="O43" si="84">I43</f>
        <v>200</v>
      </c>
    </row>
    <row r="44" spans="1:15">
      <c r="A44" s="49"/>
      <c r="B44" s="94" t="s">
        <v>47</v>
      </c>
      <c r="C44" s="91">
        <v>0</v>
      </c>
      <c r="D44" s="93">
        <v>4</v>
      </c>
      <c r="E44" s="88"/>
      <c r="F44" s="92"/>
      <c r="G44" s="92"/>
      <c r="H44" s="93"/>
      <c r="I44" s="88"/>
      <c r="J44" s="88"/>
      <c r="K44" s="88"/>
      <c r="L44" s="90"/>
      <c r="M44" s="88"/>
      <c r="N44" s="90"/>
      <c r="O44" s="88"/>
    </row>
    <row r="45" spans="1:15">
      <c r="A45" s="49"/>
      <c r="B45" s="94"/>
      <c r="C45" s="92"/>
      <c r="D45" s="93"/>
      <c r="E45" s="87">
        <v>50</v>
      </c>
      <c r="F45" s="91">
        <f t="shared" si="9"/>
        <v>8</v>
      </c>
      <c r="G45" s="91">
        <v>2</v>
      </c>
      <c r="H45" s="93">
        <f t="shared" ref="H45" si="85">F45/G45</f>
        <v>4</v>
      </c>
      <c r="I45" s="87">
        <f t="shared" ref="I45" si="86">H45*E45</f>
        <v>200</v>
      </c>
      <c r="J45" s="87">
        <f t="shared" ref="J45" si="87">I45*0.1*1.26</f>
        <v>25.2</v>
      </c>
      <c r="K45" s="87">
        <f t="shared" ref="K45:K47" si="88">E45*0.6*0.1*1.22</f>
        <v>3.66</v>
      </c>
      <c r="L45" s="89">
        <f t="shared" ref="L45:L89" si="89">I45*0.0006</f>
        <v>0.12</v>
      </c>
      <c r="M45" s="87">
        <f t="shared" ref="M45:M89" si="90">I45</f>
        <v>200</v>
      </c>
      <c r="N45" s="89"/>
      <c r="O45" s="89"/>
    </row>
    <row r="46" spans="1:15">
      <c r="A46" s="49"/>
      <c r="B46" s="94"/>
      <c r="C46" s="91">
        <v>50</v>
      </c>
      <c r="D46" s="93">
        <v>4</v>
      </c>
      <c r="E46" s="88"/>
      <c r="F46" s="92"/>
      <c r="G46" s="92"/>
      <c r="H46" s="93"/>
      <c r="I46" s="88"/>
      <c r="J46" s="88"/>
      <c r="K46" s="88"/>
      <c r="L46" s="90"/>
      <c r="M46" s="88"/>
      <c r="N46" s="90"/>
      <c r="O46" s="90"/>
    </row>
    <row r="47" spans="1:15">
      <c r="A47" s="49"/>
      <c r="B47" s="94"/>
      <c r="C47" s="92"/>
      <c r="D47" s="93"/>
      <c r="E47" s="87">
        <v>50</v>
      </c>
      <c r="F47" s="91">
        <f t="shared" si="9"/>
        <v>8</v>
      </c>
      <c r="G47" s="91">
        <v>2</v>
      </c>
      <c r="H47" s="93">
        <f t="shared" ref="H47" si="91">F47/G47</f>
        <v>4</v>
      </c>
      <c r="I47" s="87">
        <f t="shared" ref="I47" si="92">H47*E47</f>
        <v>200</v>
      </c>
      <c r="J47" s="87">
        <f t="shared" ref="J47" si="93">I47*0.1*1.26</f>
        <v>25.2</v>
      </c>
      <c r="K47" s="87">
        <f t="shared" si="88"/>
        <v>3.66</v>
      </c>
      <c r="L47" s="89">
        <f t="shared" si="89"/>
        <v>0.12</v>
      </c>
      <c r="M47" s="87">
        <f t="shared" si="90"/>
        <v>200</v>
      </c>
      <c r="N47" s="89"/>
      <c r="O47" s="89"/>
    </row>
    <row r="48" spans="1:15">
      <c r="A48" s="49"/>
      <c r="B48" s="94" t="s">
        <v>48</v>
      </c>
      <c r="C48" s="91">
        <v>0</v>
      </c>
      <c r="D48" s="93">
        <v>4</v>
      </c>
      <c r="E48" s="88"/>
      <c r="F48" s="92"/>
      <c r="G48" s="92"/>
      <c r="H48" s="93"/>
      <c r="I48" s="88"/>
      <c r="J48" s="88"/>
      <c r="K48" s="88"/>
      <c r="L48" s="90"/>
      <c r="M48" s="88"/>
      <c r="N48" s="90"/>
      <c r="O48" s="90"/>
    </row>
    <row r="49" spans="1:15">
      <c r="A49" s="49"/>
      <c r="B49" s="94"/>
      <c r="C49" s="92"/>
      <c r="D49" s="93"/>
      <c r="E49" s="87">
        <v>50</v>
      </c>
      <c r="F49" s="91">
        <f t="shared" si="9"/>
        <v>8</v>
      </c>
      <c r="G49" s="91">
        <v>2</v>
      </c>
      <c r="H49" s="93">
        <f t="shared" ref="H49" si="94">F49/G49</f>
        <v>4</v>
      </c>
      <c r="I49" s="87">
        <f t="shared" ref="I49" si="95">H49*E49</f>
        <v>200</v>
      </c>
      <c r="J49" s="87"/>
      <c r="K49" s="87"/>
      <c r="L49" s="89"/>
      <c r="M49" s="87"/>
      <c r="N49" s="89">
        <f t="shared" ref="N49:N51" si="96">I49*0.0003</f>
        <v>0.06</v>
      </c>
      <c r="O49" s="87">
        <f t="shared" ref="O49:O51" si="97">I49</f>
        <v>200</v>
      </c>
    </row>
    <row r="50" spans="1:15">
      <c r="A50" s="49"/>
      <c r="B50" s="94"/>
      <c r="C50" s="91">
        <v>50</v>
      </c>
      <c r="D50" s="93">
        <v>4</v>
      </c>
      <c r="E50" s="88"/>
      <c r="F50" s="92"/>
      <c r="G50" s="92"/>
      <c r="H50" s="93"/>
      <c r="I50" s="88"/>
      <c r="J50" s="88"/>
      <c r="K50" s="88"/>
      <c r="L50" s="90"/>
      <c r="M50" s="88"/>
      <c r="N50" s="90"/>
      <c r="O50" s="88"/>
    </row>
    <row r="51" spans="1:15">
      <c r="A51" s="49"/>
      <c r="B51" s="94"/>
      <c r="C51" s="92"/>
      <c r="D51" s="93"/>
      <c r="E51" s="87">
        <v>50</v>
      </c>
      <c r="F51" s="91">
        <f t="shared" si="9"/>
        <v>8</v>
      </c>
      <c r="G51" s="91">
        <v>2</v>
      </c>
      <c r="H51" s="93">
        <f t="shared" ref="H51:H91" si="98">F51/G51</f>
        <v>4</v>
      </c>
      <c r="I51" s="87">
        <f t="shared" ref="I51" si="99">H51*E51</f>
        <v>200</v>
      </c>
      <c r="J51" s="87"/>
      <c r="K51" s="87"/>
      <c r="L51" s="89"/>
      <c r="M51" s="87"/>
      <c r="N51" s="89">
        <f t="shared" si="96"/>
        <v>0.06</v>
      </c>
      <c r="O51" s="87">
        <f t="shared" si="97"/>
        <v>200</v>
      </c>
    </row>
    <row r="52" spans="1:15">
      <c r="A52" s="49"/>
      <c r="B52" s="94"/>
      <c r="C52" s="91">
        <v>75</v>
      </c>
      <c r="D52" s="93">
        <v>4</v>
      </c>
      <c r="E52" s="88"/>
      <c r="F52" s="92"/>
      <c r="G52" s="92"/>
      <c r="H52" s="93"/>
      <c r="I52" s="88"/>
      <c r="J52" s="88"/>
      <c r="K52" s="88"/>
      <c r="L52" s="90"/>
      <c r="M52" s="88"/>
      <c r="N52" s="90"/>
      <c r="O52" s="88"/>
    </row>
    <row r="53" spans="1:15">
      <c r="A53" s="49"/>
      <c r="B53" s="94"/>
      <c r="C53" s="92"/>
      <c r="D53" s="93"/>
      <c r="E53" s="87">
        <v>50</v>
      </c>
      <c r="F53" s="91">
        <f t="shared" si="9"/>
        <v>9</v>
      </c>
      <c r="G53" s="91">
        <v>2</v>
      </c>
      <c r="H53" s="93">
        <f t="shared" ref="H53:H93" si="100">F53/G53</f>
        <v>4.5</v>
      </c>
      <c r="I53" s="87">
        <f t="shared" ref="I53" si="101">H53*E53</f>
        <v>225</v>
      </c>
      <c r="J53" s="87">
        <f t="shared" ref="J53:J95" si="102">I53*0.1*1.26</f>
        <v>28.35</v>
      </c>
      <c r="K53" s="87">
        <f t="shared" ref="K53:K95" si="103">E53*0.6*0.1*1.22</f>
        <v>3.66</v>
      </c>
      <c r="L53" s="89">
        <f t="shared" si="89"/>
        <v>0.13499999999999998</v>
      </c>
      <c r="M53" s="87">
        <f t="shared" si="90"/>
        <v>225</v>
      </c>
      <c r="N53" s="89"/>
      <c r="O53" s="89"/>
    </row>
    <row r="54" spans="1:15">
      <c r="A54" s="49"/>
      <c r="B54" s="94" t="s">
        <v>49</v>
      </c>
      <c r="C54" s="101">
        <v>0</v>
      </c>
      <c r="D54" s="93">
        <v>5</v>
      </c>
      <c r="E54" s="88"/>
      <c r="F54" s="92"/>
      <c r="G54" s="92"/>
      <c r="H54" s="93"/>
      <c r="I54" s="88"/>
      <c r="J54" s="88"/>
      <c r="K54" s="88"/>
      <c r="L54" s="90"/>
      <c r="M54" s="88"/>
      <c r="N54" s="90"/>
      <c r="O54" s="90"/>
    </row>
    <row r="55" spans="1:15">
      <c r="A55" s="49"/>
      <c r="B55" s="94"/>
      <c r="C55" s="102"/>
      <c r="D55" s="93"/>
      <c r="E55" s="87">
        <v>50</v>
      </c>
      <c r="F55" s="91">
        <f t="shared" si="9"/>
        <v>10</v>
      </c>
      <c r="G55" s="91">
        <v>2</v>
      </c>
      <c r="H55" s="93">
        <f t="shared" ref="H55:H95" si="104">F55/G55</f>
        <v>5</v>
      </c>
      <c r="I55" s="87">
        <f t="shared" ref="I55" si="105">H55*E55</f>
        <v>250</v>
      </c>
      <c r="J55" s="87">
        <f t="shared" si="102"/>
        <v>31.5</v>
      </c>
      <c r="K55" s="87">
        <f t="shared" si="103"/>
        <v>3.66</v>
      </c>
      <c r="L55" s="89">
        <f t="shared" si="89"/>
        <v>0.15</v>
      </c>
      <c r="M55" s="87">
        <f t="shared" si="90"/>
        <v>250</v>
      </c>
      <c r="N55" s="89"/>
      <c r="O55" s="89"/>
    </row>
    <row r="56" spans="1:15">
      <c r="A56" s="49"/>
      <c r="B56" s="94"/>
      <c r="C56" s="91">
        <v>50</v>
      </c>
      <c r="D56" s="93">
        <v>5</v>
      </c>
      <c r="E56" s="88"/>
      <c r="F56" s="92"/>
      <c r="G56" s="92"/>
      <c r="H56" s="93"/>
      <c r="I56" s="88"/>
      <c r="J56" s="88"/>
      <c r="K56" s="88"/>
      <c r="L56" s="90"/>
      <c r="M56" s="88"/>
      <c r="N56" s="90"/>
      <c r="O56" s="90"/>
    </row>
    <row r="57" spans="1:15">
      <c r="A57" s="49"/>
      <c r="B57" s="94"/>
      <c r="C57" s="92"/>
      <c r="D57" s="93"/>
      <c r="E57" s="87">
        <v>50</v>
      </c>
      <c r="F57" s="91">
        <f t="shared" si="9"/>
        <v>10</v>
      </c>
      <c r="G57" s="91">
        <v>2</v>
      </c>
      <c r="H57" s="93">
        <f t="shared" ref="H57:H97" si="106">F57/G57</f>
        <v>5</v>
      </c>
      <c r="I57" s="87">
        <f t="shared" ref="I57" si="107">H57*E57</f>
        <v>250</v>
      </c>
      <c r="J57" s="87">
        <f t="shared" si="102"/>
        <v>31.5</v>
      </c>
      <c r="K57" s="87">
        <f t="shared" si="103"/>
        <v>3.66</v>
      </c>
      <c r="L57" s="89">
        <f t="shared" si="89"/>
        <v>0.15</v>
      </c>
      <c r="M57" s="87">
        <f t="shared" si="90"/>
        <v>250</v>
      </c>
      <c r="N57" s="89"/>
      <c r="O57" s="89"/>
    </row>
    <row r="58" spans="1:15">
      <c r="A58" s="49"/>
      <c r="B58" s="94" t="s">
        <v>50</v>
      </c>
      <c r="C58" s="91">
        <v>0</v>
      </c>
      <c r="D58" s="93">
        <v>5</v>
      </c>
      <c r="E58" s="88"/>
      <c r="F58" s="92"/>
      <c r="G58" s="92"/>
      <c r="H58" s="93"/>
      <c r="I58" s="88"/>
      <c r="J58" s="88"/>
      <c r="K58" s="88"/>
      <c r="L58" s="90"/>
      <c r="M58" s="88"/>
      <c r="N58" s="90"/>
      <c r="O58" s="90"/>
    </row>
    <row r="59" spans="1:15">
      <c r="A59" s="49"/>
      <c r="B59" s="94"/>
      <c r="C59" s="92"/>
      <c r="D59" s="93"/>
      <c r="E59" s="87">
        <v>50</v>
      </c>
      <c r="F59" s="91">
        <f t="shared" si="9"/>
        <v>10</v>
      </c>
      <c r="G59" s="91">
        <v>2</v>
      </c>
      <c r="H59" s="93">
        <f t="shared" ref="H59:H99" si="108">F59/G59</f>
        <v>5</v>
      </c>
      <c r="I59" s="87">
        <f t="shared" ref="I59" si="109">H59*E59</f>
        <v>250</v>
      </c>
      <c r="J59" s="87">
        <f t="shared" si="102"/>
        <v>31.5</v>
      </c>
      <c r="K59" s="87">
        <f t="shared" si="103"/>
        <v>3.66</v>
      </c>
      <c r="L59" s="89">
        <f t="shared" si="89"/>
        <v>0.15</v>
      </c>
      <c r="M59" s="87">
        <f t="shared" si="90"/>
        <v>250</v>
      </c>
      <c r="N59" s="89"/>
      <c r="O59" s="89"/>
    </row>
    <row r="60" spans="1:15">
      <c r="A60" s="49"/>
      <c r="B60" s="94"/>
      <c r="C60" s="91">
        <v>50</v>
      </c>
      <c r="D60" s="93">
        <v>5</v>
      </c>
      <c r="E60" s="88"/>
      <c r="F60" s="92"/>
      <c r="G60" s="92"/>
      <c r="H60" s="93"/>
      <c r="I60" s="88"/>
      <c r="J60" s="88"/>
      <c r="K60" s="88"/>
      <c r="L60" s="90"/>
      <c r="M60" s="88"/>
      <c r="N60" s="90"/>
      <c r="O60" s="90"/>
    </row>
    <row r="61" spans="1:15">
      <c r="A61" s="49"/>
      <c r="B61" s="94"/>
      <c r="C61" s="92"/>
      <c r="D61" s="93"/>
      <c r="E61" s="87">
        <v>50</v>
      </c>
      <c r="F61" s="91">
        <f t="shared" si="9"/>
        <v>10</v>
      </c>
      <c r="G61" s="91">
        <v>2</v>
      </c>
      <c r="H61" s="93">
        <f t="shared" ref="H61:H101" si="110">F61/G61</f>
        <v>5</v>
      </c>
      <c r="I61" s="87">
        <f t="shared" ref="I61" si="111">H61*E61</f>
        <v>250</v>
      </c>
      <c r="J61" s="87">
        <f t="shared" si="102"/>
        <v>31.5</v>
      </c>
      <c r="K61" s="87">
        <f t="shared" si="103"/>
        <v>3.66</v>
      </c>
      <c r="L61" s="89">
        <f t="shared" si="89"/>
        <v>0.15</v>
      </c>
      <c r="M61" s="87">
        <f t="shared" si="90"/>
        <v>250</v>
      </c>
      <c r="N61" s="89"/>
      <c r="O61" s="89"/>
    </row>
    <row r="62" spans="1:15">
      <c r="A62" s="49"/>
      <c r="B62" s="94" t="s">
        <v>51</v>
      </c>
      <c r="C62" s="91">
        <v>0</v>
      </c>
      <c r="D62" s="93">
        <v>5</v>
      </c>
      <c r="E62" s="88"/>
      <c r="F62" s="92"/>
      <c r="G62" s="92"/>
      <c r="H62" s="93"/>
      <c r="I62" s="88"/>
      <c r="J62" s="88"/>
      <c r="K62" s="88"/>
      <c r="L62" s="90"/>
      <c r="M62" s="88"/>
      <c r="N62" s="90"/>
      <c r="O62" s="90"/>
    </row>
    <row r="63" spans="1:15">
      <c r="A63" s="49"/>
      <c r="B63" s="94"/>
      <c r="C63" s="92"/>
      <c r="D63" s="93"/>
      <c r="E63" s="87">
        <v>50</v>
      </c>
      <c r="F63" s="91">
        <f t="shared" si="9"/>
        <v>10</v>
      </c>
      <c r="G63" s="91">
        <v>2</v>
      </c>
      <c r="H63" s="93">
        <f t="shared" ref="H63:H103" si="112">F63/G63</f>
        <v>5</v>
      </c>
      <c r="I63" s="87">
        <f t="shared" ref="I63" si="113">H63*E63</f>
        <v>250</v>
      </c>
      <c r="J63" s="87">
        <f t="shared" si="102"/>
        <v>31.5</v>
      </c>
      <c r="K63" s="87">
        <f t="shared" si="103"/>
        <v>3.66</v>
      </c>
      <c r="L63" s="89">
        <f t="shared" si="89"/>
        <v>0.15</v>
      </c>
      <c r="M63" s="87">
        <f t="shared" si="90"/>
        <v>250</v>
      </c>
      <c r="N63" s="89"/>
      <c r="O63" s="89"/>
    </row>
    <row r="64" spans="1:15">
      <c r="A64" s="49"/>
      <c r="B64" s="94"/>
      <c r="C64" s="91">
        <v>50</v>
      </c>
      <c r="D64" s="93">
        <v>5</v>
      </c>
      <c r="E64" s="88"/>
      <c r="F64" s="92"/>
      <c r="G64" s="92"/>
      <c r="H64" s="93"/>
      <c r="I64" s="88"/>
      <c r="J64" s="88"/>
      <c r="K64" s="88"/>
      <c r="L64" s="90"/>
      <c r="M64" s="88"/>
      <c r="N64" s="90"/>
      <c r="O64" s="90"/>
    </row>
    <row r="65" spans="1:15">
      <c r="A65" s="49"/>
      <c r="B65" s="94"/>
      <c r="C65" s="92"/>
      <c r="D65" s="93"/>
      <c r="E65" s="87">
        <v>50</v>
      </c>
      <c r="F65" s="91">
        <f t="shared" si="9"/>
        <v>10</v>
      </c>
      <c r="G65" s="91">
        <v>2</v>
      </c>
      <c r="H65" s="93">
        <f t="shared" ref="H65:H85" si="114">F65/G65</f>
        <v>5</v>
      </c>
      <c r="I65" s="87">
        <f t="shared" ref="I65" si="115">H65*E65</f>
        <v>250</v>
      </c>
      <c r="J65" s="87">
        <f t="shared" si="102"/>
        <v>31.5</v>
      </c>
      <c r="K65" s="87">
        <f t="shared" si="103"/>
        <v>3.66</v>
      </c>
      <c r="L65" s="89">
        <f t="shared" si="89"/>
        <v>0.15</v>
      </c>
      <c r="M65" s="87">
        <f t="shared" si="90"/>
        <v>250</v>
      </c>
      <c r="N65" s="89"/>
      <c r="O65" s="89"/>
    </row>
    <row r="66" spans="1:15">
      <c r="A66" s="49"/>
      <c r="B66" s="94" t="s">
        <v>52</v>
      </c>
      <c r="C66" s="91">
        <v>0</v>
      </c>
      <c r="D66" s="93">
        <v>5</v>
      </c>
      <c r="E66" s="88"/>
      <c r="F66" s="92"/>
      <c r="G66" s="92"/>
      <c r="H66" s="93"/>
      <c r="I66" s="88"/>
      <c r="J66" s="88"/>
      <c r="K66" s="88"/>
      <c r="L66" s="90"/>
      <c r="M66" s="88"/>
      <c r="N66" s="90"/>
      <c r="O66" s="90"/>
    </row>
    <row r="67" spans="1:15">
      <c r="A67" s="49"/>
      <c r="B67" s="94"/>
      <c r="C67" s="92"/>
      <c r="D67" s="93"/>
      <c r="E67" s="87">
        <v>50</v>
      </c>
      <c r="F67" s="91">
        <f t="shared" si="9"/>
        <v>10</v>
      </c>
      <c r="G67" s="91">
        <v>2</v>
      </c>
      <c r="H67" s="93">
        <f t="shared" ref="H67" si="116">F67/G67</f>
        <v>5</v>
      </c>
      <c r="I67" s="87">
        <f t="shared" ref="I67" si="117">H67*E67</f>
        <v>250</v>
      </c>
      <c r="J67" s="87">
        <f t="shared" si="102"/>
        <v>31.5</v>
      </c>
      <c r="K67" s="87">
        <f t="shared" si="103"/>
        <v>3.66</v>
      </c>
      <c r="L67" s="89">
        <f t="shared" si="89"/>
        <v>0.15</v>
      </c>
      <c r="M67" s="87">
        <f t="shared" si="90"/>
        <v>250</v>
      </c>
      <c r="N67" s="89"/>
      <c r="O67" s="89"/>
    </row>
    <row r="68" spans="1:15">
      <c r="A68" s="49"/>
      <c r="B68" s="94"/>
      <c r="C68" s="91">
        <v>50</v>
      </c>
      <c r="D68" s="93">
        <v>5</v>
      </c>
      <c r="E68" s="88"/>
      <c r="F68" s="92"/>
      <c r="G68" s="92"/>
      <c r="H68" s="93"/>
      <c r="I68" s="88"/>
      <c r="J68" s="88"/>
      <c r="K68" s="88"/>
      <c r="L68" s="90"/>
      <c r="M68" s="88"/>
      <c r="N68" s="90"/>
      <c r="O68" s="90"/>
    </row>
    <row r="69" spans="1:15">
      <c r="A69" s="49"/>
      <c r="B69" s="94"/>
      <c r="C69" s="92"/>
      <c r="D69" s="93"/>
      <c r="E69" s="87">
        <v>50</v>
      </c>
      <c r="F69" s="91">
        <f t="shared" si="9"/>
        <v>10</v>
      </c>
      <c r="G69" s="91">
        <v>2</v>
      </c>
      <c r="H69" s="93">
        <f t="shared" ref="H69" si="118">F69/G69</f>
        <v>5</v>
      </c>
      <c r="I69" s="87">
        <f t="shared" ref="I69" si="119">H69*E69</f>
        <v>250</v>
      </c>
      <c r="J69" s="87">
        <f t="shared" si="102"/>
        <v>31.5</v>
      </c>
      <c r="K69" s="87">
        <f t="shared" si="103"/>
        <v>3.66</v>
      </c>
      <c r="L69" s="89">
        <f t="shared" si="89"/>
        <v>0.15</v>
      </c>
      <c r="M69" s="87">
        <f t="shared" si="90"/>
        <v>250</v>
      </c>
      <c r="N69" s="89"/>
      <c r="O69" s="89"/>
    </row>
    <row r="70" spans="1:15">
      <c r="A70" s="49"/>
      <c r="B70" s="94" t="s">
        <v>53</v>
      </c>
      <c r="C70" s="91">
        <v>0</v>
      </c>
      <c r="D70" s="93">
        <v>5</v>
      </c>
      <c r="E70" s="88"/>
      <c r="F70" s="92"/>
      <c r="G70" s="92"/>
      <c r="H70" s="93"/>
      <c r="I70" s="88"/>
      <c r="J70" s="88"/>
      <c r="K70" s="88"/>
      <c r="L70" s="90"/>
      <c r="M70" s="88"/>
      <c r="N70" s="90"/>
      <c r="O70" s="90"/>
    </row>
    <row r="71" spans="1:15">
      <c r="A71" s="49"/>
      <c r="B71" s="94"/>
      <c r="C71" s="92"/>
      <c r="D71" s="93"/>
      <c r="E71" s="87">
        <v>50</v>
      </c>
      <c r="F71" s="91">
        <f t="shared" si="9"/>
        <v>10</v>
      </c>
      <c r="G71" s="91">
        <v>2</v>
      </c>
      <c r="H71" s="93">
        <f t="shared" si="98"/>
        <v>5</v>
      </c>
      <c r="I71" s="87">
        <f t="shared" ref="I71" si="120">H71*E71</f>
        <v>250</v>
      </c>
      <c r="J71" s="87">
        <f t="shared" si="102"/>
        <v>31.5</v>
      </c>
      <c r="K71" s="87">
        <f t="shared" si="103"/>
        <v>3.66</v>
      </c>
      <c r="L71" s="89">
        <f t="shared" si="89"/>
        <v>0.15</v>
      </c>
      <c r="M71" s="87">
        <f t="shared" si="90"/>
        <v>250</v>
      </c>
      <c r="N71" s="89"/>
      <c r="O71" s="89"/>
    </row>
    <row r="72" spans="1:15">
      <c r="A72" s="49"/>
      <c r="B72" s="94"/>
      <c r="C72" s="91">
        <v>50</v>
      </c>
      <c r="D72" s="93">
        <v>5</v>
      </c>
      <c r="E72" s="88"/>
      <c r="F72" s="92"/>
      <c r="G72" s="92"/>
      <c r="H72" s="93"/>
      <c r="I72" s="88"/>
      <c r="J72" s="88"/>
      <c r="K72" s="88"/>
      <c r="L72" s="90"/>
      <c r="M72" s="88"/>
      <c r="N72" s="90"/>
      <c r="O72" s="90"/>
    </row>
    <row r="73" spans="1:15">
      <c r="A73" s="49"/>
      <c r="B73" s="94"/>
      <c r="C73" s="92"/>
      <c r="D73" s="93"/>
      <c r="E73" s="87">
        <v>50</v>
      </c>
      <c r="F73" s="91">
        <f t="shared" si="9"/>
        <v>10</v>
      </c>
      <c r="G73" s="91">
        <v>2</v>
      </c>
      <c r="H73" s="93">
        <f t="shared" si="100"/>
        <v>5</v>
      </c>
      <c r="I73" s="87">
        <f t="shared" ref="I73" si="121">H73*E73</f>
        <v>250</v>
      </c>
      <c r="J73" s="87">
        <f t="shared" si="102"/>
        <v>31.5</v>
      </c>
      <c r="K73" s="87">
        <f t="shared" si="103"/>
        <v>3.66</v>
      </c>
      <c r="L73" s="89">
        <f t="shared" si="89"/>
        <v>0.15</v>
      </c>
      <c r="M73" s="87">
        <f t="shared" si="90"/>
        <v>250</v>
      </c>
      <c r="N73" s="89"/>
      <c r="O73" s="89"/>
    </row>
    <row r="74" spans="1:15">
      <c r="A74" s="49"/>
      <c r="B74" s="94" t="s">
        <v>53</v>
      </c>
      <c r="C74" s="91">
        <v>0</v>
      </c>
      <c r="D74" s="93">
        <v>5</v>
      </c>
      <c r="E74" s="88"/>
      <c r="F74" s="92"/>
      <c r="G74" s="92"/>
      <c r="H74" s="93"/>
      <c r="I74" s="88"/>
      <c r="J74" s="88"/>
      <c r="K74" s="88"/>
      <c r="L74" s="90"/>
      <c r="M74" s="88"/>
      <c r="N74" s="90"/>
      <c r="O74" s="90"/>
    </row>
    <row r="75" spans="1:15">
      <c r="A75" s="49"/>
      <c r="B75" s="94"/>
      <c r="C75" s="92"/>
      <c r="D75" s="93"/>
      <c r="E75" s="87">
        <v>50</v>
      </c>
      <c r="F75" s="91">
        <f t="shared" ref="F75:F137" si="122">D74+D76</f>
        <v>10</v>
      </c>
      <c r="G75" s="91">
        <v>2</v>
      </c>
      <c r="H75" s="93">
        <f t="shared" si="104"/>
        <v>5</v>
      </c>
      <c r="I75" s="87">
        <f t="shared" ref="I75" si="123">H75*E75</f>
        <v>250</v>
      </c>
      <c r="J75" s="87">
        <f t="shared" si="102"/>
        <v>31.5</v>
      </c>
      <c r="K75" s="87">
        <f t="shared" si="103"/>
        <v>3.66</v>
      </c>
      <c r="L75" s="89">
        <f t="shared" si="89"/>
        <v>0.15</v>
      </c>
      <c r="M75" s="87">
        <f t="shared" si="90"/>
        <v>250</v>
      </c>
      <c r="N75" s="89"/>
      <c r="O75" s="89"/>
    </row>
    <row r="76" spans="1:15">
      <c r="A76" s="49"/>
      <c r="B76" s="94"/>
      <c r="C76" s="91">
        <v>50</v>
      </c>
      <c r="D76" s="93">
        <v>5</v>
      </c>
      <c r="E76" s="88"/>
      <c r="F76" s="92"/>
      <c r="G76" s="92"/>
      <c r="H76" s="93"/>
      <c r="I76" s="88"/>
      <c r="J76" s="88"/>
      <c r="K76" s="88"/>
      <c r="L76" s="90"/>
      <c r="M76" s="88"/>
      <c r="N76" s="90"/>
      <c r="O76" s="90"/>
    </row>
    <row r="77" spans="1:15">
      <c r="A77" s="49"/>
      <c r="B77" s="94"/>
      <c r="C77" s="92"/>
      <c r="D77" s="93"/>
      <c r="E77" s="87">
        <v>50</v>
      </c>
      <c r="F77" s="91">
        <f t="shared" si="122"/>
        <v>10</v>
      </c>
      <c r="G77" s="91">
        <v>2</v>
      </c>
      <c r="H77" s="93">
        <f t="shared" si="106"/>
        <v>5</v>
      </c>
      <c r="I77" s="87">
        <f t="shared" ref="I77" si="124">H77*E77</f>
        <v>250</v>
      </c>
      <c r="J77" s="87">
        <f t="shared" si="102"/>
        <v>31.5</v>
      </c>
      <c r="K77" s="87">
        <f t="shared" si="103"/>
        <v>3.66</v>
      </c>
      <c r="L77" s="89">
        <f t="shared" si="89"/>
        <v>0.15</v>
      </c>
      <c r="M77" s="87">
        <f t="shared" si="90"/>
        <v>250</v>
      </c>
      <c r="N77" s="89"/>
      <c r="O77" s="89"/>
    </row>
    <row r="78" spans="1:15">
      <c r="A78" s="49"/>
      <c r="B78" s="94" t="s">
        <v>54</v>
      </c>
      <c r="C78" s="101">
        <v>0</v>
      </c>
      <c r="D78" s="93">
        <v>5</v>
      </c>
      <c r="E78" s="88"/>
      <c r="F78" s="92"/>
      <c r="G78" s="92"/>
      <c r="H78" s="93"/>
      <c r="I78" s="88"/>
      <c r="J78" s="88"/>
      <c r="K78" s="88"/>
      <c r="L78" s="90"/>
      <c r="M78" s="88"/>
      <c r="N78" s="90"/>
      <c r="O78" s="90"/>
    </row>
    <row r="79" spans="1:15">
      <c r="A79" s="49"/>
      <c r="B79" s="94"/>
      <c r="C79" s="102"/>
      <c r="D79" s="93"/>
      <c r="E79" s="87">
        <v>50</v>
      </c>
      <c r="F79" s="91">
        <f t="shared" si="122"/>
        <v>10</v>
      </c>
      <c r="G79" s="91">
        <v>2</v>
      </c>
      <c r="H79" s="93">
        <f t="shared" si="108"/>
        <v>5</v>
      </c>
      <c r="I79" s="87">
        <f t="shared" ref="I79" si="125">H79*E79</f>
        <v>250</v>
      </c>
      <c r="J79" s="87">
        <f t="shared" si="102"/>
        <v>31.5</v>
      </c>
      <c r="K79" s="87">
        <f t="shared" si="103"/>
        <v>3.66</v>
      </c>
      <c r="L79" s="89">
        <f t="shared" si="89"/>
        <v>0.15</v>
      </c>
      <c r="M79" s="87">
        <f t="shared" si="90"/>
        <v>250</v>
      </c>
      <c r="N79" s="89"/>
      <c r="O79" s="89"/>
    </row>
    <row r="80" spans="1:15">
      <c r="A80" s="49"/>
      <c r="B80" s="94"/>
      <c r="C80" s="91">
        <v>50</v>
      </c>
      <c r="D80" s="93">
        <v>5</v>
      </c>
      <c r="E80" s="88"/>
      <c r="F80" s="92"/>
      <c r="G80" s="92"/>
      <c r="H80" s="93"/>
      <c r="I80" s="88"/>
      <c r="J80" s="88"/>
      <c r="K80" s="88"/>
      <c r="L80" s="90"/>
      <c r="M80" s="88"/>
      <c r="N80" s="90"/>
      <c r="O80" s="90"/>
    </row>
    <row r="81" spans="1:15">
      <c r="A81" s="49"/>
      <c r="B81" s="94"/>
      <c r="C81" s="92"/>
      <c r="D81" s="93"/>
      <c r="E81" s="87">
        <v>50</v>
      </c>
      <c r="F81" s="91">
        <f t="shared" si="122"/>
        <v>10</v>
      </c>
      <c r="G81" s="91">
        <v>2</v>
      </c>
      <c r="H81" s="93">
        <f t="shared" si="110"/>
        <v>5</v>
      </c>
      <c r="I81" s="87">
        <f t="shared" ref="I81" si="126">H81*E81</f>
        <v>250</v>
      </c>
      <c r="J81" s="87">
        <f t="shared" si="102"/>
        <v>31.5</v>
      </c>
      <c r="K81" s="87">
        <f t="shared" si="103"/>
        <v>3.66</v>
      </c>
      <c r="L81" s="89">
        <f t="shared" si="89"/>
        <v>0.15</v>
      </c>
      <c r="M81" s="87">
        <f t="shared" si="90"/>
        <v>250</v>
      </c>
      <c r="N81" s="89"/>
      <c r="O81" s="89"/>
    </row>
    <row r="82" spans="1:15">
      <c r="A82" s="49"/>
      <c r="B82" s="94" t="s">
        <v>55</v>
      </c>
      <c r="C82" s="91">
        <v>0</v>
      </c>
      <c r="D82" s="93">
        <v>5</v>
      </c>
      <c r="E82" s="88"/>
      <c r="F82" s="92"/>
      <c r="G82" s="92"/>
      <c r="H82" s="93"/>
      <c r="I82" s="88"/>
      <c r="J82" s="88"/>
      <c r="K82" s="88"/>
      <c r="L82" s="90"/>
      <c r="M82" s="88"/>
      <c r="N82" s="90"/>
      <c r="O82" s="90"/>
    </row>
    <row r="83" spans="1:15">
      <c r="A83" s="49"/>
      <c r="B83" s="94"/>
      <c r="C83" s="92"/>
      <c r="D83" s="93"/>
      <c r="E83" s="87">
        <v>50</v>
      </c>
      <c r="F83" s="91">
        <f t="shared" si="122"/>
        <v>10</v>
      </c>
      <c r="G83" s="91">
        <v>2</v>
      </c>
      <c r="H83" s="93">
        <f t="shared" si="112"/>
        <v>5</v>
      </c>
      <c r="I83" s="87">
        <f t="shared" ref="I83" si="127">H83*E83</f>
        <v>250</v>
      </c>
      <c r="J83" s="87">
        <f t="shared" si="102"/>
        <v>31.5</v>
      </c>
      <c r="K83" s="87">
        <f t="shared" si="103"/>
        <v>3.66</v>
      </c>
      <c r="L83" s="89">
        <f t="shared" si="89"/>
        <v>0.15</v>
      </c>
      <c r="M83" s="87">
        <f t="shared" si="90"/>
        <v>250</v>
      </c>
      <c r="N83" s="89"/>
      <c r="O83" s="89"/>
    </row>
    <row r="84" spans="1:15">
      <c r="A84" s="49"/>
      <c r="B84" s="94"/>
      <c r="C84" s="91">
        <v>50</v>
      </c>
      <c r="D84" s="93">
        <v>5</v>
      </c>
      <c r="E84" s="88"/>
      <c r="F84" s="92"/>
      <c r="G84" s="92"/>
      <c r="H84" s="93"/>
      <c r="I84" s="88"/>
      <c r="J84" s="88"/>
      <c r="K84" s="88"/>
      <c r="L84" s="90"/>
      <c r="M84" s="88"/>
      <c r="N84" s="90"/>
      <c r="O84" s="90"/>
    </row>
    <row r="85" spans="1:15">
      <c r="A85" s="49"/>
      <c r="B85" s="94"/>
      <c r="C85" s="92"/>
      <c r="D85" s="93"/>
      <c r="E85" s="87">
        <v>50</v>
      </c>
      <c r="F85" s="91">
        <f t="shared" si="122"/>
        <v>10</v>
      </c>
      <c r="G85" s="91">
        <v>2</v>
      </c>
      <c r="H85" s="93">
        <f t="shared" si="114"/>
        <v>5</v>
      </c>
      <c r="I85" s="87">
        <f t="shared" ref="I85" si="128">H85*E85</f>
        <v>250</v>
      </c>
      <c r="J85" s="87">
        <f t="shared" si="102"/>
        <v>31.5</v>
      </c>
      <c r="K85" s="87">
        <f t="shared" si="103"/>
        <v>3.66</v>
      </c>
      <c r="L85" s="89">
        <f t="shared" si="89"/>
        <v>0.15</v>
      </c>
      <c r="M85" s="87">
        <f t="shared" si="90"/>
        <v>250</v>
      </c>
      <c r="N85" s="89"/>
      <c r="O85" s="89"/>
    </row>
    <row r="86" spans="1:15">
      <c r="A86" s="49"/>
      <c r="B86" s="94" t="s">
        <v>56</v>
      </c>
      <c r="C86" s="91">
        <v>0</v>
      </c>
      <c r="D86" s="93">
        <v>5</v>
      </c>
      <c r="E86" s="88"/>
      <c r="F86" s="92"/>
      <c r="G86" s="92"/>
      <c r="H86" s="93"/>
      <c r="I86" s="88"/>
      <c r="J86" s="88"/>
      <c r="K86" s="88"/>
      <c r="L86" s="90"/>
      <c r="M86" s="88"/>
      <c r="N86" s="90"/>
      <c r="O86" s="90"/>
    </row>
    <row r="87" spans="1:15">
      <c r="A87" s="49"/>
      <c r="B87" s="94"/>
      <c r="C87" s="92"/>
      <c r="D87" s="93"/>
      <c r="E87" s="87">
        <v>50</v>
      </c>
      <c r="F87" s="91">
        <f t="shared" si="122"/>
        <v>10</v>
      </c>
      <c r="G87" s="91">
        <v>2</v>
      </c>
      <c r="H87" s="93">
        <f t="shared" ref="H87" si="129">F87/G87</f>
        <v>5</v>
      </c>
      <c r="I87" s="87">
        <f t="shared" ref="I87" si="130">H87*E87</f>
        <v>250</v>
      </c>
      <c r="J87" s="87">
        <f t="shared" si="102"/>
        <v>31.5</v>
      </c>
      <c r="K87" s="87">
        <f t="shared" si="103"/>
        <v>3.66</v>
      </c>
      <c r="L87" s="89">
        <f t="shared" si="89"/>
        <v>0.15</v>
      </c>
      <c r="M87" s="87">
        <f t="shared" si="90"/>
        <v>250</v>
      </c>
      <c r="N87" s="89"/>
      <c r="O87" s="89"/>
    </row>
    <row r="88" spans="1:15">
      <c r="A88" s="49"/>
      <c r="B88" s="94"/>
      <c r="C88" s="91">
        <v>50</v>
      </c>
      <c r="D88" s="93">
        <v>5</v>
      </c>
      <c r="E88" s="88"/>
      <c r="F88" s="92"/>
      <c r="G88" s="92"/>
      <c r="H88" s="93"/>
      <c r="I88" s="88"/>
      <c r="J88" s="88"/>
      <c r="K88" s="88"/>
      <c r="L88" s="90"/>
      <c r="M88" s="88"/>
      <c r="N88" s="90"/>
      <c r="O88" s="90"/>
    </row>
    <row r="89" spans="1:15">
      <c r="A89" s="49"/>
      <c r="B89" s="94"/>
      <c r="C89" s="92"/>
      <c r="D89" s="93"/>
      <c r="E89" s="87">
        <v>50</v>
      </c>
      <c r="F89" s="91">
        <f t="shared" si="122"/>
        <v>10</v>
      </c>
      <c r="G89" s="91">
        <v>2</v>
      </c>
      <c r="H89" s="93">
        <f t="shared" ref="H89" si="131">F89/G89</f>
        <v>5</v>
      </c>
      <c r="I89" s="87">
        <f t="shared" ref="I89" si="132">H89*E89</f>
        <v>250</v>
      </c>
      <c r="J89" s="87">
        <f t="shared" si="102"/>
        <v>31.5</v>
      </c>
      <c r="K89" s="87">
        <f t="shared" si="103"/>
        <v>3.66</v>
      </c>
      <c r="L89" s="89">
        <f t="shared" si="89"/>
        <v>0.15</v>
      </c>
      <c r="M89" s="87">
        <f t="shared" si="90"/>
        <v>250</v>
      </c>
      <c r="N89" s="89"/>
      <c r="O89" s="89"/>
    </row>
    <row r="90" spans="1:15">
      <c r="A90" s="49"/>
      <c r="B90" s="94" t="s">
        <v>57</v>
      </c>
      <c r="C90" s="91">
        <v>0</v>
      </c>
      <c r="D90" s="93">
        <v>5</v>
      </c>
      <c r="E90" s="88"/>
      <c r="F90" s="92"/>
      <c r="G90" s="92"/>
      <c r="H90" s="93"/>
      <c r="I90" s="88"/>
      <c r="J90" s="88"/>
      <c r="K90" s="88"/>
      <c r="L90" s="90"/>
      <c r="M90" s="88"/>
      <c r="N90" s="90"/>
      <c r="O90" s="90"/>
    </row>
    <row r="91" spans="1:15">
      <c r="A91" s="49"/>
      <c r="B91" s="94"/>
      <c r="C91" s="92"/>
      <c r="D91" s="93"/>
      <c r="E91" s="87">
        <v>50</v>
      </c>
      <c r="F91" s="91">
        <f t="shared" si="122"/>
        <v>10</v>
      </c>
      <c r="G91" s="91">
        <v>2</v>
      </c>
      <c r="H91" s="93">
        <f t="shared" si="98"/>
        <v>5</v>
      </c>
      <c r="I91" s="87">
        <f t="shared" ref="I91" si="133">H91*E91</f>
        <v>250</v>
      </c>
      <c r="J91" s="87">
        <f t="shared" si="102"/>
        <v>31.5</v>
      </c>
      <c r="K91" s="87">
        <f t="shared" si="103"/>
        <v>3.66</v>
      </c>
      <c r="L91" s="89">
        <f t="shared" ref="L91:L153" si="134">I91*0.0006</f>
        <v>0.15</v>
      </c>
      <c r="M91" s="87">
        <f t="shared" ref="M91:M153" si="135">I91</f>
        <v>250</v>
      </c>
      <c r="N91" s="89"/>
      <c r="O91" s="89"/>
    </row>
    <row r="92" spans="1:15">
      <c r="A92" s="49"/>
      <c r="B92" s="94"/>
      <c r="C92" s="91">
        <v>50</v>
      </c>
      <c r="D92" s="93">
        <v>5</v>
      </c>
      <c r="E92" s="88"/>
      <c r="F92" s="92"/>
      <c r="G92" s="92"/>
      <c r="H92" s="93"/>
      <c r="I92" s="88"/>
      <c r="J92" s="88"/>
      <c r="K92" s="88"/>
      <c r="L92" s="90"/>
      <c r="M92" s="88"/>
      <c r="N92" s="90"/>
      <c r="O92" s="90"/>
    </row>
    <row r="93" spans="1:15">
      <c r="A93" s="49"/>
      <c r="B93" s="94"/>
      <c r="C93" s="92"/>
      <c r="D93" s="93"/>
      <c r="E93" s="87">
        <v>50</v>
      </c>
      <c r="F93" s="91">
        <f t="shared" si="122"/>
        <v>10</v>
      </c>
      <c r="G93" s="91">
        <v>2</v>
      </c>
      <c r="H93" s="93">
        <f t="shared" si="100"/>
        <v>5</v>
      </c>
      <c r="I93" s="87">
        <f t="shared" ref="I93" si="136">H93*E93</f>
        <v>250</v>
      </c>
      <c r="J93" s="87">
        <f t="shared" si="102"/>
        <v>31.5</v>
      </c>
      <c r="K93" s="87">
        <f t="shared" si="103"/>
        <v>3.66</v>
      </c>
      <c r="L93" s="89">
        <f t="shared" si="134"/>
        <v>0.15</v>
      </c>
      <c r="M93" s="87">
        <f t="shared" si="135"/>
        <v>250</v>
      </c>
      <c r="N93" s="89"/>
      <c r="O93" s="89"/>
    </row>
    <row r="94" spans="1:15">
      <c r="A94" s="49"/>
      <c r="B94" s="94" t="s">
        <v>58</v>
      </c>
      <c r="C94" s="91">
        <v>0</v>
      </c>
      <c r="D94" s="93">
        <v>5</v>
      </c>
      <c r="E94" s="88"/>
      <c r="F94" s="92"/>
      <c r="G94" s="92"/>
      <c r="H94" s="93"/>
      <c r="I94" s="88"/>
      <c r="J94" s="88"/>
      <c r="K94" s="88"/>
      <c r="L94" s="90"/>
      <c r="M94" s="88"/>
      <c r="N94" s="90"/>
      <c r="O94" s="90"/>
    </row>
    <row r="95" spans="1:15">
      <c r="A95" s="49"/>
      <c r="B95" s="94"/>
      <c r="C95" s="92"/>
      <c r="D95" s="93"/>
      <c r="E95" s="87">
        <v>50</v>
      </c>
      <c r="F95" s="91">
        <f t="shared" si="122"/>
        <v>10</v>
      </c>
      <c r="G95" s="91">
        <v>2</v>
      </c>
      <c r="H95" s="93">
        <f t="shared" si="104"/>
        <v>5</v>
      </c>
      <c r="I95" s="87">
        <f t="shared" ref="I95" si="137">H95*E95</f>
        <v>250</v>
      </c>
      <c r="J95" s="87">
        <f t="shared" si="102"/>
        <v>31.5</v>
      </c>
      <c r="K95" s="87">
        <f t="shared" si="103"/>
        <v>3.66</v>
      </c>
      <c r="L95" s="89">
        <f t="shared" si="134"/>
        <v>0.15</v>
      </c>
      <c r="M95" s="87">
        <f t="shared" si="135"/>
        <v>250</v>
      </c>
      <c r="N95" s="89"/>
      <c r="O95" s="89"/>
    </row>
    <row r="96" spans="1:15">
      <c r="A96" s="49"/>
      <c r="B96" s="94"/>
      <c r="C96" s="91">
        <v>50</v>
      </c>
      <c r="D96" s="93">
        <v>5</v>
      </c>
      <c r="E96" s="88"/>
      <c r="F96" s="92"/>
      <c r="G96" s="92"/>
      <c r="H96" s="93"/>
      <c r="I96" s="88"/>
      <c r="J96" s="88"/>
      <c r="K96" s="88"/>
      <c r="L96" s="90"/>
      <c r="M96" s="88"/>
      <c r="N96" s="90"/>
      <c r="O96" s="90"/>
    </row>
    <row r="97" spans="1:15">
      <c r="A97" s="49"/>
      <c r="B97" s="94"/>
      <c r="C97" s="92"/>
      <c r="D97" s="93"/>
      <c r="E97" s="87">
        <v>50</v>
      </c>
      <c r="F97" s="91">
        <f t="shared" si="122"/>
        <v>10</v>
      </c>
      <c r="G97" s="91">
        <v>2</v>
      </c>
      <c r="H97" s="93">
        <f t="shared" si="106"/>
        <v>5</v>
      </c>
      <c r="I97" s="87">
        <f t="shared" ref="I97" si="138">H97*E97</f>
        <v>250</v>
      </c>
      <c r="J97" s="87"/>
      <c r="K97" s="87"/>
      <c r="L97" s="89"/>
      <c r="M97" s="87"/>
      <c r="N97" s="89">
        <f t="shared" ref="N97:N113" si="139">I97*0.0003</f>
        <v>7.4999999999999997E-2</v>
      </c>
      <c r="O97" s="87">
        <f t="shared" ref="O97:O113" si="140">I97</f>
        <v>250</v>
      </c>
    </row>
    <row r="98" spans="1:15">
      <c r="A98" s="49"/>
      <c r="B98" s="94" t="s">
        <v>59</v>
      </c>
      <c r="C98" s="91">
        <v>0</v>
      </c>
      <c r="D98" s="93">
        <v>5</v>
      </c>
      <c r="E98" s="88"/>
      <c r="F98" s="92"/>
      <c r="G98" s="92"/>
      <c r="H98" s="93"/>
      <c r="I98" s="88"/>
      <c r="J98" s="88"/>
      <c r="K98" s="88"/>
      <c r="L98" s="90"/>
      <c r="M98" s="88"/>
      <c r="N98" s="90"/>
      <c r="O98" s="88"/>
    </row>
    <row r="99" spans="1:15">
      <c r="A99" s="49"/>
      <c r="B99" s="94"/>
      <c r="C99" s="92"/>
      <c r="D99" s="93"/>
      <c r="E99" s="87">
        <v>50</v>
      </c>
      <c r="F99" s="91">
        <f t="shared" si="122"/>
        <v>10</v>
      </c>
      <c r="G99" s="91">
        <v>2</v>
      </c>
      <c r="H99" s="93">
        <f t="shared" si="108"/>
        <v>5</v>
      </c>
      <c r="I99" s="87">
        <f t="shared" ref="I99" si="141">H99*E99</f>
        <v>250</v>
      </c>
      <c r="J99" s="87"/>
      <c r="K99" s="87"/>
      <c r="L99" s="89"/>
      <c r="M99" s="87"/>
      <c r="N99" s="89">
        <f t="shared" si="139"/>
        <v>7.4999999999999997E-2</v>
      </c>
      <c r="O99" s="87">
        <f t="shared" si="140"/>
        <v>250</v>
      </c>
    </row>
    <row r="100" spans="1:15">
      <c r="A100" s="49"/>
      <c r="B100" s="94"/>
      <c r="C100" s="91">
        <v>50</v>
      </c>
      <c r="D100" s="93">
        <v>5</v>
      </c>
      <c r="E100" s="88"/>
      <c r="F100" s="92"/>
      <c r="G100" s="92"/>
      <c r="H100" s="93"/>
      <c r="I100" s="88"/>
      <c r="J100" s="88"/>
      <c r="K100" s="88"/>
      <c r="L100" s="90"/>
      <c r="M100" s="88"/>
      <c r="N100" s="90"/>
      <c r="O100" s="88"/>
    </row>
    <row r="101" spans="1:15">
      <c r="A101" s="49"/>
      <c r="B101" s="94"/>
      <c r="C101" s="92"/>
      <c r="D101" s="93"/>
      <c r="E101" s="87">
        <v>50</v>
      </c>
      <c r="F101" s="91">
        <f t="shared" si="122"/>
        <v>10</v>
      </c>
      <c r="G101" s="91">
        <v>2</v>
      </c>
      <c r="H101" s="93">
        <f t="shared" si="110"/>
        <v>5</v>
      </c>
      <c r="I101" s="87">
        <f t="shared" ref="I101" si="142">H101*E101</f>
        <v>250</v>
      </c>
      <c r="J101" s="87"/>
      <c r="K101" s="87"/>
      <c r="L101" s="89"/>
      <c r="M101" s="87"/>
      <c r="N101" s="89">
        <f t="shared" si="139"/>
        <v>7.4999999999999997E-2</v>
      </c>
      <c r="O101" s="87">
        <f t="shared" si="140"/>
        <v>250</v>
      </c>
    </row>
    <row r="102" spans="1:15">
      <c r="A102" s="49"/>
      <c r="B102" s="94" t="s">
        <v>28</v>
      </c>
      <c r="C102" s="95">
        <v>0</v>
      </c>
      <c r="D102" s="93">
        <v>5</v>
      </c>
      <c r="E102" s="88"/>
      <c r="F102" s="92"/>
      <c r="G102" s="92"/>
      <c r="H102" s="93"/>
      <c r="I102" s="88"/>
      <c r="J102" s="88"/>
      <c r="K102" s="88"/>
      <c r="L102" s="90"/>
      <c r="M102" s="88"/>
      <c r="N102" s="90"/>
      <c r="O102" s="88"/>
    </row>
    <row r="103" spans="1:15">
      <c r="A103" s="49"/>
      <c r="B103" s="94"/>
      <c r="C103" s="95"/>
      <c r="D103" s="93"/>
      <c r="E103" s="87">
        <v>50</v>
      </c>
      <c r="F103" s="91">
        <f t="shared" si="122"/>
        <v>10</v>
      </c>
      <c r="G103" s="91">
        <v>2</v>
      </c>
      <c r="H103" s="93">
        <f t="shared" si="112"/>
        <v>5</v>
      </c>
      <c r="I103" s="87">
        <f t="shared" ref="I103:I165" si="143">H103*E103</f>
        <v>250</v>
      </c>
      <c r="J103" s="87"/>
      <c r="K103" s="87"/>
      <c r="L103" s="89"/>
      <c r="M103" s="87"/>
      <c r="N103" s="89">
        <f t="shared" si="139"/>
        <v>7.4999999999999997E-2</v>
      </c>
      <c r="O103" s="87">
        <f t="shared" si="140"/>
        <v>250</v>
      </c>
    </row>
    <row r="104" spans="1:15">
      <c r="A104" s="49"/>
      <c r="B104" s="91"/>
      <c r="C104" s="94">
        <v>50</v>
      </c>
      <c r="D104" s="93">
        <v>5</v>
      </c>
      <c r="E104" s="88"/>
      <c r="F104" s="92"/>
      <c r="G104" s="92"/>
      <c r="H104" s="93"/>
      <c r="I104" s="88"/>
      <c r="J104" s="88"/>
      <c r="K104" s="88"/>
      <c r="L104" s="90"/>
      <c r="M104" s="88"/>
      <c r="N104" s="90"/>
      <c r="O104" s="88"/>
    </row>
    <row r="105" spans="1:15">
      <c r="A105" s="49"/>
      <c r="B105" s="92"/>
      <c r="C105" s="94"/>
      <c r="D105" s="93"/>
      <c r="E105" s="87">
        <v>50</v>
      </c>
      <c r="F105" s="91">
        <f t="shared" si="122"/>
        <v>10</v>
      </c>
      <c r="G105" s="91">
        <v>2</v>
      </c>
      <c r="H105" s="93">
        <f t="shared" ref="H105" si="144">F105/G105</f>
        <v>5</v>
      </c>
      <c r="I105" s="87">
        <f t="shared" si="143"/>
        <v>250</v>
      </c>
      <c r="J105" s="87"/>
      <c r="K105" s="87"/>
      <c r="L105" s="89"/>
      <c r="M105" s="87"/>
      <c r="N105" s="89">
        <f t="shared" si="139"/>
        <v>7.4999999999999997E-2</v>
      </c>
      <c r="O105" s="87">
        <f t="shared" si="140"/>
        <v>250</v>
      </c>
    </row>
    <row r="106" spans="1:15">
      <c r="A106" s="49"/>
      <c r="B106" s="94" t="s">
        <v>60</v>
      </c>
      <c r="C106" s="91">
        <v>0</v>
      </c>
      <c r="D106" s="93">
        <v>5</v>
      </c>
      <c r="E106" s="88"/>
      <c r="F106" s="92"/>
      <c r="G106" s="92"/>
      <c r="H106" s="93"/>
      <c r="I106" s="88"/>
      <c r="J106" s="88"/>
      <c r="K106" s="88"/>
      <c r="L106" s="90"/>
      <c r="M106" s="88"/>
      <c r="N106" s="90"/>
      <c r="O106" s="88"/>
    </row>
    <row r="107" spans="1:15">
      <c r="A107" s="49"/>
      <c r="B107" s="94"/>
      <c r="C107" s="92"/>
      <c r="D107" s="93"/>
      <c r="E107" s="87">
        <v>50</v>
      </c>
      <c r="F107" s="91">
        <f t="shared" si="122"/>
        <v>10</v>
      </c>
      <c r="G107" s="91">
        <v>2</v>
      </c>
      <c r="H107" s="93">
        <f t="shared" ref="H107" si="145">F107/G107</f>
        <v>5</v>
      </c>
      <c r="I107" s="87">
        <f t="shared" si="143"/>
        <v>250</v>
      </c>
      <c r="J107" s="87"/>
      <c r="K107" s="87"/>
      <c r="L107" s="89"/>
      <c r="M107" s="87"/>
      <c r="N107" s="89">
        <f t="shared" si="139"/>
        <v>7.4999999999999997E-2</v>
      </c>
      <c r="O107" s="87">
        <f t="shared" si="140"/>
        <v>250</v>
      </c>
    </row>
    <row r="108" spans="1:15">
      <c r="A108" s="49"/>
      <c r="B108" s="94"/>
      <c r="C108" s="91">
        <v>50</v>
      </c>
      <c r="D108" s="93">
        <v>5</v>
      </c>
      <c r="E108" s="88"/>
      <c r="F108" s="92"/>
      <c r="G108" s="92"/>
      <c r="H108" s="93"/>
      <c r="I108" s="88"/>
      <c r="J108" s="88"/>
      <c r="K108" s="88"/>
      <c r="L108" s="90"/>
      <c r="M108" s="88"/>
      <c r="N108" s="90"/>
      <c r="O108" s="88"/>
    </row>
    <row r="109" spans="1:15">
      <c r="A109" s="49"/>
      <c r="B109" s="94"/>
      <c r="C109" s="92"/>
      <c r="D109" s="93"/>
      <c r="E109" s="87">
        <v>50</v>
      </c>
      <c r="F109" s="91">
        <f t="shared" si="122"/>
        <v>10</v>
      </c>
      <c r="G109" s="91">
        <v>2</v>
      </c>
      <c r="H109" s="93">
        <f t="shared" ref="H109" si="146">F109/G109</f>
        <v>5</v>
      </c>
      <c r="I109" s="87">
        <f t="shared" si="143"/>
        <v>250</v>
      </c>
      <c r="J109" s="87"/>
      <c r="K109" s="87"/>
      <c r="L109" s="89"/>
      <c r="M109" s="87"/>
      <c r="N109" s="89">
        <f t="shared" si="139"/>
        <v>7.4999999999999997E-2</v>
      </c>
      <c r="O109" s="87">
        <f t="shared" si="140"/>
        <v>250</v>
      </c>
    </row>
    <row r="110" spans="1:15">
      <c r="A110" s="49"/>
      <c r="B110" s="94" t="s">
        <v>64</v>
      </c>
      <c r="C110" s="91">
        <v>0</v>
      </c>
      <c r="D110" s="93">
        <v>5</v>
      </c>
      <c r="E110" s="88"/>
      <c r="F110" s="92"/>
      <c r="G110" s="92"/>
      <c r="H110" s="93"/>
      <c r="I110" s="88"/>
      <c r="J110" s="88"/>
      <c r="K110" s="88"/>
      <c r="L110" s="90"/>
      <c r="M110" s="88"/>
      <c r="N110" s="90"/>
      <c r="O110" s="88"/>
    </row>
    <row r="111" spans="1:15">
      <c r="A111" s="49"/>
      <c r="B111" s="94"/>
      <c r="C111" s="92"/>
      <c r="D111" s="93"/>
      <c r="E111" s="87">
        <v>50</v>
      </c>
      <c r="F111" s="91">
        <f t="shared" si="122"/>
        <v>10</v>
      </c>
      <c r="G111" s="91">
        <v>2</v>
      </c>
      <c r="H111" s="93">
        <f t="shared" ref="H111" si="147">F111/G111</f>
        <v>5</v>
      </c>
      <c r="I111" s="87">
        <f t="shared" si="143"/>
        <v>250</v>
      </c>
      <c r="J111" s="87"/>
      <c r="K111" s="87"/>
      <c r="L111" s="89"/>
      <c r="M111" s="87"/>
      <c r="N111" s="89">
        <f t="shared" si="139"/>
        <v>7.4999999999999997E-2</v>
      </c>
      <c r="O111" s="87">
        <f t="shared" si="140"/>
        <v>250</v>
      </c>
    </row>
    <row r="112" spans="1:15">
      <c r="A112" s="49"/>
      <c r="B112" s="94"/>
      <c r="C112" s="91">
        <v>50</v>
      </c>
      <c r="D112" s="93">
        <v>5</v>
      </c>
      <c r="E112" s="88"/>
      <c r="F112" s="92"/>
      <c r="G112" s="92"/>
      <c r="H112" s="93"/>
      <c r="I112" s="88"/>
      <c r="J112" s="88"/>
      <c r="K112" s="88"/>
      <c r="L112" s="90"/>
      <c r="M112" s="88"/>
      <c r="N112" s="90"/>
      <c r="O112" s="88"/>
    </row>
    <row r="113" spans="1:15">
      <c r="A113" s="49"/>
      <c r="B113" s="94"/>
      <c r="C113" s="92"/>
      <c r="D113" s="93"/>
      <c r="E113" s="87">
        <v>50</v>
      </c>
      <c r="F113" s="91">
        <f t="shared" si="122"/>
        <v>10</v>
      </c>
      <c r="G113" s="91">
        <v>2</v>
      </c>
      <c r="H113" s="93">
        <f t="shared" ref="H113" si="148">F113/G113</f>
        <v>5</v>
      </c>
      <c r="I113" s="87">
        <f t="shared" si="143"/>
        <v>250</v>
      </c>
      <c r="J113" s="87"/>
      <c r="K113" s="87"/>
      <c r="L113" s="89"/>
      <c r="M113" s="87"/>
      <c r="N113" s="89">
        <f t="shared" si="139"/>
        <v>7.4999999999999997E-2</v>
      </c>
      <c r="O113" s="87">
        <f t="shared" si="140"/>
        <v>250</v>
      </c>
    </row>
    <row r="114" spans="1:15">
      <c r="A114" s="49"/>
      <c r="B114" s="94" t="s">
        <v>65</v>
      </c>
      <c r="C114" s="95">
        <v>0</v>
      </c>
      <c r="D114" s="93">
        <v>5</v>
      </c>
      <c r="E114" s="88"/>
      <c r="F114" s="92"/>
      <c r="G114" s="92"/>
      <c r="H114" s="93"/>
      <c r="I114" s="88"/>
      <c r="J114" s="88"/>
      <c r="K114" s="88"/>
      <c r="L114" s="90"/>
      <c r="M114" s="88"/>
      <c r="N114" s="90"/>
      <c r="O114" s="88"/>
    </row>
    <row r="115" spans="1:15">
      <c r="A115" s="49"/>
      <c r="B115" s="94"/>
      <c r="C115" s="95"/>
      <c r="D115" s="93"/>
      <c r="E115" s="87">
        <v>50</v>
      </c>
      <c r="F115" s="91">
        <f t="shared" si="122"/>
        <v>10</v>
      </c>
      <c r="G115" s="91">
        <v>2</v>
      </c>
      <c r="H115" s="93">
        <f t="shared" ref="H115" si="149">F115/G115</f>
        <v>5</v>
      </c>
      <c r="I115" s="87">
        <f t="shared" si="143"/>
        <v>250</v>
      </c>
      <c r="J115" s="87">
        <f>I115*0.1*1.26</f>
        <v>31.5</v>
      </c>
      <c r="K115" s="87">
        <f t="shared" ref="K115:K133" si="150">E115*0.6*0.1*1.22</f>
        <v>3.66</v>
      </c>
      <c r="L115" s="89">
        <f t="shared" si="134"/>
        <v>0.15</v>
      </c>
      <c r="M115" s="87">
        <f t="shared" si="135"/>
        <v>250</v>
      </c>
      <c r="N115" s="87"/>
      <c r="O115" s="85"/>
    </row>
    <row r="116" spans="1:15">
      <c r="A116" s="49"/>
      <c r="B116" s="91"/>
      <c r="C116" s="94">
        <v>50</v>
      </c>
      <c r="D116" s="93">
        <v>5</v>
      </c>
      <c r="E116" s="88"/>
      <c r="F116" s="92"/>
      <c r="G116" s="92"/>
      <c r="H116" s="93"/>
      <c r="I116" s="88"/>
      <c r="J116" s="88"/>
      <c r="K116" s="88"/>
      <c r="L116" s="90"/>
      <c r="M116" s="88"/>
      <c r="N116" s="88"/>
      <c r="O116" s="86"/>
    </row>
    <row r="117" spans="1:15">
      <c r="A117" s="49"/>
      <c r="B117" s="92"/>
      <c r="C117" s="94"/>
      <c r="D117" s="93"/>
      <c r="E117" s="87">
        <v>50</v>
      </c>
      <c r="F117" s="91">
        <f t="shared" si="122"/>
        <v>10</v>
      </c>
      <c r="G117" s="91">
        <v>2</v>
      </c>
      <c r="H117" s="93">
        <f t="shared" ref="H117" si="151">F117/G117</f>
        <v>5</v>
      </c>
      <c r="I117" s="87">
        <f t="shared" si="143"/>
        <v>250</v>
      </c>
      <c r="J117" s="87">
        <f t="shared" ref="J117" si="152">I117*0.1*1.26</f>
        <v>31.5</v>
      </c>
      <c r="K117" s="87">
        <f t="shared" si="150"/>
        <v>3.66</v>
      </c>
      <c r="L117" s="89">
        <f t="shared" si="134"/>
        <v>0.15</v>
      </c>
      <c r="M117" s="87">
        <f t="shared" si="135"/>
        <v>250</v>
      </c>
      <c r="N117" s="87"/>
      <c r="O117" s="85"/>
    </row>
    <row r="118" spans="1:15">
      <c r="A118" s="49"/>
      <c r="B118" s="94" t="s">
        <v>66</v>
      </c>
      <c r="C118" s="91">
        <v>0</v>
      </c>
      <c r="D118" s="93">
        <v>5</v>
      </c>
      <c r="E118" s="88"/>
      <c r="F118" s="92"/>
      <c r="G118" s="92"/>
      <c r="H118" s="93"/>
      <c r="I118" s="88"/>
      <c r="J118" s="88"/>
      <c r="K118" s="88"/>
      <c r="L118" s="90"/>
      <c r="M118" s="88"/>
      <c r="N118" s="88"/>
      <c r="O118" s="86"/>
    </row>
    <row r="119" spans="1:15">
      <c r="A119" s="49"/>
      <c r="B119" s="94"/>
      <c r="C119" s="92"/>
      <c r="D119" s="93"/>
      <c r="E119" s="87">
        <v>50</v>
      </c>
      <c r="F119" s="91">
        <f t="shared" si="122"/>
        <v>10</v>
      </c>
      <c r="G119" s="91">
        <v>2</v>
      </c>
      <c r="H119" s="93">
        <f t="shared" ref="H119" si="153">F119/G119</f>
        <v>5</v>
      </c>
      <c r="I119" s="87">
        <f t="shared" si="143"/>
        <v>250</v>
      </c>
      <c r="J119" s="87">
        <f t="shared" ref="J119" si="154">I119*0.1*1.26</f>
        <v>31.5</v>
      </c>
      <c r="K119" s="87">
        <f t="shared" si="150"/>
        <v>3.66</v>
      </c>
      <c r="L119" s="89">
        <f t="shared" si="134"/>
        <v>0.15</v>
      </c>
      <c r="M119" s="87">
        <f t="shared" si="135"/>
        <v>250</v>
      </c>
      <c r="N119" s="87"/>
      <c r="O119" s="85"/>
    </row>
    <row r="120" spans="1:15">
      <c r="A120" s="49"/>
      <c r="B120" s="94"/>
      <c r="C120" s="91">
        <v>50</v>
      </c>
      <c r="D120" s="93">
        <v>5</v>
      </c>
      <c r="E120" s="88"/>
      <c r="F120" s="92"/>
      <c r="G120" s="92"/>
      <c r="H120" s="93"/>
      <c r="I120" s="88"/>
      <c r="J120" s="88"/>
      <c r="K120" s="88"/>
      <c r="L120" s="90"/>
      <c r="M120" s="88"/>
      <c r="N120" s="88"/>
      <c r="O120" s="86"/>
    </row>
    <row r="121" spans="1:15">
      <c r="A121" s="49"/>
      <c r="B121" s="94"/>
      <c r="C121" s="92"/>
      <c r="D121" s="93"/>
      <c r="E121" s="87">
        <v>50</v>
      </c>
      <c r="F121" s="91">
        <f t="shared" si="122"/>
        <v>10</v>
      </c>
      <c r="G121" s="91">
        <v>2</v>
      </c>
      <c r="H121" s="93">
        <f t="shared" ref="H121" si="155">F121/G121</f>
        <v>5</v>
      </c>
      <c r="I121" s="87">
        <f t="shared" si="143"/>
        <v>250</v>
      </c>
      <c r="J121" s="87">
        <f t="shared" ref="J121" si="156">I121*0.1*1.26</f>
        <v>31.5</v>
      </c>
      <c r="K121" s="87">
        <f t="shared" si="150"/>
        <v>3.66</v>
      </c>
      <c r="L121" s="89">
        <f t="shared" si="134"/>
        <v>0.15</v>
      </c>
      <c r="M121" s="87">
        <f t="shared" si="135"/>
        <v>250</v>
      </c>
      <c r="N121" s="87"/>
      <c r="O121" s="85"/>
    </row>
    <row r="122" spans="1:15">
      <c r="A122" s="49"/>
      <c r="B122" s="94" t="s">
        <v>67</v>
      </c>
      <c r="C122" s="91">
        <v>0</v>
      </c>
      <c r="D122" s="93">
        <v>5</v>
      </c>
      <c r="E122" s="88"/>
      <c r="F122" s="92"/>
      <c r="G122" s="92"/>
      <c r="H122" s="93"/>
      <c r="I122" s="88"/>
      <c r="J122" s="88"/>
      <c r="K122" s="88"/>
      <c r="L122" s="90"/>
      <c r="M122" s="88"/>
      <c r="N122" s="88"/>
      <c r="O122" s="86"/>
    </row>
    <row r="123" spans="1:15">
      <c r="A123" s="49"/>
      <c r="B123" s="94"/>
      <c r="C123" s="92"/>
      <c r="D123" s="93"/>
      <c r="E123" s="87">
        <v>50</v>
      </c>
      <c r="F123" s="91">
        <f t="shared" si="122"/>
        <v>10</v>
      </c>
      <c r="G123" s="91">
        <v>2</v>
      </c>
      <c r="H123" s="93">
        <f t="shared" ref="H123" si="157">F123/G123</f>
        <v>5</v>
      </c>
      <c r="I123" s="87">
        <f t="shared" si="143"/>
        <v>250</v>
      </c>
      <c r="J123" s="87">
        <f t="shared" ref="J123" si="158">I123*0.1*1.26</f>
        <v>31.5</v>
      </c>
      <c r="K123" s="87">
        <f t="shared" si="150"/>
        <v>3.66</v>
      </c>
      <c r="L123" s="89">
        <f t="shared" si="134"/>
        <v>0.15</v>
      </c>
      <c r="M123" s="87">
        <f t="shared" si="135"/>
        <v>250</v>
      </c>
      <c r="N123" s="87"/>
      <c r="O123" s="85"/>
    </row>
    <row r="124" spans="1:15">
      <c r="A124" s="49"/>
      <c r="B124" s="94"/>
      <c r="C124" s="91">
        <v>50</v>
      </c>
      <c r="D124" s="93">
        <v>5</v>
      </c>
      <c r="E124" s="88"/>
      <c r="F124" s="92"/>
      <c r="G124" s="92"/>
      <c r="H124" s="93"/>
      <c r="I124" s="88"/>
      <c r="J124" s="88"/>
      <c r="K124" s="88"/>
      <c r="L124" s="90"/>
      <c r="M124" s="88"/>
      <c r="N124" s="88"/>
      <c r="O124" s="86"/>
    </row>
    <row r="125" spans="1:15">
      <c r="A125" s="49"/>
      <c r="B125" s="94"/>
      <c r="C125" s="92"/>
      <c r="D125" s="93"/>
      <c r="E125" s="87">
        <v>50</v>
      </c>
      <c r="F125" s="91">
        <f t="shared" si="122"/>
        <v>10</v>
      </c>
      <c r="G125" s="91">
        <v>2</v>
      </c>
      <c r="H125" s="93">
        <f t="shared" ref="H125" si="159">F125/G125</f>
        <v>5</v>
      </c>
      <c r="I125" s="87">
        <f t="shared" si="143"/>
        <v>250</v>
      </c>
      <c r="J125" s="87">
        <f t="shared" ref="J125" si="160">I125*0.1*1.26</f>
        <v>31.5</v>
      </c>
      <c r="K125" s="87">
        <f t="shared" si="150"/>
        <v>3.66</v>
      </c>
      <c r="L125" s="89">
        <f t="shared" si="134"/>
        <v>0.15</v>
      </c>
      <c r="M125" s="87">
        <f t="shared" si="135"/>
        <v>250</v>
      </c>
      <c r="N125" s="87"/>
      <c r="O125" s="85"/>
    </row>
    <row r="126" spans="1:15">
      <c r="A126" s="49"/>
      <c r="B126" s="94" t="s">
        <v>68</v>
      </c>
      <c r="C126" s="95">
        <v>0</v>
      </c>
      <c r="D126" s="93">
        <v>5</v>
      </c>
      <c r="E126" s="88"/>
      <c r="F126" s="92"/>
      <c r="G126" s="92"/>
      <c r="H126" s="93"/>
      <c r="I126" s="88"/>
      <c r="J126" s="88"/>
      <c r="K126" s="88"/>
      <c r="L126" s="90"/>
      <c r="M126" s="88"/>
      <c r="N126" s="88"/>
      <c r="O126" s="86"/>
    </row>
    <row r="127" spans="1:15">
      <c r="A127" s="49"/>
      <c r="B127" s="94"/>
      <c r="C127" s="95"/>
      <c r="D127" s="93"/>
      <c r="E127" s="87">
        <v>50</v>
      </c>
      <c r="F127" s="91">
        <f t="shared" si="122"/>
        <v>10</v>
      </c>
      <c r="G127" s="91">
        <v>2</v>
      </c>
      <c r="H127" s="93">
        <f t="shared" ref="H127" si="161">F127/G127</f>
        <v>5</v>
      </c>
      <c r="I127" s="87">
        <f t="shared" si="143"/>
        <v>250</v>
      </c>
      <c r="J127" s="87">
        <f t="shared" ref="J127" si="162">I127*0.1*1.26</f>
        <v>31.5</v>
      </c>
      <c r="K127" s="87">
        <f t="shared" si="150"/>
        <v>3.66</v>
      </c>
      <c r="L127" s="89">
        <f t="shared" si="134"/>
        <v>0.15</v>
      </c>
      <c r="M127" s="87">
        <f t="shared" si="135"/>
        <v>250</v>
      </c>
      <c r="N127" s="87"/>
      <c r="O127" s="85"/>
    </row>
    <row r="128" spans="1:15">
      <c r="A128" s="49"/>
      <c r="B128" s="91"/>
      <c r="C128" s="94">
        <v>50</v>
      </c>
      <c r="D128" s="93">
        <v>5</v>
      </c>
      <c r="E128" s="88"/>
      <c r="F128" s="92"/>
      <c r="G128" s="92"/>
      <c r="H128" s="93"/>
      <c r="I128" s="88"/>
      <c r="J128" s="88"/>
      <c r="K128" s="88"/>
      <c r="L128" s="90"/>
      <c r="M128" s="88"/>
      <c r="N128" s="88"/>
      <c r="O128" s="86"/>
    </row>
    <row r="129" spans="1:15">
      <c r="A129" s="49"/>
      <c r="B129" s="92"/>
      <c r="C129" s="94"/>
      <c r="D129" s="93"/>
      <c r="E129" s="87">
        <v>50</v>
      </c>
      <c r="F129" s="91">
        <f t="shared" si="122"/>
        <v>10</v>
      </c>
      <c r="G129" s="91">
        <v>2</v>
      </c>
      <c r="H129" s="93">
        <f t="shared" ref="H129" si="163">F129/G129</f>
        <v>5</v>
      </c>
      <c r="I129" s="87">
        <f t="shared" si="143"/>
        <v>250</v>
      </c>
      <c r="J129" s="87">
        <f t="shared" ref="J129" si="164">I129*0.1*1.26</f>
        <v>31.5</v>
      </c>
      <c r="K129" s="87">
        <f t="shared" si="150"/>
        <v>3.66</v>
      </c>
      <c r="L129" s="89">
        <f t="shared" si="134"/>
        <v>0.15</v>
      </c>
      <c r="M129" s="87">
        <f t="shared" si="135"/>
        <v>250</v>
      </c>
      <c r="N129" s="87"/>
      <c r="O129" s="85"/>
    </row>
    <row r="130" spans="1:15">
      <c r="A130" s="49"/>
      <c r="B130" s="94" t="s">
        <v>69</v>
      </c>
      <c r="C130" s="91">
        <v>0</v>
      </c>
      <c r="D130" s="93">
        <v>5</v>
      </c>
      <c r="E130" s="88"/>
      <c r="F130" s="92"/>
      <c r="G130" s="92"/>
      <c r="H130" s="93"/>
      <c r="I130" s="88"/>
      <c r="J130" s="88"/>
      <c r="K130" s="88"/>
      <c r="L130" s="90"/>
      <c r="M130" s="88"/>
      <c r="N130" s="88"/>
      <c r="O130" s="86"/>
    </row>
    <row r="131" spans="1:15">
      <c r="A131" s="49"/>
      <c r="B131" s="94"/>
      <c r="C131" s="92"/>
      <c r="D131" s="93"/>
      <c r="E131" s="87">
        <v>50</v>
      </c>
      <c r="F131" s="91">
        <f t="shared" si="122"/>
        <v>10</v>
      </c>
      <c r="G131" s="91">
        <v>2</v>
      </c>
      <c r="H131" s="93">
        <f t="shared" ref="H131" si="165">F131/G131</f>
        <v>5</v>
      </c>
      <c r="I131" s="87">
        <f t="shared" si="143"/>
        <v>250</v>
      </c>
      <c r="J131" s="87">
        <f t="shared" ref="J131" si="166">I131*0.1*1.26</f>
        <v>31.5</v>
      </c>
      <c r="K131" s="87">
        <f t="shared" si="150"/>
        <v>3.66</v>
      </c>
      <c r="L131" s="89">
        <f t="shared" si="134"/>
        <v>0.15</v>
      </c>
      <c r="M131" s="87">
        <f t="shared" si="135"/>
        <v>250</v>
      </c>
      <c r="N131" s="87"/>
      <c r="O131" s="85"/>
    </row>
    <row r="132" spans="1:15">
      <c r="A132" s="49"/>
      <c r="B132" s="94"/>
      <c r="C132" s="91">
        <v>50</v>
      </c>
      <c r="D132" s="93">
        <v>5</v>
      </c>
      <c r="E132" s="88"/>
      <c r="F132" s="92"/>
      <c r="G132" s="92"/>
      <c r="H132" s="93"/>
      <c r="I132" s="88"/>
      <c r="J132" s="88"/>
      <c r="K132" s="88"/>
      <c r="L132" s="90"/>
      <c r="M132" s="88"/>
      <c r="N132" s="88"/>
      <c r="O132" s="86"/>
    </row>
    <row r="133" spans="1:15">
      <c r="A133" s="49"/>
      <c r="B133" s="94"/>
      <c r="C133" s="92"/>
      <c r="D133" s="93"/>
      <c r="E133" s="87">
        <v>50</v>
      </c>
      <c r="F133" s="91">
        <f t="shared" si="122"/>
        <v>10</v>
      </c>
      <c r="G133" s="91">
        <v>2</v>
      </c>
      <c r="H133" s="93">
        <f t="shared" ref="H133" si="167">F133/G133</f>
        <v>5</v>
      </c>
      <c r="I133" s="87">
        <f t="shared" si="143"/>
        <v>250</v>
      </c>
      <c r="J133" s="87">
        <f t="shared" ref="J133" si="168">I133*0.1*1.26</f>
        <v>31.5</v>
      </c>
      <c r="K133" s="87">
        <f t="shared" si="150"/>
        <v>3.66</v>
      </c>
      <c r="L133" s="89">
        <f t="shared" si="134"/>
        <v>0.15</v>
      </c>
      <c r="M133" s="87">
        <f t="shared" si="135"/>
        <v>250</v>
      </c>
      <c r="N133" s="87"/>
      <c r="O133" s="85"/>
    </row>
    <row r="134" spans="1:15">
      <c r="A134" s="49"/>
      <c r="B134" s="94" t="s">
        <v>70</v>
      </c>
      <c r="C134" s="91">
        <v>0</v>
      </c>
      <c r="D134" s="93">
        <v>5</v>
      </c>
      <c r="E134" s="88"/>
      <c r="F134" s="92"/>
      <c r="G134" s="92"/>
      <c r="H134" s="93"/>
      <c r="I134" s="88"/>
      <c r="J134" s="88"/>
      <c r="K134" s="88"/>
      <c r="L134" s="90"/>
      <c r="M134" s="88"/>
      <c r="N134" s="88"/>
      <c r="O134" s="86"/>
    </row>
    <row r="135" spans="1:15">
      <c r="A135" s="49"/>
      <c r="B135" s="94"/>
      <c r="C135" s="92"/>
      <c r="D135" s="93"/>
      <c r="E135" s="87">
        <v>50</v>
      </c>
      <c r="F135" s="91">
        <f t="shared" si="122"/>
        <v>10</v>
      </c>
      <c r="G135" s="91">
        <v>2</v>
      </c>
      <c r="H135" s="93">
        <f t="shared" ref="H135" si="169">F135/G135</f>
        <v>5</v>
      </c>
      <c r="I135" s="87">
        <f t="shared" si="143"/>
        <v>250</v>
      </c>
      <c r="J135" s="87"/>
      <c r="K135" s="87"/>
      <c r="L135" s="89"/>
      <c r="M135" s="87"/>
      <c r="N135" s="89">
        <f t="shared" ref="N135:N137" si="170">I135*0.0003</f>
        <v>7.4999999999999997E-2</v>
      </c>
      <c r="O135" s="87">
        <f t="shared" ref="O135:O137" si="171">I135</f>
        <v>250</v>
      </c>
    </row>
    <row r="136" spans="1:15">
      <c r="A136" s="49"/>
      <c r="B136" s="94"/>
      <c r="C136" s="91">
        <v>50</v>
      </c>
      <c r="D136" s="93">
        <v>5</v>
      </c>
      <c r="E136" s="88"/>
      <c r="F136" s="92"/>
      <c r="G136" s="92"/>
      <c r="H136" s="93"/>
      <c r="I136" s="88"/>
      <c r="J136" s="88"/>
      <c r="K136" s="88"/>
      <c r="L136" s="90"/>
      <c r="M136" s="88"/>
      <c r="N136" s="90"/>
      <c r="O136" s="88"/>
    </row>
    <row r="137" spans="1:15">
      <c r="A137" s="49"/>
      <c r="B137" s="94"/>
      <c r="C137" s="92"/>
      <c r="D137" s="93"/>
      <c r="E137" s="87">
        <v>50</v>
      </c>
      <c r="F137" s="91">
        <f t="shared" si="122"/>
        <v>11</v>
      </c>
      <c r="G137" s="91">
        <v>2</v>
      </c>
      <c r="H137" s="93">
        <f t="shared" ref="H137" si="172">F137/G137</f>
        <v>5.5</v>
      </c>
      <c r="I137" s="87">
        <f t="shared" si="143"/>
        <v>275</v>
      </c>
      <c r="J137" s="87"/>
      <c r="K137" s="87"/>
      <c r="L137" s="89"/>
      <c r="M137" s="87"/>
      <c r="N137" s="89">
        <f t="shared" si="170"/>
        <v>8.249999999999999E-2</v>
      </c>
      <c r="O137" s="87">
        <f t="shared" si="171"/>
        <v>275</v>
      </c>
    </row>
    <row r="138" spans="1:15">
      <c r="A138" s="49"/>
      <c r="B138" s="94" t="s">
        <v>71</v>
      </c>
      <c r="C138" s="95">
        <v>0</v>
      </c>
      <c r="D138" s="93">
        <v>6</v>
      </c>
      <c r="E138" s="88"/>
      <c r="F138" s="92"/>
      <c r="G138" s="92"/>
      <c r="H138" s="93"/>
      <c r="I138" s="88"/>
      <c r="J138" s="88"/>
      <c r="K138" s="88"/>
      <c r="L138" s="90"/>
      <c r="M138" s="88"/>
      <c r="N138" s="90"/>
      <c r="O138" s="88"/>
    </row>
    <row r="139" spans="1:15">
      <c r="A139" s="49"/>
      <c r="B139" s="94"/>
      <c r="C139" s="95"/>
      <c r="D139" s="93"/>
      <c r="E139" s="87">
        <v>50</v>
      </c>
      <c r="F139" s="91">
        <f t="shared" ref="F139:F187" si="173">D138+D140</f>
        <v>12</v>
      </c>
      <c r="G139" s="91">
        <v>2</v>
      </c>
      <c r="H139" s="93">
        <f t="shared" ref="H139" si="174">F139/G139</f>
        <v>6</v>
      </c>
      <c r="I139" s="87">
        <f t="shared" si="143"/>
        <v>300</v>
      </c>
      <c r="J139" s="87">
        <f>I139*0.1*1.26</f>
        <v>37.799999999999997</v>
      </c>
      <c r="K139" s="87">
        <f t="shared" ref="K139:K171" si="175">E139*0.6*0.1*1.22</f>
        <v>3.66</v>
      </c>
      <c r="L139" s="89">
        <f t="shared" si="134"/>
        <v>0.18</v>
      </c>
      <c r="M139" s="87">
        <f t="shared" si="135"/>
        <v>300</v>
      </c>
      <c r="N139" s="87"/>
      <c r="O139" s="85"/>
    </row>
    <row r="140" spans="1:15">
      <c r="A140" s="49"/>
      <c r="B140" s="91"/>
      <c r="C140" s="94">
        <v>50</v>
      </c>
      <c r="D140" s="93">
        <v>6</v>
      </c>
      <c r="E140" s="88"/>
      <c r="F140" s="92"/>
      <c r="G140" s="92"/>
      <c r="H140" s="93"/>
      <c r="I140" s="88"/>
      <c r="J140" s="88"/>
      <c r="K140" s="88"/>
      <c r="L140" s="90"/>
      <c r="M140" s="88"/>
      <c r="N140" s="88"/>
      <c r="O140" s="86"/>
    </row>
    <row r="141" spans="1:15">
      <c r="A141" s="49"/>
      <c r="B141" s="92"/>
      <c r="C141" s="94"/>
      <c r="D141" s="93"/>
      <c r="E141" s="87">
        <v>50</v>
      </c>
      <c r="F141" s="91">
        <f t="shared" si="173"/>
        <v>12</v>
      </c>
      <c r="G141" s="91">
        <v>2</v>
      </c>
      <c r="H141" s="93">
        <f t="shared" ref="H141" si="176">F141/G141</f>
        <v>6</v>
      </c>
      <c r="I141" s="87">
        <f t="shared" si="143"/>
        <v>300</v>
      </c>
      <c r="J141" s="87">
        <f t="shared" ref="J141" si="177">I141*0.1*1.26</f>
        <v>37.799999999999997</v>
      </c>
      <c r="K141" s="87">
        <f t="shared" si="175"/>
        <v>3.66</v>
      </c>
      <c r="L141" s="89">
        <f t="shared" si="134"/>
        <v>0.18</v>
      </c>
      <c r="M141" s="87">
        <f t="shared" si="135"/>
        <v>300</v>
      </c>
      <c r="N141" s="87"/>
      <c r="O141" s="85"/>
    </row>
    <row r="142" spans="1:15">
      <c r="A142" s="49"/>
      <c r="B142" s="94" t="s">
        <v>72</v>
      </c>
      <c r="C142" s="91">
        <v>0</v>
      </c>
      <c r="D142" s="93">
        <v>6</v>
      </c>
      <c r="E142" s="88"/>
      <c r="F142" s="92"/>
      <c r="G142" s="92"/>
      <c r="H142" s="93"/>
      <c r="I142" s="88"/>
      <c r="J142" s="88"/>
      <c r="K142" s="88"/>
      <c r="L142" s="90"/>
      <c r="M142" s="88"/>
      <c r="N142" s="88"/>
      <c r="O142" s="86"/>
    </row>
    <row r="143" spans="1:15">
      <c r="A143" s="49"/>
      <c r="B143" s="94"/>
      <c r="C143" s="92"/>
      <c r="D143" s="93"/>
      <c r="E143" s="87">
        <v>50</v>
      </c>
      <c r="F143" s="91">
        <f t="shared" si="173"/>
        <v>12</v>
      </c>
      <c r="G143" s="91">
        <v>2</v>
      </c>
      <c r="H143" s="93">
        <f t="shared" ref="H143" si="178">F143/G143</f>
        <v>6</v>
      </c>
      <c r="I143" s="87">
        <f t="shared" si="143"/>
        <v>300</v>
      </c>
      <c r="J143" s="87">
        <f t="shared" ref="J143" si="179">I143*0.1*1.26</f>
        <v>37.799999999999997</v>
      </c>
      <c r="K143" s="87">
        <f t="shared" si="175"/>
        <v>3.66</v>
      </c>
      <c r="L143" s="89">
        <f t="shared" si="134"/>
        <v>0.18</v>
      </c>
      <c r="M143" s="87">
        <f t="shared" si="135"/>
        <v>300</v>
      </c>
      <c r="N143" s="87"/>
      <c r="O143" s="85"/>
    </row>
    <row r="144" spans="1:15">
      <c r="A144" s="49"/>
      <c r="B144" s="94"/>
      <c r="C144" s="91">
        <v>50</v>
      </c>
      <c r="D144" s="93">
        <v>6</v>
      </c>
      <c r="E144" s="88"/>
      <c r="F144" s="92"/>
      <c r="G144" s="92"/>
      <c r="H144" s="93"/>
      <c r="I144" s="88"/>
      <c r="J144" s="88"/>
      <c r="K144" s="88"/>
      <c r="L144" s="90"/>
      <c r="M144" s="88"/>
      <c r="N144" s="88"/>
      <c r="O144" s="86"/>
    </row>
    <row r="145" spans="1:15">
      <c r="A145" s="49"/>
      <c r="B145" s="94"/>
      <c r="C145" s="92"/>
      <c r="D145" s="93"/>
      <c r="E145" s="87">
        <v>50</v>
      </c>
      <c r="F145" s="91">
        <f t="shared" si="173"/>
        <v>12</v>
      </c>
      <c r="G145" s="91">
        <v>2</v>
      </c>
      <c r="H145" s="93">
        <f t="shared" ref="H145" si="180">F145/G145</f>
        <v>6</v>
      </c>
      <c r="I145" s="87">
        <f t="shared" si="143"/>
        <v>300</v>
      </c>
      <c r="J145" s="87">
        <f t="shared" ref="J145" si="181">I145*0.1*1.26</f>
        <v>37.799999999999997</v>
      </c>
      <c r="K145" s="87">
        <f t="shared" si="175"/>
        <v>3.66</v>
      </c>
      <c r="L145" s="89">
        <f t="shared" si="134"/>
        <v>0.18</v>
      </c>
      <c r="M145" s="87">
        <f t="shared" si="135"/>
        <v>300</v>
      </c>
      <c r="N145" s="87"/>
      <c r="O145" s="85"/>
    </row>
    <row r="146" spans="1:15">
      <c r="A146" s="49"/>
      <c r="B146" s="94" t="s">
        <v>73</v>
      </c>
      <c r="C146" s="91">
        <v>0</v>
      </c>
      <c r="D146" s="93">
        <v>6</v>
      </c>
      <c r="E146" s="88"/>
      <c r="F146" s="92"/>
      <c r="G146" s="92"/>
      <c r="H146" s="93"/>
      <c r="I146" s="88"/>
      <c r="J146" s="88"/>
      <c r="K146" s="88"/>
      <c r="L146" s="90"/>
      <c r="M146" s="88"/>
      <c r="N146" s="88"/>
      <c r="O146" s="86"/>
    </row>
    <row r="147" spans="1:15">
      <c r="A147" s="49"/>
      <c r="B147" s="94"/>
      <c r="C147" s="92"/>
      <c r="D147" s="93"/>
      <c r="E147" s="87">
        <v>50</v>
      </c>
      <c r="F147" s="91">
        <f t="shared" si="173"/>
        <v>12</v>
      </c>
      <c r="G147" s="91">
        <v>2</v>
      </c>
      <c r="H147" s="93">
        <f t="shared" ref="H147" si="182">F147/G147</f>
        <v>6</v>
      </c>
      <c r="I147" s="87">
        <f t="shared" si="143"/>
        <v>300</v>
      </c>
      <c r="J147" s="87">
        <f t="shared" ref="J147" si="183">I147*0.1*1.26</f>
        <v>37.799999999999997</v>
      </c>
      <c r="K147" s="87">
        <f t="shared" si="175"/>
        <v>3.66</v>
      </c>
      <c r="L147" s="89">
        <f t="shared" si="134"/>
        <v>0.18</v>
      </c>
      <c r="M147" s="87">
        <f t="shared" si="135"/>
        <v>300</v>
      </c>
      <c r="N147" s="87"/>
      <c r="O147" s="85"/>
    </row>
    <row r="148" spans="1:15">
      <c r="A148" s="49"/>
      <c r="B148" s="94"/>
      <c r="C148" s="91">
        <v>50</v>
      </c>
      <c r="D148" s="93">
        <v>6</v>
      </c>
      <c r="E148" s="88"/>
      <c r="F148" s="92"/>
      <c r="G148" s="92"/>
      <c r="H148" s="93"/>
      <c r="I148" s="88"/>
      <c r="J148" s="88"/>
      <c r="K148" s="88"/>
      <c r="L148" s="90"/>
      <c r="M148" s="88"/>
      <c r="N148" s="88"/>
      <c r="O148" s="86"/>
    </row>
    <row r="149" spans="1:15">
      <c r="A149" s="49"/>
      <c r="B149" s="94"/>
      <c r="C149" s="92"/>
      <c r="D149" s="93"/>
      <c r="E149" s="87">
        <v>50</v>
      </c>
      <c r="F149" s="91">
        <f t="shared" si="173"/>
        <v>12</v>
      </c>
      <c r="G149" s="91">
        <v>2</v>
      </c>
      <c r="H149" s="93">
        <f t="shared" ref="H149" si="184">F149/G149</f>
        <v>6</v>
      </c>
      <c r="I149" s="87">
        <f t="shared" si="143"/>
        <v>300</v>
      </c>
      <c r="J149" s="87">
        <f t="shared" ref="J149" si="185">I149*0.1*1.26</f>
        <v>37.799999999999997</v>
      </c>
      <c r="K149" s="87">
        <f t="shared" si="175"/>
        <v>3.66</v>
      </c>
      <c r="L149" s="89">
        <f t="shared" si="134"/>
        <v>0.18</v>
      </c>
      <c r="M149" s="87">
        <f t="shared" si="135"/>
        <v>300</v>
      </c>
      <c r="N149" s="87"/>
      <c r="O149" s="85"/>
    </row>
    <row r="150" spans="1:15">
      <c r="A150" s="49"/>
      <c r="B150" s="94" t="s">
        <v>74</v>
      </c>
      <c r="C150" s="95">
        <v>0</v>
      </c>
      <c r="D150" s="93">
        <v>6</v>
      </c>
      <c r="E150" s="88"/>
      <c r="F150" s="92"/>
      <c r="G150" s="92"/>
      <c r="H150" s="93"/>
      <c r="I150" s="88"/>
      <c r="J150" s="88"/>
      <c r="K150" s="88"/>
      <c r="L150" s="90"/>
      <c r="M150" s="88"/>
      <c r="N150" s="88"/>
      <c r="O150" s="86"/>
    </row>
    <row r="151" spans="1:15">
      <c r="A151" s="49"/>
      <c r="B151" s="94"/>
      <c r="C151" s="95"/>
      <c r="D151" s="93"/>
      <c r="E151" s="87">
        <v>50</v>
      </c>
      <c r="F151" s="91">
        <f t="shared" si="173"/>
        <v>12</v>
      </c>
      <c r="G151" s="91">
        <v>2</v>
      </c>
      <c r="H151" s="93">
        <f t="shared" ref="H151" si="186">F151/G151</f>
        <v>6</v>
      </c>
      <c r="I151" s="87">
        <f t="shared" si="143"/>
        <v>300</v>
      </c>
      <c r="J151" s="87">
        <f t="shared" ref="J151" si="187">I151*0.1*1.26</f>
        <v>37.799999999999997</v>
      </c>
      <c r="K151" s="87">
        <f t="shared" si="175"/>
        <v>3.66</v>
      </c>
      <c r="L151" s="89">
        <f t="shared" si="134"/>
        <v>0.18</v>
      </c>
      <c r="M151" s="87">
        <f t="shared" si="135"/>
        <v>300</v>
      </c>
      <c r="N151" s="87"/>
      <c r="O151" s="85"/>
    </row>
    <row r="152" spans="1:15">
      <c r="A152" s="49"/>
      <c r="B152" s="91"/>
      <c r="C152" s="94">
        <v>50</v>
      </c>
      <c r="D152" s="93">
        <v>6</v>
      </c>
      <c r="E152" s="88"/>
      <c r="F152" s="92"/>
      <c r="G152" s="92"/>
      <c r="H152" s="93"/>
      <c r="I152" s="88"/>
      <c r="J152" s="88"/>
      <c r="K152" s="88"/>
      <c r="L152" s="90"/>
      <c r="M152" s="88"/>
      <c r="N152" s="88"/>
      <c r="O152" s="86"/>
    </row>
    <row r="153" spans="1:15">
      <c r="A153" s="49"/>
      <c r="B153" s="92"/>
      <c r="C153" s="94"/>
      <c r="D153" s="93"/>
      <c r="E153" s="87">
        <v>50</v>
      </c>
      <c r="F153" s="91">
        <f t="shared" si="173"/>
        <v>12</v>
      </c>
      <c r="G153" s="91">
        <v>2</v>
      </c>
      <c r="H153" s="93">
        <f t="shared" ref="H153" si="188">F153/G153</f>
        <v>6</v>
      </c>
      <c r="I153" s="87">
        <f t="shared" si="143"/>
        <v>300</v>
      </c>
      <c r="J153" s="87">
        <f t="shared" ref="J153" si="189">I153*0.1*1.26</f>
        <v>37.799999999999997</v>
      </c>
      <c r="K153" s="87">
        <f t="shared" si="175"/>
        <v>3.66</v>
      </c>
      <c r="L153" s="89">
        <f t="shared" si="134"/>
        <v>0.18</v>
      </c>
      <c r="M153" s="87">
        <f t="shared" si="135"/>
        <v>300</v>
      </c>
      <c r="N153" s="87"/>
      <c r="O153" s="85"/>
    </row>
    <row r="154" spans="1:15">
      <c r="A154" s="49"/>
      <c r="B154" s="94" t="s">
        <v>75</v>
      </c>
      <c r="C154" s="91">
        <v>0</v>
      </c>
      <c r="D154" s="93">
        <v>6</v>
      </c>
      <c r="E154" s="88"/>
      <c r="F154" s="92"/>
      <c r="G154" s="92"/>
      <c r="H154" s="93"/>
      <c r="I154" s="88"/>
      <c r="J154" s="88"/>
      <c r="K154" s="88"/>
      <c r="L154" s="90"/>
      <c r="M154" s="88"/>
      <c r="N154" s="88"/>
      <c r="O154" s="86"/>
    </row>
    <row r="155" spans="1:15">
      <c r="A155" s="49"/>
      <c r="B155" s="94"/>
      <c r="C155" s="92"/>
      <c r="D155" s="93"/>
      <c r="E155" s="87">
        <v>50</v>
      </c>
      <c r="F155" s="91">
        <f t="shared" si="173"/>
        <v>12</v>
      </c>
      <c r="G155" s="91">
        <v>2</v>
      </c>
      <c r="H155" s="93">
        <f t="shared" ref="H155" si="190">F155/G155</f>
        <v>6</v>
      </c>
      <c r="I155" s="87">
        <f t="shared" si="143"/>
        <v>300</v>
      </c>
      <c r="J155" s="87">
        <f t="shared" ref="J155" si="191">I155*0.1*1.26</f>
        <v>37.799999999999997</v>
      </c>
      <c r="K155" s="87">
        <f t="shared" si="175"/>
        <v>3.66</v>
      </c>
      <c r="L155" s="89">
        <f t="shared" ref="L155:L171" si="192">I155*0.0006</f>
        <v>0.18</v>
      </c>
      <c r="M155" s="87">
        <f t="shared" ref="M155:M171" si="193">I155</f>
        <v>300</v>
      </c>
      <c r="N155" s="87"/>
      <c r="O155" s="85"/>
    </row>
    <row r="156" spans="1:15">
      <c r="A156" s="49"/>
      <c r="B156" s="94"/>
      <c r="C156" s="91">
        <v>50</v>
      </c>
      <c r="D156" s="93">
        <v>6</v>
      </c>
      <c r="E156" s="88"/>
      <c r="F156" s="92"/>
      <c r="G156" s="92"/>
      <c r="H156" s="93"/>
      <c r="I156" s="88"/>
      <c r="J156" s="88"/>
      <c r="K156" s="88"/>
      <c r="L156" s="90"/>
      <c r="M156" s="88"/>
      <c r="N156" s="88"/>
      <c r="O156" s="86"/>
    </row>
    <row r="157" spans="1:15">
      <c r="A157" s="49"/>
      <c r="B157" s="94"/>
      <c r="C157" s="92"/>
      <c r="D157" s="93"/>
      <c r="E157" s="87">
        <v>50</v>
      </c>
      <c r="F157" s="91">
        <f t="shared" si="173"/>
        <v>12</v>
      </c>
      <c r="G157" s="91">
        <v>2</v>
      </c>
      <c r="H157" s="93">
        <f t="shared" ref="H157" si="194">F157/G157</f>
        <v>6</v>
      </c>
      <c r="I157" s="87">
        <f t="shared" si="143"/>
        <v>300</v>
      </c>
      <c r="J157" s="87">
        <f t="shared" ref="J157" si="195">I157*0.1*1.26</f>
        <v>37.799999999999997</v>
      </c>
      <c r="K157" s="87">
        <f t="shared" si="175"/>
        <v>3.66</v>
      </c>
      <c r="L157" s="89">
        <f t="shared" si="192"/>
        <v>0.18</v>
      </c>
      <c r="M157" s="87">
        <f t="shared" si="193"/>
        <v>300</v>
      </c>
      <c r="N157" s="87"/>
      <c r="O157" s="85"/>
    </row>
    <row r="158" spans="1:15">
      <c r="A158" s="49"/>
      <c r="B158" s="94" t="s">
        <v>76</v>
      </c>
      <c r="C158" s="91">
        <v>0</v>
      </c>
      <c r="D158" s="93">
        <v>6</v>
      </c>
      <c r="E158" s="88"/>
      <c r="F158" s="92"/>
      <c r="G158" s="92"/>
      <c r="H158" s="93"/>
      <c r="I158" s="88"/>
      <c r="J158" s="88"/>
      <c r="K158" s="88"/>
      <c r="L158" s="90"/>
      <c r="M158" s="88"/>
      <c r="N158" s="88"/>
      <c r="O158" s="86"/>
    </row>
    <row r="159" spans="1:15">
      <c r="A159" s="49"/>
      <c r="B159" s="94"/>
      <c r="C159" s="92"/>
      <c r="D159" s="93"/>
      <c r="E159" s="87">
        <v>50</v>
      </c>
      <c r="F159" s="91">
        <f t="shared" si="173"/>
        <v>12</v>
      </c>
      <c r="G159" s="91">
        <v>2</v>
      </c>
      <c r="H159" s="93">
        <f t="shared" ref="H159" si="196">F159/G159</f>
        <v>6</v>
      </c>
      <c r="I159" s="87">
        <f t="shared" si="143"/>
        <v>300</v>
      </c>
      <c r="J159" s="87">
        <f t="shared" ref="J159" si="197">I159*0.1*1.26</f>
        <v>37.799999999999997</v>
      </c>
      <c r="K159" s="87">
        <f t="shared" si="175"/>
        <v>3.66</v>
      </c>
      <c r="L159" s="89">
        <f t="shared" si="192"/>
        <v>0.18</v>
      </c>
      <c r="M159" s="87">
        <f t="shared" si="193"/>
        <v>300</v>
      </c>
      <c r="N159" s="87"/>
      <c r="O159" s="85"/>
    </row>
    <row r="160" spans="1:15">
      <c r="A160" s="49"/>
      <c r="B160" s="94"/>
      <c r="C160" s="91">
        <v>50</v>
      </c>
      <c r="D160" s="93">
        <v>6</v>
      </c>
      <c r="E160" s="88"/>
      <c r="F160" s="92"/>
      <c r="G160" s="92"/>
      <c r="H160" s="93"/>
      <c r="I160" s="88"/>
      <c r="J160" s="88"/>
      <c r="K160" s="88"/>
      <c r="L160" s="90"/>
      <c r="M160" s="88"/>
      <c r="N160" s="88"/>
      <c r="O160" s="86"/>
    </row>
    <row r="161" spans="1:15">
      <c r="A161" s="49"/>
      <c r="B161" s="94"/>
      <c r="C161" s="92"/>
      <c r="D161" s="93"/>
      <c r="E161" s="87">
        <v>50</v>
      </c>
      <c r="F161" s="91">
        <f t="shared" si="173"/>
        <v>12</v>
      </c>
      <c r="G161" s="91">
        <v>2</v>
      </c>
      <c r="H161" s="93">
        <f t="shared" ref="H161" si="198">F161/G161</f>
        <v>6</v>
      </c>
      <c r="I161" s="87">
        <f t="shared" si="143"/>
        <v>300</v>
      </c>
      <c r="J161" s="87">
        <f t="shared" ref="J161" si="199">I161*0.1*1.26</f>
        <v>37.799999999999997</v>
      </c>
      <c r="K161" s="87">
        <f t="shared" si="175"/>
        <v>3.66</v>
      </c>
      <c r="L161" s="89">
        <f t="shared" si="192"/>
        <v>0.18</v>
      </c>
      <c r="M161" s="87">
        <f t="shared" si="193"/>
        <v>300</v>
      </c>
      <c r="N161" s="87"/>
      <c r="O161" s="85"/>
    </row>
    <row r="162" spans="1:15">
      <c r="A162" s="49"/>
      <c r="B162" s="94" t="s">
        <v>77</v>
      </c>
      <c r="C162" s="95">
        <v>0</v>
      </c>
      <c r="D162" s="93">
        <v>6</v>
      </c>
      <c r="E162" s="88"/>
      <c r="F162" s="92"/>
      <c r="G162" s="92"/>
      <c r="H162" s="93"/>
      <c r="I162" s="88"/>
      <c r="J162" s="88"/>
      <c r="K162" s="88"/>
      <c r="L162" s="90"/>
      <c r="M162" s="88"/>
      <c r="N162" s="88"/>
      <c r="O162" s="86"/>
    </row>
    <row r="163" spans="1:15">
      <c r="A163" s="49"/>
      <c r="B163" s="94"/>
      <c r="C163" s="95"/>
      <c r="D163" s="93"/>
      <c r="E163" s="87">
        <v>50</v>
      </c>
      <c r="F163" s="91">
        <f t="shared" si="173"/>
        <v>12</v>
      </c>
      <c r="G163" s="91">
        <v>2</v>
      </c>
      <c r="H163" s="93">
        <f t="shared" ref="H163" si="200">F163/G163</f>
        <v>6</v>
      </c>
      <c r="I163" s="87">
        <f t="shared" si="143"/>
        <v>300</v>
      </c>
      <c r="J163" s="87">
        <f t="shared" ref="J163" si="201">I163*0.1*1.26</f>
        <v>37.799999999999997</v>
      </c>
      <c r="K163" s="87">
        <f t="shared" si="175"/>
        <v>3.66</v>
      </c>
      <c r="L163" s="89">
        <f t="shared" si="192"/>
        <v>0.18</v>
      </c>
      <c r="M163" s="87">
        <f t="shared" si="193"/>
        <v>300</v>
      </c>
      <c r="N163" s="87"/>
      <c r="O163" s="85"/>
    </row>
    <row r="164" spans="1:15">
      <c r="A164" s="49"/>
      <c r="B164" s="91"/>
      <c r="C164" s="94">
        <v>50</v>
      </c>
      <c r="D164" s="93">
        <v>6</v>
      </c>
      <c r="E164" s="88"/>
      <c r="F164" s="92"/>
      <c r="G164" s="92"/>
      <c r="H164" s="93"/>
      <c r="I164" s="88"/>
      <c r="J164" s="88"/>
      <c r="K164" s="88"/>
      <c r="L164" s="90"/>
      <c r="M164" s="88"/>
      <c r="N164" s="88"/>
      <c r="O164" s="86"/>
    </row>
    <row r="165" spans="1:15">
      <c r="A165" s="49"/>
      <c r="B165" s="92"/>
      <c r="C165" s="94"/>
      <c r="D165" s="93"/>
      <c r="E165" s="87">
        <v>50</v>
      </c>
      <c r="F165" s="91">
        <f t="shared" si="173"/>
        <v>12</v>
      </c>
      <c r="G165" s="91">
        <v>2</v>
      </c>
      <c r="H165" s="93">
        <f t="shared" ref="H165" si="202">F165/G165</f>
        <v>6</v>
      </c>
      <c r="I165" s="87">
        <f t="shared" si="143"/>
        <v>300</v>
      </c>
      <c r="J165" s="87">
        <f t="shared" ref="J165" si="203">I165*0.1*1.26</f>
        <v>37.799999999999997</v>
      </c>
      <c r="K165" s="87">
        <f t="shared" si="175"/>
        <v>3.66</v>
      </c>
      <c r="L165" s="89">
        <f t="shared" si="192"/>
        <v>0.18</v>
      </c>
      <c r="M165" s="87">
        <f t="shared" si="193"/>
        <v>300</v>
      </c>
      <c r="N165" s="87"/>
      <c r="O165" s="85"/>
    </row>
    <row r="166" spans="1:15">
      <c r="A166" s="49"/>
      <c r="B166" s="94" t="s">
        <v>78</v>
      </c>
      <c r="C166" s="91">
        <v>0</v>
      </c>
      <c r="D166" s="93">
        <v>6</v>
      </c>
      <c r="E166" s="88"/>
      <c r="F166" s="92"/>
      <c r="G166" s="92"/>
      <c r="H166" s="93"/>
      <c r="I166" s="88"/>
      <c r="J166" s="88"/>
      <c r="K166" s="88"/>
      <c r="L166" s="90"/>
      <c r="M166" s="88"/>
      <c r="N166" s="88"/>
      <c r="O166" s="86"/>
    </row>
    <row r="167" spans="1:15">
      <c r="A167" s="49"/>
      <c r="B167" s="94"/>
      <c r="C167" s="92"/>
      <c r="D167" s="93"/>
      <c r="E167" s="87">
        <v>50</v>
      </c>
      <c r="F167" s="91">
        <f t="shared" si="173"/>
        <v>12</v>
      </c>
      <c r="G167" s="91">
        <v>2</v>
      </c>
      <c r="H167" s="93">
        <f t="shared" ref="H167" si="204">F167/G167</f>
        <v>6</v>
      </c>
      <c r="I167" s="87">
        <f t="shared" ref="I167:I187" si="205">H167*E167</f>
        <v>300</v>
      </c>
      <c r="J167" s="87">
        <f t="shared" ref="J167" si="206">I167*0.1*1.26</f>
        <v>37.799999999999997</v>
      </c>
      <c r="K167" s="87">
        <f t="shared" si="175"/>
        <v>3.66</v>
      </c>
      <c r="L167" s="89">
        <f t="shared" si="192"/>
        <v>0.18</v>
      </c>
      <c r="M167" s="87">
        <f t="shared" si="193"/>
        <v>300</v>
      </c>
      <c r="N167" s="87"/>
      <c r="O167" s="85"/>
    </row>
    <row r="168" spans="1:15">
      <c r="A168" s="49"/>
      <c r="B168" s="94"/>
      <c r="C168" s="91">
        <v>50</v>
      </c>
      <c r="D168" s="93">
        <v>6</v>
      </c>
      <c r="E168" s="88"/>
      <c r="F168" s="92"/>
      <c r="G168" s="92"/>
      <c r="H168" s="93"/>
      <c r="I168" s="88"/>
      <c r="J168" s="88"/>
      <c r="K168" s="88"/>
      <c r="L168" s="90"/>
      <c r="M168" s="88"/>
      <c r="N168" s="88"/>
      <c r="O168" s="86"/>
    </row>
    <row r="169" spans="1:15">
      <c r="A169" s="49"/>
      <c r="B169" s="94"/>
      <c r="C169" s="92"/>
      <c r="D169" s="93"/>
      <c r="E169" s="87">
        <v>50</v>
      </c>
      <c r="F169" s="91">
        <f t="shared" si="173"/>
        <v>12</v>
      </c>
      <c r="G169" s="91">
        <v>2</v>
      </c>
      <c r="H169" s="93">
        <f t="shared" ref="H169" si="207">F169/G169</f>
        <v>6</v>
      </c>
      <c r="I169" s="87">
        <f t="shared" si="205"/>
        <v>300</v>
      </c>
      <c r="J169" s="87">
        <f t="shared" ref="J169" si="208">I169*0.1*1.26</f>
        <v>37.799999999999997</v>
      </c>
      <c r="K169" s="87">
        <f t="shared" si="175"/>
        <v>3.66</v>
      </c>
      <c r="L169" s="89">
        <f t="shared" si="192"/>
        <v>0.18</v>
      </c>
      <c r="M169" s="87">
        <f t="shared" si="193"/>
        <v>300</v>
      </c>
      <c r="N169" s="87"/>
      <c r="O169" s="85"/>
    </row>
    <row r="170" spans="1:15">
      <c r="A170" s="49"/>
      <c r="B170" s="94" t="s">
        <v>79</v>
      </c>
      <c r="C170" s="91">
        <v>0</v>
      </c>
      <c r="D170" s="93">
        <v>6</v>
      </c>
      <c r="E170" s="88"/>
      <c r="F170" s="92"/>
      <c r="G170" s="92"/>
      <c r="H170" s="93"/>
      <c r="I170" s="88"/>
      <c r="J170" s="88"/>
      <c r="K170" s="88"/>
      <c r="L170" s="90"/>
      <c r="M170" s="88"/>
      <c r="N170" s="88"/>
      <c r="O170" s="86"/>
    </row>
    <row r="171" spans="1:15">
      <c r="A171" s="49"/>
      <c r="B171" s="94"/>
      <c r="C171" s="92"/>
      <c r="D171" s="93"/>
      <c r="E171" s="87">
        <v>50</v>
      </c>
      <c r="F171" s="91">
        <f t="shared" si="173"/>
        <v>12</v>
      </c>
      <c r="G171" s="91">
        <v>2</v>
      </c>
      <c r="H171" s="93">
        <f t="shared" ref="H171" si="209">F171/G171</f>
        <v>6</v>
      </c>
      <c r="I171" s="87">
        <f t="shared" si="205"/>
        <v>300</v>
      </c>
      <c r="J171" s="87">
        <f t="shared" ref="J171" si="210">I171*0.1*1.26</f>
        <v>37.799999999999997</v>
      </c>
      <c r="K171" s="87">
        <f t="shared" si="175"/>
        <v>3.66</v>
      </c>
      <c r="L171" s="89">
        <f t="shared" si="192"/>
        <v>0.18</v>
      </c>
      <c r="M171" s="87">
        <f t="shared" si="193"/>
        <v>300</v>
      </c>
      <c r="N171" s="87"/>
      <c r="O171" s="85"/>
    </row>
    <row r="172" spans="1:15">
      <c r="A172" s="49"/>
      <c r="B172" s="94"/>
      <c r="C172" s="91">
        <v>50</v>
      </c>
      <c r="D172" s="93">
        <v>6</v>
      </c>
      <c r="E172" s="88"/>
      <c r="F172" s="92"/>
      <c r="G172" s="92"/>
      <c r="H172" s="93"/>
      <c r="I172" s="88"/>
      <c r="J172" s="88"/>
      <c r="K172" s="88"/>
      <c r="L172" s="90"/>
      <c r="M172" s="88"/>
      <c r="N172" s="88"/>
      <c r="O172" s="86"/>
    </row>
    <row r="173" spans="1:15">
      <c r="A173" s="49"/>
      <c r="B173" s="94"/>
      <c r="C173" s="92"/>
      <c r="D173" s="93"/>
      <c r="E173" s="87">
        <v>50</v>
      </c>
      <c r="F173" s="91">
        <f t="shared" si="173"/>
        <v>12</v>
      </c>
      <c r="G173" s="91">
        <v>2</v>
      </c>
      <c r="H173" s="93">
        <f t="shared" ref="H173" si="211">F173/G173</f>
        <v>6</v>
      </c>
      <c r="I173" s="87">
        <f t="shared" si="205"/>
        <v>300</v>
      </c>
      <c r="J173" s="87"/>
      <c r="K173" s="87"/>
      <c r="L173" s="89"/>
      <c r="M173" s="87"/>
      <c r="N173" s="89">
        <f t="shared" ref="N173" si="212">I173*0.0003</f>
        <v>0.09</v>
      </c>
      <c r="O173" s="87">
        <f t="shared" ref="O173" si="213">I173</f>
        <v>300</v>
      </c>
    </row>
    <row r="174" spans="1:15">
      <c r="A174" s="49"/>
      <c r="B174" s="94" t="s">
        <v>80</v>
      </c>
      <c r="C174" s="95">
        <v>0</v>
      </c>
      <c r="D174" s="93">
        <v>6</v>
      </c>
      <c r="E174" s="88"/>
      <c r="F174" s="92"/>
      <c r="G174" s="92"/>
      <c r="H174" s="93"/>
      <c r="I174" s="88"/>
      <c r="J174" s="88"/>
      <c r="K174" s="88"/>
      <c r="L174" s="90"/>
      <c r="M174" s="88"/>
      <c r="N174" s="90"/>
      <c r="O174" s="88"/>
    </row>
    <row r="175" spans="1:15">
      <c r="A175" s="49"/>
      <c r="B175" s="94"/>
      <c r="C175" s="95"/>
      <c r="D175" s="93"/>
      <c r="E175" s="87">
        <v>50</v>
      </c>
      <c r="F175" s="91">
        <f t="shared" si="173"/>
        <v>12</v>
      </c>
      <c r="G175" s="91">
        <v>2</v>
      </c>
      <c r="H175" s="93">
        <f t="shared" ref="H175" si="214">F175/G175</f>
        <v>6</v>
      </c>
      <c r="I175" s="87">
        <f t="shared" si="205"/>
        <v>300</v>
      </c>
      <c r="J175" s="87"/>
      <c r="K175" s="87"/>
      <c r="L175" s="89"/>
      <c r="M175" s="87"/>
      <c r="N175" s="89">
        <f t="shared" ref="N175:N187" si="215">I175*0.0003</f>
        <v>0.09</v>
      </c>
      <c r="O175" s="87">
        <f t="shared" ref="O175:O187" si="216">I175</f>
        <v>300</v>
      </c>
    </row>
    <row r="176" spans="1:15">
      <c r="A176" s="49"/>
      <c r="B176" s="91"/>
      <c r="C176" s="94">
        <v>50</v>
      </c>
      <c r="D176" s="93">
        <v>6</v>
      </c>
      <c r="E176" s="88"/>
      <c r="F176" s="92"/>
      <c r="G176" s="92"/>
      <c r="H176" s="93"/>
      <c r="I176" s="88"/>
      <c r="J176" s="88"/>
      <c r="K176" s="88"/>
      <c r="L176" s="90"/>
      <c r="M176" s="88"/>
      <c r="N176" s="90"/>
      <c r="O176" s="88"/>
    </row>
    <row r="177" spans="1:15">
      <c r="A177" s="49"/>
      <c r="B177" s="92"/>
      <c r="C177" s="94"/>
      <c r="D177" s="93"/>
      <c r="E177" s="87">
        <v>50</v>
      </c>
      <c r="F177" s="91">
        <f t="shared" si="173"/>
        <v>12</v>
      </c>
      <c r="G177" s="91">
        <v>2</v>
      </c>
      <c r="H177" s="93">
        <f t="shared" ref="H177" si="217">F177/G177</f>
        <v>6</v>
      </c>
      <c r="I177" s="87">
        <f t="shared" si="205"/>
        <v>300</v>
      </c>
      <c r="J177" s="87"/>
      <c r="K177" s="87"/>
      <c r="L177" s="89"/>
      <c r="M177" s="87"/>
      <c r="N177" s="89">
        <f t="shared" si="215"/>
        <v>0.09</v>
      </c>
      <c r="O177" s="87">
        <f t="shared" si="216"/>
        <v>300</v>
      </c>
    </row>
    <row r="178" spans="1:15">
      <c r="A178" s="49"/>
      <c r="B178" s="94" t="s">
        <v>81</v>
      </c>
      <c r="C178" s="91">
        <v>0</v>
      </c>
      <c r="D178" s="93">
        <v>6</v>
      </c>
      <c r="E178" s="88"/>
      <c r="F178" s="92"/>
      <c r="G178" s="92"/>
      <c r="H178" s="93"/>
      <c r="I178" s="88"/>
      <c r="J178" s="88"/>
      <c r="K178" s="88"/>
      <c r="L178" s="90"/>
      <c r="M178" s="88"/>
      <c r="N178" s="90"/>
      <c r="O178" s="88"/>
    </row>
    <row r="179" spans="1:15">
      <c r="A179" s="49"/>
      <c r="B179" s="94"/>
      <c r="C179" s="92"/>
      <c r="D179" s="93"/>
      <c r="E179" s="87">
        <v>50</v>
      </c>
      <c r="F179" s="91">
        <f t="shared" si="173"/>
        <v>12</v>
      </c>
      <c r="G179" s="91">
        <v>2</v>
      </c>
      <c r="H179" s="93">
        <f t="shared" ref="H179" si="218">F179/G179</f>
        <v>6</v>
      </c>
      <c r="I179" s="87">
        <f t="shared" si="205"/>
        <v>300</v>
      </c>
      <c r="J179" s="87"/>
      <c r="K179" s="87"/>
      <c r="L179" s="89"/>
      <c r="M179" s="87"/>
      <c r="N179" s="89">
        <f t="shared" si="215"/>
        <v>0.09</v>
      </c>
      <c r="O179" s="87">
        <f t="shared" si="216"/>
        <v>300</v>
      </c>
    </row>
    <row r="180" spans="1:15">
      <c r="A180" s="49"/>
      <c r="B180" s="94"/>
      <c r="C180" s="91">
        <v>50</v>
      </c>
      <c r="D180" s="93">
        <v>6</v>
      </c>
      <c r="E180" s="88"/>
      <c r="F180" s="92"/>
      <c r="G180" s="92"/>
      <c r="H180" s="93"/>
      <c r="I180" s="88"/>
      <c r="J180" s="88"/>
      <c r="K180" s="88"/>
      <c r="L180" s="90"/>
      <c r="M180" s="88"/>
      <c r="N180" s="90"/>
      <c r="O180" s="88"/>
    </row>
    <row r="181" spans="1:15">
      <c r="A181" s="49"/>
      <c r="B181" s="94"/>
      <c r="C181" s="92"/>
      <c r="D181" s="93"/>
      <c r="E181" s="87">
        <v>50</v>
      </c>
      <c r="F181" s="91">
        <f t="shared" si="173"/>
        <v>12</v>
      </c>
      <c r="G181" s="91">
        <v>2</v>
      </c>
      <c r="H181" s="93">
        <f t="shared" ref="H181" si="219">F181/G181</f>
        <v>6</v>
      </c>
      <c r="I181" s="87">
        <f t="shared" si="205"/>
        <v>300</v>
      </c>
      <c r="J181" s="87"/>
      <c r="K181" s="87"/>
      <c r="L181" s="89"/>
      <c r="M181" s="87"/>
      <c r="N181" s="89">
        <f t="shared" si="215"/>
        <v>0.09</v>
      </c>
      <c r="O181" s="87">
        <f t="shared" si="216"/>
        <v>300</v>
      </c>
    </row>
    <row r="182" spans="1:15">
      <c r="A182" s="49"/>
      <c r="B182" s="94" t="s">
        <v>82</v>
      </c>
      <c r="C182" s="91">
        <v>0</v>
      </c>
      <c r="D182" s="93">
        <v>6</v>
      </c>
      <c r="E182" s="88"/>
      <c r="F182" s="92"/>
      <c r="G182" s="92"/>
      <c r="H182" s="93"/>
      <c r="I182" s="88"/>
      <c r="J182" s="88"/>
      <c r="K182" s="88"/>
      <c r="L182" s="90"/>
      <c r="M182" s="88"/>
      <c r="N182" s="90"/>
      <c r="O182" s="88"/>
    </row>
    <row r="183" spans="1:15">
      <c r="A183" s="49"/>
      <c r="B183" s="94"/>
      <c r="C183" s="92"/>
      <c r="D183" s="93"/>
      <c r="E183" s="87">
        <v>50</v>
      </c>
      <c r="F183" s="91">
        <f t="shared" si="173"/>
        <v>12</v>
      </c>
      <c r="G183" s="91">
        <v>2</v>
      </c>
      <c r="H183" s="93">
        <f t="shared" ref="H183" si="220">F183/G183</f>
        <v>6</v>
      </c>
      <c r="I183" s="87">
        <f t="shared" si="205"/>
        <v>300</v>
      </c>
      <c r="J183" s="87"/>
      <c r="K183" s="87"/>
      <c r="L183" s="89"/>
      <c r="M183" s="87"/>
      <c r="N183" s="89">
        <f t="shared" si="215"/>
        <v>0.09</v>
      </c>
      <c r="O183" s="87">
        <f t="shared" si="216"/>
        <v>300</v>
      </c>
    </row>
    <row r="184" spans="1:15">
      <c r="A184" s="49"/>
      <c r="B184" s="94"/>
      <c r="C184" s="91">
        <v>50</v>
      </c>
      <c r="D184" s="93">
        <v>6</v>
      </c>
      <c r="E184" s="88"/>
      <c r="F184" s="92"/>
      <c r="G184" s="92"/>
      <c r="H184" s="93"/>
      <c r="I184" s="88"/>
      <c r="J184" s="88"/>
      <c r="K184" s="88"/>
      <c r="L184" s="90"/>
      <c r="M184" s="88"/>
      <c r="N184" s="90"/>
      <c r="O184" s="88"/>
    </row>
    <row r="185" spans="1:15">
      <c r="A185" s="49"/>
      <c r="B185" s="94"/>
      <c r="C185" s="92"/>
      <c r="D185" s="93"/>
      <c r="E185" s="87">
        <v>50</v>
      </c>
      <c r="F185" s="91">
        <f t="shared" si="173"/>
        <v>12</v>
      </c>
      <c r="G185" s="91">
        <v>2</v>
      </c>
      <c r="H185" s="93">
        <f t="shared" ref="H185" si="221">F185/G185</f>
        <v>6</v>
      </c>
      <c r="I185" s="87">
        <f t="shared" si="205"/>
        <v>300</v>
      </c>
      <c r="J185" s="87"/>
      <c r="K185" s="87"/>
      <c r="L185" s="89"/>
      <c r="M185" s="87"/>
      <c r="N185" s="89">
        <f t="shared" si="215"/>
        <v>0.09</v>
      </c>
      <c r="O185" s="87">
        <f t="shared" si="216"/>
        <v>300</v>
      </c>
    </row>
    <row r="186" spans="1:15">
      <c r="A186" s="49"/>
      <c r="B186" s="94" t="s">
        <v>83</v>
      </c>
      <c r="C186" s="95">
        <v>0</v>
      </c>
      <c r="D186" s="93">
        <v>6</v>
      </c>
      <c r="E186" s="88"/>
      <c r="F186" s="92"/>
      <c r="G186" s="92"/>
      <c r="H186" s="93"/>
      <c r="I186" s="88"/>
      <c r="J186" s="88"/>
      <c r="K186" s="88"/>
      <c r="L186" s="90"/>
      <c r="M186" s="88"/>
      <c r="N186" s="90"/>
      <c r="O186" s="88"/>
    </row>
    <row r="187" spans="1:15">
      <c r="A187" s="49"/>
      <c r="B187" s="94"/>
      <c r="C187" s="95"/>
      <c r="D187" s="93"/>
      <c r="E187" s="87">
        <v>50</v>
      </c>
      <c r="F187" s="91">
        <f t="shared" si="173"/>
        <v>12</v>
      </c>
      <c r="G187" s="91">
        <v>2</v>
      </c>
      <c r="H187" s="93">
        <f t="shared" ref="H187" si="222">F187/G187</f>
        <v>6</v>
      </c>
      <c r="I187" s="87">
        <f t="shared" si="205"/>
        <v>300</v>
      </c>
      <c r="J187" s="87"/>
      <c r="K187" s="87"/>
      <c r="L187" s="89"/>
      <c r="M187" s="87"/>
      <c r="N187" s="89">
        <f t="shared" si="215"/>
        <v>0.09</v>
      </c>
      <c r="O187" s="87">
        <f t="shared" si="216"/>
        <v>300</v>
      </c>
    </row>
    <row r="188" spans="1:15">
      <c r="A188" s="49"/>
      <c r="B188" s="91"/>
      <c r="C188" s="94">
        <v>34</v>
      </c>
      <c r="D188" s="93">
        <v>6</v>
      </c>
      <c r="E188" s="88"/>
      <c r="F188" s="92"/>
      <c r="G188" s="92"/>
      <c r="H188" s="93"/>
      <c r="I188" s="88"/>
      <c r="J188" s="88"/>
      <c r="K188" s="88"/>
      <c r="L188" s="90"/>
      <c r="M188" s="88"/>
      <c r="N188" s="90"/>
      <c r="O188" s="88"/>
    </row>
    <row r="189" spans="1:15">
      <c r="A189" s="49"/>
      <c r="B189" s="92"/>
      <c r="C189" s="94"/>
      <c r="D189" s="93"/>
      <c r="E189" s="57"/>
      <c r="F189" s="60"/>
      <c r="G189" s="60"/>
      <c r="H189" s="59"/>
      <c r="I189" s="57"/>
      <c r="J189" s="57"/>
      <c r="K189" s="57"/>
      <c r="L189" s="58"/>
      <c r="M189" s="57"/>
      <c r="N189" s="57"/>
      <c r="O189" s="68"/>
    </row>
    <row r="190" spans="1:15">
      <c r="A190" s="98" t="s">
        <v>16</v>
      </c>
      <c r="B190" s="98"/>
      <c r="C190" s="98"/>
      <c r="D190" s="98"/>
      <c r="E190" s="98"/>
      <c r="F190" s="98"/>
      <c r="G190" s="98"/>
      <c r="H190" s="98"/>
      <c r="I190" s="59">
        <f t="shared" ref="I190:N190" si="223">SUM(I7:I188)</f>
        <v>22650</v>
      </c>
      <c r="J190" s="59">
        <f t="shared" si="223"/>
        <v>1874.2499999999993</v>
      </c>
      <c r="K190" s="59">
        <f t="shared" si="223"/>
        <v>212.27999999999983</v>
      </c>
      <c r="L190" s="51">
        <f t="shared" si="223"/>
        <v>8.9249999999999989</v>
      </c>
      <c r="M190" s="59">
        <f t="shared" si="223"/>
        <v>14875</v>
      </c>
      <c r="N190" s="51">
        <f t="shared" si="223"/>
        <v>2.3324999999999996</v>
      </c>
      <c r="O190" s="59">
        <f>SUM(O7:O188)</f>
        <v>7775</v>
      </c>
    </row>
    <row r="191" spans="1:15">
      <c r="A191" s="52"/>
      <c r="B191" s="63"/>
      <c r="C191" s="99"/>
      <c r="D191" s="63"/>
      <c r="E191" s="53"/>
      <c r="F191" s="63"/>
      <c r="G191" s="63"/>
      <c r="H191" s="53"/>
      <c r="I191" s="52"/>
      <c r="J191" s="52"/>
      <c r="K191" s="52"/>
      <c r="L191" s="52"/>
      <c r="M191" s="52"/>
      <c r="N191" s="52"/>
    </row>
    <row r="192" spans="1:15">
      <c r="A192" s="52"/>
      <c r="B192" s="63"/>
      <c r="C192" s="99"/>
      <c r="D192" s="63"/>
      <c r="E192" s="53"/>
      <c r="F192" s="63"/>
      <c r="G192" s="63"/>
      <c r="H192" s="100"/>
      <c r="I192" s="100"/>
      <c r="J192" s="100"/>
      <c r="K192" s="100"/>
      <c r="L192" s="100"/>
      <c r="M192" s="100"/>
      <c r="N192" s="62"/>
    </row>
  </sheetData>
  <mergeCells count="1282">
    <mergeCell ref="H27:H28"/>
    <mergeCell ref="E25:E26"/>
    <mergeCell ref="E27:E28"/>
    <mergeCell ref="H21:H22"/>
    <mergeCell ref="E17:E18"/>
    <mergeCell ref="E19:E20"/>
    <mergeCell ref="E21:E22"/>
    <mergeCell ref="F21:F22"/>
    <mergeCell ref="M9:M10"/>
    <mergeCell ref="M11:M12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M7:M8"/>
    <mergeCell ref="M15:M16"/>
    <mergeCell ref="M17:M18"/>
    <mergeCell ref="M19:M20"/>
    <mergeCell ref="M21:M22"/>
    <mergeCell ref="M23:M24"/>
    <mergeCell ref="M25:M26"/>
    <mergeCell ref="M27:M28"/>
    <mergeCell ref="G17:G18"/>
    <mergeCell ref="G19:G20"/>
    <mergeCell ref="G21:G22"/>
    <mergeCell ref="F23:F24"/>
    <mergeCell ref="F25:F26"/>
    <mergeCell ref="D8:D9"/>
    <mergeCell ref="D10:D11"/>
    <mergeCell ref="D12:D13"/>
    <mergeCell ref="C18:C19"/>
    <mergeCell ref="C20:C21"/>
    <mergeCell ref="C22:C23"/>
    <mergeCell ref="C24:C25"/>
    <mergeCell ref="C26:C27"/>
    <mergeCell ref="F27:F28"/>
    <mergeCell ref="F17:F18"/>
    <mergeCell ref="F19:F20"/>
    <mergeCell ref="G23:G24"/>
    <mergeCell ref="G25:G26"/>
    <mergeCell ref="G27:G28"/>
    <mergeCell ref="D18:D19"/>
    <mergeCell ref="D20:D21"/>
    <mergeCell ref="C16:C17"/>
    <mergeCell ref="D26:D27"/>
    <mergeCell ref="D28:D29"/>
    <mergeCell ref="E29:E30"/>
    <mergeCell ref="F29:F30"/>
    <mergeCell ref="G29:G30"/>
    <mergeCell ref="J11:J12"/>
    <mergeCell ref="G7:G8"/>
    <mergeCell ref="G9:G10"/>
    <mergeCell ref="G11:G12"/>
    <mergeCell ref="F7:F8"/>
    <mergeCell ref="F9:F10"/>
    <mergeCell ref="F11:F12"/>
    <mergeCell ref="I13:I14"/>
    <mergeCell ref="D6:D7"/>
    <mergeCell ref="M13:M14"/>
    <mergeCell ref="B10:B11"/>
    <mergeCell ref="B14:B15"/>
    <mergeCell ref="B18:B19"/>
    <mergeCell ref="K7:K8"/>
    <mergeCell ref="J13:J14"/>
    <mergeCell ref="J15:J16"/>
    <mergeCell ref="J17:J18"/>
    <mergeCell ref="J19:J20"/>
    <mergeCell ref="I17:I18"/>
    <mergeCell ref="I15:I16"/>
    <mergeCell ref="I19:I20"/>
    <mergeCell ref="I11:I12"/>
    <mergeCell ref="H7:H8"/>
    <mergeCell ref="H9:H10"/>
    <mergeCell ref="H11:H12"/>
    <mergeCell ref="H13:H14"/>
    <mergeCell ref="E7:E8"/>
    <mergeCell ref="E9:E10"/>
    <mergeCell ref="K11:K12"/>
    <mergeCell ref="K13:K14"/>
    <mergeCell ref="D16:D17"/>
    <mergeCell ref="G15:G16"/>
    <mergeCell ref="K15:K16"/>
    <mergeCell ref="K17:K18"/>
    <mergeCell ref="K19:K20"/>
    <mergeCell ref="K21:K22"/>
    <mergeCell ref="K23:K24"/>
    <mergeCell ref="K25:K26"/>
    <mergeCell ref="K9:K10"/>
    <mergeCell ref="I7:I8"/>
    <mergeCell ref="I9:I10"/>
    <mergeCell ref="F13:F14"/>
    <mergeCell ref="F15:F16"/>
    <mergeCell ref="H15:H16"/>
    <mergeCell ref="E15:E16"/>
    <mergeCell ref="G13:G14"/>
    <mergeCell ref="K27:K28"/>
    <mergeCell ref="I27:I28"/>
    <mergeCell ref="J21:J22"/>
    <mergeCell ref="J23:J24"/>
    <mergeCell ref="J25:J26"/>
    <mergeCell ref="J27:J28"/>
    <mergeCell ref="I21:I22"/>
    <mergeCell ref="I23:I24"/>
    <mergeCell ref="I25:I26"/>
    <mergeCell ref="E23:E24"/>
    <mergeCell ref="H23:H24"/>
    <mergeCell ref="E11:E12"/>
    <mergeCell ref="E13:E14"/>
    <mergeCell ref="H25:H26"/>
    <mergeCell ref="H17:H18"/>
    <mergeCell ref="H19:H20"/>
    <mergeCell ref="J7:J8"/>
    <mergeCell ref="J9:J10"/>
    <mergeCell ref="B30:B31"/>
    <mergeCell ref="C30:C31"/>
    <mergeCell ref="D30:D31"/>
    <mergeCell ref="C32:C33"/>
    <mergeCell ref="D32:D33"/>
    <mergeCell ref="B34:B35"/>
    <mergeCell ref="C34:C35"/>
    <mergeCell ref="D34:D35"/>
    <mergeCell ref="C36:C37"/>
    <mergeCell ref="D36:D37"/>
    <mergeCell ref="B6:B7"/>
    <mergeCell ref="C6:C7"/>
    <mergeCell ref="C8:C9"/>
    <mergeCell ref="C10:C11"/>
    <mergeCell ref="C12:C13"/>
    <mergeCell ref="C14:C15"/>
    <mergeCell ref="D22:D23"/>
    <mergeCell ref="D24:D25"/>
    <mergeCell ref="B22:B23"/>
    <mergeCell ref="B26:B27"/>
    <mergeCell ref="C28:C29"/>
    <mergeCell ref="D14:D15"/>
    <mergeCell ref="D46:D47"/>
    <mergeCell ref="C48:C49"/>
    <mergeCell ref="D48:D49"/>
    <mergeCell ref="B50:B51"/>
    <mergeCell ref="C50:C51"/>
    <mergeCell ref="D50:D51"/>
    <mergeCell ref="C52:C53"/>
    <mergeCell ref="D52:D53"/>
    <mergeCell ref="B38:B39"/>
    <mergeCell ref="C38:C39"/>
    <mergeCell ref="D38:D39"/>
    <mergeCell ref="C40:C41"/>
    <mergeCell ref="D40:D41"/>
    <mergeCell ref="B42:B43"/>
    <mergeCell ref="C42:C43"/>
    <mergeCell ref="D42:D43"/>
    <mergeCell ref="C44:C45"/>
    <mergeCell ref="D44:D45"/>
    <mergeCell ref="F49:F50"/>
    <mergeCell ref="G49:G50"/>
    <mergeCell ref="F31:F32"/>
    <mergeCell ref="G31:G32"/>
    <mergeCell ref="F33:F34"/>
    <mergeCell ref="G33:G34"/>
    <mergeCell ref="F35:F36"/>
    <mergeCell ref="G35:G36"/>
    <mergeCell ref="F37:F38"/>
    <mergeCell ref="G37:G38"/>
    <mergeCell ref="F39:F40"/>
    <mergeCell ref="G39:G40"/>
    <mergeCell ref="B54:B55"/>
    <mergeCell ref="C54:C55"/>
    <mergeCell ref="D54:D55"/>
    <mergeCell ref="C56:C57"/>
    <mergeCell ref="D56:D57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B46:B47"/>
    <mergeCell ref="C46:C47"/>
    <mergeCell ref="F51:F52"/>
    <mergeCell ref="G51:G52"/>
    <mergeCell ref="F53:F54"/>
    <mergeCell ref="G53:G54"/>
    <mergeCell ref="F55:F56"/>
    <mergeCell ref="G55:G56"/>
    <mergeCell ref="I29:I30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I31:I32"/>
    <mergeCell ref="I33:I34"/>
    <mergeCell ref="I35:I36"/>
    <mergeCell ref="F41:F42"/>
    <mergeCell ref="G41:G42"/>
    <mergeCell ref="F43:F44"/>
    <mergeCell ref="G43:G44"/>
    <mergeCell ref="F45:F46"/>
    <mergeCell ref="G45:G46"/>
    <mergeCell ref="F47:F48"/>
    <mergeCell ref="G47:G48"/>
    <mergeCell ref="I55:I56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M47:M48"/>
    <mergeCell ref="M49:M50"/>
    <mergeCell ref="M51:M52"/>
    <mergeCell ref="M53:M54"/>
    <mergeCell ref="M55:M56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K47:K48"/>
    <mergeCell ref="K49:K50"/>
    <mergeCell ref="K51:K52"/>
    <mergeCell ref="K53:K54"/>
    <mergeCell ref="K55:K56"/>
    <mergeCell ref="L29:L30"/>
    <mergeCell ref="L31:L32"/>
    <mergeCell ref="L33:L34"/>
    <mergeCell ref="L35:L36"/>
    <mergeCell ref="K59:K60"/>
    <mergeCell ref="L59:L60"/>
    <mergeCell ref="M59:M60"/>
    <mergeCell ref="C60:C61"/>
    <mergeCell ref="D60:D61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B58:B59"/>
    <mergeCell ref="C58:C59"/>
    <mergeCell ref="D58:D59"/>
    <mergeCell ref="E59:E60"/>
    <mergeCell ref="F59:F60"/>
    <mergeCell ref="G59:G60"/>
    <mergeCell ref="H59:H60"/>
    <mergeCell ref="I59:I60"/>
    <mergeCell ref="J59:J60"/>
    <mergeCell ref="K63:K64"/>
    <mergeCell ref="L63:L64"/>
    <mergeCell ref="M63:M64"/>
    <mergeCell ref="C64:C65"/>
    <mergeCell ref="D64:D65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B62:B63"/>
    <mergeCell ref="C62:C63"/>
    <mergeCell ref="D62:D63"/>
    <mergeCell ref="E63:E64"/>
    <mergeCell ref="F63:F64"/>
    <mergeCell ref="G63:G64"/>
    <mergeCell ref="H63:H64"/>
    <mergeCell ref="I63:I64"/>
    <mergeCell ref="J63:J64"/>
    <mergeCell ref="K67:K68"/>
    <mergeCell ref="L67:L68"/>
    <mergeCell ref="M67:M68"/>
    <mergeCell ref="C68:C69"/>
    <mergeCell ref="D68:D69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B66:B67"/>
    <mergeCell ref="C66:C67"/>
    <mergeCell ref="D66:D67"/>
    <mergeCell ref="E67:E68"/>
    <mergeCell ref="F67:F68"/>
    <mergeCell ref="G67:G68"/>
    <mergeCell ref="H67:H68"/>
    <mergeCell ref="I67:I68"/>
    <mergeCell ref="J67:J68"/>
    <mergeCell ref="K71:K72"/>
    <mergeCell ref="L71:L72"/>
    <mergeCell ref="M71:M72"/>
    <mergeCell ref="C72:C73"/>
    <mergeCell ref="D72:D73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B70:B71"/>
    <mergeCell ref="C70:C71"/>
    <mergeCell ref="D70:D71"/>
    <mergeCell ref="E71:E72"/>
    <mergeCell ref="F71:F72"/>
    <mergeCell ref="G71:G72"/>
    <mergeCell ref="H71:H72"/>
    <mergeCell ref="I71:I72"/>
    <mergeCell ref="J71:J72"/>
    <mergeCell ref="B72:B73"/>
    <mergeCell ref="K75:K76"/>
    <mergeCell ref="L75:L76"/>
    <mergeCell ref="M75:M76"/>
    <mergeCell ref="C76:C77"/>
    <mergeCell ref="D76:D77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B74:B75"/>
    <mergeCell ref="C74:C75"/>
    <mergeCell ref="D74:D75"/>
    <mergeCell ref="E75:E76"/>
    <mergeCell ref="F75:F76"/>
    <mergeCell ref="G75:G76"/>
    <mergeCell ref="H75:H76"/>
    <mergeCell ref="I75:I76"/>
    <mergeCell ref="J75:J76"/>
    <mergeCell ref="B76:B77"/>
    <mergeCell ref="K79:K80"/>
    <mergeCell ref="L79:L80"/>
    <mergeCell ref="M79:M80"/>
    <mergeCell ref="C80:C81"/>
    <mergeCell ref="D80:D81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B78:B79"/>
    <mergeCell ref="C78:C79"/>
    <mergeCell ref="D78:D79"/>
    <mergeCell ref="E79:E80"/>
    <mergeCell ref="F79:F80"/>
    <mergeCell ref="G79:G80"/>
    <mergeCell ref="H79:H80"/>
    <mergeCell ref="I79:I80"/>
    <mergeCell ref="J79:J80"/>
    <mergeCell ref="B80:B81"/>
    <mergeCell ref="K83:K84"/>
    <mergeCell ref="L83:L84"/>
    <mergeCell ref="M83:M84"/>
    <mergeCell ref="C84:C85"/>
    <mergeCell ref="D84:D85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B82:B83"/>
    <mergeCell ref="C82:C83"/>
    <mergeCell ref="D82:D83"/>
    <mergeCell ref="E83:E84"/>
    <mergeCell ref="F83:F84"/>
    <mergeCell ref="G83:G84"/>
    <mergeCell ref="H83:H84"/>
    <mergeCell ref="I83:I84"/>
    <mergeCell ref="J83:J84"/>
    <mergeCell ref="B84:B85"/>
    <mergeCell ref="K87:K88"/>
    <mergeCell ref="L87:L88"/>
    <mergeCell ref="M87:M88"/>
    <mergeCell ref="C88:C89"/>
    <mergeCell ref="D88:D89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B86:B87"/>
    <mergeCell ref="C86:C87"/>
    <mergeCell ref="D86:D87"/>
    <mergeCell ref="E87:E88"/>
    <mergeCell ref="F87:F88"/>
    <mergeCell ref="G87:G88"/>
    <mergeCell ref="H87:H88"/>
    <mergeCell ref="I87:I88"/>
    <mergeCell ref="J87:J88"/>
    <mergeCell ref="B88:B89"/>
    <mergeCell ref="K91:K92"/>
    <mergeCell ref="L91:L92"/>
    <mergeCell ref="M91:M92"/>
    <mergeCell ref="C92:C93"/>
    <mergeCell ref="D92:D93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B90:B91"/>
    <mergeCell ref="C90:C91"/>
    <mergeCell ref="D90:D91"/>
    <mergeCell ref="E91:E92"/>
    <mergeCell ref="F91:F92"/>
    <mergeCell ref="G91:G92"/>
    <mergeCell ref="H91:H92"/>
    <mergeCell ref="I91:I92"/>
    <mergeCell ref="J91:J92"/>
    <mergeCell ref="B92:B93"/>
    <mergeCell ref="K95:K96"/>
    <mergeCell ref="L95:L96"/>
    <mergeCell ref="M95:M96"/>
    <mergeCell ref="C96:C97"/>
    <mergeCell ref="D96:D97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B94:B95"/>
    <mergeCell ref="C94:C95"/>
    <mergeCell ref="D94:D95"/>
    <mergeCell ref="E95:E96"/>
    <mergeCell ref="F95:F96"/>
    <mergeCell ref="G95:G96"/>
    <mergeCell ref="H95:H96"/>
    <mergeCell ref="I95:I96"/>
    <mergeCell ref="J95:J96"/>
    <mergeCell ref="B96:B97"/>
    <mergeCell ref="F103:F104"/>
    <mergeCell ref="G103:G104"/>
    <mergeCell ref="H103:H104"/>
    <mergeCell ref="I103:I104"/>
    <mergeCell ref="J103:J104"/>
    <mergeCell ref="B104:B105"/>
    <mergeCell ref="E105:E106"/>
    <mergeCell ref="H105:H106"/>
    <mergeCell ref="K99:K100"/>
    <mergeCell ref="L99:L100"/>
    <mergeCell ref="M99:M100"/>
    <mergeCell ref="C100:C101"/>
    <mergeCell ref="D100:D101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B98:B99"/>
    <mergeCell ref="C98:C99"/>
    <mergeCell ref="D98:D99"/>
    <mergeCell ref="E99:E100"/>
    <mergeCell ref="F99:F100"/>
    <mergeCell ref="G99:G100"/>
    <mergeCell ref="H99:H100"/>
    <mergeCell ref="I99:I100"/>
    <mergeCell ref="J99:J100"/>
    <mergeCell ref="B100:B101"/>
    <mergeCell ref="O45:O46"/>
    <mergeCell ref="O47:O48"/>
    <mergeCell ref="O49:O50"/>
    <mergeCell ref="O51:O52"/>
    <mergeCell ref="K103:K104"/>
    <mergeCell ref="L103:L104"/>
    <mergeCell ref="M103:M104"/>
    <mergeCell ref="C104:C105"/>
    <mergeCell ref="D104:D105"/>
    <mergeCell ref="A190:H190"/>
    <mergeCell ref="C191:C192"/>
    <mergeCell ref="H192:M192"/>
    <mergeCell ref="B8:B9"/>
    <mergeCell ref="B12:B13"/>
    <mergeCell ref="B16:B17"/>
    <mergeCell ref="B20:B21"/>
    <mergeCell ref="B24:B25"/>
    <mergeCell ref="B28:B29"/>
    <mergeCell ref="B32:B33"/>
    <mergeCell ref="B36:B37"/>
    <mergeCell ref="B40:B41"/>
    <mergeCell ref="B44:B45"/>
    <mergeCell ref="B48:B49"/>
    <mergeCell ref="B52:B53"/>
    <mergeCell ref="B56:B57"/>
    <mergeCell ref="B60:B61"/>
    <mergeCell ref="B64:B65"/>
    <mergeCell ref="B68:B69"/>
    <mergeCell ref="B102:B103"/>
    <mergeCell ref="C102:C103"/>
    <mergeCell ref="D102:D103"/>
    <mergeCell ref="E103:E104"/>
    <mergeCell ref="O81:O82"/>
    <mergeCell ref="O83:O84"/>
    <mergeCell ref="O85:O86"/>
    <mergeCell ref="O87:O88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N51:N52"/>
    <mergeCell ref="N53:N54"/>
    <mergeCell ref="N55:N56"/>
    <mergeCell ref="O89:O90"/>
    <mergeCell ref="O91:O92"/>
    <mergeCell ref="O93:O94"/>
    <mergeCell ref="O95:O96"/>
    <mergeCell ref="O97:O98"/>
    <mergeCell ref="O99:O100"/>
    <mergeCell ref="O101:O102"/>
    <mergeCell ref="O103:O104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O71:O72"/>
    <mergeCell ref="O73:O74"/>
    <mergeCell ref="O75:O76"/>
    <mergeCell ref="O77:O78"/>
    <mergeCell ref="O79:O80"/>
    <mergeCell ref="N93:N94"/>
    <mergeCell ref="N95:N96"/>
    <mergeCell ref="N97:N98"/>
    <mergeCell ref="N99:N100"/>
    <mergeCell ref="N101:N102"/>
    <mergeCell ref="N103:N104"/>
    <mergeCell ref="A1:O1"/>
    <mergeCell ref="A2:O2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39:N40"/>
    <mergeCell ref="N41:N42"/>
    <mergeCell ref="N43:N44"/>
    <mergeCell ref="N45:N46"/>
    <mergeCell ref="N47:N48"/>
    <mergeCell ref="N49:N50"/>
    <mergeCell ref="B114:B115"/>
    <mergeCell ref="C114:C115"/>
    <mergeCell ref="D114:D115"/>
    <mergeCell ref="B116:B117"/>
    <mergeCell ref="C116:C117"/>
    <mergeCell ref="D116:D117"/>
    <mergeCell ref="B118:B119"/>
    <mergeCell ref="C118:C119"/>
    <mergeCell ref="D118:D119"/>
    <mergeCell ref="B108:B109"/>
    <mergeCell ref="C108:C109"/>
    <mergeCell ref="D108:D109"/>
    <mergeCell ref="B110:B111"/>
    <mergeCell ref="C110:C111"/>
    <mergeCell ref="D110:D111"/>
    <mergeCell ref="B112:B113"/>
    <mergeCell ref="C112:C113"/>
    <mergeCell ref="D112:D113"/>
    <mergeCell ref="B126:B127"/>
    <mergeCell ref="C126:C127"/>
    <mergeCell ref="D126:D127"/>
    <mergeCell ref="B128:B129"/>
    <mergeCell ref="C128:C129"/>
    <mergeCell ref="D128:D129"/>
    <mergeCell ref="B130:B131"/>
    <mergeCell ref="C130:C131"/>
    <mergeCell ref="D130:D131"/>
    <mergeCell ref="B120:B121"/>
    <mergeCell ref="C120:C121"/>
    <mergeCell ref="D120:D121"/>
    <mergeCell ref="B122:B123"/>
    <mergeCell ref="C122:C123"/>
    <mergeCell ref="D122:D123"/>
    <mergeCell ref="B124:B125"/>
    <mergeCell ref="C124:C125"/>
    <mergeCell ref="D124:D125"/>
    <mergeCell ref="B138:B139"/>
    <mergeCell ref="C138:C139"/>
    <mergeCell ref="D138:D139"/>
    <mergeCell ref="B140:B141"/>
    <mergeCell ref="C140:C141"/>
    <mergeCell ref="D140:D141"/>
    <mergeCell ref="B142:B143"/>
    <mergeCell ref="C142:C143"/>
    <mergeCell ref="D142:D143"/>
    <mergeCell ref="B132:B133"/>
    <mergeCell ref="C132:C133"/>
    <mergeCell ref="D132:D133"/>
    <mergeCell ref="B134:B135"/>
    <mergeCell ref="C134:C135"/>
    <mergeCell ref="D134:D135"/>
    <mergeCell ref="B136:B137"/>
    <mergeCell ref="C136:C137"/>
    <mergeCell ref="D136:D137"/>
    <mergeCell ref="B150:B151"/>
    <mergeCell ref="C150:C151"/>
    <mergeCell ref="D150:D151"/>
    <mergeCell ref="B152:B153"/>
    <mergeCell ref="C152:C153"/>
    <mergeCell ref="D152:D153"/>
    <mergeCell ref="B154:B155"/>
    <mergeCell ref="C154:C155"/>
    <mergeCell ref="D154:D155"/>
    <mergeCell ref="B144:B145"/>
    <mergeCell ref="C144:C145"/>
    <mergeCell ref="D144:D145"/>
    <mergeCell ref="B146:B147"/>
    <mergeCell ref="C146:C147"/>
    <mergeCell ref="D146:D147"/>
    <mergeCell ref="B148:B149"/>
    <mergeCell ref="C148:C149"/>
    <mergeCell ref="D148:D149"/>
    <mergeCell ref="D170:D171"/>
    <mergeCell ref="B172:B173"/>
    <mergeCell ref="C172:C173"/>
    <mergeCell ref="D172:D173"/>
    <mergeCell ref="B162:B163"/>
    <mergeCell ref="C162:C163"/>
    <mergeCell ref="D162:D163"/>
    <mergeCell ref="B164:B165"/>
    <mergeCell ref="C164:C165"/>
    <mergeCell ref="D164:D165"/>
    <mergeCell ref="B166:B167"/>
    <mergeCell ref="C166:C167"/>
    <mergeCell ref="D166:D167"/>
    <mergeCell ref="B156:B157"/>
    <mergeCell ref="C156:C157"/>
    <mergeCell ref="D156:D157"/>
    <mergeCell ref="B158:B159"/>
    <mergeCell ref="C158:C159"/>
    <mergeCell ref="D158:D159"/>
    <mergeCell ref="B160:B161"/>
    <mergeCell ref="C160:C161"/>
    <mergeCell ref="D160:D161"/>
    <mergeCell ref="B186:B187"/>
    <mergeCell ref="C186:C187"/>
    <mergeCell ref="D186:D187"/>
    <mergeCell ref="B188:B189"/>
    <mergeCell ref="C188:C189"/>
    <mergeCell ref="D188:D189"/>
    <mergeCell ref="B106:B107"/>
    <mergeCell ref="C106:C107"/>
    <mergeCell ref="D106:D107"/>
    <mergeCell ref="B180:B181"/>
    <mergeCell ref="C180:C181"/>
    <mergeCell ref="D180:D181"/>
    <mergeCell ref="B182:B183"/>
    <mergeCell ref="C182:C183"/>
    <mergeCell ref="D182:D183"/>
    <mergeCell ref="B184:B185"/>
    <mergeCell ref="C184:C185"/>
    <mergeCell ref="D184:D185"/>
    <mergeCell ref="B174:B175"/>
    <mergeCell ref="C174:C175"/>
    <mergeCell ref="D174:D175"/>
    <mergeCell ref="B176:B177"/>
    <mergeCell ref="C176:C177"/>
    <mergeCell ref="D176:D177"/>
    <mergeCell ref="B178:B179"/>
    <mergeCell ref="C178:C179"/>
    <mergeCell ref="D178:D179"/>
    <mergeCell ref="B168:B169"/>
    <mergeCell ref="C168:C169"/>
    <mergeCell ref="D168:D169"/>
    <mergeCell ref="B170:B171"/>
    <mergeCell ref="C170:C171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79:E180"/>
    <mergeCell ref="E181:E182"/>
    <mergeCell ref="E183:E184"/>
    <mergeCell ref="E185:E186"/>
    <mergeCell ref="E187:E188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F105:F106"/>
    <mergeCell ref="G105:G106"/>
    <mergeCell ref="F107:F108"/>
    <mergeCell ref="G107:G108"/>
    <mergeCell ref="F115:F116"/>
    <mergeCell ref="G115:G116"/>
    <mergeCell ref="F123:F124"/>
    <mergeCell ref="G123:G124"/>
    <mergeCell ref="F131:F132"/>
    <mergeCell ref="G131:G132"/>
    <mergeCell ref="F139:F140"/>
    <mergeCell ref="G139:G140"/>
    <mergeCell ref="F147:F148"/>
    <mergeCell ref="G147:G148"/>
    <mergeCell ref="F155:F156"/>
    <mergeCell ref="G155:G156"/>
    <mergeCell ref="F163:F164"/>
    <mergeCell ref="H115:H116"/>
    <mergeCell ref="F117:F118"/>
    <mergeCell ref="G117:G118"/>
    <mergeCell ref="H117:H118"/>
    <mergeCell ref="F119:F120"/>
    <mergeCell ref="G119:G120"/>
    <mergeCell ref="H119:H120"/>
    <mergeCell ref="F121:F122"/>
    <mergeCell ref="G121:G122"/>
    <mergeCell ref="H121:H122"/>
    <mergeCell ref="H107:H108"/>
    <mergeCell ref="F109:F110"/>
    <mergeCell ref="G109:G110"/>
    <mergeCell ref="H109:H110"/>
    <mergeCell ref="F111:F112"/>
    <mergeCell ref="G111:G112"/>
    <mergeCell ref="H111:H112"/>
    <mergeCell ref="F113:F114"/>
    <mergeCell ref="G113:G114"/>
    <mergeCell ref="H113:H114"/>
    <mergeCell ref="H131:H132"/>
    <mergeCell ref="F133:F134"/>
    <mergeCell ref="G133:G134"/>
    <mergeCell ref="H133:H134"/>
    <mergeCell ref="F135:F136"/>
    <mergeCell ref="G135:G136"/>
    <mergeCell ref="H135:H136"/>
    <mergeCell ref="F137:F138"/>
    <mergeCell ref="G137:G138"/>
    <mergeCell ref="H137:H138"/>
    <mergeCell ref="H123:H124"/>
    <mergeCell ref="F125:F126"/>
    <mergeCell ref="G125:G126"/>
    <mergeCell ref="H125:H126"/>
    <mergeCell ref="F127:F128"/>
    <mergeCell ref="G127:G128"/>
    <mergeCell ref="H127:H128"/>
    <mergeCell ref="F129:F130"/>
    <mergeCell ref="G129:G130"/>
    <mergeCell ref="H129:H130"/>
    <mergeCell ref="H147:H148"/>
    <mergeCell ref="F149:F150"/>
    <mergeCell ref="G149:G150"/>
    <mergeCell ref="H149:H150"/>
    <mergeCell ref="F151:F152"/>
    <mergeCell ref="G151:G152"/>
    <mergeCell ref="H151:H152"/>
    <mergeCell ref="F153:F154"/>
    <mergeCell ref="G153:G154"/>
    <mergeCell ref="H153:H154"/>
    <mergeCell ref="H139:H140"/>
    <mergeCell ref="F141:F142"/>
    <mergeCell ref="G141:G142"/>
    <mergeCell ref="H141:H142"/>
    <mergeCell ref="F143:F144"/>
    <mergeCell ref="G143:G144"/>
    <mergeCell ref="H143:H144"/>
    <mergeCell ref="F145:F146"/>
    <mergeCell ref="G145:G146"/>
    <mergeCell ref="H145:H146"/>
    <mergeCell ref="H165:H166"/>
    <mergeCell ref="F167:F168"/>
    <mergeCell ref="G167:G168"/>
    <mergeCell ref="H167:H168"/>
    <mergeCell ref="F169:F170"/>
    <mergeCell ref="G169:G170"/>
    <mergeCell ref="H169:H170"/>
    <mergeCell ref="H155:H156"/>
    <mergeCell ref="F157:F158"/>
    <mergeCell ref="G157:G158"/>
    <mergeCell ref="H157:H158"/>
    <mergeCell ref="F159:F160"/>
    <mergeCell ref="G159:G160"/>
    <mergeCell ref="H159:H160"/>
    <mergeCell ref="F161:F162"/>
    <mergeCell ref="G161:G162"/>
    <mergeCell ref="H161:H162"/>
    <mergeCell ref="I139:I140"/>
    <mergeCell ref="F183:F184"/>
    <mergeCell ref="G183:G184"/>
    <mergeCell ref="H183:H184"/>
    <mergeCell ref="F185:F186"/>
    <mergeCell ref="G185:G186"/>
    <mergeCell ref="H185:H186"/>
    <mergeCell ref="F187:F188"/>
    <mergeCell ref="G187:G188"/>
    <mergeCell ref="H187:H188"/>
    <mergeCell ref="F177:F178"/>
    <mergeCell ref="G177:G178"/>
    <mergeCell ref="H177:H178"/>
    <mergeCell ref="F179:F180"/>
    <mergeCell ref="G179:G180"/>
    <mergeCell ref="H179:H180"/>
    <mergeCell ref="F181:F182"/>
    <mergeCell ref="G181:G182"/>
    <mergeCell ref="H181:H182"/>
    <mergeCell ref="F171:F172"/>
    <mergeCell ref="G171:G172"/>
    <mergeCell ref="H171:H172"/>
    <mergeCell ref="F173:F174"/>
    <mergeCell ref="G173:G174"/>
    <mergeCell ref="H173:H174"/>
    <mergeCell ref="F175:F176"/>
    <mergeCell ref="G175:G176"/>
    <mergeCell ref="H175:H176"/>
    <mergeCell ref="G163:G164"/>
    <mergeCell ref="H163:H164"/>
    <mergeCell ref="F165:F166"/>
    <mergeCell ref="G165:G166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77:I178"/>
    <mergeCell ref="I179:I180"/>
    <mergeCell ref="I181:I182"/>
    <mergeCell ref="I183:I184"/>
    <mergeCell ref="I185:I186"/>
    <mergeCell ref="I187:I18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K139:K140"/>
    <mergeCell ref="K141:K142"/>
    <mergeCell ref="K143:K144"/>
    <mergeCell ref="K145:K146"/>
    <mergeCell ref="K147:K148"/>
    <mergeCell ref="J181:J182"/>
    <mergeCell ref="J183:J184"/>
    <mergeCell ref="J185:J186"/>
    <mergeCell ref="J187:J188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39:J140"/>
    <mergeCell ref="J141:J142"/>
    <mergeCell ref="J143:J144"/>
    <mergeCell ref="K185:K186"/>
    <mergeCell ref="K187:K188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L123:L124"/>
    <mergeCell ref="L125:L126"/>
    <mergeCell ref="L127:L128"/>
    <mergeCell ref="L129:L130"/>
    <mergeCell ref="L131:L132"/>
    <mergeCell ref="L133:L134"/>
    <mergeCell ref="L135:L136"/>
    <mergeCell ref="L137:L138"/>
    <mergeCell ref="L139:L140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M139:M140"/>
    <mergeCell ref="M141:M142"/>
    <mergeCell ref="M143:M144"/>
    <mergeCell ref="L177:L178"/>
    <mergeCell ref="L179:L180"/>
    <mergeCell ref="L181:L182"/>
    <mergeCell ref="L183:L184"/>
    <mergeCell ref="L185:L186"/>
    <mergeCell ref="L187:L188"/>
    <mergeCell ref="L159:L160"/>
    <mergeCell ref="L161:L162"/>
    <mergeCell ref="L163:L164"/>
    <mergeCell ref="L165:L166"/>
    <mergeCell ref="L167:L168"/>
    <mergeCell ref="L169:L170"/>
    <mergeCell ref="L171:L172"/>
    <mergeCell ref="L173:L174"/>
    <mergeCell ref="L175:L176"/>
    <mergeCell ref="L141:L142"/>
    <mergeCell ref="L143:L144"/>
    <mergeCell ref="L145:L146"/>
    <mergeCell ref="L147:L148"/>
    <mergeCell ref="L149:L150"/>
    <mergeCell ref="L151:L152"/>
    <mergeCell ref="L153:L154"/>
    <mergeCell ref="L155:L156"/>
    <mergeCell ref="L157:L158"/>
    <mergeCell ref="M181:M182"/>
    <mergeCell ref="M183:M184"/>
    <mergeCell ref="M185:M186"/>
    <mergeCell ref="M187:M188"/>
    <mergeCell ref="M163:M16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8"/>
    <mergeCell ref="M129:M130"/>
    <mergeCell ref="M131:M132"/>
    <mergeCell ref="M133:M134"/>
    <mergeCell ref="M135:M136"/>
    <mergeCell ref="M137:M138"/>
    <mergeCell ref="M165:M166"/>
    <mergeCell ref="M167:M168"/>
    <mergeCell ref="M169:M170"/>
    <mergeCell ref="M171:M172"/>
    <mergeCell ref="M173:M174"/>
    <mergeCell ref="M175:M176"/>
    <mergeCell ref="M177:M178"/>
    <mergeCell ref="M179:M180"/>
    <mergeCell ref="M145:M146"/>
    <mergeCell ref="M147:M148"/>
    <mergeCell ref="M149:M150"/>
    <mergeCell ref="M151:M152"/>
    <mergeCell ref="M153:M154"/>
    <mergeCell ref="M155:M156"/>
    <mergeCell ref="M157:M158"/>
    <mergeCell ref="M159:M160"/>
    <mergeCell ref="M161:M162"/>
    <mergeCell ref="N139:N140"/>
    <mergeCell ref="N141:N142"/>
    <mergeCell ref="N143:N144"/>
    <mergeCell ref="N145:N146"/>
    <mergeCell ref="N147:N148"/>
    <mergeCell ref="N149:N150"/>
    <mergeCell ref="N151:N152"/>
    <mergeCell ref="N153:N154"/>
    <mergeCell ref="N155:N156"/>
    <mergeCell ref="N105:N106"/>
    <mergeCell ref="N107:N108"/>
    <mergeCell ref="N109:N110"/>
    <mergeCell ref="N111:N112"/>
    <mergeCell ref="N113:N114"/>
    <mergeCell ref="O105:O106"/>
    <mergeCell ref="O107:O108"/>
    <mergeCell ref="O109:O110"/>
    <mergeCell ref="O111:O112"/>
    <mergeCell ref="O113:O114"/>
    <mergeCell ref="N115:N116"/>
    <mergeCell ref="N117:N118"/>
    <mergeCell ref="N119:N120"/>
    <mergeCell ref="N121:N122"/>
    <mergeCell ref="N123:N124"/>
    <mergeCell ref="N125:N126"/>
    <mergeCell ref="N127:N128"/>
    <mergeCell ref="N129:N130"/>
    <mergeCell ref="N131:N132"/>
    <mergeCell ref="N133:N134"/>
    <mergeCell ref="N135:N136"/>
    <mergeCell ref="N137:N138"/>
    <mergeCell ref="O149:O150"/>
    <mergeCell ref="N175:N176"/>
    <mergeCell ref="N177:N178"/>
    <mergeCell ref="N179:N180"/>
    <mergeCell ref="N181:N182"/>
    <mergeCell ref="N183:N184"/>
    <mergeCell ref="N185:N186"/>
    <mergeCell ref="N187:N188"/>
    <mergeCell ref="N157:N158"/>
    <mergeCell ref="N159:N160"/>
    <mergeCell ref="N161:N162"/>
    <mergeCell ref="N163:N164"/>
    <mergeCell ref="N165:N166"/>
    <mergeCell ref="N167:N168"/>
    <mergeCell ref="N169:N170"/>
    <mergeCell ref="N171:N172"/>
    <mergeCell ref="N173:N174"/>
    <mergeCell ref="O171:O172"/>
    <mergeCell ref="O173:O174"/>
    <mergeCell ref="O175:O176"/>
    <mergeCell ref="O177:O178"/>
    <mergeCell ref="O179:O180"/>
    <mergeCell ref="O181:O182"/>
    <mergeCell ref="O183:O184"/>
    <mergeCell ref="O185:O186"/>
    <mergeCell ref="O187:O188"/>
    <mergeCell ref="O157:O158"/>
    <mergeCell ref="O159:O160"/>
    <mergeCell ref="O161:O162"/>
    <mergeCell ref="O163:O164"/>
    <mergeCell ref="O165:O166"/>
    <mergeCell ref="O167:O168"/>
    <mergeCell ref="O169:O170"/>
    <mergeCell ref="O115:O116"/>
    <mergeCell ref="O117:O118"/>
    <mergeCell ref="O119:O120"/>
    <mergeCell ref="O121:O122"/>
    <mergeCell ref="O123:O124"/>
    <mergeCell ref="O125:O126"/>
    <mergeCell ref="O127:O128"/>
    <mergeCell ref="O129:O130"/>
    <mergeCell ref="O131:O132"/>
    <mergeCell ref="O133:O134"/>
    <mergeCell ref="O135:O136"/>
    <mergeCell ref="O137:O138"/>
    <mergeCell ref="O139:O140"/>
    <mergeCell ref="O141:O142"/>
    <mergeCell ref="O143:O144"/>
    <mergeCell ref="O145:O146"/>
    <mergeCell ref="O147:O148"/>
    <mergeCell ref="O151:O152"/>
    <mergeCell ref="O153:O154"/>
    <mergeCell ref="O155:O156"/>
  </mergeCells>
  <pageMargins left="0.38541666666666669" right="0.25" top="0.29166666666666669" bottom="0.18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ხარჯთ.1</vt:lpstr>
      <vt:lpstr>მოც.უწყ</vt:lpstr>
      <vt:lpstr>პიკ. დათ.უწყ 1</vt:lpstr>
    </vt:vector>
  </TitlesOfParts>
  <Company>Топоматик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Евсюков</dc:creator>
  <cp:lastModifiedBy>Irina Potskhveria</cp:lastModifiedBy>
  <cp:lastPrinted>2016-04-17T17:25:25Z</cp:lastPrinted>
  <dcterms:created xsi:type="dcterms:W3CDTF">2004-01-01T02:48:21Z</dcterms:created>
  <dcterms:modified xsi:type="dcterms:W3CDTF">2019-01-22T10:14:36Z</dcterms:modified>
</cp:coreProperties>
</file>