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tabRatio="1000" activeTab="0"/>
  </bookViews>
  <sheets>
    <sheet name="კრებსითი" sheetId="1" r:id="rId1"/>
    <sheet name="საძირკველი" sheetId="2" r:id="rId2"/>
    <sheet name="წყალი და კანალიზაცია" sheetId="3" r:id="rId3"/>
    <sheet name="ცხელი წყალი" sheetId="4" r:id="rId4"/>
    <sheet name="გათბობა-ვენტილაცია" sheetId="5" r:id="rId5"/>
    <sheet name="ელექტროობა" sheetId="6" r:id="rId6"/>
    <sheet name="შიგა ელექტროობა" sheetId="7" r:id="rId7"/>
    <sheet name="სახანძრო" sheetId="8" r:id="rId8"/>
    <sheet name="ღობე" sheetId="9" r:id="rId9"/>
    <sheet name="სანიაღვრე" sheetId="10" r:id="rId10"/>
    <sheet name="ეზო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lmz9" localSheetId="10">'ეზო'!$D$7</definedName>
    <definedName name="_lmz9" localSheetId="9">'სანიაღვრე'!$D$7</definedName>
    <definedName name="aaaa">#REF!</definedName>
    <definedName name="aaaa12">#REF!</definedName>
    <definedName name="adin">#REF!</definedName>
    <definedName name="adlp">#REF!</definedName>
    <definedName name="asdz">#REF!</definedName>
    <definedName name="ati">#REF!</definedName>
    <definedName name="bbbb4">#REF!</definedName>
    <definedName name="bbbbbb">#REF!</definedName>
    <definedName name="bnj">'[2]x2,3'!#REF!</definedName>
    <definedName name="bnmk">'[3]niveloba'!#REF!</definedName>
    <definedName name="bytl">#REF!</definedName>
    <definedName name="cftslp">#REF!</definedName>
    <definedName name="cxra">#REF!</definedName>
    <definedName name="ddddccvf55141023" localSheetId="0">'[4]ეზო'!#REF!</definedName>
    <definedName name="ddddccvf55141023">'ეზო'!#REF!</definedName>
    <definedName name="desz">'[2]x2,3'!#REF!</definedName>
    <definedName name="dfdfg414789" localSheetId="10">'ეზო'!#REF!</definedName>
    <definedName name="dfdfg414789" localSheetId="9">'სანიაღვრე'!#REF!</definedName>
    <definedName name="dlynv">#REF!</definedName>
    <definedName name="dsa">#REF!</definedName>
    <definedName name="dsfghyujik747859" localSheetId="0">'[4]ეზო'!#REF!</definedName>
    <definedName name="dsfghyujik747859">'[5]ეზო'!#REF!</definedName>
    <definedName name="dva">#REF!</definedName>
    <definedName name="ewqa">#REF!</definedName>
    <definedName name="ews">#REF!</definedName>
    <definedName name="exvsi">#REF!</definedName>
    <definedName name="F22345u">#REF!</definedName>
    <definedName name="fds">#REF!</definedName>
    <definedName name="ffff474875">'ეზო'!#REF!</definedName>
    <definedName name="ffff5">#REF!</definedName>
    <definedName name="fgdm">#REF!</definedName>
    <definedName name="fgu9">#REF!</definedName>
    <definedName name="frgtyrter">#REF!</definedName>
    <definedName name="fvb">#REF!</definedName>
    <definedName name="fxza">#REF!</definedName>
    <definedName name="gfd">'[6]res ur'!#REF!</definedName>
    <definedName name="gfds">#REF!</definedName>
    <definedName name="gfdsaxcvvbnm">'[2]x2,3'!#REF!</definedName>
    <definedName name="gfgf547874" localSheetId="0">'[4]ეზო'!#REF!</definedName>
    <definedName name="gfgf547874">'ეზო'!#REF!</definedName>
    <definedName name="gfh23">#REF!</definedName>
    <definedName name="gfhy56">#REF!</definedName>
    <definedName name="ggg6">#REF!</definedName>
    <definedName name="ghbca">#REF!</definedName>
    <definedName name="ghgfhjkjh54789" localSheetId="0">#REF!</definedName>
    <definedName name="ghgfhjkjh54789">#REF!</definedName>
    <definedName name="ghjkl">#REF!</definedName>
    <definedName name="gtf5">#REF!</definedName>
    <definedName name="gtfd">'[2]x2,3'!#REF!</definedName>
    <definedName name="gyth3">#REF!</definedName>
    <definedName name="gytjk">#REF!</definedName>
    <definedName name="hazxc">#REF!</definedName>
    <definedName name="hbpl">#REF!</definedName>
    <definedName name="hgf665">#REF!</definedName>
    <definedName name="hgfd">#REF!</definedName>
    <definedName name="hgfds23">#REF!</definedName>
    <definedName name="hgfv">#REF!</definedName>
    <definedName name="hgggg21215">'სანიაღვრე'!#REF!</definedName>
    <definedName name="hgggggytf747896" localSheetId="0">'[5]ეზო'!#REF!</definedName>
    <definedName name="hgggggytf747896">'ეზო'!#REF!</definedName>
    <definedName name="hgh55">#REF!</definedName>
    <definedName name="hgjghkijhjhh6654584" localSheetId="0">'[4]სანიაღვრე'!#REF!</definedName>
    <definedName name="hgjghkijhjhh6654584">#REF!</definedName>
    <definedName name="hgjhuio" localSheetId="0">'[4]სანიაღვრე'!#REF!</definedName>
    <definedName name="hgjhuio">#REF!</definedName>
    <definedName name="hgv">#REF!</definedName>
    <definedName name="hhh2" localSheetId="0">'[7]x r '!#REF!</definedName>
    <definedName name="hhh2">'[8]x r '!#REF!</definedName>
    <definedName name="hhhh555">#REF!</definedName>
    <definedName name="hhhh74">#REF!</definedName>
    <definedName name="hjk4">#REF!</definedName>
    <definedName name="hjka">#REF!</definedName>
    <definedName name="hjkl32">#REF!</definedName>
    <definedName name="hju">#REF!</definedName>
    <definedName name="hnbg">#REF!</definedName>
    <definedName name="hori1">#REF!</definedName>
    <definedName name="huy">'[2]x2,3'!#REF!</definedName>
    <definedName name="huyg32">#REF!</definedName>
    <definedName name="hytrew">#REF!</definedName>
    <definedName name="ihl">#REF!</definedName>
    <definedName name="ijo45">'[2]x2,3'!#REF!</definedName>
    <definedName name="ijuhg">#REF!</definedName>
    <definedName name="iuop">#REF!</definedName>
    <definedName name="iuy">'[2]x2,3'!#REF!</definedName>
    <definedName name="iuy98">#REF!</definedName>
    <definedName name="jhg">#REF!</definedName>
    <definedName name="jhgf">#REF!</definedName>
    <definedName name="jhgfd">#REF!</definedName>
    <definedName name="jhjhkliok20203.569" localSheetId="0">'[4]ეზო'!#REF!</definedName>
    <definedName name="jhjhkliok20203.569">'ეზო'!$D$27</definedName>
    <definedName name="jhm">#REF!</definedName>
    <definedName name="jilo">#REF!</definedName>
    <definedName name="jim56">#REF!</definedName>
    <definedName name="jjjjj1">#REF!</definedName>
    <definedName name="jjjjj1kkk1">#REF!</definedName>
    <definedName name="jk45">#REF!</definedName>
    <definedName name="jki">#REF!</definedName>
    <definedName name="jkjj547874">'ეზო'!#REF!</definedName>
    <definedName name="jmjkjijk478dds">'[5]ეზო'!#REF!</definedName>
    <definedName name="jnb1">#REF!</definedName>
    <definedName name="juhg">#REF!</definedName>
    <definedName name="juhg02">#REF!</definedName>
    <definedName name="juytgb">#REF!</definedName>
    <definedName name="k">#REF!</definedName>
    <definedName name="kaqw">#REF!</definedName>
    <definedName name="kbvc">#REF!</definedName>
    <definedName name="khuy">#REF!</definedName>
    <definedName name="kij">#REF!</definedName>
    <definedName name="kij4">#REF!</definedName>
    <definedName name="kijh">#REF!</definedName>
    <definedName name="kijhg">'[2]x2,3'!#REF!</definedName>
    <definedName name="kik">#REF!</definedName>
    <definedName name="kioa">#REF!</definedName>
    <definedName name="kiojh">#REF!</definedName>
    <definedName name="kiuj362">'[9]x1 (5)'!#REF!</definedName>
    <definedName name="kiuy">#REF!</definedName>
    <definedName name="kjh">'[2]x2,3'!#REF!</definedName>
    <definedName name="KJHG">#REF!</definedName>
    <definedName name="kjhgf">#REF!</definedName>
    <definedName name="kjhgjhhggjhg478465">'ეზო'!#REF!</definedName>
    <definedName name="kjhq">#REF!</definedName>
    <definedName name="kjio">#REF!</definedName>
    <definedName name="kjop">#REF!</definedName>
    <definedName name="kjse">#REF!</definedName>
    <definedName name="kjuhg">#REF!</definedName>
    <definedName name="kkkk55">#REF!</definedName>
    <definedName name="kkkm">#REF!</definedName>
    <definedName name="kkl">#REF!</definedName>
    <definedName name="kl">#REF!</definedName>
    <definedName name="klmn">#REF!</definedName>
    <definedName name="kloint">#REF!</definedName>
    <definedName name="klop">#REF!</definedName>
    <definedName name="kls">#REF!</definedName>
    <definedName name="km">'[3]niveloba'!#REF!</definedName>
    <definedName name="kmb">#REF!</definedName>
    <definedName name="kmjm">#REF!</definedName>
    <definedName name="kmn">#REF!</definedName>
    <definedName name="knhyb">#REF!</definedName>
    <definedName name="kopw">#REF!</definedName>
    <definedName name="kot">'[3]niveloba'!#REF!</definedName>
    <definedName name="kp">'[3]niveloba'!#REF!</definedName>
    <definedName name="ks">#REF!</definedName>
    <definedName name="ksael">#REF!</definedName>
    <definedName name="kx">'[10]niveloba'!#REF!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h">#REF!</definedName>
    <definedName name="lkjh545">#REF!</definedName>
    <definedName name="lkjhb1">#REF!</definedName>
    <definedName name="lkjjhh">#REF!</definedName>
    <definedName name="llll54">#REF!</definedName>
    <definedName name="llll555">#REF!</definedName>
    <definedName name="LMBVCX">#REF!</definedName>
    <definedName name="lmuioa">#REF!</definedName>
    <definedName name="lmutaz">#REF!</definedName>
    <definedName name="lmz9" localSheetId="9">'სანიაღვრე'!#REF!</definedName>
    <definedName name="lo3">#REF!</definedName>
    <definedName name="loiu">#REF!</definedName>
    <definedName name="lok">#REF!</definedName>
    <definedName name="lokj">#REF!</definedName>
    <definedName name="lomj">'[2]x2,3'!#REF!</definedName>
    <definedName name="lomz">#REF!</definedName>
    <definedName name="lpo">#REF!</definedName>
    <definedName name="lpoki">#REF!</definedName>
    <definedName name="lqat">#REF!</definedName>
    <definedName name="lzo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kh">#REF!</definedName>
    <definedName name="mmmm13">#REF!</definedName>
    <definedName name="mmn">'[2]x2,3'!#REF!</definedName>
    <definedName name="mnbnv">#REF!</definedName>
    <definedName name="more">#REF!</definedName>
    <definedName name="mrewa">#REF!</definedName>
    <definedName name="nnnn88">#REF!</definedName>
    <definedName name="nuaq">#REF!</definedName>
    <definedName name="o">#REF!</definedName>
    <definedName name="oil36">#REF!</definedName>
    <definedName name="oiuy">#REF!</definedName>
    <definedName name="okil">#REF!</definedName>
    <definedName name="okm44">#REF!</definedName>
    <definedName name="olm">#REF!</definedName>
    <definedName name="ooii">#REF!</definedName>
    <definedName name="oooo6">#REF!</definedName>
    <definedName name="ooooooii">#REF!</definedName>
    <definedName name="opl">#REF!</definedName>
    <definedName name="opl321">#REF!</definedName>
    <definedName name="opuyu">#REF!</definedName>
    <definedName name="otxi">#REF!</definedName>
    <definedName name="pazxs">#REF!</definedName>
    <definedName name="pi">#REF!</definedName>
    <definedName name="pirveli">#REF!</definedName>
    <definedName name="pkoi">'[2]x2,3'!#REF!</definedName>
    <definedName name="plmz">#REF!</definedName>
    <definedName name="pm2">#REF!</definedName>
    <definedName name="po69">#REF!</definedName>
    <definedName name="poi">#REF!</definedName>
    <definedName name="poi54">#REF!</definedName>
    <definedName name="poiu" localSheetId="0">'[7]x r '!#REF!</definedName>
    <definedName name="poiu">'[8]x r '!#REF!</definedName>
    <definedName name="poiuy">#REF!</definedName>
    <definedName name="poli">#REF!</definedName>
    <definedName name="polkijnmbg">#REF!</definedName>
    <definedName name="ppp">#REF!</definedName>
    <definedName name="ppp3">#REF!</definedName>
    <definedName name="ppp9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xu">#REF!</definedName>
    <definedName name="sdsss41458" localSheetId="0">'[4]ეზო'!#REF!</definedName>
    <definedName name="sdsss41458">'[5]ეზო'!#REF!</definedName>
    <definedName name="sdxza">#REF!</definedName>
    <definedName name="sssss5478785" localSheetId="0">'[4]ეზო'!#REF!</definedName>
    <definedName name="sssss5478785">'ეზო'!$D$3</definedName>
    <definedName name="svidi">#REF!</definedName>
    <definedName name="tea">#REF!</definedName>
    <definedName name="tertmeti">#REF!</definedName>
    <definedName name="tfgtyujhikj" localSheetId="0">'[4]ეზო'!#REF!</definedName>
    <definedName name="tfgtyujhikj">'ეზო'!$D$34</definedName>
    <definedName name="tormeti">#REF!</definedName>
    <definedName name="tre589">#REF!</definedName>
    <definedName name="tri">#REF!</definedName>
    <definedName name="trtyujki784586" localSheetId="0">#REF!</definedName>
    <definedName name="trtyujki784586">'სანიაღვრე'!#REF!</definedName>
    <definedName name="ty859">#REF!</definedName>
    <definedName name="tytu">'[2]x2,3'!#REF!</definedName>
    <definedName name="ubez">#REF!</definedName>
    <definedName name="uio2">'[2]x2,3'!#REF!</definedName>
    <definedName name="uiyv">#REF!</definedName>
    <definedName name="uuuu4">#REF!</definedName>
    <definedName name="uyt">#REF!</definedName>
    <definedName name="uytn">#REF!</definedName>
    <definedName name="uyuy321">#REF!</definedName>
    <definedName name="vbcx">#REF!</definedName>
    <definedName name="xdrt">#REF!</definedName>
    <definedName name="xuti">#REF!</definedName>
    <definedName name="xxcv">'[3]niveloba'!#REF!</definedName>
    <definedName name="yhjuikj65412147" localSheetId="0">'[4]ეზო'!#REF!</definedName>
    <definedName name="yhjuikj65412147">'ეზო'!$D$7</definedName>
    <definedName name="yhyujkiu4785689" localSheetId="0">#REF!</definedName>
    <definedName name="yhyujkiu4785689">#REF!</definedName>
    <definedName name="ytui458">'[9]x1 (5)'!#REF!</definedName>
    <definedName name="yu621">'[2]x2,3'!#REF!</definedName>
    <definedName name="yui56">#REF!</definedName>
    <definedName name="yyyy333">#REF!</definedName>
    <definedName name="zzzz444">#REF!</definedName>
    <definedName name="лллл">'[2]x2,3'!#REF!</definedName>
    <definedName name="_xlnm.Print_Area" localSheetId="10">'ეზო'!$A$1:$F$29</definedName>
    <definedName name="_xlnm.Print_Area" localSheetId="0">'კრებსითი'!$A$1:$D$19</definedName>
    <definedName name="_xlnm.Print_Area" localSheetId="9">'სანიაღვრე'!$A$1:$F$19</definedName>
    <definedName name="_xlnm.Print_Area" localSheetId="1">'საძირკველი'!$A$1:$F$81</definedName>
    <definedName name="ыыыы">#REF!</definedName>
  </definedNames>
  <calcPr fullCalcOnLoad="1"/>
</workbook>
</file>

<file path=xl/sharedStrings.xml><?xml version="1.0" encoding="utf-8"?>
<sst xmlns="http://schemas.openxmlformats.org/spreadsheetml/2006/main" count="584" uniqueCount="311">
  <si>
    <t>#</t>
  </si>
  <si>
    <t xml:space="preserve"> </t>
  </si>
  <si>
    <t>კვმ</t>
  </si>
  <si>
    <t>ტ</t>
  </si>
  <si>
    <t>გრძმ</t>
  </si>
  <si>
    <t>კგ</t>
  </si>
  <si>
    <t>კბმ</t>
  </si>
  <si>
    <t>სამუშაოს დასახელება</t>
  </si>
  <si>
    <t>ლარი</t>
  </si>
  <si>
    <t>ჯამი</t>
  </si>
  <si>
    <t>ცალი</t>
  </si>
  <si>
    <t>კომპ</t>
  </si>
  <si>
    <t>ც</t>
  </si>
  <si>
    <t>სამისამართო ხელის საგანგაშო ღილაკი</t>
  </si>
  <si>
    <t>მ</t>
  </si>
  <si>
    <t>100მ</t>
  </si>
  <si>
    <t>10ც</t>
  </si>
  <si>
    <t xml:space="preserve"> ჯამი</t>
  </si>
  <si>
    <t>მეტრი</t>
  </si>
  <si>
    <t>სამისამართო კვამლის ოპტიკური დეტექტორის მონტაჟი</t>
  </si>
  <si>
    <t>უნივერსალური სამისამართო ბაზა</t>
  </si>
  <si>
    <t>სამისამართო სირენა</t>
  </si>
  <si>
    <t>1</t>
  </si>
  <si>
    <t>კომპლ</t>
  </si>
  <si>
    <t>გრუნტის დამუშავება</t>
  </si>
  <si>
    <t>თუნუქის მილი</t>
  </si>
  <si>
    <t>მიერთ</t>
  </si>
  <si>
    <t>გრძ.მ</t>
  </si>
  <si>
    <t>10 ცალი</t>
  </si>
  <si>
    <t>არსებულ ღობეზე ახალი მასალის დამატება</t>
  </si>
  <si>
    <t>არსებული ღობის ჭიშკრის შეკეთება საკეტი მექანიზმის შეცვლით</t>
  </si>
  <si>
    <t>არსებული ღობის კუტიკარის შეკეთება საკეტი მექანიზმის შეცვლით</t>
  </si>
  <si>
    <t>2</t>
  </si>
  <si>
    <t>3</t>
  </si>
  <si>
    <t>100 მ</t>
  </si>
  <si>
    <t>ლითონის კარის ბლოკების მოწყობა კარის ბლოკი აქსესუარებით</t>
  </si>
  <si>
    <t>ბეტონი B20</t>
  </si>
  <si>
    <t>იატაკები</t>
  </si>
  <si>
    <t xml:space="preserve">ზედმეტი გრუნტის ტრანსპორტირება </t>
  </si>
  <si>
    <t>არმატურა</t>
  </si>
  <si>
    <t xml:space="preserve">არმატურა </t>
  </si>
  <si>
    <t>გრანიტის პლინტუსი</t>
  </si>
  <si>
    <t>სანკვანძისა და სამზარეულოს კედლებისა და ფერდოების მოპირკეთება კერამიკული ფილებით იატაკიდან ჭერამდე</t>
  </si>
  <si>
    <t>ფასადი</t>
  </si>
  <si>
    <t>არსებული იატაკის ფენილის დაშლა</t>
  </si>
  <si>
    <t>კედლების მოპირკეთების სამუშაოები</t>
  </si>
  <si>
    <t xml:space="preserve">გარე ფერდოების შელესვა </t>
  </si>
  <si>
    <t>სამშენებლო ნარჩენებისა და ნაგავის შენობიდან გამოტანა, ა/თვითმცლელებზე დატვირთვა</t>
  </si>
  <si>
    <t>არსებული საძირკვლის გამაგრება</t>
  </si>
  <si>
    <t xml:space="preserve"> 100 Gგრძმ</t>
  </si>
  <si>
    <t>შშმ პირებისათვის ადაპტირებული სანკვანძის დამატებითი აქსესუარები</t>
  </si>
  <si>
    <t xml:space="preserve">არსებული ფანჯრის ბლოკების დემონტაჟი და დასაწყობება </t>
  </si>
  <si>
    <t xml:space="preserve">არსებული კარის ბლოკების დემონტაჟი და დასაწყობება </t>
  </si>
  <si>
    <t>ფერადი თუნუქის წყალსაწრეტი მილის მოწყობა</t>
  </si>
  <si>
    <t>კედლების მოწყობის სამუშაოები</t>
  </si>
  <si>
    <t>მწერდამცავი ბადეების მოწყობა კარებზე</t>
  </si>
  <si>
    <t>სცენის შუბლის მოწყობა ლამინირებული ფანერით აქსესუარებით (კიბის შუბლების ჩათვლით)</t>
  </si>
  <si>
    <t>მოზაიკური იატაკის მოწყობა</t>
  </si>
  <si>
    <t>მოზაიკური (დეკორატიული ელემენტით) იატაკის მოწყობა</t>
  </si>
  <si>
    <t>შიდა იატაკის მოპირკეთება ტექნოგრანიტით სპეც. წებო-ცემენტით გრანიტის ფილებისათვის მოწყობა</t>
  </si>
  <si>
    <t xml:space="preserve">კერამიკული ფილების პლინთუსების მოწყობა </t>
  </si>
  <si>
    <t>გარე ზეძირკვლის მოპირკეთება მოსაპირკეთებელი ფილებით სპეც. წებო-ცემენტით *(ადგილ ადგილ ჩამატება 30%)</t>
  </si>
  <si>
    <t>საცრემლეების მოწყობა</t>
  </si>
  <si>
    <t>ქვიშა-ცემენტის მჭიმის მოწყობა 2-4 სმ სისქის ლითონის ბადეზე</t>
  </si>
  <si>
    <t>ქვიშა-ცემენტის მჭიმის მოწყობა 2-4 სმ სისქის ლითონის ბადის გარეშე</t>
  </si>
  <si>
    <t>ჭერის მოწყობის სამუშაოები</t>
  </si>
  <si>
    <t xml:space="preserve">შეკიდული ჭერის მოწყობა პლასტიკატით </t>
  </si>
  <si>
    <t>შეკიდული ჭერის მოწყობა თაბაშირმუყაოს ფილებით (I სართულის ჭერი)</t>
  </si>
  <si>
    <t>ბეტონის ტიხრების დემონტაჟი</t>
  </si>
  <si>
    <t>ბეტონის იატაკის ამოტეხვა</t>
  </si>
  <si>
    <t>შიდა კედლების ჩამოფხეკა-გაწმენდა (ადგილ ადგილ ბათაშის და კაფელის ჩამოყრა კედლებიდან)</t>
  </si>
  <si>
    <t>არსებული სახურავის დემონტაჟი (პარაპეტის თუნუქი)</t>
  </si>
  <si>
    <t xml:space="preserve">ფერადი თუნუქის მუხლი 45 ̊და 90 ̊ </t>
  </si>
  <si>
    <t xml:space="preserve">ტიხრების მოწყობა 40X20X20 </t>
  </si>
  <si>
    <t>ტიხრების მოწყობა 40X20X15 მსუბუქი სატიხრე ბლოკებით</t>
  </si>
  <si>
    <t>ტიხრების მოწყობა 40X20X10 მსუბუქი სატიხრე ბლოკებით</t>
  </si>
  <si>
    <t xml:space="preserve">თეთრი მეტალოპლასტმასის ფრამუგები ბლოკების მოწყობა; დამატებით ევროგაRების მექანიზმით; თეთრი მეტალოპლასტმასი მაRალხარისხოვანი, ორმაგი მინაპაკეტი, გერმანული აქსესუარები; </t>
  </si>
  <si>
    <t xml:space="preserve">თეთრი მეტალოპლასტმასის ვიტრაჟები ბლოკების მოწყობა; დამატებით ევროგაRების მექანიზმით; თეთრი მეტალოპლასტმასი მაRალხარისხოვანი, ორმაგი მინაპაკეტი, გერმანული აქსესუარები; </t>
  </si>
  <si>
    <t>გემბანის ტიპის (წიფელის ხის) პარკეტის იატაკის მოწყობა აქსესუარებით, პლინტუსებით</t>
  </si>
  <si>
    <t xml:space="preserve">ხის პარკეტის იატაკის მოხვეწა </t>
  </si>
  <si>
    <t>მოხვეწილი ხის პარკეტის იატაკის შეRებვა ნიტრო და ზეთოვანი სპეც. პარკეტის ლაქით (ლაქი ხეხვისა და მექანიკური დაზიანებებისადმი მედეგი)</t>
  </si>
  <si>
    <t>იატაკის მოპირკეთება კერამიკული ფილებით ხაოიანი ზედაპირით წებო-ცემენტით</t>
  </si>
  <si>
    <t>შიდა იატაკის მოპირკეთება ხელოვნური გრანიტის ფილებით (ხაოიანი ზედაპირით) სპეც. წებო-ცემენტით გრანიტის ფილებისათვის მოწყობა</t>
  </si>
  <si>
    <t xml:space="preserve">ხელ. გრანიტის პლინთუსების მოწყობა </t>
  </si>
  <si>
    <t>ფასადის კედლების შელესვა ქვიშაცემენტის ხსნარით ადგილ ადგილ</t>
  </si>
  <si>
    <t>ინვენტარული ხარაჩოების მოწყობა და დაშლა</t>
  </si>
  <si>
    <t>კარ-ფანჯრები; მოაჯირები</t>
  </si>
  <si>
    <t xml:space="preserve">თეთრი მეტალოპლასტმასის ფანჯრის ბლოკების მოწყობა; დამატებით ევროგაRების მექანიზმით; (მეტალოპლასტმასის შიდა რაფებით); თეთრი მეტალოპლასტმასი მაRალხარისხოვანი, ორმაგი მინაპაკეტი, გერმანული აქსესუარები; </t>
  </si>
  <si>
    <t>მწერდამცავი ბადეების მოწყობა ფანჯრებზე</t>
  </si>
  <si>
    <t>Mმოაჯირების მოწყობა</t>
  </si>
  <si>
    <t>(ატრიუმზე) არსებული მინის მოაჯირის გამაგრება და ამაRლება ახალი მასალის დამატებით (მოაჯირი - #1)</t>
  </si>
  <si>
    <t>კიბის უჯრედებში არსებული ალუმინის მოაჯირის დემონტაჟი და ლითონის #2 მოაჯირის მოწყობა ორ დონეზე ხის სახელურების მოწყობით</t>
  </si>
  <si>
    <t xml:space="preserve">#5 მოაჯირის მოწყობა </t>
  </si>
  <si>
    <t>ფანჯრის ბლოკების გარე პერიმეტრებზე ფანჯრის ბლოკების მოპირკეთება მოსაპირკეთებელი პენოპანელებით წებო-ცემენტით სამაგრებით</t>
  </si>
  <si>
    <t>პარაპეტების შეფუთვა თუნუქით თუნუქით 0,45 მმ ინდავას მოწყობით დამატებითი ჰიდროიზოლაციით</t>
  </si>
  <si>
    <t>სამშენებლო ნანგრევების გატანა</t>
  </si>
  <si>
    <t>თუნუქის ძაბრი</t>
  </si>
  <si>
    <t xml:space="preserve">კარისა და ფანჯრის ბლოკების თავზე რკინა ბეტონის ზRუდარის მოწყობა ბეტონი В20 </t>
  </si>
  <si>
    <t>მეტალოპლასტმასის კარის ბლოკები, მეტალოპლასტმასი მაRალხარისხოვანი, ორმაგი მინაპაკეტი, გერმანული აქსესუარები;</t>
  </si>
  <si>
    <t xml:space="preserve">ლითონის #3 მოაჯირის მოწყობა </t>
  </si>
  <si>
    <t>ალუმინის #4 მოაჯირის მოწყობა გარე კიბესა და პანდუსზე</t>
  </si>
  <si>
    <t xml:space="preserve">ლითონის ელემენტების დამუშავება ანტიკოროზიული გრუნტით, შეRებვა ლითონის სპეც. საRებავით (კიბისა და აივნის მოაჯირები, კარის ბლოკები,) </t>
  </si>
  <si>
    <t>მოაჯირის ხის სახელურების შეღებვა ზეთოვანი მაღალხარისხოვანი საღებავით</t>
  </si>
  <si>
    <t>იატაკის ქვეშ ჰიდროიზოლაციის მოწყობა, ბიტუმის გრუნტითა და ტოლით 3 მმ (პირველ სართულზე და II სართულის კერ. Fფილების ქვეშ)</t>
  </si>
  <si>
    <t>სცენის მოწყობა (ხის კარკასის მოწყობა, შეფიცვრის) კიბეებით</t>
  </si>
  <si>
    <t>მთავარი შესასვლელი (კიბის საფეხურები და ბაქანი) მოპირკეთება ბუნებრივი გრანიტის 20 მმ სისქის ფილებით მოცურების საწინააღმდეგო ღონისძიებებით;</t>
  </si>
  <si>
    <t>ჭერის შეღებვა მაღალხარისხოვანი წყალემულსიური საღებავით (I და II სართულის ჭერები)</t>
  </si>
  <si>
    <t>შიდა კედლების და ფარდოების შელესვა ქვიშა ცემენტის ხსნარით 60%</t>
  </si>
  <si>
    <t>შიდა კედლებისა და ფერდოების შეღებვა მაღალხარისხოვანი წყალემულსიური საღებავით</t>
  </si>
  <si>
    <t>ფასადების შეღებვა ფასადის მაRალხარისხოვანი წყალემულსიური სილიკონიანი საRებავით, რელიეფური წყალმედეგი</t>
  </si>
  <si>
    <t>ხარჯთაღრიცხვის #</t>
  </si>
  <si>
    <t>ღირებულება</t>
  </si>
  <si>
    <t>ეზოს კეთილმოწყობა</t>
  </si>
  <si>
    <t>ხარჯთაღრიცხვა #2</t>
  </si>
  <si>
    <t>ხარჯთაღრიცხვა #3</t>
  </si>
  <si>
    <t>ხარჯთაღრიცხვა #4</t>
  </si>
  <si>
    <t>დღგ 18%</t>
  </si>
  <si>
    <t>სულ ჯამი</t>
  </si>
  <si>
    <t>განზომილების ერთეული, რაოდენობა</t>
  </si>
  <si>
    <t>ერთეულის ფასი (ლარი)</t>
  </si>
  <si>
    <t>ჯამი (ლარი)</t>
  </si>
  <si>
    <t>პლასტმასის მილების მონტაჟი წყლისათვის წნევიანი პნ 10 დ=25*2,3მმ</t>
  </si>
  <si>
    <t>პლასტმასის მილების მონტაჟი წყლისათვის დ=32*2,9მმ</t>
  </si>
  <si>
    <t>პლასტმასის მილების მონტაჟი წყლისათვის დ=20*1,8მმ</t>
  </si>
  <si>
    <t>პლასტმასის მილების დემონტაჟი წყლისათვის დ=20_40მმ</t>
  </si>
  <si>
    <t xml:space="preserve">პლასტმასის ფასონური ნაწილები წყლისათვის </t>
  </si>
  <si>
    <t xml:space="preserve"> არკოს ვენტილების მოწყობა დ= 20მმ </t>
  </si>
  <si>
    <t xml:space="preserve"> ვენტილების მოწყობა დ= 25მმ </t>
  </si>
  <si>
    <t xml:space="preserve"> ვენტილების მოწყობა დ= 32მმ </t>
  </si>
  <si>
    <t>მიერთება არსებული წყალსადენის ქსელთან</t>
  </si>
  <si>
    <t>კანალიზაციის სქელკედლიანი მილის დე მონტაჟი დ=50_150მმ</t>
  </si>
  <si>
    <t>საბავშვო უნიტაზის მონტაჟი ჩამრეცხი ავზით და გოფრეთი პატარებისათვის</t>
  </si>
  <si>
    <t>ფაიანსის ხელსაბანის მონტაჟი პატარებისათვის</t>
  </si>
  <si>
    <t xml:space="preserve">ორგანყოფილებიანი სარეცხელას მონტაჟი უჟანგავი ფოლადისაგან </t>
  </si>
  <si>
    <t>შხაპი ქვეშით საბავშვო ჯგუფებში</t>
  </si>
  <si>
    <t>თუჯის ტრაპის მოწყობა დ=100მმ</t>
  </si>
  <si>
    <t>სარეცხი ჩანის მონტაჟი ზომებით 1,2X1,2X0,8</t>
  </si>
  <si>
    <t>სარეცხი ჩანის მონტაჟი ზომებით 0,8X0,8X0,6</t>
  </si>
  <si>
    <t>ცხიმდამჭერის მოწყობა</t>
  </si>
  <si>
    <t>ფოლადის მილის მონტაჟი დ=50*3,5მმ</t>
  </si>
  <si>
    <t>თუჯის ურდულების მონტაჟი დ=50მმ პნ16 ფოლადის ჩამკეტი მემბრანით</t>
  </si>
  <si>
    <t>ვენტილების მოწყობა დ=50მმ</t>
  </si>
  <si>
    <t>ფოლადის უკუსარქველი დ=50მმ</t>
  </si>
  <si>
    <t xml:space="preserve">ფოლადის ფასონური ნაწილები წყლისათვის </t>
  </si>
  <si>
    <t xml:space="preserve">სახანძრო კარადის მოწყობა კიბის უჯრედებში </t>
  </si>
  <si>
    <t>ვენტილი დ=25მმ</t>
  </si>
  <si>
    <t>წნევიანი სახანძრო სახელური</t>
  </si>
  <si>
    <t>სახანძრო კარადა</t>
  </si>
  <si>
    <t xml:space="preserve">პლასტმასის ფასონური ნაწილები კანალიზაციისათვის </t>
  </si>
  <si>
    <t>წყალსადენის ქსელის ჰიდრავლიკური გამოცდა</t>
  </si>
  <si>
    <t>ქ.ბათუმში,ლერმონტოვისა და სელიმ ხიმშიაშვილის მიმდებარედ N27 საბავშვო ბაღის რეაბილიტაციისას შიგა წყალსადენისა და კანალიზაციის მოწყობაზე</t>
  </si>
  <si>
    <t>კანალიზაციის სქელკედლიანი გოფრირებული მილის მონტაჟი დ=100მმ</t>
  </si>
  <si>
    <t>კანალიზაციის პლასტმასის სქელკედლიანი მილის მონტაჟი დ=50მმ</t>
  </si>
  <si>
    <t>ბ) შიგა კანალიზაცია</t>
  </si>
  <si>
    <t>გ) სახანძრო წყალსადენი</t>
  </si>
  <si>
    <t xml:space="preserve">ა) შიგა წყალსადენი </t>
  </si>
  <si>
    <t>წყალსადენის მინაბოჭკოვანი მილების მონტაჟი პნ10 დ=20*2,9მმ</t>
  </si>
  <si>
    <t>წყალსადენის მინაბოჭკოვანი მილების მონტაჟი პნ10 დ=25*3,5მმ</t>
  </si>
  <si>
    <t>წყალსადენის მინაბოჭკოვანი მილების მონტაჟი პნ10 დ=32*4,4მმ</t>
  </si>
  <si>
    <t xml:space="preserve">პლასტმასის ფასონური ნაწილები ცხელი წყლისათვის </t>
  </si>
  <si>
    <t>ცხელი წყლის შემრევები შხაპის</t>
  </si>
  <si>
    <t>ცხელი წყლის შემრევები ხელსაბანის და სარეცხელების</t>
  </si>
  <si>
    <t>ცხელი წყლის ვენტილების მოწყობა დგარებზე დ= 25მმ ქრომირებული გრძელი</t>
  </si>
  <si>
    <t xml:space="preserve">ცხელი წყლის ვენტილების მოწყობა დ= 32მმ </t>
  </si>
  <si>
    <t>ქ.ბათუმში, ლერმონტოვისა და სელიმ ხიმშიაშვილის ქუჩების მიმდებარედ N27 საბავშვო ბაღის რეაბილიტაციისას ცხელი წყლის ქსელის მოწყობაზე</t>
  </si>
  <si>
    <t>არკოს ვენტილების მოწყობა დ=1/2 3/8</t>
  </si>
  <si>
    <t>პლასტმასის წყალსადენის მილების თბოიზოლაცია დ=25მმ</t>
  </si>
  <si>
    <t>პლასტმასის წყალსადენის მილების თბოიზოლაცია დ=32მმ</t>
  </si>
  <si>
    <t>ცხელი წყალსადენის ქსელის ჰიდრავლიკური გამოცდა</t>
  </si>
  <si>
    <t>ცხელი წყლის მილების დემონტაჟი დ=50მმ-მდე</t>
  </si>
  <si>
    <t>ა) ცენტრალური გათბობა</t>
  </si>
  <si>
    <t>პლასტმასის ფოლგიანი მილების მონტაჟი გათბობის დ=20X2,9მმ</t>
  </si>
  <si>
    <t>პლასტმასის ფოლგიანი მილების მონტაჟი გათბობის დ=50X6,9მმ</t>
  </si>
  <si>
    <t>პლასტმასის ფოლგიანი მილების მონტაჟი გათბობის დ=63X8,6მმ</t>
  </si>
  <si>
    <t xml:space="preserve"> მილების დემონტაჟი გათბობის დ=20-63მმ</t>
  </si>
  <si>
    <t>პლასტმასის ფასონური ნაწილები გათბობის</t>
  </si>
  <si>
    <t>ფოლადის პანელური რადიატორების მოწყობა ზომებით500*1000მმ</t>
  </si>
  <si>
    <t>ფოლადის პანელური რადიატორების მოწყობა ზომებით 600*1000მმ</t>
  </si>
  <si>
    <t>ფოლადის პანელური რადიატორების მოწყობა ზომებით 700*1000მმ</t>
  </si>
  <si>
    <t>ფოლადის პანელური რადიატორების მოწყობა ზომებით 800*1000მმ</t>
  </si>
  <si>
    <t>ფოლადის პანელური რადიატორების მოწყობა ზომებით 900*1000მმ</t>
  </si>
  <si>
    <t>ფოლადის პანელური რადიატორების მოწყობა ზომებით 1000*1000მმ</t>
  </si>
  <si>
    <t>ფოლადის პანელური რადიატორების მოწყობა ზომებით 1100*1000მმ</t>
  </si>
  <si>
    <t>ფოლადის პანელური რადიატორების მოწყობა ზომებით 1200*1000მმ</t>
  </si>
  <si>
    <t xml:space="preserve">ვენტილების მოწყობა დ=25მმ(ქრომირებული გრძელი) </t>
  </si>
  <si>
    <t>რადიატორების ონკანების მონტაჟი დ=20მმ</t>
  </si>
  <si>
    <t>კანალიზაციის პლასტმასის მილების დემონტაჟი დ=100მმ</t>
  </si>
  <si>
    <t>კანალიზაციის პლასტმასის მილების მონტაჟი დ=100მმ</t>
  </si>
  <si>
    <t>გამწოვი ვენტილატორების დემონტაჟი</t>
  </si>
  <si>
    <t>გამწოვი ვენტილატორების მონტაჟი დ=100მმ</t>
  </si>
  <si>
    <t>გამწოვი სისტემის ჟალუზის ცხაური დემფერი 150*150</t>
  </si>
  <si>
    <t>პლასტმასის ფასონური ნაწილები</t>
  </si>
  <si>
    <t xml:space="preserve">პლასტმასის გათბობის მილების ჰიდრავლიკური გამოცდა </t>
  </si>
  <si>
    <t>პლასტმასის წყალსადენის მილების თბოიზოლაცია დ=50მმ</t>
  </si>
  <si>
    <t>პლასტმასის წყალსადენის მილების თბოიზოლაცია დ=63მმ</t>
  </si>
  <si>
    <t>პლასტმასის ფოლგიანი მილების მონტაჟი გათბობის დ=25ხ3,4მმ</t>
  </si>
  <si>
    <t>პლასტმასის ფოლგიანი მილების მონტაჟი გათბობის დ=32ხ4,4მმ</t>
  </si>
  <si>
    <t>ქ.ბათუმში,ლერმონტოვის და სელიმ ხიმშიაშვილის ქუჩების მიმდებარე N27 საბავშვო ბაღის რეაბილიტაციისას I სართულის ცენტრალური გათბობისა და ვენტილაციის მოწყობაზე</t>
  </si>
  <si>
    <t>ბ) ვენტილაცია</t>
  </si>
  <si>
    <t>სადენი კვეთით პპვ-3X2,5 კვ მმ</t>
  </si>
  <si>
    <t>ქ. ბათუმში, ლერმონტოვის ქ. #27-ში მდებარე ბაგა-ბაღის შენობის I სართულის შიგა ელ. სამონტაჟო სამუშაოებზე</t>
  </si>
  <si>
    <t>ჩაფლული ტიპის ჩამრთველის მონტაჟი</t>
  </si>
  <si>
    <t>ჩაფლული ტიპის ჩამრთველი ერთკლავიშიანი</t>
  </si>
  <si>
    <t>ჩაფლული ტიპის ჩამრთველი ორკლავიშიანი</t>
  </si>
  <si>
    <t xml:space="preserve">სპილენძისძარRვიანი, პპვ ტიპის განათების სადენის შეცვლა ბათქაშის ქვეშ </t>
  </si>
  <si>
    <t>სადენი სპილენძის ძარRვით კვეთით პპვ-3X1,5 კვ მმ</t>
  </si>
  <si>
    <t>ჩაფლული ტიპის შტეპსელური როზეტის დამიწებით მონტაჟი</t>
  </si>
  <si>
    <t>გამწოვი ვენტილიატორის მონტაჟი</t>
  </si>
  <si>
    <t>დემონტირებული ელ მოწყობილობების დატვირთვა ავტომანქანებზე, გატანა 10 კმ მანძილზე და დასაწყობება</t>
  </si>
  <si>
    <t xml:space="preserve">გოფრირებული ცეცხლგამძლე მილის დ-26 მმ (კაბელით) გაყვანა ბათქაშის ქვეშ </t>
  </si>
  <si>
    <t xml:space="preserve">ელ. გამანაწილებელი დაფა 10 ჯგუფზე </t>
  </si>
  <si>
    <t>ერთპოლუსა 25ა ავტომატური ამომრთველი</t>
  </si>
  <si>
    <t>ღარების ამოტეხვა ბათქაშის ქვეშ სადენისათვის</t>
  </si>
  <si>
    <t>LED ნათების სანათის მონტაჟი</t>
  </si>
  <si>
    <t>LED ტიპის კედლის ბრა</t>
  </si>
  <si>
    <t>LED ტიპის სანათი 44083/40/ 66 40კ 4" 9 ვტ</t>
  </si>
  <si>
    <t>LED ტიპის სანათი SL-SMDL-18W-RD-BK</t>
  </si>
  <si>
    <t>LED ტიპის ჰერმეტული სანათი - 30 wt</t>
  </si>
  <si>
    <t>LED ტიპის ჰერმეტული სანათი - 9 wt</t>
  </si>
  <si>
    <t xml:space="preserve">კაბელის NYY-J5X6 კვ.მმ. გაყვანა მილში </t>
  </si>
  <si>
    <t>ელ. გამანაწილებელი დაფის შეცვლა და მისი მომზადება ჩართვისთვის</t>
  </si>
  <si>
    <t>ღარების ამოვსება ბეტონი-15</t>
  </si>
  <si>
    <t>ქ. ბათუმში, ლერმონტოვის ქ. #27-ში მდებარე ბაგა-ბაღის შენობის II სართულის შიგა ელ. სამონტაჟო სამუშაოებზე</t>
  </si>
  <si>
    <r>
      <rPr>
        <sz val="12"/>
        <rFont val="Times New Roman"/>
        <family val="1"/>
      </rPr>
      <t>LED</t>
    </r>
    <r>
      <rPr>
        <sz val="12"/>
        <rFont val="AcadNusx"/>
        <family val="0"/>
      </rPr>
      <t xml:space="preserve"> ნათების სანათების მონტაჟი</t>
    </r>
  </si>
  <si>
    <r>
      <rPr>
        <sz val="12"/>
        <rFont val="Times New Roman"/>
        <family val="1"/>
      </rPr>
      <t>LED</t>
    </r>
    <r>
      <rPr>
        <sz val="12"/>
        <rFont val="AcadNusx"/>
        <family val="0"/>
      </rPr>
      <t xml:space="preserve"> ტიპის კედლის ბრა</t>
    </r>
  </si>
  <si>
    <r>
      <rPr>
        <sz val="12"/>
        <rFont val="Times New Roman"/>
        <family val="1"/>
      </rPr>
      <t>LED</t>
    </r>
    <r>
      <rPr>
        <sz val="12"/>
        <rFont val="AcadNusx"/>
        <family val="0"/>
      </rPr>
      <t xml:space="preserve"> ტიპის ჰერმეტული სანათი - 9 </t>
    </r>
    <r>
      <rPr>
        <sz val="12"/>
        <rFont val="Times New Roman"/>
        <family val="1"/>
      </rPr>
      <t>wt</t>
    </r>
  </si>
  <si>
    <r>
      <rPr>
        <sz val="12"/>
        <rFont val="Times New Roman"/>
        <family val="1"/>
      </rPr>
      <t>LED</t>
    </r>
    <r>
      <rPr>
        <sz val="12"/>
        <rFont val="AcadNusx"/>
        <family val="0"/>
      </rPr>
      <t xml:space="preserve"> ტიპის სანათი</t>
    </r>
    <r>
      <rPr>
        <sz val="12"/>
        <rFont val="Times New Roman"/>
        <family val="1"/>
      </rPr>
      <t xml:space="preserve"> SL-SMDL-18W-RD-BK</t>
    </r>
  </si>
  <si>
    <r>
      <rPr>
        <sz val="12"/>
        <rFont val="Times New Roman"/>
        <family val="1"/>
      </rPr>
      <t>LED</t>
    </r>
    <r>
      <rPr>
        <sz val="12"/>
        <rFont val="AcadNusx"/>
        <family val="0"/>
      </rPr>
      <t xml:space="preserve"> ტიპის სანათი </t>
    </r>
    <r>
      <rPr>
        <sz val="12"/>
        <rFont val="Times New Roman"/>
        <family val="1"/>
      </rPr>
      <t>44083/40/ 66 40კ 4" 9 ვტ</t>
    </r>
  </si>
  <si>
    <t xml:space="preserve">სანათების დემონტაჟი </t>
  </si>
  <si>
    <t>სახანძრო სიგნალიზაციის კაბელი JYSTY 2X2X0.8</t>
  </si>
  <si>
    <t>ქ. ბათუმში ლერმონტოვისა და ხიმშიაშვილის ქუჩების მიმდებარედ N27 საბავშვო ბაღის სახანძრო სიგნალიზაციაზე</t>
  </si>
  <si>
    <r>
      <t xml:space="preserve">სახანძრო სიგნალიზაციის საკონტროლო პანელი </t>
    </r>
    <r>
      <rPr>
        <sz val="12"/>
        <rFont val="ტიმეს ნ"/>
        <family val="0"/>
      </rPr>
      <t xml:space="preserve">signal 99 </t>
    </r>
    <r>
      <rPr>
        <sz val="12"/>
        <rFont val="Sylfaen"/>
        <family val="1"/>
      </rPr>
      <t>მონტაჟი</t>
    </r>
  </si>
  <si>
    <r>
      <t>კვების ბლოკი აკუმულატორით 12V/7A</t>
    </r>
    <r>
      <rPr>
        <sz val="12"/>
        <rFont val="Times New Roman"/>
        <family val="1"/>
      </rPr>
      <t>H</t>
    </r>
  </si>
  <si>
    <t xml:space="preserve">ლითონის ზედაპირების გაწმენდა-გასუფთავება დაზიანებული საღებავის ფენიდან და ჟანგისგან და დამუშავება სპეც. სითხით </t>
  </si>
  <si>
    <t>ცოკოლის კელდების ადგილ ადგილ გალესვა</t>
  </si>
  <si>
    <t>საერთო სამშენებლო სამუშაოებზე ბაგა-ბაღის ღობის სარემონტო სამუშაოებზე</t>
  </si>
  <si>
    <t>ღობის ლითონის ელემენტების დამუშავება ანტიკოროზიული გრუნტით და შეღებვა ლითონის საღებავით</t>
  </si>
  <si>
    <t xml:space="preserve">ღობის ბეტონის ზეძირკვლის შეღებვა წყალემულსიური საღებავით </t>
  </si>
  <si>
    <t>ხარჯთაღრიცხვა #1-1</t>
  </si>
  <si>
    <t>ხარჯთაღრიცხვა N1-2</t>
  </si>
  <si>
    <t>ხარჯთაღრიცხვა N1-3</t>
  </si>
  <si>
    <t>ხარჯთაღრიცხვა N1-4</t>
  </si>
  <si>
    <t xml:space="preserve">ხარჯთაღრიცხვა #1-5 </t>
  </si>
  <si>
    <t>ხარჯთაღრიცხვა #1-6</t>
  </si>
  <si>
    <t>ხარჯთაღრიცხვა N1-7</t>
  </si>
  <si>
    <t xml:space="preserve"> კბმ</t>
  </si>
  <si>
    <t>ტნ</t>
  </si>
  <si>
    <t>II არსებული ასფალტბეტონის საფარის აღდგენა</t>
  </si>
  <si>
    <t>მილსადენის გაყვანა 250 მმ დიამეტრის გოფრირებული მილებით (სნ-8)</t>
  </si>
  <si>
    <t xml:space="preserve">ზედმეტი გრუნტის ტრანსპორტირება ავტოთვითმცლელებით 10 კმ მანძილზე </t>
  </si>
  <si>
    <t>სანიაღვრე კანალიზაციის მოწყობაზე</t>
  </si>
  <si>
    <t xml:space="preserve">წყალმიმღები ჭების მოწყობა მონოლითური ბეტონით ბ-22,5 სანიაღვრე კოლექტორისათვის </t>
  </si>
  <si>
    <t xml:space="preserve">არსებული ასფალტბეტონის და ბეტონის საფარის მოხსნა სანგრევი ჩაქუჩით </t>
  </si>
  <si>
    <t>IIII კატეგორიის გრუნტის დამუშავება ხელით</t>
  </si>
  <si>
    <t>ტრანშეის შევსება ქვიშა ხრეშოვანი ნარევით არსებული გრუნტის ნაცვლად</t>
  </si>
  <si>
    <t>მილსადენის ჩართვა არსებულ სანიაღვრე არხში</t>
  </si>
  <si>
    <t xml:space="preserve">თუჯის ცხაურა (70X70 სმ) ლიუკების მოწყობა </t>
  </si>
  <si>
    <t>ხარჯთაღრიცხვა №3</t>
  </si>
  <si>
    <t xml:space="preserve">III კატეგორიის ხელით დამუშავებული გრუნტის დატვირთვა ავტოთვითმცლელებზე 0,25 კბმ ტევადობის ჩამჩის მქონე ქსკავატორით </t>
  </si>
  <si>
    <t>საფუძველი სანიაღვრე კანალიზაციის ქვიშა ღორროვანი ნარევისაგან</t>
  </si>
  <si>
    <t>საფუძვლის მოწყობა სისქით 20სმ სისქის ქვიშა-ღორღოვანი ნარევისაგან (ფრაქცია 0-40 მმ)</t>
  </si>
  <si>
    <t xml:space="preserve">ერთფენიანი ასფალტბეტონის საფარის მოწყობა 5 სმ სისქის წვრილმარცვლოვანი ღორღოვანი ასფალტბეტონის ნარევისაგან </t>
  </si>
  <si>
    <t xml:space="preserve">III კატეგორიის გრუნტის დამუშავება ავტოთვითმცლელებზე 0,25 კბმ ტევადობის ჩამჩის მქონე ექსკავატორით </t>
  </si>
  <si>
    <t>ბიტუმის ემულსიის მოსხმა ღორღისა საფუძველსა და ასფალტბეტონის საფარის საფუძველზე (0,5 ლიტრი 1 კვმ-ზე)</t>
  </si>
  <si>
    <t xml:space="preserve"> კვმ</t>
  </si>
  <si>
    <t>კვ.მ</t>
  </si>
  <si>
    <t>V. Bგაზონი</t>
  </si>
  <si>
    <t xml:space="preserve">II. ბეტონის სარინელი </t>
  </si>
  <si>
    <t>კორდის დამზადება და ტრანსპორტირება და დაგება</t>
  </si>
  <si>
    <t>IV. Bბორდიურები</t>
  </si>
  <si>
    <t>კუბმ</t>
  </si>
  <si>
    <t>III. ბეტონის დეკორატიული ფილები</t>
  </si>
  <si>
    <t>III კატეგორიის გრუნტის დამუშავება ექსკავატორით მისი შემდგომი დატვირთვით ავტოთვითმცლელებზე</t>
  </si>
  <si>
    <t xml:space="preserve">8 სმ სისქის ბეტონის ფილების დაგება ქვიშის 4 სმ სისქის საფუძველზე </t>
  </si>
  <si>
    <t>ეზოს კეთილმოწყობაზე</t>
  </si>
  <si>
    <t>ტერიტორიის მოშანდაკება III კატეგორიის გრუნტებისათვის მექანიზირებული წესით</t>
  </si>
  <si>
    <t>საფუძველის ფენის მოწყობა ქვიშა-ღორღოვანი ნარევისაგან სისქით 10სმ</t>
  </si>
  <si>
    <t>10სმ სისქის ბეტონის ბ22,5 სარინელის მოწყობა</t>
  </si>
  <si>
    <t>საფუძველის ზედა ფენის მოწყობა მოწყობა ქვიშა-ღორღოვანი (0-40 მმ) ნარევისაგან სისქით 10 სმ</t>
  </si>
  <si>
    <t>ბაზალტის ბორდიურების მოწყობა ბეტონის საფუძველზე (200X150 მმ)</t>
  </si>
  <si>
    <t>გამწვანებისათვის საჭირო ტერიტორიის მოსწორება</t>
  </si>
  <si>
    <t xml:space="preserve">არსებული ბეტონის ფილების მოხსნა ტრანსპორტირება და დასაწყობება </t>
  </si>
  <si>
    <t xml:space="preserve">არსებული ბეტონის ბორდიურები მოხსნა ტრანსპორტირება და დასაწყობება </t>
  </si>
  <si>
    <t>III კატეგორიის გრუნტის დამუშავება ხელით</t>
  </si>
  <si>
    <t>ტერიტორიის მოშანდაკება III კატეგორიის გრუნტებისათვის ხელით</t>
  </si>
  <si>
    <t>ნიადაგის მომზადება ხელით მცენარეული გრუნტის შეტანით სისქით 10 სმ</t>
  </si>
  <si>
    <t>ხარჯთაღრიცხვა №4</t>
  </si>
  <si>
    <t>19</t>
  </si>
  <si>
    <t>VI ნაგვის ურნები და საჩრდილობელი</t>
  </si>
  <si>
    <t xml:space="preserve">ნაგვის ურნების შეძენა, ტრანსპორტირება და მონტაჟი (avp/ck-13) </t>
  </si>
  <si>
    <r>
      <t>საჩრდილობელი 5,4X4,0 (</t>
    </r>
    <r>
      <rPr>
        <sz val="12"/>
        <rFont val="Times New Roman"/>
        <family val="1"/>
      </rPr>
      <t>avp/k</t>
    </r>
    <r>
      <rPr>
        <sz val="12"/>
        <rFont val="AcadNusx"/>
        <family val="0"/>
      </rPr>
      <t xml:space="preserve">-11) -ს შეძენა ტრანსპორტირება და მონტაჟი </t>
    </r>
  </si>
  <si>
    <r>
      <t>ბეტონი</t>
    </r>
    <r>
      <rPr>
        <sz val="12"/>
        <rFont val="Times New Roman"/>
        <family val="1"/>
      </rPr>
      <t xml:space="preserve"> B20</t>
    </r>
  </si>
  <si>
    <t xml:space="preserve">ზედმეტი გრუნტის, დაშლილი ასფალტბეტონის დატვირთვა ავტოთვითმცლელებზე ექსკავატორით </t>
  </si>
  <si>
    <t>დასახელება</t>
  </si>
  <si>
    <t>ქ. ბათუმში ლერმონტოვისა და ხიმშიაშვილის ქუჩების მიმდებარედ #-27-ე საბავშვო ბაღის საძირკვლების 
 გაძლიერებისა და სარეაბილიტაციო სამუშაოებზე</t>
  </si>
  <si>
    <t>საძირკვლების გაძლიერებისა და სარეაბილიტაციო სამუშაოები</t>
  </si>
  <si>
    <t>ხარჯთაღრიცხვა #1-2</t>
  </si>
  <si>
    <t>ხარჯთაღრიცხვა #1-3</t>
  </si>
  <si>
    <t>ხარჯთაღრიცხვა #1-4</t>
  </si>
  <si>
    <t>ხარჯთაღრიცხვა #1-5</t>
  </si>
  <si>
    <t>ხარჯთაღრიცხვა #1-7</t>
  </si>
  <si>
    <t>შიგა წყალსადენისა და კანალიზაციის მოწყობა</t>
  </si>
  <si>
    <t>ცხელი წყლის ქსელის მოწყობა</t>
  </si>
  <si>
    <t>I სართულის ცენტრალური გათბობისა და ვენტილაციის მოწყობა</t>
  </si>
  <si>
    <t>I სართულის შიგა ელ. სამონტაჟო სამუშაოები</t>
  </si>
  <si>
    <t>II სართულის შიგა ელ. სამონტაჟო სამუშაოები</t>
  </si>
  <si>
    <t>სახანძრო სიგნალიზაცია</t>
  </si>
  <si>
    <t>ღობის სარემონტო სამუშაოები</t>
  </si>
  <si>
    <t>სანიაღვრე კანალიზაციის მოწყობა</t>
  </si>
  <si>
    <t>ქ. ბათუმში ლერმონტოვისა და ხიმშიაშვილის ქუჩების მიმდებარედ #-27-ე საბავშვო ბაღის საძირკვლების გაძლიერებისა და სარეაბილიტაციო სამუშაოები</t>
  </si>
  <si>
    <t>რეზერვი გაუთვალისწინებელ სამუშაოებზე (დამკვეთის განკარგულებაში) 5%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</si>
</sst>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₾_-;\-* #,##0\ _₾_-;_-* &quot;-&quot;\ _₾_-;_-@_-"/>
    <numFmt numFmtId="173" formatCode="_-* #,##0.00\ _₾_-;\-* #,##0.00\ _₾_-;_-* &quot;-&quot;??\ _₾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_-* #,##0.00_р_._-;\-* #,##0.00_р_._-;_-* &quot;-&quot;??_р_._-;_-@_-"/>
    <numFmt numFmtId="191" formatCode="0.0"/>
    <numFmt numFmtId="192" formatCode="0.000"/>
    <numFmt numFmtId="193" formatCode="0.0000"/>
    <numFmt numFmtId="194" formatCode="#,##0.000"/>
    <numFmt numFmtId="195" formatCode="#,##0.0"/>
    <numFmt numFmtId="196" formatCode="0.00000"/>
    <numFmt numFmtId="197" formatCode="#,##0.0000"/>
    <numFmt numFmtId="198" formatCode="_-* #,##0_р_._-;\-* #,##0_р_._-;_-* &quot;-&quot;??_р_._-;_-@_-"/>
    <numFmt numFmtId="199" formatCode="#,##0.00000"/>
    <numFmt numFmtId="200" formatCode="_-* #,##0.0_р_._-;\-* #,##0.0_р_._-;_-* &quot;-&quot;??_р_._-;_-@_-"/>
    <numFmt numFmtId="201" formatCode="#,##0.000000"/>
    <numFmt numFmtId="202" formatCode="_-* #,##0.00[$р.-419]_-;\-* #,##0.00[$р.-419]_-;_-* &quot;-&quot;??[$р.-419]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sz val="12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sz val="10"/>
      <name val="Arial Cyr"/>
      <family val="0"/>
    </font>
    <font>
      <b/>
      <sz val="11"/>
      <name val="AcadNusx"/>
      <family val="0"/>
    </font>
    <font>
      <b/>
      <sz val="12"/>
      <name val="AcadNusx"/>
      <family val="0"/>
    </font>
    <font>
      <b/>
      <sz val="12"/>
      <name val="Sylfaen"/>
      <family val="1"/>
    </font>
    <font>
      <sz val="12"/>
      <name val="Sylfaen"/>
      <family val="1"/>
    </font>
    <font>
      <b/>
      <sz val="10"/>
      <name val="Arial Cyr"/>
      <family val="0"/>
    </font>
    <font>
      <sz val="12"/>
      <name val="Arial"/>
      <family val="2"/>
    </font>
    <font>
      <sz val="12"/>
      <color indexed="8"/>
      <name val="AcadNusx"/>
      <family val="0"/>
    </font>
    <font>
      <sz val="12"/>
      <name val="Times New Roman"/>
      <family val="1"/>
    </font>
    <font>
      <b/>
      <sz val="12"/>
      <color indexed="8"/>
      <name val="AcadMtavr"/>
      <family val="0"/>
    </font>
    <font>
      <sz val="12"/>
      <color indexed="8"/>
      <name val="AcadMtavr"/>
      <family val="0"/>
    </font>
    <font>
      <sz val="12"/>
      <name val="ტიმეს ნ"/>
      <family val="0"/>
    </font>
    <font>
      <sz val="12"/>
      <color indexed="8"/>
      <name val="Sylfae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55" applyFont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192" fontId="4" fillId="33" borderId="0" xfId="0" applyNumberFormat="1" applyFont="1" applyFill="1" applyAlignment="1">
      <alignment horizontal="center" vertical="center" wrapText="1"/>
    </xf>
    <xf numFmtId="2" fontId="54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95" fontId="3" fillId="33" borderId="10" xfId="0" applyNumberFormat="1" applyFont="1" applyFill="1" applyBorder="1" applyAlignment="1">
      <alignment horizontal="center" vertical="center" wrapText="1"/>
    </xf>
    <xf numFmtId="191" fontId="3" fillId="33" borderId="10" xfId="0" applyNumberFormat="1" applyFont="1" applyFill="1" applyBorder="1" applyAlignment="1">
      <alignment horizontal="center" vertical="center" wrapText="1"/>
    </xf>
    <xf numFmtId="0" fontId="3" fillId="33" borderId="10" xfId="58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0" fontId="14" fillId="33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56" applyFont="1" applyAlignment="1">
      <alignment horizontal="center" vertical="center" wrapText="1"/>
      <protection/>
    </xf>
    <xf numFmtId="0" fontId="15" fillId="33" borderId="10" xfId="34" applyFont="1" applyFill="1" applyBorder="1" applyAlignment="1">
      <alignment horizontal="center" vertical="center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0" fontId="16" fillId="33" borderId="10" xfId="34" applyFont="1" applyFill="1" applyBorder="1" applyAlignment="1">
      <alignment horizontal="center" vertical="center"/>
      <protection/>
    </xf>
    <xf numFmtId="9" fontId="8" fillId="33" borderId="10" xfId="34" applyNumberFormat="1" applyFont="1" applyFill="1" applyBorder="1" applyAlignment="1">
      <alignment horizontal="center" vertical="center" wrapText="1"/>
      <protection/>
    </xf>
    <xf numFmtId="0" fontId="8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 indent="1"/>
    </xf>
    <xf numFmtId="1" fontId="13" fillId="33" borderId="10" xfId="0" applyNumberFormat="1" applyFont="1" applyFill="1" applyBorder="1" applyAlignment="1">
      <alignment horizontal="center" vertical="center" wrapText="1"/>
    </xf>
    <xf numFmtId="198" fontId="3" fillId="33" borderId="10" xfId="66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 indent="1"/>
    </xf>
    <xf numFmtId="191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4" fontId="13" fillId="33" borderId="10" xfId="0" applyNumberFormat="1" applyFont="1" applyFill="1" applyBorder="1" applyAlignment="1">
      <alignment horizontal="center" vertical="center" wrapText="1"/>
    </xf>
    <xf numFmtId="0" fontId="10" fillId="33" borderId="10" xfId="59" applyFont="1" applyFill="1" applyBorder="1" applyAlignment="1">
      <alignment horizontal="left" vertical="center" wrapText="1" indent="1"/>
      <protection/>
    </xf>
    <xf numFmtId="0" fontId="13" fillId="33" borderId="10" xfId="0" applyFont="1" applyFill="1" applyBorder="1" applyAlignment="1">
      <alignment horizontal="left" vertical="center" wrapText="1" inden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194" fontId="3" fillId="33" borderId="10" xfId="0" applyNumberFormat="1" applyFont="1" applyFill="1" applyBorder="1" applyAlignment="1">
      <alignment horizontal="center" vertical="center" wrapText="1"/>
    </xf>
    <xf numFmtId="2" fontId="3" fillId="33" borderId="10" xfId="55" applyNumberFormat="1" applyFont="1" applyFill="1" applyBorder="1" applyAlignment="1">
      <alignment horizontal="center" vertical="center"/>
      <protection/>
    </xf>
    <xf numFmtId="2" fontId="3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left" vertical="center" wrapText="1" inden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49" fontId="3" fillId="33" borderId="10" xfId="55" applyNumberFormat="1" applyFont="1" applyFill="1" applyBorder="1" applyAlignment="1">
      <alignment horizontal="center" vertical="center" wrapText="1"/>
      <protection/>
    </xf>
    <xf numFmtId="1" fontId="3" fillId="33" borderId="10" xfId="55" applyNumberFormat="1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left" vertical="center" wrapText="1" indent="1"/>
      <protection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56" applyFont="1" applyAlignment="1">
      <alignment horizontal="center" vertical="center" wrapText="1"/>
      <protection/>
    </xf>
    <xf numFmtId="0" fontId="8" fillId="0" borderId="0" xfId="56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" fontId="3" fillId="33" borderId="11" xfId="57" applyNumberFormat="1" applyFont="1" applyFill="1" applyBorder="1" applyAlignment="1">
      <alignment horizontal="center" vertical="center" wrapText="1"/>
      <protection/>
    </xf>
    <xf numFmtId="1" fontId="3" fillId="33" borderId="12" xfId="57" applyNumberFormat="1" applyFont="1" applyFill="1" applyBorder="1" applyAlignment="1">
      <alignment horizontal="center" vertical="center" wrapText="1"/>
      <protection/>
    </xf>
    <xf numFmtId="1" fontId="3" fillId="33" borderId="13" xfId="57" applyNumberFormat="1" applyFont="1" applyFill="1" applyBorder="1" applyAlignment="1">
      <alignment horizontal="center" vertical="center" wrapText="1"/>
      <protection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9" fillId="33" borderId="10" xfId="3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91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3 3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22-BARI" xfId="57"/>
    <cellStyle name="Обычный_ruruas 9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\&#4321;&#4304;&#4322;&#4308;&#4316;&#4307;&#4308;&#4320;&#4317;%20&#4315;&#4304;&#4321;&#4304;&#4314;&#4308;&#4305;&#4312;\&#4325;&#4323;&#4329;&#4308;&#4305;&#4312;&#4321;%20&#4306;&#4304;&#4316;&#4304;&#4311;&#4308;&#4305;&#4304;\&#4325;&#4323;&#4329;&#4308;&#4305;&#4312;&#4321;%20&#4306;&#4304;&#4316;&#4304;&#4311;&#4308;&#4305;&#43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4313;&#4308;&#4311;&#4312;&#4314;&#4315;&#4317;&#4332;&#4327;&#4317;&#4305;&#4304;\&#4321;&#4304;&#4322;&#4308;&#4316;&#4307;&#4308;&#4320;&#4317;%20&#4315;&#4304;&#4321;&#4304;&#4314;&#4308;&#4305;&#4312;\&#4304;&#4334;&#4304;&#4314;&#4312;\&#4306;&#4304;&#4315;&#4310;&#4304;&#4307;&#4308;&#4305;&#4323;&#4314;&#4312;\&#4321;&#4304;&#4305;&#4304;&#4309;&#4328;&#4309;&#4317;%20&#4305;&#4304;&#4326;&#4312;%2011\&#4321;&#4304;&#4305;&#4304;&#4309;&#4328;&#4309;&#4317;%20&#4305;&#4304;&#4326;&#4312;%20N11%20&#4308;&#4310;&#43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4313;&#4308;&#4311;&#4312;&#4314;&#4315;&#4317;&#4332;&#4327;&#4317;&#4305;&#4304;\&#4321;&#4304;&#4322;&#4308;&#4316;&#4307;&#4308;&#4320;&#4317;%20&#4315;&#4304;&#4321;&#4304;&#4314;&#4308;&#4305;&#4312;\&#4321;&#4304;&#4305;&#4304;&#4309;&#4328;&#4309;&#4317;%20&#4305;&#4304;&#4326;&#4312;%20&#4315;&#4304;&#4334;&#4312;&#4316;&#4335;&#4304;&#4323;&#4320;&#4328;&#4312;\&#4321;&#4304;&#4305;&#4304;&#4309;&#4328;&#4309;&#4317;%20&#4305;&#4304;&#4326;&#4312;%20&#4315;&#4304;&#4334;&#4312;&#4316;&#4335;&#4304;&#4323;&#4320;&#4328;&#4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_2\Desktop\&#4325;&#4323;&#4329;&#4308;&#4305;&#4312;&#4321;%20&#4306;&#4304;&#4316;&#4304;&#4311;&#4308;&#4305;&#4304;\Giorgi\sport%20darbaz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1\&#4321;&#4304;&#4322;&#4308;&#4316;&#4307;&#4308;&#4320;&#4317;%20&#4315;&#4304;&#4321;&#4304;&#4314;&#4308;&#4305;&#4312;\&#4325;&#4323;&#4329;&#4308;&#4305;&#4312;&#4321;%20&#4306;&#4304;&#4316;&#4304;&#4311;&#4308;&#4305;&#4304;\Giorgi\sport%20darbaz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კრებსითი"/>
      <sheetName val="ადლიის 1 ჩიხი"/>
      <sheetName val="ადლიის 2 ჩიხი"/>
      <sheetName val="ადლიის 3 ჩიხი"/>
      <sheetName val="ადლიის 4 ჩიხი"/>
      <sheetName val="აეროპორტის გზატკეცილი"/>
      <sheetName val="აეროპორტის 3 ჩიხი"/>
      <sheetName val="აეროპორტის 4 ჩიხი"/>
      <sheetName val="აეროპორტის 5 ჩიხი"/>
      <sheetName val="ანგისის 1 შესახვევი"/>
      <sheetName val="ანგისის 1 ჩიხი"/>
      <sheetName val="ანგისის 2 ჩიხი"/>
      <sheetName val="ბაქოს მონაკვეთი"/>
      <sheetName val="შარვაშიძის ქუჩა"/>
      <sheetName val="ელიავას ქუჩა"/>
      <sheetName val="ლორთქიფანიძის ქუჩა"/>
      <sheetName val="ინასარიძის 1 ჩიხი"/>
      <sheetName val="ინასარიძის 2 ჩიხი"/>
      <sheetName val="კოტე აფხაზის ქუჩა"/>
      <sheetName val="ორბელიანის მონაკვეთი"/>
      <sheetName val="ჰელიმიშის ქუჩა"/>
      <sheetName val="ხიმშიაშვილის გაგრძელება"/>
      <sheetName val="ზღვისპირის ქუჩა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გან"/>
      <sheetName val="კრებსითი"/>
      <sheetName val="ეზო"/>
      <sheetName val="სანიაღვრე"/>
      <sheetName val="კანალიზაცია"/>
      <sheetName val="გარე განათება"/>
      <sheetName val="ღობ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გან"/>
      <sheetName val="კრებსითი"/>
      <sheetName val="ეზო"/>
      <sheetName val="კანალიზაცია"/>
      <sheetName val="ღობე"/>
      <sheetName val="სეპტიკი"/>
      <sheetName val="განათება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4.28125" style="40" customWidth="1"/>
    <col min="2" max="2" width="58.140625" style="40" customWidth="1"/>
    <col min="3" max="4" width="29.140625" style="40" customWidth="1"/>
    <col min="5" max="5" width="10.421875" style="40" bestFit="1" customWidth="1"/>
    <col min="6" max="6" width="9.28125" style="40" customWidth="1"/>
    <col min="7" max="7" width="12.28125" style="40" bestFit="1" customWidth="1"/>
    <col min="8" max="16384" width="9.140625" style="40" customWidth="1"/>
  </cols>
  <sheetData>
    <row r="1" spans="1:6" ht="41.25" customHeight="1">
      <c r="A1" s="83" t="s">
        <v>309</v>
      </c>
      <c r="B1" s="83"/>
      <c r="C1" s="83"/>
      <c r="D1" s="83"/>
      <c r="F1" s="40" t="s">
        <v>1</v>
      </c>
    </row>
    <row r="2" spans="1:4" ht="8.25" customHeight="1" hidden="1">
      <c r="A2" s="83"/>
      <c r="B2" s="83"/>
      <c r="C2" s="83"/>
      <c r="D2" s="83"/>
    </row>
    <row r="3" spans="1:4" ht="19.5" customHeight="1" hidden="1">
      <c r="A3" s="84"/>
      <c r="B3" s="84"/>
      <c r="C3" s="84"/>
      <c r="D3" s="84"/>
    </row>
    <row r="4" spans="1:4" ht="34.5" customHeight="1">
      <c r="A4" s="77" t="s">
        <v>0</v>
      </c>
      <c r="B4" s="77" t="s">
        <v>293</v>
      </c>
      <c r="C4" s="77" t="s">
        <v>110</v>
      </c>
      <c r="D4" s="77" t="s">
        <v>111</v>
      </c>
    </row>
    <row r="5" spans="1:4" ht="34.5" customHeight="1">
      <c r="A5" s="74">
        <v>1</v>
      </c>
      <c r="B5" s="75" t="s">
        <v>295</v>
      </c>
      <c r="C5" s="74" t="s">
        <v>238</v>
      </c>
      <c r="D5" s="76"/>
    </row>
    <row r="6" spans="1:4" ht="34.5" customHeight="1">
      <c r="A6" s="74">
        <v>2</v>
      </c>
      <c r="B6" s="75" t="s">
        <v>301</v>
      </c>
      <c r="C6" s="74" t="s">
        <v>296</v>
      </c>
      <c r="D6" s="76"/>
    </row>
    <row r="7" spans="1:4" ht="34.5" customHeight="1">
      <c r="A7" s="74">
        <v>3</v>
      </c>
      <c r="B7" s="75" t="s">
        <v>302</v>
      </c>
      <c r="C7" s="74" t="s">
        <v>297</v>
      </c>
      <c r="D7" s="76"/>
    </row>
    <row r="8" spans="1:4" ht="34.5" customHeight="1">
      <c r="A8" s="74">
        <v>4</v>
      </c>
      <c r="B8" s="75" t="s">
        <v>303</v>
      </c>
      <c r="C8" s="74" t="s">
        <v>298</v>
      </c>
      <c r="D8" s="76"/>
    </row>
    <row r="9" spans="1:4" ht="34.5" customHeight="1">
      <c r="A9" s="74">
        <v>5</v>
      </c>
      <c r="B9" s="75" t="s">
        <v>304</v>
      </c>
      <c r="C9" s="74" t="s">
        <v>299</v>
      </c>
      <c r="D9" s="76"/>
    </row>
    <row r="10" spans="1:4" ht="34.5" customHeight="1">
      <c r="A10" s="74">
        <v>6</v>
      </c>
      <c r="B10" s="75" t="s">
        <v>305</v>
      </c>
      <c r="C10" s="74" t="s">
        <v>243</v>
      </c>
      <c r="D10" s="76"/>
    </row>
    <row r="11" spans="1:4" ht="34.5" customHeight="1">
      <c r="A11" s="74">
        <v>7</v>
      </c>
      <c r="B11" s="75" t="s">
        <v>306</v>
      </c>
      <c r="C11" s="74" t="s">
        <v>300</v>
      </c>
      <c r="D11" s="76"/>
    </row>
    <row r="12" spans="1:4" ht="34.5" customHeight="1">
      <c r="A12" s="74">
        <v>8</v>
      </c>
      <c r="B12" s="75" t="s">
        <v>307</v>
      </c>
      <c r="C12" s="74" t="s">
        <v>113</v>
      </c>
      <c r="D12" s="76"/>
    </row>
    <row r="13" spans="1:4" ht="34.5" customHeight="1">
      <c r="A13" s="74">
        <v>9</v>
      </c>
      <c r="B13" s="75" t="s">
        <v>308</v>
      </c>
      <c r="C13" s="74" t="s">
        <v>114</v>
      </c>
      <c r="D13" s="76"/>
    </row>
    <row r="14" spans="1:4" ht="34.5" customHeight="1">
      <c r="A14" s="74">
        <v>10</v>
      </c>
      <c r="B14" s="75" t="s">
        <v>112</v>
      </c>
      <c r="C14" s="74" t="s">
        <v>115</v>
      </c>
      <c r="D14" s="76"/>
    </row>
    <row r="15" spans="1:4" ht="34.5" customHeight="1">
      <c r="A15" s="74"/>
      <c r="B15" s="41" t="s">
        <v>9</v>
      </c>
      <c r="C15" s="42" t="s">
        <v>8</v>
      </c>
      <c r="D15" s="43"/>
    </row>
    <row r="16" spans="1:4" ht="34.5" customHeight="1">
      <c r="A16" s="74"/>
      <c r="B16" s="42" t="s">
        <v>310</v>
      </c>
      <c r="C16" s="42" t="s">
        <v>8</v>
      </c>
      <c r="D16" s="44"/>
    </row>
    <row r="17" spans="1:4" ht="34.5" customHeight="1">
      <c r="A17" s="74"/>
      <c r="B17" s="42" t="s">
        <v>9</v>
      </c>
      <c r="C17" s="42" t="s">
        <v>8</v>
      </c>
      <c r="D17" s="42"/>
    </row>
    <row r="18" spans="1:4" ht="34.5" customHeight="1">
      <c r="A18" s="74"/>
      <c r="B18" s="42" t="s">
        <v>116</v>
      </c>
      <c r="C18" s="42" t="s">
        <v>8</v>
      </c>
      <c r="D18" s="44"/>
    </row>
    <row r="19" spans="1:4" ht="34.5" customHeight="1">
      <c r="A19" s="74"/>
      <c r="B19" s="42" t="s">
        <v>117</v>
      </c>
      <c r="C19" s="42" t="s">
        <v>8</v>
      </c>
      <c r="D19" s="42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1">
    <mergeCell ref="A1:D3"/>
  </mergeCells>
  <printOptions horizontalCentered="1"/>
  <pageMargins left="0.3937007874015748" right="0.3937007874015748" top="0.5118110236220472" bottom="0.3937007874015748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view="pageBreakPreview" zoomScale="130" zoomScaleSheetLayoutView="130" zoomScalePageLayoutView="0" workbookViewId="0" topLeftCell="A1">
      <selection activeCell="A2" sqref="A2:F2"/>
    </sheetView>
  </sheetViews>
  <sheetFormatPr defaultColWidth="9.140625" defaultRowHeight="12.75"/>
  <cols>
    <col min="1" max="1" width="4.00390625" style="0" customWidth="1"/>
    <col min="2" max="2" width="70.7109375" style="0" customWidth="1"/>
    <col min="3" max="6" width="15.7109375" style="0" customWidth="1"/>
  </cols>
  <sheetData>
    <row r="1" spans="1:6" s="23" customFormat="1" ht="34.5" customHeight="1">
      <c r="A1" s="107" t="s">
        <v>257</v>
      </c>
      <c r="B1" s="107"/>
      <c r="C1" s="107"/>
      <c r="D1" s="107"/>
      <c r="E1" s="107"/>
      <c r="F1" s="107"/>
    </row>
    <row r="2" spans="1:6" s="14" customFormat="1" ht="34.5" customHeight="1">
      <c r="A2" s="95" t="s">
        <v>250</v>
      </c>
      <c r="B2" s="95"/>
      <c r="C2" s="95"/>
      <c r="D2" s="95"/>
      <c r="E2" s="95"/>
      <c r="F2" s="95"/>
    </row>
    <row r="3" spans="1:6" s="1" customFormat="1" ht="34.5" customHeight="1">
      <c r="A3" s="45" t="s">
        <v>0</v>
      </c>
      <c r="B3" s="46" t="s">
        <v>7</v>
      </c>
      <c r="C3" s="92" t="s">
        <v>118</v>
      </c>
      <c r="D3" s="92"/>
      <c r="E3" s="46" t="s">
        <v>119</v>
      </c>
      <c r="F3" s="46" t="s">
        <v>120</v>
      </c>
    </row>
    <row r="4" spans="1:6" s="15" customFormat="1" ht="34.5" customHeight="1">
      <c r="A4" s="64" t="s">
        <v>22</v>
      </c>
      <c r="B4" s="36" t="s">
        <v>252</v>
      </c>
      <c r="C4" s="48" t="s">
        <v>6</v>
      </c>
      <c r="D4" s="32">
        <v>1.4</v>
      </c>
      <c r="E4" s="48"/>
      <c r="F4" s="29"/>
    </row>
    <row r="5" spans="1:6" s="15" customFormat="1" ht="34.5" customHeight="1">
      <c r="A5" s="48">
        <v>2</v>
      </c>
      <c r="B5" s="36" t="s">
        <v>262</v>
      </c>
      <c r="C5" s="48" t="s">
        <v>6</v>
      </c>
      <c r="D5" s="28">
        <v>102</v>
      </c>
      <c r="E5" s="48"/>
      <c r="F5" s="30"/>
    </row>
    <row r="6" spans="1:6" s="15" customFormat="1" ht="34.5" customHeight="1">
      <c r="A6" s="48">
        <f aca="true" t="shared" si="0" ref="A6:A12">A5+1</f>
        <v>3</v>
      </c>
      <c r="B6" s="36" t="s">
        <v>253</v>
      </c>
      <c r="C6" s="48" t="s">
        <v>245</v>
      </c>
      <c r="D6" s="28">
        <v>11</v>
      </c>
      <c r="E6" s="48"/>
      <c r="F6" s="30"/>
    </row>
    <row r="7" spans="1:6" s="15" customFormat="1" ht="54.75" customHeight="1">
      <c r="A7" s="48">
        <f t="shared" si="0"/>
        <v>4</v>
      </c>
      <c r="B7" s="36" t="s">
        <v>258</v>
      </c>
      <c r="C7" s="48" t="s">
        <v>6</v>
      </c>
      <c r="D7" s="28">
        <v>12</v>
      </c>
      <c r="E7" s="48"/>
      <c r="F7" s="30"/>
    </row>
    <row r="8" spans="1:6" s="1" customFormat="1" ht="34.5" customHeight="1">
      <c r="A8" s="48">
        <f t="shared" si="0"/>
        <v>5</v>
      </c>
      <c r="B8" s="36" t="s">
        <v>259</v>
      </c>
      <c r="C8" s="48" t="s">
        <v>6</v>
      </c>
      <c r="D8" s="28">
        <v>4</v>
      </c>
      <c r="E8" s="48"/>
      <c r="F8" s="30"/>
    </row>
    <row r="9" spans="1:6" s="1" customFormat="1" ht="34.5" customHeight="1">
      <c r="A9" s="48">
        <f t="shared" si="0"/>
        <v>6</v>
      </c>
      <c r="B9" s="36" t="s">
        <v>248</v>
      </c>
      <c r="C9" s="48" t="s">
        <v>14</v>
      </c>
      <c r="D9" s="28">
        <v>136</v>
      </c>
      <c r="E9" s="48"/>
      <c r="F9" s="30"/>
    </row>
    <row r="10" spans="1:6" s="1" customFormat="1" ht="34.5" customHeight="1">
      <c r="A10" s="48">
        <f t="shared" si="0"/>
        <v>7</v>
      </c>
      <c r="B10" s="36" t="s">
        <v>251</v>
      </c>
      <c r="C10" s="48" t="s">
        <v>6</v>
      </c>
      <c r="D10" s="30">
        <v>7.08</v>
      </c>
      <c r="E10" s="48"/>
      <c r="F10" s="30"/>
    </row>
    <row r="11" spans="1:6" s="7" customFormat="1" ht="34.5" customHeight="1">
      <c r="A11" s="48">
        <f t="shared" si="0"/>
        <v>8</v>
      </c>
      <c r="B11" s="36" t="s">
        <v>256</v>
      </c>
      <c r="C11" s="48" t="s">
        <v>12</v>
      </c>
      <c r="D11" s="28">
        <v>6</v>
      </c>
      <c r="E11" s="48"/>
      <c r="F11" s="30"/>
    </row>
    <row r="12" spans="1:6" s="7" customFormat="1" ht="34.5" customHeight="1">
      <c r="A12" s="48">
        <f t="shared" si="0"/>
        <v>9</v>
      </c>
      <c r="B12" s="70" t="s">
        <v>254</v>
      </c>
      <c r="C12" s="48" t="s">
        <v>6</v>
      </c>
      <c r="D12" s="28">
        <v>49</v>
      </c>
      <c r="E12" s="48"/>
      <c r="F12" s="30"/>
    </row>
    <row r="13" spans="1:6" s="7" customFormat="1" ht="34.5" customHeight="1">
      <c r="A13" s="48">
        <v>10</v>
      </c>
      <c r="B13" s="70" t="s">
        <v>255</v>
      </c>
      <c r="C13" s="48" t="s">
        <v>10</v>
      </c>
      <c r="D13" s="28">
        <v>1</v>
      </c>
      <c r="E13" s="48"/>
      <c r="F13" s="30"/>
    </row>
    <row r="14" spans="1:6" s="1" customFormat="1" ht="34.5" customHeight="1">
      <c r="A14" s="48"/>
      <c r="B14" s="71" t="s">
        <v>247</v>
      </c>
      <c r="C14" s="48"/>
      <c r="D14" s="32"/>
      <c r="E14" s="48"/>
      <c r="F14" s="30"/>
    </row>
    <row r="15" spans="1:6" s="3" customFormat="1" ht="34.5" customHeight="1">
      <c r="A15" s="28">
        <f>A13+1</f>
        <v>11</v>
      </c>
      <c r="B15" s="70" t="s">
        <v>260</v>
      </c>
      <c r="C15" s="48" t="s">
        <v>2</v>
      </c>
      <c r="D15" s="66">
        <v>29</v>
      </c>
      <c r="E15" s="48"/>
      <c r="F15" s="30"/>
    </row>
    <row r="16" spans="1:6" s="3" customFormat="1" ht="34.5" customHeight="1">
      <c r="A16" s="28">
        <f>A15+1</f>
        <v>12</v>
      </c>
      <c r="B16" s="70" t="s">
        <v>263</v>
      </c>
      <c r="C16" s="48" t="s">
        <v>246</v>
      </c>
      <c r="D16" s="67">
        <v>0.005</v>
      </c>
      <c r="E16" s="48"/>
      <c r="F16" s="30"/>
    </row>
    <row r="17" spans="1:6" s="8" customFormat="1" ht="34.5" customHeight="1">
      <c r="A17" s="28">
        <f>A16+1</f>
        <v>13</v>
      </c>
      <c r="B17" s="70" t="s">
        <v>261</v>
      </c>
      <c r="C17" s="48" t="s">
        <v>2</v>
      </c>
      <c r="D17" s="66">
        <f>D15</f>
        <v>29</v>
      </c>
      <c r="E17" s="48"/>
      <c r="F17" s="30"/>
    </row>
    <row r="18" spans="1:6" s="15" customFormat="1" ht="34.5" customHeight="1">
      <c r="A18" s="28">
        <f>A17+1</f>
        <v>14</v>
      </c>
      <c r="B18" s="70" t="s">
        <v>249</v>
      </c>
      <c r="C18" s="48" t="s">
        <v>246</v>
      </c>
      <c r="D18" s="28">
        <v>265</v>
      </c>
      <c r="E18" s="48"/>
      <c r="F18" s="30"/>
    </row>
    <row r="19" spans="1:6" s="13" customFormat="1" ht="34.5" customHeight="1">
      <c r="A19" s="65"/>
      <c r="B19" s="71" t="s">
        <v>9</v>
      </c>
      <c r="C19" s="71" t="s">
        <v>8</v>
      </c>
      <c r="D19" s="65"/>
      <c r="E19" s="68"/>
      <c r="F19" s="69"/>
    </row>
  </sheetData>
  <sheetProtection/>
  <mergeCells count="3">
    <mergeCell ref="A1:F1"/>
    <mergeCell ref="A2:F2"/>
    <mergeCell ref="C3:D3"/>
  </mergeCells>
  <printOptions horizontalCentered="1"/>
  <pageMargins left="0.3937007874015748" right="0.3937007874015748" top="0.5118110236220472" bottom="0.3937007874015748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29"/>
  <sheetViews>
    <sheetView view="pageBreakPreview" zoomScale="115" zoomScaleNormal="93" zoomScaleSheetLayoutView="115" zoomScalePageLayoutView="0" workbookViewId="0" topLeftCell="A1">
      <selection activeCell="A2" sqref="A2:F2"/>
    </sheetView>
  </sheetViews>
  <sheetFormatPr defaultColWidth="9.140625" defaultRowHeight="12.75"/>
  <cols>
    <col min="1" max="1" width="3.8515625" style="15" customWidth="1"/>
    <col min="2" max="2" width="70.7109375" style="15" customWidth="1"/>
    <col min="3" max="5" width="15.7109375" style="15" customWidth="1"/>
    <col min="6" max="6" width="15.7109375" style="16" customWidth="1"/>
    <col min="7" max="7" width="11.00390625" style="15" bestFit="1" customWidth="1"/>
    <col min="8" max="16384" width="9.140625" style="15" customWidth="1"/>
  </cols>
  <sheetData>
    <row r="1" spans="1:6" ht="34.5" customHeight="1">
      <c r="A1" s="95" t="s">
        <v>286</v>
      </c>
      <c r="B1" s="95"/>
      <c r="C1" s="95"/>
      <c r="D1" s="95"/>
      <c r="E1" s="95"/>
      <c r="F1" s="95"/>
    </row>
    <row r="2" spans="1:6" ht="34.5" customHeight="1">
      <c r="A2" s="95" t="s">
        <v>274</v>
      </c>
      <c r="B2" s="95"/>
      <c r="C2" s="95"/>
      <c r="D2" s="95"/>
      <c r="E2" s="95"/>
      <c r="F2" s="95"/>
    </row>
    <row r="3" spans="1:6" ht="34.5" customHeight="1">
      <c r="A3" s="45" t="s">
        <v>0</v>
      </c>
      <c r="B3" s="46" t="s">
        <v>7</v>
      </c>
      <c r="C3" s="92" t="s">
        <v>118</v>
      </c>
      <c r="D3" s="92"/>
      <c r="E3" s="46" t="s">
        <v>119</v>
      </c>
      <c r="F3" s="46" t="s">
        <v>120</v>
      </c>
    </row>
    <row r="4" spans="1:6" ht="34.5" customHeight="1">
      <c r="A4" s="64" t="s">
        <v>22</v>
      </c>
      <c r="B4" s="36" t="s">
        <v>252</v>
      </c>
      <c r="C4" s="48" t="s">
        <v>6</v>
      </c>
      <c r="D4" s="28">
        <v>34</v>
      </c>
      <c r="E4" s="48"/>
      <c r="F4" s="29"/>
    </row>
    <row r="5" spans="1:6" ht="34.5" customHeight="1">
      <c r="A5" s="64" t="s">
        <v>32</v>
      </c>
      <c r="B5" s="36" t="s">
        <v>281</v>
      </c>
      <c r="C5" s="48" t="s">
        <v>2</v>
      </c>
      <c r="D5" s="28">
        <v>196</v>
      </c>
      <c r="E5" s="48"/>
      <c r="F5" s="29"/>
    </row>
    <row r="6" spans="1:6" ht="34.5" customHeight="1">
      <c r="A6" s="64" t="s">
        <v>33</v>
      </c>
      <c r="B6" s="36" t="s">
        <v>282</v>
      </c>
      <c r="C6" s="48" t="s">
        <v>14</v>
      </c>
      <c r="D6" s="28">
        <v>382</v>
      </c>
      <c r="E6" s="48"/>
      <c r="F6" s="29"/>
    </row>
    <row r="7" spans="1:6" s="13" customFormat="1" ht="34.5" customHeight="1">
      <c r="A7" s="72">
        <f aca="true" t="shared" si="0" ref="A7:A12">A6+1</f>
        <v>4</v>
      </c>
      <c r="B7" s="70" t="s">
        <v>272</v>
      </c>
      <c r="C7" s="65" t="s">
        <v>245</v>
      </c>
      <c r="D7" s="73">
        <v>38</v>
      </c>
      <c r="E7" s="65"/>
      <c r="F7" s="69"/>
    </row>
    <row r="8" spans="1:6" s="13" customFormat="1" ht="34.5" customHeight="1">
      <c r="A8" s="72">
        <f t="shared" si="0"/>
        <v>5</v>
      </c>
      <c r="B8" s="70" t="s">
        <v>283</v>
      </c>
      <c r="C8" s="65" t="s">
        <v>245</v>
      </c>
      <c r="D8" s="73">
        <v>4</v>
      </c>
      <c r="E8" s="65"/>
      <c r="F8" s="69"/>
    </row>
    <row r="9" spans="1:6" s="13" customFormat="1" ht="34.5" customHeight="1">
      <c r="A9" s="72">
        <f t="shared" si="0"/>
        <v>6</v>
      </c>
      <c r="B9" s="70" t="s">
        <v>292</v>
      </c>
      <c r="C9" s="65" t="s">
        <v>245</v>
      </c>
      <c r="D9" s="73">
        <f>D4+D8+D7</f>
        <v>76</v>
      </c>
      <c r="E9" s="65"/>
      <c r="F9" s="69"/>
    </row>
    <row r="10" spans="1:7" ht="34.5" customHeight="1">
      <c r="A10" s="64">
        <f t="shared" si="0"/>
        <v>7</v>
      </c>
      <c r="B10" s="70" t="s">
        <v>275</v>
      </c>
      <c r="C10" s="48" t="s">
        <v>2</v>
      </c>
      <c r="D10" s="28">
        <v>903</v>
      </c>
      <c r="E10" s="48"/>
      <c r="F10" s="30"/>
      <c r="G10" s="17"/>
    </row>
    <row r="11" spans="1:7" ht="34.5" customHeight="1">
      <c r="A11" s="48">
        <f t="shared" si="0"/>
        <v>8</v>
      </c>
      <c r="B11" s="70" t="s">
        <v>284</v>
      </c>
      <c r="C11" s="48">
        <v>100</v>
      </c>
      <c r="D11" s="28">
        <v>120</v>
      </c>
      <c r="E11" s="48"/>
      <c r="F11" s="30"/>
      <c r="G11" s="18"/>
    </row>
    <row r="12" spans="1:6" ht="34.5" customHeight="1">
      <c r="A12" s="48">
        <f t="shared" si="0"/>
        <v>9</v>
      </c>
      <c r="B12" s="70" t="s">
        <v>249</v>
      </c>
      <c r="C12" s="48" t="s">
        <v>246</v>
      </c>
      <c r="D12" s="28">
        <f>D7*1.8+D8*1.8+D4*2.4</f>
        <v>157.2</v>
      </c>
      <c r="E12" s="48"/>
      <c r="F12" s="30"/>
    </row>
    <row r="13" spans="1:6" ht="34.5" customHeight="1">
      <c r="A13" s="48"/>
      <c r="B13" s="39" t="s">
        <v>267</v>
      </c>
      <c r="C13" s="48"/>
      <c r="D13" s="48"/>
      <c r="E13" s="30"/>
      <c r="F13" s="30"/>
    </row>
    <row r="14" spans="1:6" ht="34.5" customHeight="1">
      <c r="A14" s="28">
        <f>A12+1</f>
        <v>10</v>
      </c>
      <c r="B14" s="36" t="s">
        <v>276</v>
      </c>
      <c r="C14" s="48" t="s">
        <v>2</v>
      </c>
      <c r="D14" s="28">
        <v>145</v>
      </c>
      <c r="E14" s="30"/>
      <c r="F14" s="30"/>
    </row>
    <row r="15" spans="1:6" s="19" customFormat="1" ht="34.5" customHeight="1">
      <c r="A15" s="28">
        <f>A14+1</f>
        <v>11</v>
      </c>
      <c r="B15" s="36" t="s">
        <v>277</v>
      </c>
      <c r="C15" s="48" t="s">
        <v>264</v>
      </c>
      <c r="D15" s="28">
        <v>145</v>
      </c>
      <c r="E15" s="30"/>
      <c r="F15" s="30"/>
    </row>
    <row r="16" spans="1:6" ht="34.5" customHeight="1">
      <c r="A16" s="48"/>
      <c r="B16" s="39" t="s">
        <v>271</v>
      </c>
      <c r="C16" s="48"/>
      <c r="D16" s="48"/>
      <c r="E16" s="30"/>
      <c r="F16" s="30"/>
    </row>
    <row r="17" spans="1:6" ht="34.5" customHeight="1">
      <c r="A17" s="28">
        <f>A15+1</f>
        <v>12</v>
      </c>
      <c r="B17" s="36" t="s">
        <v>278</v>
      </c>
      <c r="C17" s="48" t="s">
        <v>2</v>
      </c>
      <c r="D17" s="28">
        <v>878</v>
      </c>
      <c r="E17" s="30"/>
      <c r="F17" s="30"/>
    </row>
    <row r="18" spans="1:6" s="19" customFormat="1" ht="34.5" customHeight="1">
      <c r="A18" s="28">
        <f>A17+1</f>
        <v>13</v>
      </c>
      <c r="B18" s="36" t="s">
        <v>273</v>
      </c>
      <c r="C18" s="48" t="s">
        <v>265</v>
      </c>
      <c r="D18" s="28">
        <v>878</v>
      </c>
      <c r="E18" s="30"/>
      <c r="F18" s="30"/>
    </row>
    <row r="19" spans="1:6" s="19" customFormat="1" ht="34.5" customHeight="1">
      <c r="A19" s="64"/>
      <c r="B19" s="39" t="s">
        <v>269</v>
      </c>
      <c r="C19" s="48"/>
      <c r="D19" s="30"/>
      <c r="E19" s="30"/>
      <c r="F19" s="30"/>
    </row>
    <row r="20" spans="1:6" s="20" customFormat="1" ht="34.5" customHeight="1">
      <c r="A20" s="89">
        <f>A18+1</f>
        <v>14</v>
      </c>
      <c r="B20" s="36" t="s">
        <v>279</v>
      </c>
      <c r="C20" s="48" t="s">
        <v>14</v>
      </c>
      <c r="D20" s="28">
        <v>291</v>
      </c>
      <c r="E20" s="30"/>
      <c r="F20" s="30"/>
    </row>
    <row r="21" spans="1:6" s="20" customFormat="1" ht="34.5" customHeight="1">
      <c r="A21" s="90"/>
      <c r="B21" s="36" t="s">
        <v>291</v>
      </c>
      <c r="C21" s="48" t="s">
        <v>270</v>
      </c>
      <c r="D21" s="30">
        <v>17.17</v>
      </c>
      <c r="E21" s="30"/>
      <c r="F21" s="30"/>
    </row>
    <row r="22" spans="1:6" s="21" customFormat="1" ht="34.5" customHeight="1">
      <c r="A22" s="64"/>
      <c r="B22" s="39" t="s">
        <v>266</v>
      </c>
      <c r="C22" s="48"/>
      <c r="D22" s="30"/>
      <c r="E22" s="48"/>
      <c r="F22" s="66"/>
    </row>
    <row r="23" spans="1:6" ht="34.5" customHeight="1">
      <c r="A23" s="28">
        <f>A20+1</f>
        <v>15</v>
      </c>
      <c r="B23" s="70" t="s">
        <v>280</v>
      </c>
      <c r="C23" s="48" t="s">
        <v>2</v>
      </c>
      <c r="D23" s="28">
        <v>212</v>
      </c>
      <c r="E23" s="48"/>
      <c r="F23" s="30"/>
    </row>
    <row r="24" spans="1:6" ht="34.5" customHeight="1">
      <c r="A24" s="28">
        <f>A23+1</f>
        <v>16</v>
      </c>
      <c r="B24" s="36" t="s">
        <v>285</v>
      </c>
      <c r="C24" s="48" t="s">
        <v>2</v>
      </c>
      <c r="D24" s="28">
        <f>D23</f>
        <v>212</v>
      </c>
      <c r="E24" s="48"/>
      <c r="F24" s="30"/>
    </row>
    <row r="25" spans="1:6" ht="34.5" customHeight="1">
      <c r="A25" s="48">
        <f>A24+1</f>
        <v>17</v>
      </c>
      <c r="B25" s="70" t="s">
        <v>268</v>
      </c>
      <c r="C25" s="48" t="s">
        <v>2</v>
      </c>
      <c r="D25" s="28">
        <f>D24</f>
        <v>212</v>
      </c>
      <c r="E25" s="48"/>
      <c r="F25" s="30"/>
    </row>
    <row r="26" spans="1:6" ht="34.5" customHeight="1">
      <c r="A26" s="48"/>
      <c r="B26" s="39" t="s">
        <v>288</v>
      </c>
      <c r="C26" s="48"/>
      <c r="D26" s="28"/>
      <c r="E26" s="30"/>
      <c r="F26" s="30"/>
    </row>
    <row r="27" spans="1:6" ht="34.5" customHeight="1">
      <c r="A27" s="28">
        <f>A25+1</f>
        <v>18</v>
      </c>
      <c r="B27" s="37" t="s">
        <v>289</v>
      </c>
      <c r="C27" s="48" t="s">
        <v>10</v>
      </c>
      <c r="D27" s="66">
        <v>3</v>
      </c>
      <c r="E27" s="48"/>
      <c r="F27" s="29"/>
    </row>
    <row r="28" spans="1:6" s="22" customFormat="1" ht="34.5" customHeight="1">
      <c r="A28" s="64" t="s">
        <v>287</v>
      </c>
      <c r="B28" s="36" t="s">
        <v>290</v>
      </c>
      <c r="C28" s="48" t="s">
        <v>10</v>
      </c>
      <c r="D28" s="66">
        <v>2</v>
      </c>
      <c r="E28" s="28"/>
      <c r="F28" s="66"/>
    </row>
    <row r="29" spans="1:6" ht="34.5" customHeight="1">
      <c r="A29" s="48"/>
      <c r="B29" s="39" t="s">
        <v>9</v>
      </c>
      <c r="C29" s="39" t="s">
        <v>8</v>
      </c>
      <c r="D29" s="48"/>
      <c r="E29" s="30"/>
      <c r="F29" s="30"/>
    </row>
  </sheetData>
  <sheetProtection/>
  <mergeCells count="4">
    <mergeCell ref="C3:D3"/>
    <mergeCell ref="A1:F1"/>
    <mergeCell ref="A2:F2"/>
    <mergeCell ref="A20:A21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81"/>
  <sheetViews>
    <sheetView view="pageBreakPreview" zoomScale="115" zoomScaleSheetLayoutView="115" zoomScalePageLayoutView="0" workbookViewId="0" topLeftCell="A1">
      <selection activeCell="B61" sqref="B61"/>
    </sheetView>
  </sheetViews>
  <sheetFormatPr defaultColWidth="9.140625" defaultRowHeight="34.5" customHeight="1"/>
  <cols>
    <col min="1" max="1" width="4.28125" style="24" customWidth="1"/>
    <col min="2" max="2" width="70.7109375" style="24" customWidth="1"/>
    <col min="3" max="6" width="15.7109375" style="24" customWidth="1"/>
    <col min="7" max="16384" width="9.140625" style="24" customWidth="1"/>
  </cols>
  <sheetData>
    <row r="1" spans="1:6" ht="34.5" customHeight="1">
      <c r="A1" s="95" t="s">
        <v>238</v>
      </c>
      <c r="B1" s="95"/>
      <c r="C1" s="95"/>
      <c r="D1" s="95"/>
      <c r="E1" s="95"/>
      <c r="F1" s="95"/>
    </row>
    <row r="2" spans="1:6" s="25" customFormat="1" ht="34.5" customHeight="1">
      <c r="A2" s="95" t="s">
        <v>294</v>
      </c>
      <c r="B2" s="95"/>
      <c r="C2" s="95"/>
      <c r="D2" s="95"/>
      <c r="E2" s="95"/>
      <c r="F2" s="95"/>
    </row>
    <row r="3" spans="1:6" ht="34.5" customHeight="1">
      <c r="A3" s="45" t="s">
        <v>0</v>
      </c>
      <c r="B3" s="46" t="s">
        <v>7</v>
      </c>
      <c r="C3" s="92" t="s">
        <v>118</v>
      </c>
      <c r="D3" s="92"/>
      <c r="E3" s="46" t="s">
        <v>119</v>
      </c>
      <c r="F3" s="46" t="s">
        <v>120</v>
      </c>
    </row>
    <row r="4" spans="1:6" ht="34.5" customHeight="1">
      <c r="A4" s="28">
        <v>1</v>
      </c>
      <c r="B4" s="36" t="s">
        <v>51</v>
      </c>
      <c r="C4" s="29" t="s">
        <v>2</v>
      </c>
      <c r="D4" s="29">
        <f>D30+D31+D32</f>
        <v>350.3</v>
      </c>
      <c r="E4" s="29"/>
      <c r="F4" s="30"/>
    </row>
    <row r="5" spans="1:6" ht="34.5" customHeight="1">
      <c r="A5" s="28">
        <v>2</v>
      </c>
      <c r="B5" s="36" t="s">
        <v>52</v>
      </c>
      <c r="C5" s="29" t="s">
        <v>2</v>
      </c>
      <c r="D5" s="29">
        <f>D33+D34</f>
        <v>148.2</v>
      </c>
      <c r="E5" s="29"/>
      <c r="F5" s="30"/>
    </row>
    <row r="6" spans="1:6" ht="34.5" customHeight="1">
      <c r="A6" s="28">
        <v>3</v>
      </c>
      <c r="B6" s="36" t="s">
        <v>44</v>
      </c>
      <c r="C6" s="29" t="s">
        <v>2</v>
      </c>
      <c r="D6" s="29">
        <f>D51</f>
        <v>850.57</v>
      </c>
      <c r="E6" s="29"/>
      <c r="F6" s="30"/>
    </row>
    <row r="7" spans="1:6" ht="34.5" customHeight="1">
      <c r="A7" s="28">
        <v>4</v>
      </c>
      <c r="B7" s="36" t="s">
        <v>68</v>
      </c>
      <c r="C7" s="29" t="s">
        <v>6</v>
      </c>
      <c r="D7" s="29">
        <f>D26+D27+D28</f>
        <v>79.80000000000001</v>
      </c>
      <c r="E7" s="29"/>
      <c r="F7" s="30"/>
    </row>
    <row r="8" spans="1:6" ht="34.5" customHeight="1">
      <c r="A8" s="28">
        <v>5</v>
      </c>
      <c r="B8" s="36" t="s">
        <v>69</v>
      </c>
      <c r="C8" s="29" t="s">
        <v>6</v>
      </c>
      <c r="D8" s="29">
        <v>127.5</v>
      </c>
      <c r="E8" s="29"/>
      <c r="F8" s="30"/>
    </row>
    <row r="9" spans="1:6" ht="34.5" customHeight="1">
      <c r="A9" s="28">
        <f>A8+1</f>
        <v>6</v>
      </c>
      <c r="B9" s="36" t="s">
        <v>70</v>
      </c>
      <c r="C9" s="29" t="s">
        <v>2</v>
      </c>
      <c r="D9" s="31">
        <f>D72+D79</f>
        <v>3942.3</v>
      </c>
      <c r="E9" s="29"/>
      <c r="F9" s="30"/>
    </row>
    <row r="10" spans="1:6" ht="34.5" customHeight="1">
      <c r="A10" s="28">
        <f>A9+1</f>
        <v>7</v>
      </c>
      <c r="B10" s="36" t="s">
        <v>47</v>
      </c>
      <c r="C10" s="27" t="s">
        <v>6</v>
      </c>
      <c r="D10" s="29">
        <v>102</v>
      </c>
      <c r="E10" s="29"/>
      <c r="F10" s="30"/>
    </row>
    <row r="11" spans="1:6" ht="34.5" customHeight="1">
      <c r="A11" s="28">
        <v>8</v>
      </c>
      <c r="B11" s="36" t="s">
        <v>95</v>
      </c>
      <c r="C11" s="27" t="s">
        <v>3</v>
      </c>
      <c r="D11" s="29">
        <v>244.8</v>
      </c>
      <c r="E11" s="29"/>
      <c r="F11" s="30"/>
    </row>
    <row r="12" spans="1:6" s="26" customFormat="1" ht="34.5" customHeight="1">
      <c r="A12" s="28">
        <v>1</v>
      </c>
      <c r="B12" s="36" t="s">
        <v>24</v>
      </c>
      <c r="C12" s="27" t="s">
        <v>6</v>
      </c>
      <c r="D12" s="30">
        <f>176.4*1.3</f>
        <v>229.32000000000002</v>
      </c>
      <c r="E12" s="27"/>
      <c r="F12" s="28"/>
    </row>
    <row r="13" spans="1:6" ht="34.5" customHeight="1">
      <c r="A13" s="28">
        <f>A12+1</f>
        <v>2</v>
      </c>
      <c r="B13" s="36" t="s">
        <v>38</v>
      </c>
      <c r="C13" s="27" t="s">
        <v>3</v>
      </c>
      <c r="D13" s="27">
        <f>229*1.95</f>
        <v>446.55</v>
      </c>
      <c r="E13" s="27"/>
      <c r="F13" s="28"/>
    </row>
    <row r="14" spans="1:6" ht="34.5" customHeight="1">
      <c r="A14" s="89">
        <v>3</v>
      </c>
      <c r="B14" s="36" t="s">
        <v>48</v>
      </c>
      <c r="C14" s="27" t="s">
        <v>6</v>
      </c>
      <c r="D14" s="30">
        <v>176.4</v>
      </c>
      <c r="E14" s="27"/>
      <c r="F14" s="28"/>
    </row>
    <row r="15" spans="1:6" ht="34.5" customHeight="1">
      <c r="A15" s="96"/>
      <c r="B15" s="37" t="s">
        <v>36</v>
      </c>
      <c r="C15" s="29" t="s">
        <v>6</v>
      </c>
      <c r="D15" s="29">
        <v>179.05</v>
      </c>
      <c r="E15" s="29"/>
      <c r="F15" s="28"/>
    </row>
    <row r="16" spans="1:6" ht="34.5" customHeight="1">
      <c r="A16" s="90"/>
      <c r="B16" s="36" t="s">
        <v>39</v>
      </c>
      <c r="C16" s="29" t="s">
        <v>5</v>
      </c>
      <c r="D16" s="30">
        <v>16995</v>
      </c>
      <c r="E16" s="29"/>
      <c r="F16" s="28"/>
    </row>
    <row r="17" spans="1:6" ht="34.5" customHeight="1">
      <c r="A17" s="28">
        <v>1</v>
      </c>
      <c r="B17" s="36" t="s">
        <v>71</v>
      </c>
      <c r="C17" s="29" t="s">
        <v>2</v>
      </c>
      <c r="D17" s="29">
        <v>335.5</v>
      </c>
      <c r="E17" s="29"/>
      <c r="F17" s="30"/>
    </row>
    <row r="18" spans="1:6" ht="34.5" customHeight="1">
      <c r="A18" s="28">
        <f>A17+1</f>
        <v>2</v>
      </c>
      <c r="B18" s="36" t="s">
        <v>94</v>
      </c>
      <c r="C18" s="27" t="s">
        <v>2</v>
      </c>
      <c r="D18" s="29">
        <v>335.5</v>
      </c>
      <c r="E18" s="29"/>
      <c r="F18" s="28"/>
    </row>
    <row r="19" spans="1:6" ht="34.5" customHeight="1">
      <c r="A19" s="86">
        <v>3</v>
      </c>
      <c r="B19" s="36" t="s">
        <v>53</v>
      </c>
      <c r="C19" s="27" t="s">
        <v>49</v>
      </c>
      <c r="D19" s="30">
        <v>0.9</v>
      </c>
      <c r="E19" s="33"/>
      <c r="F19" s="28"/>
    </row>
    <row r="20" spans="1:6" ht="34.5" customHeight="1">
      <c r="A20" s="87"/>
      <c r="B20" s="36" t="s">
        <v>25</v>
      </c>
      <c r="C20" s="27" t="s">
        <v>14</v>
      </c>
      <c r="D20" s="30">
        <v>90</v>
      </c>
      <c r="E20" s="32"/>
      <c r="F20" s="28"/>
    </row>
    <row r="21" spans="1:6" ht="34.5" customHeight="1">
      <c r="A21" s="87"/>
      <c r="B21" s="36" t="s">
        <v>96</v>
      </c>
      <c r="C21" s="27" t="s">
        <v>12</v>
      </c>
      <c r="D21" s="30">
        <v>10</v>
      </c>
      <c r="E21" s="32"/>
      <c r="F21" s="28"/>
    </row>
    <row r="22" spans="1:6" ht="34.5" customHeight="1">
      <c r="A22" s="88"/>
      <c r="B22" s="36" t="s">
        <v>72</v>
      </c>
      <c r="C22" s="27" t="s">
        <v>12</v>
      </c>
      <c r="D22" s="30">
        <v>40</v>
      </c>
      <c r="E22" s="27"/>
      <c r="F22" s="28"/>
    </row>
    <row r="23" spans="1:6" ht="34.5" customHeight="1">
      <c r="A23" s="94" t="s">
        <v>54</v>
      </c>
      <c r="B23" s="94"/>
      <c r="C23" s="94"/>
      <c r="D23" s="94"/>
      <c r="E23" s="94"/>
      <c r="F23" s="94"/>
    </row>
    <row r="24" spans="1:6" ht="34.5" customHeight="1">
      <c r="A24" s="89">
        <v>1</v>
      </c>
      <c r="B24" s="36" t="s">
        <v>97</v>
      </c>
      <c r="C24" s="27" t="s">
        <v>6</v>
      </c>
      <c r="D24" s="30">
        <v>3.1</v>
      </c>
      <c r="E24" s="30"/>
      <c r="F24" s="28"/>
    </row>
    <row r="25" spans="1:6" ht="34.5" customHeight="1">
      <c r="A25" s="90"/>
      <c r="B25" s="36" t="s">
        <v>40</v>
      </c>
      <c r="C25" s="27" t="s">
        <v>5</v>
      </c>
      <c r="D25" s="27">
        <v>372</v>
      </c>
      <c r="E25" s="30"/>
      <c r="F25" s="28"/>
    </row>
    <row r="26" spans="1:6" ht="34.5" customHeight="1">
      <c r="A26" s="28">
        <f>A24+1</f>
        <v>2</v>
      </c>
      <c r="B26" s="36" t="s">
        <v>73</v>
      </c>
      <c r="C26" s="27" t="s">
        <v>6</v>
      </c>
      <c r="D26" s="29">
        <v>67.2</v>
      </c>
      <c r="E26" s="29"/>
      <c r="F26" s="28"/>
    </row>
    <row r="27" spans="1:6" ht="34.5" customHeight="1">
      <c r="A27" s="28">
        <f>A26+1</f>
        <v>3</v>
      </c>
      <c r="B27" s="36" t="s">
        <v>74</v>
      </c>
      <c r="C27" s="27" t="s">
        <v>6</v>
      </c>
      <c r="D27" s="29">
        <v>9.9</v>
      </c>
      <c r="E27" s="29"/>
      <c r="F27" s="28"/>
    </row>
    <row r="28" spans="1:6" ht="34.5" customHeight="1">
      <c r="A28" s="28">
        <f>A27+1</f>
        <v>4</v>
      </c>
      <c r="B28" s="36" t="s">
        <v>75</v>
      </c>
      <c r="C28" s="27" t="s">
        <v>6</v>
      </c>
      <c r="D28" s="29">
        <v>2.7</v>
      </c>
      <c r="E28" s="29"/>
      <c r="F28" s="28"/>
    </row>
    <row r="29" spans="1:6" ht="34.5" customHeight="1">
      <c r="A29" s="85" t="s">
        <v>86</v>
      </c>
      <c r="B29" s="85"/>
      <c r="C29" s="85"/>
      <c r="D29" s="85"/>
      <c r="E29" s="85"/>
      <c r="F29" s="85"/>
    </row>
    <row r="30" spans="1:6" ht="84.75" customHeight="1">
      <c r="A30" s="28">
        <f>A28+1</f>
        <v>5</v>
      </c>
      <c r="B30" s="36" t="s">
        <v>87</v>
      </c>
      <c r="C30" s="29" t="s">
        <v>2</v>
      </c>
      <c r="D30" s="29">
        <v>230</v>
      </c>
      <c r="E30" s="29"/>
      <c r="F30" s="28"/>
    </row>
    <row r="31" spans="1:6" ht="75" customHeight="1">
      <c r="A31" s="28">
        <f aca="true" t="shared" si="0" ref="A31:A36">A30+1</f>
        <v>6</v>
      </c>
      <c r="B31" s="36" t="s">
        <v>76</v>
      </c>
      <c r="C31" s="29" t="s">
        <v>2</v>
      </c>
      <c r="D31" s="29">
        <v>17.1</v>
      </c>
      <c r="E31" s="29"/>
      <c r="F31" s="28"/>
    </row>
    <row r="32" spans="1:6" ht="75" customHeight="1">
      <c r="A32" s="28">
        <f t="shared" si="0"/>
        <v>7</v>
      </c>
      <c r="B32" s="36" t="s">
        <v>77</v>
      </c>
      <c r="C32" s="29" t="s">
        <v>2</v>
      </c>
      <c r="D32" s="29">
        <v>103.2</v>
      </c>
      <c r="E32" s="29"/>
      <c r="F32" s="28"/>
    </row>
    <row r="33" spans="1:6" ht="54.75" customHeight="1">
      <c r="A33" s="28">
        <f t="shared" si="0"/>
        <v>8</v>
      </c>
      <c r="B33" s="36" t="s">
        <v>98</v>
      </c>
      <c r="C33" s="29" t="s">
        <v>2</v>
      </c>
      <c r="D33" s="29">
        <v>146</v>
      </c>
      <c r="E33" s="29"/>
      <c r="F33" s="28"/>
    </row>
    <row r="34" spans="1:6" ht="34.5" customHeight="1">
      <c r="A34" s="28">
        <f t="shared" si="0"/>
        <v>9</v>
      </c>
      <c r="B34" s="36" t="s">
        <v>35</v>
      </c>
      <c r="C34" s="29" t="s">
        <v>2</v>
      </c>
      <c r="D34" s="29">
        <f>1*2.2</f>
        <v>2.2</v>
      </c>
      <c r="E34" s="29"/>
      <c r="F34" s="28"/>
    </row>
    <row r="35" spans="1:6" ht="34.5" customHeight="1">
      <c r="A35" s="28">
        <f t="shared" si="0"/>
        <v>10</v>
      </c>
      <c r="B35" s="36" t="s">
        <v>88</v>
      </c>
      <c r="C35" s="27" t="s">
        <v>10</v>
      </c>
      <c r="D35" s="27">
        <f>42</f>
        <v>42</v>
      </c>
      <c r="E35" s="27"/>
      <c r="F35" s="27"/>
    </row>
    <row r="36" spans="1:6" ht="34.5" customHeight="1">
      <c r="A36" s="28">
        <f t="shared" si="0"/>
        <v>11</v>
      </c>
      <c r="B36" s="36" t="s">
        <v>55</v>
      </c>
      <c r="C36" s="27" t="s">
        <v>10</v>
      </c>
      <c r="D36" s="27">
        <v>5</v>
      </c>
      <c r="E36" s="27"/>
      <c r="F36" s="27"/>
    </row>
    <row r="37" spans="1:6" ht="34.5" customHeight="1">
      <c r="A37" s="28"/>
      <c r="B37" s="34" t="s">
        <v>89</v>
      </c>
      <c r="C37" s="27"/>
      <c r="D37" s="27"/>
      <c r="E37" s="27"/>
      <c r="F37" s="27"/>
    </row>
    <row r="38" spans="1:6" ht="34.5" customHeight="1">
      <c r="A38" s="28">
        <v>1</v>
      </c>
      <c r="B38" s="36" t="s">
        <v>90</v>
      </c>
      <c r="C38" s="27" t="s">
        <v>4</v>
      </c>
      <c r="D38" s="27">
        <v>27.4</v>
      </c>
      <c r="E38" s="27"/>
      <c r="F38" s="28"/>
    </row>
    <row r="39" spans="1:6" ht="54.75" customHeight="1">
      <c r="A39" s="28">
        <f aca="true" t="shared" si="1" ref="A39:A44">A38+1</f>
        <v>2</v>
      </c>
      <c r="B39" s="36" t="s">
        <v>91</v>
      </c>
      <c r="C39" s="27" t="s">
        <v>4</v>
      </c>
      <c r="D39" s="27">
        <f>26.55*2</f>
        <v>53.1</v>
      </c>
      <c r="E39" s="27"/>
      <c r="F39" s="28"/>
    </row>
    <row r="40" spans="1:6" ht="34.5" customHeight="1">
      <c r="A40" s="28">
        <f t="shared" si="1"/>
        <v>3</v>
      </c>
      <c r="B40" s="36" t="s">
        <v>99</v>
      </c>
      <c r="C40" s="27" t="s">
        <v>4</v>
      </c>
      <c r="D40" s="27">
        <v>12.4</v>
      </c>
      <c r="E40" s="27"/>
      <c r="F40" s="28"/>
    </row>
    <row r="41" spans="1:6" ht="34.5" customHeight="1">
      <c r="A41" s="28">
        <f t="shared" si="1"/>
        <v>4</v>
      </c>
      <c r="B41" s="36" t="s">
        <v>100</v>
      </c>
      <c r="C41" s="27" t="s">
        <v>4</v>
      </c>
      <c r="D41" s="27">
        <f>18.4+6.1</f>
        <v>24.5</v>
      </c>
      <c r="E41" s="27"/>
      <c r="F41" s="28"/>
    </row>
    <row r="42" spans="1:6" ht="34.5" customHeight="1">
      <c r="A42" s="28">
        <f t="shared" si="1"/>
        <v>5</v>
      </c>
      <c r="B42" s="36" t="s">
        <v>92</v>
      </c>
      <c r="C42" s="27" t="s">
        <v>4</v>
      </c>
      <c r="D42" s="27">
        <v>6.05</v>
      </c>
      <c r="E42" s="27"/>
      <c r="F42" s="28"/>
    </row>
    <row r="43" spans="1:6" ht="34.5" customHeight="1">
      <c r="A43" s="28">
        <f t="shared" si="1"/>
        <v>6</v>
      </c>
      <c r="B43" s="36" t="s">
        <v>50</v>
      </c>
      <c r="C43" s="27" t="s">
        <v>23</v>
      </c>
      <c r="D43" s="27">
        <v>2</v>
      </c>
      <c r="E43" s="27"/>
      <c r="F43" s="28"/>
    </row>
    <row r="44" spans="1:6" ht="34.5" customHeight="1">
      <c r="A44" s="28">
        <f t="shared" si="1"/>
        <v>7</v>
      </c>
      <c r="B44" s="36" t="s">
        <v>102</v>
      </c>
      <c r="C44" s="29" t="s">
        <v>2</v>
      </c>
      <c r="D44" s="32">
        <v>31</v>
      </c>
      <c r="E44" s="27"/>
      <c r="F44" s="28"/>
    </row>
    <row r="45" spans="1:6" ht="54.75" customHeight="1">
      <c r="A45" s="28">
        <f>A44+1</f>
        <v>8</v>
      </c>
      <c r="B45" s="36" t="s">
        <v>101</v>
      </c>
      <c r="C45" s="29" t="s">
        <v>2</v>
      </c>
      <c r="D45" s="29">
        <v>152</v>
      </c>
      <c r="E45" s="29"/>
      <c r="F45" s="28"/>
    </row>
    <row r="46" spans="1:6" ht="34.5" customHeight="1">
      <c r="A46" s="85" t="s">
        <v>37</v>
      </c>
      <c r="B46" s="85"/>
      <c r="C46" s="85"/>
      <c r="D46" s="85"/>
      <c r="E46" s="85"/>
      <c r="F46" s="85"/>
    </row>
    <row r="47" spans="1:6" ht="34.5" customHeight="1">
      <c r="A47" s="28">
        <v>1</v>
      </c>
      <c r="B47" s="36" t="s">
        <v>104</v>
      </c>
      <c r="C47" s="27" t="s">
        <v>2</v>
      </c>
      <c r="D47" s="27">
        <v>16.9</v>
      </c>
      <c r="E47" s="27"/>
      <c r="F47" s="27"/>
    </row>
    <row r="48" spans="1:6" ht="34.5" customHeight="1">
      <c r="A48" s="28">
        <f>A47+1</f>
        <v>2</v>
      </c>
      <c r="B48" s="36" t="s">
        <v>56</v>
      </c>
      <c r="C48" s="27" t="s">
        <v>4</v>
      </c>
      <c r="D48" s="30">
        <v>5.45</v>
      </c>
      <c r="E48" s="27"/>
      <c r="F48" s="27"/>
    </row>
    <row r="49" spans="1:6" s="26" customFormat="1" ht="54.75" customHeight="1">
      <c r="A49" s="28">
        <f>A48+1</f>
        <v>3</v>
      </c>
      <c r="B49" s="36" t="s">
        <v>103</v>
      </c>
      <c r="C49" s="29" t="s">
        <v>2</v>
      </c>
      <c r="D49" s="29">
        <v>606</v>
      </c>
      <c r="E49" s="29"/>
      <c r="F49" s="28"/>
    </row>
    <row r="50" spans="1:6" ht="34.5" customHeight="1">
      <c r="A50" s="28">
        <v>4</v>
      </c>
      <c r="B50" s="36" t="s">
        <v>63</v>
      </c>
      <c r="C50" s="29" t="s">
        <v>2</v>
      </c>
      <c r="D50" s="29">
        <v>606</v>
      </c>
      <c r="E50" s="29"/>
      <c r="F50" s="28"/>
    </row>
    <row r="51" spans="1:6" ht="34.5" customHeight="1">
      <c r="A51" s="28">
        <v>5</v>
      </c>
      <c r="B51" s="36" t="s">
        <v>64</v>
      </c>
      <c r="C51" s="29" t="s">
        <v>2</v>
      </c>
      <c r="D51" s="29">
        <v>850.57</v>
      </c>
      <c r="E51" s="29"/>
      <c r="F51" s="28"/>
    </row>
    <row r="52" spans="1:6" ht="34.5" customHeight="1">
      <c r="A52" s="28">
        <v>6</v>
      </c>
      <c r="B52" s="36" t="s">
        <v>57</v>
      </c>
      <c r="C52" s="29" t="s">
        <v>2</v>
      </c>
      <c r="D52" s="29">
        <v>22.8</v>
      </c>
      <c r="E52" s="29"/>
      <c r="F52" s="28"/>
    </row>
    <row r="53" spans="1:6" ht="34.5" customHeight="1">
      <c r="A53" s="28">
        <f aca="true" t="shared" si="2" ref="A53:A60">A52+1</f>
        <v>7</v>
      </c>
      <c r="B53" s="36" t="s">
        <v>58</v>
      </c>
      <c r="C53" s="29" t="s">
        <v>2</v>
      </c>
      <c r="D53" s="29">
        <v>22.64</v>
      </c>
      <c r="E53" s="29"/>
      <c r="F53" s="28"/>
    </row>
    <row r="54" spans="1:6" ht="34.5" customHeight="1">
      <c r="A54" s="28">
        <f t="shared" si="2"/>
        <v>8</v>
      </c>
      <c r="B54" s="36" t="s">
        <v>78</v>
      </c>
      <c r="C54" s="35" t="s">
        <v>2</v>
      </c>
      <c r="D54" s="30">
        <f>796</f>
        <v>796</v>
      </c>
      <c r="E54" s="27"/>
      <c r="F54" s="28"/>
    </row>
    <row r="55" spans="1:6" ht="34.5" customHeight="1">
      <c r="A55" s="28">
        <f t="shared" si="2"/>
        <v>9</v>
      </c>
      <c r="B55" s="36" t="s">
        <v>79</v>
      </c>
      <c r="C55" s="27" t="s">
        <v>2</v>
      </c>
      <c r="D55" s="30">
        <f>796</f>
        <v>796</v>
      </c>
      <c r="E55" s="27"/>
      <c r="F55" s="28"/>
    </row>
    <row r="56" spans="1:6" ht="54.75" customHeight="1">
      <c r="A56" s="27">
        <f t="shared" si="2"/>
        <v>10</v>
      </c>
      <c r="B56" s="36" t="s">
        <v>80</v>
      </c>
      <c r="C56" s="27" t="s">
        <v>2</v>
      </c>
      <c r="D56" s="30">
        <f>796</f>
        <v>796</v>
      </c>
      <c r="E56" s="27"/>
      <c r="F56" s="28"/>
    </row>
    <row r="57" spans="1:6" ht="34.5" customHeight="1">
      <c r="A57" s="28">
        <f t="shared" si="2"/>
        <v>11</v>
      </c>
      <c r="B57" s="36" t="s">
        <v>81</v>
      </c>
      <c r="C57" s="29" t="s">
        <v>2</v>
      </c>
      <c r="D57" s="29">
        <v>265.4</v>
      </c>
      <c r="E57" s="29"/>
      <c r="F57" s="28"/>
    </row>
    <row r="58" spans="1:6" ht="54.75" customHeight="1">
      <c r="A58" s="28">
        <f t="shared" si="2"/>
        <v>12</v>
      </c>
      <c r="B58" s="36" t="s">
        <v>82</v>
      </c>
      <c r="C58" s="29" t="s">
        <v>2</v>
      </c>
      <c r="D58" s="29">
        <f>35+76.2</f>
        <v>111.2</v>
      </c>
      <c r="E58" s="29"/>
      <c r="F58" s="28"/>
    </row>
    <row r="59" spans="1:6" ht="34.5" customHeight="1">
      <c r="A59" s="28">
        <f t="shared" si="2"/>
        <v>13</v>
      </c>
      <c r="B59" s="36" t="s">
        <v>59</v>
      </c>
      <c r="C59" s="29" t="s">
        <v>2</v>
      </c>
      <c r="D59" s="29">
        <v>196.73</v>
      </c>
      <c r="E59" s="29"/>
      <c r="F59" s="28"/>
    </row>
    <row r="60" spans="1:6" ht="54.75" customHeight="1">
      <c r="A60" s="91">
        <f t="shared" si="2"/>
        <v>14</v>
      </c>
      <c r="B60" s="78" t="s">
        <v>105</v>
      </c>
      <c r="C60" s="79" t="s">
        <v>2</v>
      </c>
      <c r="D60" s="79">
        <v>41.8</v>
      </c>
      <c r="E60" s="79"/>
      <c r="F60" s="80"/>
    </row>
    <row r="61" spans="1:6" ht="34.5" customHeight="1">
      <c r="A61" s="91"/>
      <c r="B61" s="78" t="s">
        <v>41</v>
      </c>
      <c r="C61" s="79" t="s">
        <v>4</v>
      </c>
      <c r="D61" s="81">
        <f>D60*1.07</f>
        <v>44.726</v>
      </c>
      <c r="E61" s="79"/>
      <c r="F61" s="80"/>
    </row>
    <row r="62" spans="1:6" ht="34.5" customHeight="1">
      <c r="A62" s="80">
        <v>15</v>
      </c>
      <c r="B62" s="78" t="s">
        <v>83</v>
      </c>
      <c r="C62" s="82" t="s">
        <v>4</v>
      </c>
      <c r="D62" s="79">
        <v>235</v>
      </c>
      <c r="E62" s="82"/>
      <c r="F62" s="80"/>
    </row>
    <row r="63" spans="1:6" ht="34.5" customHeight="1">
      <c r="A63" s="80">
        <v>16</v>
      </c>
      <c r="B63" s="78" t="s">
        <v>60</v>
      </c>
      <c r="C63" s="82" t="s">
        <v>4</v>
      </c>
      <c r="D63" s="79">
        <v>161</v>
      </c>
      <c r="E63" s="82"/>
      <c r="F63" s="80"/>
    </row>
    <row r="64" spans="1:6" ht="34.5" customHeight="1">
      <c r="A64" s="93" t="s">
        <v>65</v>
      </c>
      <c r="B64" s="93"/>
      <c r="C64" s="93"/>
      <c r="D64" s="93"/>
      <c r="E64" s="93"/>
      <c r="F64" s="93"/>
    </row>
    <row r="65" spans="1:6" ht="34.5" customHeight="1">
      <c r="A65" s="28">
        <v>1</v>
      </c>
      <c r="B65" s="36" t="s">
        <v>66</v>
      </c>
      <c r="C65" s="29" t="s">
        <v>2</v>
      </c>
      <c r="D65" s="29">
        <f>D57</f>
        <v>265.4</v>
      </c>
      <c r="E65" s="29"/>
      <c r="F65" s="28"/>
    </row>
    <row r="66" spans="1:6" ht="34.5" customHeight="1">
      <c r="A66" s="28">
        <f>A65+1</f>
        <v>2</v>
      </c>
      <c r="B66" s="36" t="s">
        <v>67</v>
      </c>
      <c r="C66" s="29" t="s">
        <v>2</v>
      </c>
      <c r="D66" s="29">
        <v>589.23</v>
      </c>
      <c r="E66" s="29"/>
      <c r="F66" s="28"/>
    </row>
    <row r="67" spans="1:6" ht="34.5" customHeight="1">
      <c r="A67" s="28">
        <f>A66+1</f>
        <v>3</v>
      </c>
      <c r="B67" s="36" t="s">
        <v>106</v>
      </c>
      <c r="C67" s="29" t="s">
        <v>2</v>
      </c>
      <c r="D67" s="29">
        <v>1241.21</v>
      </c>
      <c r="E67" s="29"/>
      <c r="F67" s="28"/>
    </row>
    <row r="68" spans="1:6" ht="34.5" customHeight="1">
      <c r="A68" s="28"/>
      <c r="B68" s="27"/>
      <c r="C68" s="29"/>
      <c r="D68" s="30"/>
      <c r="E68" s="29"/>
      <c r="F68" s="28"/>
    </row>
    <row r="69" spans="1:6" ht="34.5" customHeight="1">
      <c r="A69" s="94" t="s">
        <v>45</v>
      </c>
      <c r="B69" s="94"/>
      <c r="C69" s="94"/>
      <c r="D69" s="94"/>
      <c r="E69" s="94"/>
      <c r="F69" s="94"/>
    </row>
    <row r="70" spans="1:6" ht="34.5" customHeight="1">
      <c r="A70" s="28">
        <v>1</v>
      </c>
      <c r="B70" s="36" t="s">
        <v>107</v>
      </c>
      <c r="C70" s="27" t="s">
        <v>2</v>
      </c>
      <c r="D70" s="30">
        <v>1812.78</v>
      </c>
      <c r="E70" s="27"/>
      <c r="F70" s="28"/>
    </row>
    <row r="71" spans="1:6" ht="34.5" customHeight="1">
      <c r="A71" s="28">
        <f>A70+1</f>
        <v>2</v>
      </c>
      <c r="B71" s="36" t="s">
        <v>42</v>
      </c>
      <c r="C71" s="29" t="s">
        <v>2</v>
      </c>
      <c r="D71" s="29">
        <v>863.2</v>
      </c>
      <c r="E71" s="29"/>
      <c r="F71" s="28"/>
    </row>
    <row r="72" spans="1:6" ht="34.5" customHeight="1">
      <c r="A72" s="28">
        <f>A71+1</f>
        <v>3</v>
      </c>
      <c r="B72" s="36" t="s">
        <v>108</v>
      </c>
      <c r="C72" s="29" t="s">
        <v>2</v>
      </c>
      <c r="D72" s="31">
        <f>3021.3</f>
        <v>3021.3</v>
      </c>
      <c r="E72" s="29"/>
      <c r="F72" s="28"/>
    </row>
    <row r="73" spans="1:6" ht="34.5" customHeight="1">
      <c r="A73" s="85" t="s">
        <v>43</v>
      </c>
      <c r="B73" s="85"/>
      <c r="C73" s="85"/>
      <c r="D73" s="85"/>
      <c r="E73" s="85"/>
      <c r="F73" s="85"/>
    </row>
    <row r="74" spans="1:6" ht="34.5" customHeight="1">
      <c r="A74" s="28">
        <v>1</v>
      </c>
      <c r="B74" s="36" t="s">
        <v>46</v>
      </c>
      <c r="C74" s="27" t="s">
        <v>2</v>
      </c>
      <c r="D74" s="30">
        <f>394*0.2</f>
        <v>78.80000000000001</v>
      </c>
      <c r="E74" s="27"/>
      <c r="F74" s="28"/>
    </row>
    <row r="75" spans="1:6" ht="34.5" customHeight="1">
      <c r="A75" s="28">
        <f>A74+1</f>
        <v>2</v>
      </c>
      <c r="B75" s="36" t="s">
        <v>84</v>
      </c>
      <c r="C75" s="29" t="s">
        <v>2</v>
      </c>
      <c r="D75" s="29">
        <v>46.01</v>
      </c>
      <c r="E75" s="29"/>
      <c r="F75" s="28"/>
    </row>
    <row r="76" spans="1:6" ht="54.75" customHeight="1">
      <c r="A76" s="28">
        <f>A75+1</f>
        <v>3</v>
      </c>
      <c r="B76" s="36" t="s">
        <v>61</v>
      </c>
      <c r="C76" s="29" t="s">
        <v>2</v>
      </c>
      <c r="D76" s="29">
        <f>138*0.3</f>
        <v>41.4</v>
      </c>
      <c r="E76" s="29"/>
      <c r="F76" s="28"/>
    </row>
    <row r="77" spans="1:6" ht="54.75" customHeight="1">
      <c r="A77" s="28">
        <v>4</v>
      </c>
      <c r="B77" s="36" t="s">
        <v>93</v>
      </c>
      <c r="C77" s="29" t="s">
        <v>2</v>
      </c>
      <c r="D77" s="29">
        <v>251</v>
      </c>
      <c r="E77" s="29"/>
      <c r="F77" s="28"/>
    </row>
    <row r="78" spans="1:6" ht="34.5" customHeight="1">
      <c r="A78" s="28">
        <f>A77+1</f>
        <v>5</v>
      </c>
      <c r="B78" s="36" t="s">
        <v>62</v>
      </c>
      <c r="C78" s="29" t="s">
        <v>4</v>
      </c>
      <c r="D78" s="29">
        <v>118</v>
      </c>
      <c r="E78" s="29"/>
      <c r="F78" s="28"/>
    </row>
    <row r="79" spans="1:6" ht="54.75" customHeight="1">
      <c r="A79" s="28">
        <f>A78+1</f>
        <v>6</v>
      </c>
      <c r="B79" s="36" t="s">
        <v>109</v>
      </c>
      <c r="C79" s="29" t="s">
        <v>2</v>
      </c>
      <c r="D79" s="29">
        <f>921</f>
        <v>921</v>
      </c>
      <c r="E79" s="29"/>
      <c r="F79" s="28"/>
    </row>
    <row r="80" spans="1:6" ht="34.5" customHeight="1">
      <c r="A80" s="28">
        <f>A79+1</f>
        <v>7</v>
      </c>
      <c r="B80" s="36" t="s">
        <v>85</v>
      </c>
      <c r="C80" s="27" t="s">
        <v>2</v>
      </c>
      <c r="D80" s="29">
        <v>1060</v>
      </c>
      <c r="E80" s="29"/>
      <c r="F80" s="28"/>
    </row>
    <row r="81" spans="1:6" ht="34.5" customHeight="1">
      <c r="A81" s="27"/>
      <c r="B81" s="38" t="s">
        <v>9</v>
      </c>
      <c r="C81" s="38" t="s">
        <v>8</v>
      </c>
      <c r="D81" s="27"/>
      <c r="E81" s="27"/>
      <c r="F81" s="28"/>
    </row>
  </sheetData>
  <sheetProtection/>
  <mergeCells count="13">
    <mergeCell ref="A1:F1"/>
    <mergeCell ref="A2:F2"/>
    <mergeCell ref="A14:A16"/>
    <mergeCell ref="A46:F46"/>
    <mergeCell ref="A23:F23"/>
    <mergeCell ref="A29:F29"/>
    <mergeCell ref="A19:A22"/>
    <mergeCell ref="A24:A25"/>
    <mergeCell ref="A60:A61"/>
    <mergeCell ref="C3:D3"/>
    <mergeCell ref="A73:F73"/>
    <mergeCell ref="A64:F64"/>
    <mergeCell ref="A69:F69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8"/>
  <sheetViews>
    <sheetView view="pageBreakPreview" zoomScale="130" zoomScaleSheetLayoutView="130" zoomScalePageLayoutView="0" workbookViewId="0" topLeftCell="A1">
      <selection activeCell="A2" sqref="A2:F2"/>
    </sheetView>
  </sheetViews>
  <sheetFormatPr defaultColWidth="9.140625" defaultRowHeight="12.75"/>
  <cols>
    <col min="1" max="1" width="4.00390625" style="2" customWidth="1"/>
    <col min="2" max="2" width="70.7109375" style="2" customWidth="1"/>
    <col min="3" max="6" width="15.7109375" style="2" customWidth="1"/>
    <col min="7" max="16384" width="9.140625" style="2" customWidth="1"/>
  </cols>
  <sheetData>
    <row r="1" spans="1:6" ht="34.5" customHeight="1">
      <c r="A1" s="98" t="s">
        <v>239</v>
      </c>
      <c r="B1" s="98"/>
      <c r="C1" s="98"/>
      <c r="D1" s="98"/>
      <c r="E1" s="98"/>
      <c r="F1" s="98"/>
    </row>
    <row r="2" spans="1:6" ht="34.5" customHeight="1">
      <c r="A2" s="98" t="s">
        <v>150</v>
      </c>
      <c r="B2" s="98"/>
      <c r="C2" s="98"/>
      <c r="D2" s="98"/>
      <c r="E2" s="98"/>
      <c r="F2" s="98"/>
    </row>
    <row r="3" spans="1:6" ht="34.5" customHeight="1">
      <c r="A3" s="45" t="s">
        <v>0</v>
      </c>
      <c r="B3" s="46" t="s">
        <v>7</v>
      </c>
      <c r="C3" s="92" t="s">
        <v>118</v>
      </c>
      <c r="D3" s="92"/>
      <c r="E3" s="46" t="s">
        <v>119</v>
      </c>
      <c r="F3" s="46" t="s">
        <v>120</v>
      </c>
    </row>
    <row r="4" spans="1:6" ht="34.5" customHeight="1">
      <c r="A4" s="102" t="s">
        <v>155</v>
      </c>
      <c r="B4" s="102"/>
      <c r="C4" s="102"/>
      <c r="D4" s="102"/>
      <c r="E4" s="102"/>
      <c r="F4" s="102"/>
    </row>
    <row r="5" spans="1:6" ht="34.5" customHeight="1">
      <c r="A5" s="27">
        <v>1</v>
      </c>
      <c r="B5" s="50" t="s">
        <v>121</v>
      </c>
      <c r="C5" s="47" t="s">
        <v>15</v>
      </c>
      <c r="D5" s="27">
        <v>0.25</v>
      </c>
      <c r="E5" s="27"/>
      <c r="F5" s="28"/>
    </row>
    <row r="6" spans="1:6" ht="34.5" customHeight="1">
      <c r="A6" s="27">
        <v>2</v>
      </c>
      <c r="B6" s="50" t="s">
        <v>122</v>
      </c>
      <c r="C6" s="47" t="s">
        <v>15</v>
      </c>
      <c r="D6" s="27">
        <v>0.26</v>
      </c>
      <c r="E6" s="27"/>
      <c r="F6" s="28"/>
    </row>
    <row r="7" spans="1:6" ht="34.5" customHeight="1">
      <c r="A7" s="27">
        <v>3</v>
      </c>
      <c r="B7" s="50" t="s">
        <v>123</v>
      </c>
      <c r="C7" s="47" t="s">
        <v>15</v>
      </c>
      <c r="D7" s="27">
        <v>0.45</v>
      </c>
      <c r="E7" s="27"/>
      <c r="F7" s="28"/>
    </row>
    <row r="8" spans="1:6" ht="34.5" customHeight="1">
      <c r="A8" s="27">
        <v>4</v>
      </c>
      <c r="B8" s="50" t="s">
        <v>124</v>
      </c>
      <c r="C8" s="47" t="s">
        <v>15</v>
      </c>
      <c r="D8" s="27">
        <v>1.13</v>
      </c>
      <c r="E8" s="27"/>
      <c r="F8" s="28"/>
    </row>
    <row r="9" spans="1:6" ht="34.5" customHeight="1">
      <c r="A9" s="27">
        <v>5</v>
      </c>
      <c r="B9" s="50" t="s">
        <v>125</v>
      </c>
      <c r="C9" s="47" t="s">
        <v>16</v>
      </c>
      <c r="D9" s="27">
        <v>2.3</v>
      </c>
      <c r="E9" s="27"/>
      <c r="F9" s="28"/>
    </row>
    <row r="10" spans="1:6" ht="34.5" customHeight="1">
      <c r="A10" s="27">
        <v>6</v>
      </c>
      <c r="B10" s="50" t="s">
        <v>126</v>
      </c>
      <c r="C10" s="47" t="s">
        <v>10</v>
      </c>
      <c r="D10" s="27">
        <v>22</v>
      </c>
      <c r="E10" s="27"/>
      <c r="F10" s="28"/>
    </row>
    <row r="11" spans="1:6" ht="34.5" customHeight="1">
      <c r="A11" s="27">
        <v>7</v>
      </c>
      <c r="B11" s="50" t="s">
        <v>127</v>
      </c>
      <c r="C11" s="47" t="s">
        <v>10</v>
      </c>
      <c r="D11" s="27">
        <v>4</v>
      </c>
      <c r="E11" s="27"/>
      <c r="F11" s="28"/>
    </row>
    <row r="12" spans="1:6" ht="34.5" customHeight="1">
      <c r="A12" s="27">
        <v>8</v>
      </c>
      <c r="B12" s="50" t="s">
        <v>128</v>
      </c>
      <c r="C12" s="47" t="s">
        <v>10</v>
      </c>
      <c r="D12" s="27">
        <v>2</v>
      </c>
      <c r="E12" s="27"/>
      <c r="F12" s="28"/>
    </row>
    <row r="13" spans="1:6" ht="34.5" customHeight="1">
      <c r="A13" s="27">
        <v>9</v>
      </c>
      <c r="B13" s="36" t="s">
        <v>149</v>
      </c>
      <c r="C13" s="47" t="s">
        <v>15</v>
      </c>
      <c r="D13" s="27">
        <v>0.96</v>
      </c>
      <c r="E13" s="27"/>
      <c r="F13" s="28"/>
    </row>
    <row r="14" spans="1:6" ht="34.5" customHeight="1">
      <c r="A14" s="27">
        <v>10</v>
      </c>
      <c r="B14" s="36" t="s">
        <v>129</v>
      </c>
      <c r="C14" s="47" t="s">
        <v>26</v>
      </c>
      <c r="D14" s="27">
        <v>4</v>
      </c>
      <c r="E14" s="27"/>
      <c r="F14" s="28"/>
    </row>
    <row r="15" spans="1:6" ht="34.5" customHeight="1">
      <c r="A15" s="99" t="s">
        <v>153</v>
      </c>
      <c r="B15" s="100"/>
      <c r="C15" s="100"/>
      <c r="D15" s="100"/>
      <c r="E15" s="100"/>
      <c r="F15" s="101"/>
    </row>
    <row r="16" spans="1:6" ht="34.5" customHeight="1">
      <c r="A16" s="27">
        <v>1</v>
      </c>
      <c r="B16" s="50" t="s">
        <v>151</v>
      </c>
      <c r="C16" s="47" t="s">
        <v>34</v>
      </c>
      <c r="D16" s="27">
        <v>0.85</v>
      </c>
      <c r="E16" s="27"/>
      <c r="F16" s="28"/>
    </row>
    <row r="17" spans="1:6" ht="34.5" customHeight="1">
      <c r="A17" s="27">
        <v>2</v>
      </c>
      <c r="B17" s="50" t="s">
        <v>152</v>
      </c>
      <c r="C17" s="47" t="s">
        <v>15</v>
      </c>
      <c r="D17" s="27">
        <v>0.12</v>
      </c>
      <c r="E17" s="27"/>
      <c r="F17" s="28"/>
    </row>
    <row r="18" spans="1:6" ht="34.5" customHeight="1">
      <c r="A18" s="27">
        <v>3</v>
      </c>
      <c r="B18" s="50" t="s">
        <v>130</v>
      </c>
      <c r="C18" s="47" t="s">
        <v>15</v>
      </c>
      <c r="D18" s="27">
        <v>0.72</v>
      </c>
      <c r="E18" s="27"/>
      <c r="F18" s="28"/>
    </row>
    <row r="19" spans="1:6" ht="34.5" customHeight="1">
      <c r="A19" s="27">
        <v>4</v>
      </c>
      <c r="B19" s="50" t="s">
        <v>148</v>
      </c>
      <c r="C19" s="47" t="s">
        <v>16</v>
      </c>
      <c r="D19" s="27">
        <v>2.2</v>
      </c>
      <c r="E19" s="27"/>
      <c r="F19" s="28"/>
    </row>
    <row r="20" spans="1:6" ht="34.5" customHeight="1">
      <c r="A20" s="27">
        <v>5</v>
      </c>
      <c r="B20" s="50" t="s">
        <v>131</v>
      </c>
      <c r="C20" s="47" t="s">
        <v>23</v>
      </c>
      <c r="D20" s="27">
        <v>6</v>
      </c>
      <c r="E20" s="27"/>
      <c r="F20" s="28"/>
    </row>
    <row r="21" spans="1:6" ht="34.5" customHeight="1">
      <c r="A21" s="27">
        <v>6</v>
      </c>
      <c r="B21" s="50" t="s">
        <v>132</v>
      </c>
      <c r="C21" s="47" t="s">
        <v>10</v>
      </c>
      <c r="D21" s="27">
        <v>6</v>
      </c>
      <c r="E21" s="27"/>
      <c r="F21" s="28"/>
    </row>
    <row r="22" spans="1:6" ht="34.5" customHeight="1">
      <c r="A22" s="27">
        <v>7</v>
      </c>
      <c r="B22" s="50" t="s">
        <v>133</v>
      </c>
      <c r="C22" s="47" t="s">
        <v>10</v>
      </c>
      <c r="D22" s="27">
        <v>1</v>
      </c>
      <c r="E22" s="27"/>
      <c r="F22" s="28"/>
    </row>
    <row r="23" spans="1:6" ht="34.5" customHeight="1">
      <c r="A23" s="27">
        <v>8</v>
      </c>
      <c r="B23" s="50" t="s">
        <v>134</v>
      </c>
      <c r="C23" s="47" t="s">
        <v>10</v>
      </c>
      <c r="D23" s="27">
        <v>6</v>
      </c>
      <c r="E23" s="27"/>
      <c r="F23" s="28"/>
    </row>
    <row r="24" spans="1:6" ht="34.5" customHeight="1">
      <c r="A24" s="27">
        <v>9</v>
      </c>
      <c r="B24" s="50" t="s">
        <v>135</v>
      </c>
      <c r="C24" s="47" t="s">
        <v>10</v>
      </c>
      <c r="D24" s="27">
        <v>36</v>
      </c>
      <c r="E24" s="27"/>
      <c r="F24" s="28"/>
    </row>
    <row r="25" spans="1:6" ht="34.5" customHeight="1">
      <c r="A25" s="27">
        <v>9</v>
      </c>
      <c r="B25" s="50" t="s">
        <v>136</v>
      </c>
      <c r="C25" s="47" t="s">
        <v>10</v>
      </c>
      <c r="D25" s="27">
        <v>1</v>
      </c>
      <c r="E25" s="27"/>
      <c r="F25" s="28"/>
    </row>
    <row r="26" spans="1:6" ht="34.5" customHeight="1">
      <c r="A26" s="27">
        <v>9</v>
      </c>
      <c r="B26" s="50" t="s">
        <v>137</v>
      </c>
      <c r="C26" s="47" t="s">
        <v>10</v>
      </c>
      <c r="D26" s="27">
        <v>2</v>
      </c>
      <c r="E26" s="27"/>
      <c r="F26" s="28"/>
    </row>
    <row r="27" spans="1:6" ht="34.5" customHeight="1">
      <c r="A27" s="27">
        <v>9</v>
      </c>
      <c r="B27" s="50" t="s">
        <v>138</v>
      </c>
      <c r="C27" s="47" t="s">
        <v>10</v>
      </c>
      <c r="D27" s="27">
        <v>2</v>
      </c>
      <c r="E27" s="27"/>
      <c r="F27" s="28"/>
    </row>
    <row r="28" spans="1:6" ht="34.5" customHeight="1">
      <c r="A28" s="99" t="s">
        <v>154</v>
      </c>
      <c r="B28" s="100"/>
      <c r="C28" s="100"/>
      <c r="D28" s="100"/>
      <c r="E28" s="100"/>
      <c r="F28" s="101"/>
    </row>
    <row r="29" spans="1:6" ht="34.5" customHeight="1">
      <c r="A29" s="27">
        <v>1</v>
      </c>
      <c r="B29" s="50" t="s">
        <v>139</v>
      </c>
      <c r="C29" s="47" t="s">
        <v>15</v>
      </c>
      <c r="D29" s="27">
        <v>0.45</v>
      </c>
      <c r="E29" s="27"/>
      <c r="F29" s="28"/>
    </row>
    <row r="30" spans="1:6" ht="34.5" customHeight="1">
      <c r="A30" s="27">
        <v>2</v>
      </c>
      <c r="B30" s="50" t="s">
        <v>140</v>
      </c>
      <c r="C30" s="47" t="s">
        <v>10</v>
      </c>
      <c r="D30" s="27">
        <v>4</v>
      </c>
      <c r="E30" s="27"/>
      <c r="F30" s="28"/>
    </row>
    <row r="31" spans="1:6" ht="34.5" customHeight="1">
      <c r="A31" s="27">
        <v>3</v>
      </c>
      <c r="B31" s="50" t="s">
        <v>141</v>
      </c>
      <c r="C31" s="47" t="s">
        <v>10</v>
      </c>
      <c r="D31" s="27">
        <v>4</v>
      </c>
      <c r="E31" s="27"/>
      <c r="F31" s="28"/>
    </row>
    <row r="32" spans="1:6" ht="34.5" customHeight="1">
      <c r="A32" s="27">
        <v>4</v>
      </c>
      <c r="B32" s="50" t="s">
        <v>142</v>
      </c>
      <c r="C32" s="47" t="s">
        <v>10</v>
      </c>
      <c r="D32" s="27">
        <v>2</v>
      </c>
      <c r="E32" s="27"/>
      <c r="F32" s="28"/>
    </row>
    <row r="33" spans="1:6" ht="34.5" customHeight="1">
      <c r="A33" s="27">
        <v>5</v>
      </c>
      <c r="B33" s="50" t="s">
        <v>143</v>
      </c>
      <c r="C33" s="47" t="s">
        <v>16</v>
      </c>
      <c r="D33" s="27">
        <v>5</v>
      </c>
      <c r="E33" s="27"/>
      <c r="F33" s="28"/>
    </row>
    <row r="34" spans="1:6" ht="34.5" customHeight="1">
      <c r="A34" s="97">
        <v>6</v>
      </c>
      <c r="B34" s="50" t="s">
        <v>144</v>
      </c>
      <c r="C34" s="47" t="s">
        <v>11</v>
      </c>
      <c r="D34" s="27">
        <v>4</v>
      </c>
      <c r="E34" s="27"/>
      <c r="F34" s="28"/>
    </row>
    <row r="35" spans="1:6" ht="34.5" customHeight="1">
      <c r="A35" s="97"/>
      <c r="B35" s="50" t="s">
        <v>145</v>
      </c>
      <c r="C35" s="47" t="s">
        <v>10</v>
      </c>
      <c r="D35" s="27">
        <v>4</v>
      </c>
      <c r="E35" s="27"/>
      <c r="F35" s="28"/>
    </row>
    <row r="36" spans="1:6" ht="34.5" customHeight="1">
      <c r="A36" s="97"/>
      <c r="B36" s="50" t="s">
        <v>146</v>
      </c>
      <c r="C36" s="47" t="s">
        <v>14</v>
      </c>
      <c r="D36" s="27">
        <v>80</v>
      </c>
      <c r="E36" s="27"/>
      <c r="F36" s="28"/>
    </row>
    <row r="37" spans="1:6" ht="34.5" customHeight="1">
      <c r="A37" s="97"/>
      <c r="B37" s="50" t="s">
        <v>147</v>
      </c>
      <c r="C37" s="47" t="s">
        <v>10</v>
      </c>
      <c r="D37" s="27">
        <v>4</v>
      </c>
      <c r="E37" s="27"/>
      <c r="F37" s="28"/>
    </row>
    <row r="38" spans="1:6" ht="34.5" customHeight="1">
      <c r="A38" s="27"/>
      <c r="B38" s="38" t="s">
        <v>9</v>
      </c>
      <c r="C38" s="38" t="s">
        <v>8</v>
      </c>
      <c r="D38" s="27"/>
      <c r="E38" s="27"/>
      <c r="F38" s="28"/>
    </row>
  </sheetData>
  <sheetProtection/>
  <mergeCells count="7">
    <mergeCell ref="A34:A37"/>
    <mergeCell ref="A2:F2"/>
    <mergeCell ref="A1:F1"/>
    <mergeCell ref="A15:F15"/>
    <mergeCell ref="A28:F28"/>
    <mergeCell ref="C3:D3"/>
    <mergeCell ref="A4:F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17"/>
  <sheetViews>
    <sheetView view="pageBreakPreview" zoomScale="120" zoomScaleSheetLayoutView="120" zoomScalePageLayoutView="0" workbookViewId="0" topLeftCell="A1">
      <selection activeCell="A2" sqref="A2:F2"/>
    </sheetView>
  </sheetViews>
  <sheetFormatPr defaultColWidth="9.140625" defaultRowHeight="12.75"/>
  <cols>
    <col min="1" max="1" width="3.7109375" style="2" customWidth="1"/>
    <col min="2" max="2" width="70.7109375" style="2" customWidth="1"/>
    <col min="3" max="6" width="15.7109375" style="2" customWidth="1"/>
    <col min="7" max="16384" width="9.140625" style="2" customWidth="1"/>
  </cols>
  <sheetData>
    <row r="1" spans="1:6" ht="34.5" customHeight="1">
      <c r="A1" s="98" t="s">
        <v>240</v>
      </c>
      <c r="B1" s="98"/>
      <c r="C1" s="98"/>
      <c r="D1" s="98"/>
      <c r="E1" s="98"/>
      <c r="F1" s="98"/>
    </row>
    <row r="2" spans="1:6" ht="34.5" customHeight="1">
      <c r="A2" s="103" t="s">
        <v>164</v>
      </c>
      <c r="B2" s="103"/>
      <c r="C2" s="103"/>
      <c r="D2" s="103"/>
      <c r="E2" s="103"/>
      <c r="F2" s="103"/>
    </row>
    <row r="3" spans="1:6" ht="34.5" customHeight="1">
      <c r="A3" s="45" t="s">
        <v>0</v>
      </c>
      <c r="B3" s="46" t="s">
        <v>7</v>
      </c>
      <c r="C3" s="92" t="s">
        <v>118</v>
      </c>
      <c r="D3" s="92"/>
      <c r="E3" s="46" t="s">
        <v>119</v>
      </c>
      <c r="F3" s="46" t="s">
        <v>120</v>
      </c>
    </row>
    <row r="4" spans="1:6" ht="34.5" customHeight="1">
      <c r="A4" s="27">
        <v>1</v>
      </c>
      <c r="B4" s="50" t="s">
        <v>156</v>
      </c>
      <c r="C4" s="47" t="s">
        <v>15</v>
      </c>
      <c r="D4" s="27">
        <v>0.36</v>
      </c>
      <c r="E4" s="27"/>
      <c r="F4" s="28"/>
    </row>
    <row r="5" spans="1:6" ht="34.5" customHeight="1">
      <c r="A5" s="27">
        <v>2</v>
      </c>
      <c r="B5" s="50" t="s">
        <v>157</v>
      </c>
      <c r="C5" s="47" t="s">
        <v>15</v>
      </c>
      <c r="D5" s="27">
        <v>0.22</v>
      </c>
      <c r="E5" s="27"/>
      <c r="F5" s="28"/>
    </row>
    <row r="6" spans="1:6" ht="34.5" customHeight="1">
      <c r="A6" s="27">
        <v>3</v>
      </c>
      <c r="B6" s="50" t="s">
        <v>158</v>
      </c>
      <c r="C6" s="47" t="s">
        <v>15</v>
      </c>
      <c r="D6" s="27">
        <v>0.28</v>
      </c>
      <c r="E6" s="27"/>
      <c r="F6" s="28"/>
    </row>
    <row r="7" spans="1:6" ht="34.5" customHeight="1">
      <c r="A7" s="27">
        <v>4</v>
      </c>
      <c r="B7" s="50" t="s">
        <v>159</v>
      </c>
      <c r="C7" s="47" t="s">
        <v>16</v>
      </c>
      <c r="D7" s="27">
        <v>3</v>
      </c>
      <c r="E7" s="27"/>
      <c r="F7" s="28"/>
    </row>
    <row r="8" spans="1:6" ht="34.5" customHeight="1">
      <c r="A8" s="27">
        <v>5</v>
      </c>
      <c r="B8" s="50" t="s">
        <v>169</v>
      </c>
      <c r="C8" s="47" t="s">
        <v>15</v>
      </c>
      <c r="D8" s="27">
        <v>0.68</v>
      </c>
      <c r="E8" s="27"/>
      <c r="F8" s="28"/>
    </row>
    <row r="9" spans="1:6" ht="34.5" customHeight="1">
      <c r="A9" s="27">
        <v>6</v>
      </c>
      <c r="B9" s="50" t="s">
        <v>160</v>
      </c>
      <c r="C9" s="47" t="s">
        <v>10</v>
      </c>
      <c r="D9" s="27">
        <v>2</v>
      </c>
      <c r="E9" s="27"/>
      <c r="F9" s="28"/>
    </row>
    <row r="10" spans="1:6" ht="34.5" customHeight="1">
      <c r="A10" s="27">
        <v>7</v>
      </c>
      <c r="B10" s="50" t="s">
        <v>161</v>
      </c>
      <c r="C10" s="47" t="s">
        <v>10</v>
      </c>
      <c r="D10" s="27">
        <v>20</v>
      </c>
      <c r="E10" s="27"/>
      <c r="F10" s="28"/>
    </row>
    <row r="11" spans="1:6" ht="34.5" customHeight="1">
      <c r="A11" s="27">
        <v>8</v>
      </c>
      <c r="B11" s="50" t="s">
        <v>162</v>
      </c>
      <c r="C11" s="47" t="s">
        <v>10</v>
      </c>
      <c r="D11" s="27">
        <v>8</v>
      </c>
      <c r="E11" s="27"/>
      <c r="F11" s="28"/>
    </row>
    <row r="12" spans="1:6" ht="34.5" customHeight="1">
      <c r="A12" s="27">
        <v>9</v>
      </c>
      <c r="B12" s="50" t="s">
        <v>163</v>
      </c>
      <c r="C12" s="47" t="s">
        <v>10</v>
      </c>
      <c r="D12" s="27">
        <v>4</v>
      </c>
      <c r="E12" s="27"/>
      <c r="F12" s="28"/>
    </row>
    <row r="13" spans="1:6" ht="34.5" customHeight="1">
      <c r="A13" s="27">
        <v>10</v>
      </c>
      <c r="B13" s="36" t="s">
        <v>165</v>
      </c>
      <c r="C13" s="27" t="s">
        <v>10</v>
      </c>
      <c r="D13" s="27">
        <v>44</v>
      </c>
      <c r="E13" s="27"/>
      <c r="F13" s="28"/>
    </row>
    <row r="14" spans="1:6" ht="34.5" customHeight="1">
      <c r="A14" s="27">
        <v>11</v>
      </c>
      <c r="B14" s="36" t="s">
        <v>166</v>
      </c>
      <c r="C14" s="47" t="s">
        <v>18</v>
      </c>
      <c r="D14" s="27">
        <v>22</v>
      </c>
      <c r="E14" s="27"/>
      <c r="F14" s="28"/>
    </row>
    <row r="15" spans="1:6" ht="34.5" customHeight="1">
      <c r="A15" s="27">
        <v>12</v>
      </c>
      <c r="B15" s="36" t="s">
        <v>167</v>
      </c>
      <c r="C15" s="47" t="s">
        <v>18</v>
      </c>
      <c r="D15" s="27">
        <v>28</v>
      </c>
      <c r="E15" s="27"/>
      <c r="F15" s="27"/>
    </row>
    <row r="16" spans="1:6" ht="34.5" customHeight="1">
      <c r="A16" s="27">
        <v>13</v>
      </c>
      <c r="B16" s="36" t="s">
        <v>168</v>
      </c>
      <c r="C16" s="47" t="s">
        <v>15</v>
      </c>
      <c r="D16" s="27">
        <v>0.76</v>
      </c>
      <c r="E16" s="27"/>
      <c r="F16" s="28"/>
    </row>
    <row r="17" spans="1:6" ht="34.5" customHeight="1">
      <c r="A17" s="27"/>
      <c r="B17" s="38" t="s">
        <v>9</v>
      </c>
      <c r="C17" s="38" t="s">
        <v>8</v>
      </c>
      <c r="D17" s="27"/>
      <c r="E17" s="27"/>
      <c r="F17" s="28"/>
    </row>
    <row r="18" ht="16.5" customHeight="1"/>
  </sheetData>
  <sheetProtection/>
  <mergeCells count="3">
    <mergeCell ref="A1:F1"/>
    <mergeCell ref="C3:D3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view="pageBreakPreview" zoomScale="120" zoomScaleNormal="75" zoomScaleSheetLayoutView="120" zoomScalePageLayoutView="0" workbookViewId="0" topLeftCell="A1">
      <selection activeCell="A2" sqref="A2:F2"/>
    </sheetView>
  </sheetViews>
  <sheetFormatPr defaultColWidth="9.140625" defaultRowHeight="12.75"/>
  <cols>
    <col min="1" max="1" width="4.57421875" style="2" customWidth="1"/>
    <col min="2" max="2" width="70.7109375" style="2" customWidth="1"/>
    <col min="3" max="6" width="15.7109375" style="2" customWidth="1"/>
    <col min="7" max="16384" width="9.140625" style="2" customWidth="1"/>
  </cols>
  <sheetData>
    <row r="1" spans="1:6" ht="34.5" customHeight="1">
      <c r="A1" s="98" t="s">
        <v>241</v>
      </c>
      <c r="B1" s="98"/>
      <c r="C1" s="98"/>
      <c r="D1" s="98"/>
      <c r="E1" s="98"/>
      <c r="F1" s="98"/>
    </row>
    <row r="2" spans="1:6" ht="34.5" customHeight="1">
      <c r="A2" s="103" t="s">
        <v>197</v>
      </c>
      <c r="B2" s="103"/>
      <c r="C2" s="103"/>
      <c r="D2" s="103"/>
      <c r="E2" s="103"/>
      <c r="F2" s="103"/>
    </row>
    <row r="3" spans="1:6" ht="34.5" customHeight="1">
      <c r="A3" s="45" t="s">
        <v>0</v>
      </c>
      <c r="B3" s="46" t="s">
        <v>7</v>
      </c>
      <c r="C3" s="92" t="s">
        <v>118</v>
      </c>
      <c r="D3" s="92"/>
      <c r="E3" s="46" t="s">
        <v>119</v>
      </c>
      <c r="F3" s="46" t="s">
        <v>120</v>
      </c>
    </row>
    <row r="4" spans="1:6" ht="34.5" customHeight="1">
      <c r="A4" s="102" t="s">
        <v>170</v>
      </c>
      <c r="B4" s="102"/>
      <c r="C4" s="102"/>
      <c r="D4" s="102"/>
      <c r="E4" s="102"/>
      <c r="F4" s="102"/>
    </row>
    <row r="5" spans="1:6" ht="34.5" customHeight="1">
      <c r="A5" s="27">
        <v>1</v>
      </c>
      <c r="B5" s="50" t="s">
        <v>171</v>
      </c>
      <c r="C5" s="47" t="s">
        <v>15</v>
      </c>
      <c r="D5" s="27">
        <v>0.24</v>
      </c>
      <c r="E5" s="27"/>
      <c r="F5" s="28"/>
    </row>
    <row r="6" spans="1:6" ht="34.5" customHeight="1">
      <c r="A6" s="27">
        <v>2</v>
      </c>
      <c r="B6" s="50" t="s">
        <v>195</v>
      </c>
      <c r="C6" s="47" t="s">
        <v>15</v>
      </c>
      <c r="D6" s="27">
        <v>0.59</v>
      </c>
      <c r="E6" s="27"/>
      <c r="F6" s="28"/>
    </row>
    <row r="7" spans="1:6" ht="34.5" customHeight="1">
      <c r="A7" s="27">
        <v>3</v>
      </c>
      <c r="B7" s="50" t="s">
        <v>196</v>
      </c>
      <c r="C7" s="47" t="s">
        <v>15</v>
      </c>
      <c r="D7" s="27">
        <v>0.77</v>
      </c>
      <c r="E7" s="27"/>
      <c r="F7" s="28"/>
    </row>
    <row r="8" spans="1:6" ht="34.5" customHeight="1">
      <c r="A8" s="27">
        <v>4</v>
      </c>
      <c r="B8" s="50" t="s">
        <v>172</v>
      </c>
      <c r="C8" s="47" t="s">
        <v>15</v>
      </c>
      <c r="D8" s="27">
        <v>0.48</v>
      </c>
      <c r="E8" s="27"/>
      <c r="F8" s="28"/>
    </row>
    <row r="9" spans="1:6" ht="34.5" customHeight="1">
      <c r="A9" s="27">
        <v>5</v>
      </c>
      <c r="B9" s="50" t="s">
        <v>173</v>
      </c>
      <c r="C9" s="47" t="s">
        <v>15</v>
      </c>
      <c r="D9" s="27">
        <v>0.4</v>
      </c>
      <c r="E9" s="27"/>
      <c r="F9" s="28"/>
    </row>
    <row r="10" spans="1:6" ht="34.5" customHeight="1">
      <c r="A10" s="27">
        <v>6</v>
      </c>
      <c r="B10" s="50" t="s">
        <v>174</v>
      </c>
      <c r="C10" s="47" t="s">
        <v>15</v>
      </c>
      <c r="D10" s="27">
        <v>2.48</v>
      </c>
      <c r="E10" s="27"/>
      <c r="F10" s="28"/>
    </row>
    <row r="11" spans="1:6" ht="34.5" customHeight="1">
      <c r="A11" s="27">
        <v>7</v>
      </c>
      <c r="B11" s="50" t="s">
        <v>175</v>
      </c>
      <c r="C11" s="47" t="s">
        <v>16</v>
      </c>
      <c r="D11" s="27">
        <v>9.8</v>
      </c>
      <c r="E11" s="27"/>
      <c r="F11" s="28"/>
    </row>
    <row r="12" spans="1:6" ht="34.5" customHeight="1">
      <c r="A12" s="27">
        <v>8</v>
      </c>
      <c r="B12" s="50" t="s">
        <v>176</v>
      </c>
      <c r="C12" s="47" t="s">
        <v>10</v>
      </c>
      <c r="D12" s="27">
        <v>1</v>
      </c>
      <c r="E12" s="27"/>
      <c r="F12" s="28"/>
    </row>
    <row r="13" spans="1:6" ht="34.5" customHeight="1">
      <c r="A13" s="27">
        <v>9</v>
      </c>
      <c r="B13" s="50" t="s">
        <v>177</v>
      </c>
      <c r="C13" s="47" t="s">
        <v>10</v>
      </c>
      <c r="D13" s="27">
        <v>2</v>
      </c>
      <c r="E13" s="27"/>
      <c r="F13" s="28"/>
    </row>
    <row r="14" spans="1:6" ht="34.5" customHeight="1">
      <c r="A14" s="27">
        <v>10</v>
      </c>
      <c r="B14" s="50" t="s">
        <v>178</v>
      </c>
      <c r="C14" s="47" t="s">
        <v>10</v>
      </c>
      <c r="D14" s="27">
        <v>3</v>
      </c>
      <c r="E14" s="27"/>
      <c r="F14" s="28"/>
    </row>
    <row r="15" spans="1:6" ht="34.5" customHeight="1">
      <c r="A15" s="27">
        <v>11</v>
      </c>
      <c r="B15" s="50" t="s">
        <v>179</v>
      </c>
      <c r="C15" s="47" t="s">
        <v>10</v>
      </c>
      <c r="D15" s="27">
        <v>4</v>
      </c>
      <c r="E15" s="27"/>
      <c r="F15" s="28"/>
    </row>
    <row r="16" spans="1:6" ht="34.5" customHeight="1">
      <c r="A16" s="27">
        <v>12</v>
      </c>
      <c r="B16" s="50" t="s">
        <v>180</v>
      </c>
      <c r="C16" s="47" t="s">
        <v>10</v>
      </c>
      <c r="D16" s="27">
        <v>4</v>
      </c>
      <c r="E16" s="27"/>
      <c r="F16" s="28"/>
    </row>
    <row r="17" spans="1:6" ht="34.5" customHeight="1">
      <c r="A17" s="27">
        <v>13</v>
      </c>
      <c r="B17" s="50" t="s">
        <v>181</v>
      </c>
      <c r="C17" s="47" t="s">
        <v>10</v>
      </c>
      <c r="D17" s="27">
        <v>5</v>
      </c>
      <c r="E17" s="27"/>
      <c r="F17" s="28"/>
    </row>
    <row r="18" spans="1:6" ht="34.5" customHeight="1">
      <c r="A18" s="27">
        <v>14</v>
      </c>
      <c r="B18" s="50" t="s">
        <v>182</v>
      </c>
      <c r="C18" s="47" t="s">
        <v>10</v>
      </c>
      <c r="D18" s="27">
        <v>1</v>
      </c>
      <c r="E18" s="27"/>
      <c r="F18" s="28"/>
    </row>
    <row r="19" spans="1:6" ht="34.5" customHeight="1">
      <c r="A19" s="27">
        <v>15</v>
      </c>
      <c r="B19" s="50" t="s">
        <v>183</v>
      </c>
      <c r="C19" s="47" t="s">
        <v>10</v>
      </c>
      <c r="D19" s="27">
        <v>5</v>
      </c>
      <c r="E19" s="27"/>
      <c r="F19" s="28"/>
    </row>
    <row r="20" spans="1:6" ht="34.5" customHeight="1">
      <c r="A20" s="27">
        <v>16</v>
      </c>
      <c r="B20" s="50" t="s">
        <v>184</v>
      </c>
      <c r="C20" s="47" t="s">
        <v>10</v>
      </c>
      <c r="D20" s="27">
        <v>18</v>
      </c>
      <c r="E20" s="27"/>
      <c r="F20" s="28"/>
    </row>
    <row r="21" spans="1:6" ht="34.5" customHeight="1">
      <c r="A21" s="27">
        <v>17</v>
      </c>
      <c r="B21" s="50" t="s">
        <v>185</v>
      </c>
      <c r="C21" s="27" t="s">
        <v>12</v>
      </c>
      <c r="D21" s="27">
        <v>48</v>
      </c>
      <c r="E21" s="27"/>
      <c r="F21" s="28"/>
    </row>
    <row r="22" spans="1:6" ht="34.5" customHeight="1">
      <c r="A22" s="27">
        <v>18</v>
      </c>
      <c r="B22" s="36" t="s">
        <v>166</v>
      </c>
      <c r="C22" s="47" t="s">
        <v>18</v>
      </c>
      <c r="D22" s="27">
        <v>59</v>
      </c>
      <c r="E22" s="27"/>
      <c r="F22" s="28"/>
    </row>
    <row r="23" spans="1:6" ht="34.5" customHeight="1">
      <c r="A23" s="27">
        <v>19</v>
      </c>
      <c r="B23" s="36" t="s">
        <v>167</v>
      </c>
      <c r="C23" s="47" t="s">
        <v>18</v>
      </c>
      <c r="D23" s="27">
        <v>77</v>
      </c>
      <c r="E23" s="27"/>
      <c r="F23" s="27"/>
    </row>
    <row r="24" spans="1:6" ht="34.5" customHeight="1">
      <c r="A24" s="27">
        <v>20</v>
      </c>
      <c r="B24" s="36" t="s">
        <v>193</v>
      </c>
      <c r="C24" s="47" t="s">
        <v>18</v>
      </c>
      <c r="D24" s="27">
        <v>48</v>
      </c>
      <c r="E24" s="27"/>
      <c r="F24" s="28"/>
    </row>
    <row r="25" spans="1:6" ht="34.5" customHeight="1">
      <c r="A25" s="27">
        <v>21</v>
      </c>
      <c r="B25" s="36" t="s">
        <v>194</v>
      </c>
      <c r="C25" s="47" t="s">
        <v>18</v>
      </c>
      <c r="D25" s="27">
        <v>40</v>
      </c>
      <c r="E25" s="27"/>
      <c r="F25" s="28"/>
    </row>
    <row r="26" spans="1:6" ht="34.5" customHeight="1">
      <c r="A26" s="27">
        <v>22</v>
      </c>
      <c r="B26" s="36" t="s">
        <v>192</v>
      </c>
      <c r="C26" s="47" t="s">
        <v>15</v>
      </c>
      <c r="D26" s="27">
        <v>2.48</v>
      </c>
      <c r="E26" s="27"/>
      <c r="F26" s="28"/>
    </row>
    <row r="27" spans="1:6" ht="34.5" customHeight="1">
      <c r="A27" s="27"/>
      <c r="B27" s="38" t="s">
        <v>198</v>
      </c>
      <c r="C27" s="27"/>
      <c r="D27" s="27"/>
      <c r="E27" s="27"/>
      <c r="F27" s="28"/>
    </row>
    <row r="28" spans="1:6" ht="34.5" customHeight="1">
      <c r="A28" s="27">
        <v>1</v>
      </c>
      <c r="B28" s="50" t="s">
        <v>186</v>
      </c>
      <c r="C28" s="47" t="s">
        <v>15</v>
      </c>
      <c r="D28" s="27">
        <v>0.19</v>
      </c>
      <c r="E28" s="27"/>
      <c r="F28" s="28"/>
    </row>
    <row r="29" spans="1:6" ht="34.5" customHeight="1">
      <c r="A29" s="27">
        <v>2</v>
      </c>
      <c r="B29" s="50" t="s">
        <v>187</v>
      </c>
      <c r="C29" s="47" t="s">
        <v>27</v>
      </c>
      <c r="D29" s="27">
        <v>1.1</v>
      </c>
      <c r="E29" s="27"/>
      <c r="F29" s="28"/>
    </row>
    <row r="30" spans="1:6" ht="34.5" customHeight="1">
      <c r="A30" s="27">
        <v>3</v>
      </c>
      <c r="B30" s="50" t="s">
        <v>188</v>
      </c>
      <c r="C30" s="47" t="s">
        <v>10</v>
      </c>
      <c r="D30" s="27">
        <v>2</v>
      </c>
      <c r="E30" s="27"/>
      <c r="F30" s="28"/>
    </row>
    <row r="31" spans="1:6" ht="34.5" customHeight="1">
      <c r="A31" s="27">
        <v>4</v>
      </c>
      <c r="B31" s="50" t="s">
        <v>189</v>
      </c>
      <c r="C31" s="47" t="s">
        <v>10</v>
      </c>
      <c r="D31" s="27">
        <v>2</v>
      </c>
      <c r="E31" s="27"/>
      <c r="F31" s="28"/>
    </row>
    <row r="32" spans="1:6" ht="34.5" customHeight="1">
      <c r="A32" s="27">
        <v>5</v>
      </c>
      <c r="B32" s="50" t="s">
        <v>190</v>
      </c>
      <c r="C32" s="47" t="s">
        <v>11</v>
      </c>
      <c r="D32" s="27">
        <v>2</v>
      </c>
      <c r="E32" s="27"/>
      <c r="F32" s="28"/>
    </row>
    <row r="33" spans="1:6" ht="34.5" customHeight="1">
      <c r="A33" s="27">
        <v>6</v>
      </c>
      <c r="B33" s="50" t="s">
        <v>191</v>
      </c>
      <c r="C33" s="47" t="s">
        <v>28</v>
      </c>
      <c r="D33" s="27">
        <v>1.2</v>
      </c>
      <c r="E33" s="27"/>
      <c r="F33" s="28"/>
    </row>
    <row r="34" spans="1:6" ht="34.5" customHeight="1">
      <c r="A34" s="27"/>
      <c r="B34" s="46" t="s">
        <v>17</v>
      </c>
      <c r="C34" s="38" t="s">
        <v>8</v>
      </c>
      <c r="D34" s="27"/>
      <c r="E34" s="27"/>
      <c r="F34" s="28"/>
    </row>
  </sheetData>
  <sheetProtection/>
  <mergeCells count="4">
    <mergeCell ref="A2:F2"/>
    <mergeCell ref="A1:F1"/>
    <mergeCell ref="C3:D3"/>
    <mergeCell ref="A4:F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35"/>
  <sheetViews>
    <sheetView view="pageBreakPreview" zoomScale="120" zoomScaleSheetLayoutView="120" zoomScalePageLayoutView="0" workbookViewId="0" topLeftCell="A1">
      <selection activeCell="A2" sqref="A2:F2"/>
    </sheetView>
  </sheetViews>
  <sheetFormatPr defaultColWidth="18.140625" defaultRowHeight="12.75"/>
  <cols>
    <col min="1" max="1" width="3.8515625" style="2" customWidth="1"/>
    <col min="2" max="2" width="70.7109375" style="2" customWidth="1"/>
    <col min="3" max="6" width="15.7109375" style="2" customWidth="1"/>
    <col min="7" max="16384" width="18.140625" style="2" customWidth="1"/>
  </cols>
  <sheetData>
    <row r="1" spans="1:6" ht="34.5" customHeight="1">
      <c r="A1" s="95" t="s">
        <v>242</v>
      </c>
      <c r="B1" s="95"/>
      <c r="C1" s="95"/>
      <c r="D1" s="95"/>
      <c r="E1" s="95"/>
      <c r="F1" s="95"/>
    </row>
    <row r="2" spans="1:6" ht="34.5" customHeight="1">
      <c r="A2" s="95" t="s">
        <v>200</v>
      </c>
      <c r="B2" s="95"/>
      <c r="C2" s="95"/>
      <c r="D2" s="95"/>
      <c r="E2" s="95"/>
      <c r="F2" s="95"/>
    </row>
    <row r="3" spans="1:6" ht="34.5" customHeight="1">
      <c r="A3" s="45" t="s">
        <v>0</v>
      </c>
      <c r="B3" s="46" t="s">
        <v>7</v>
      </c>
      <c r="C3" s="92" t="s">
        <v>118</v>
      </c>
      <c r="D3" s="92"/>
      <c r="E3" s="46" t="s">
        <v>119</v>
      </c>
      <c r="F3" s="46" t="s">
        <v>120</v>
      </c>
    </row>
    <row r="4" spans="1:6" ht="34.5" customHeight="1">
      <c r="A4" s="27">
        <v>1</v>
      </c>
      <c r="B4" s="37" t="s">
        <v>219</v>
      </c>
      <c r="C4" s="27" t="s">
        <v>34</v>
      </c>
      <c r="D4" s="30">
        <v>0.39</v>
      </c>
      <c r="E4" s="30"/>
      <c r="F4" s="51"/>
    </row>
    <row r="5" spans="1:6" ht="34.5" customHeight="1">
      <c r="A5" s="27">
        <v>2</v>
      </c>
      <c r="B5" s="36" t="s">
        <v>209</v>
      </c>
      <c r="C5" s="27" t="s">
        <v>34</v>
      </c>
      <c r="D5" s="30">
        <v>0.39</v>
      </c>
      <c r="E5" s="30"/>
      <c r="F5" s="51"/>
    </row>
    <row r="6" spans="1:6" ht="34.5" customHeight="1">
      <c r="A6" s="104">
        <v>3</v>
      </c>
      <c r="B6" s="36" t="s">
        <v>220</v>
      </c>
      <c r="C6" s="27" t="s">
        <v>12</v>
      </c>
      <c r="D6" s="32">
        <v>2</v>
      </c>
      <c r="E6" s="30"/>
      <c r="F6" s="51"/>
    </row>
    <row r="7" spans="1:6" ht="34.5" customHeight="1">
      <c r="A7" s="105"/>
      <c r="B7" s="36" t="s">
        <v>210</v>
      </c>
      <c r="C7" s="27" t="s">
        <v>12</v>
      </c>
      <c r="D7" s="30">
        <v>2</v>
      </c>
      <c r="E7" s="30"/>
      <c r="F7" s="52"/>
    </row>
    <row r="8" spans="1:6" ht="34.5" customHeight="1">
      <c r="A8" s="106"/>
      <c r="B8" s="36" t="s">
        <v>211</v>
      </c>
      <c r="C8" s="27" t="s">
        <v>12</v>
      </c>
      <c r="D8" s="30">
        <v>20</v>
      </c>
      <c r="E8" s="30"/>
      <c r="F8" s="52"/>
    </row>
    <row r="9" spans="1:6" ht="34.5" customHeight="1">
      <c r="A9" s="27">
        <v>4</v>
      </c>
      <c r="B9" s="36" t="s">
        <v>212</v>
      </c>
      <c r="C9" s="27" t="s">
        <v>34</v>
      </c>
      <c r="D9" s="32">
        <v>4.3</v>
      </c>
      <c r="E9" s="30"/>
      <c r="F9" s="51"/>
    </row>
    <row r="10" spans="1:6" ht="34.5" customHeight="1">
      <c r="A10" s="104">
        <v>5</v>
      </c>
      <c r="B10" s="36" t="s">
        <v>204</v>
      </c>
      <c r="C10" s="27" t="s">
        <v>34</v>
      </c>
      <c r="D10" s="30">
        <v>13.1</v>
      </c>
      <c r="E10" s="30"/>
      <c r="F10" s="51"/>
    </row>
    <row r="11" spans="1:6" ht="34.5" customHeight="1">
      <c r="A11" s="105"/>
      <c r="B11" s="36" t="s">
        <v>205</v>
      </c>
      <c r="C11" s="27" t="s">
        <v>14</v>
      </c>
      <c r="D11" s="30">
        <v>970</v>
      </c>
      <c r="E11" s="30"/>
      <c r="F11" s="28"/>
    </row>
    <row r="12" spans="1:6" ht="34.5" customHeight="1">
      <c r="A12" s="106"/>
      <c r="B12" s="36" t="s">
        <v>199</v>
      </c>
      <c r="C12" s="27" t="s">
        <v>14</v>
      </c>
      <c r="D12" s="30">
        <v>340</v>
      </c>
      <c r="E12" s="30"/>
      <c r="F12" s="28"/>
    </row>
    <row r="13" spans="1:6" ht="34.5" customHeight="1">
      <c r="A13" s="27">
        <v>6</v>
      </c>
      <c r="B13" s="36" t="s">
        <v>221</v>
      </c>
      <c r="C13" s="27" t="s">
        <v>6</v>
      </c>
      <c r="D13" s="30">
        <f>D9*0.23</f>
        <v>0.989</v>
      </c>
      <c r="E13" s="30"/>
      <c r="F13" s="51"/>
    </row>
    <row r="14" spans="1:6" ht="34.5" customHeight="1">
      <c r="A14" s="104">
        <v>7</v>
      </c>
      <c r="B14" s="36" t="s">
        <v>201</v>
      </c>
      <c r="C14" s="27" t="s">
        <v>12</v>
      </c>
      <c r="D14" s="32">
        <v>38</v>
      </c>
      <c r="E14" s="30"/>
      <c r="F14" s="51"/>
    </row>
    <row r="15" spans="1:6" ht="34.5" customHeight="1">
      <c r="A15" s="105"/>
      <c r="B15" s="36" t="s">
        <v>202</v>
      </c>
      <c r="C15" s="27" t="s">
        <v>12</v>
      </c>
      <c r="D15" s="30">
        <v>15</v>
      </c>
      <c r="E15" s="30"/>
      <c r="F15" s="28"/>
    </row>
    <row r="16" spans="1:6" ht="34.5" customHeight="1">
      <c r="A16" s="106"/>
      <c r="B16" s="36" t="s">
        <v>203</v>
      </c>
      <c r="C16" s="27" t="s">
        <v>12</v>
      </c>
      <c r="D16" s="30">
        <v>23</v>
      </c>
      <c r="E16" s="30"/>
      <c r="F16" s="28"/>
    </row>
    <row r="17" spans="1:6" ht="34.5" customHeight="1">
      <c r="A17" s="27">
        <v>8</v>
      </c>
      <c r="B17" s="36" t="s">
        <v>206</v>
      </c>
      <c r="C17" s="27" t="s">
        <v>12</v>
      </c>
      <c r="D17" s="32">
        <v>67</v>
      </c>
      <c r="E17" s="30"/>
      <c r="F17" s="51"/>
    </row>
    <row r="18" spans="1:6" ht="34.5" customHeight="1">
      <c r="A18" s="104">
        <v>9</v>
      </c>
      <c r="B18" s="37" t="s">
        <v>213</v>
      </c>
      <c r="C18" s="27" t="s">
        <v>12</v>
      </c>
      <c r="D18" s="32">
        <v>133</v>
      </c>
      <c r="E18" s="30"/>
      <c r="F18" s="51"/>
    </row>
    <row r="19" spans="1:6" ht="34.5" customHeight="1">
      <c r="A19" s="105"/>
      <c r="B19" s="37" t="s">
        <v>215</v>
      </c>
      <c r="C19" s="27" t="s">
        <v>12</v>
      </c>
      <c r="D19" s="30">
        <v>38</v>
      </c>
      <c r="E19" s="32"/>
      <c r="F19" s="52"/>
    </row>
    <row r="20" spans="1:6" ht="34.5" customHeight="1">
      <c r="A20" s="105"/>
      <c r="B20" s="37" t="s">
        <v>216</v>
      </c>
      <c r="C20" s="27" t="s">
        <v>12</v>
      </c>
      <c r="D20" s="30">
        <v>62</v>
      </c>
      <c r="E20" s="32"/>
      <c r="F20" s="52"/>
    </row>
    <row r="21" spans="1:6" ht="34.5" customHeight="1">
      <c r="A21" s="105"/>
      <c r="B21" s="37" t="s">
        <v>214</v>
      </c>
      <c r="C21" s="27" t="s">
        <v>12</v>
      </c>
      <c r="D21" s="30">
        <v>7</v>
      </c>
      <c r="E21" s="32"/>
      <c r="F21" s="52"/>
    </row>
    <row r="22" spans="1:6" ht="34.5" customHeight="1">
      <c r="A22" s="105"/>
      <c r="B22" s="37" t="s">
        <v>217</v>
      </c>
      <c r="C22" s="27" t="s">
        <v>12</v>
      </c>
      <c r="D22" s="30">
        <v>10</v>
      </c>
      <c r="E22" s="30"/>
      <c r="F22" s="52"/>
    </row>
    <row r="23" spans="1:6" ht="34.5" customHeight="1">
      <c r="A23" s="106"/>
      <c r="B23" s="37" t="s">
        <v>218</v>
      </c>
      <c r="C23" s="27" t="s">
        <v>12</v>
      </c>
      <c r="D23" s="30">
        <v>16</v>
      </c>
      <c r="E23" s="30"/>
      <c r="F23" s="52"/>
    </row>
    <row r="24" spans="1:6" ht="34.5" customHeight="1">
      <c r="A24" s="27">
        <v>10</v>
      </c>
      <c r="B24" s="36" t="s">
        <v>207</v>
      </c>
      <c r="C24" s="27" t="s">
        <v>12</v>
      </c>
      <c r="D24" s="32">
        <v>5</v>
      </c>
      <c r="E24" s="30"/>
      <c r="F24" s="51"/>
    </row>
    <row r="25" spans="1:6" ht="34.5" customHeight="1">
      <c r="A25" s="27">
        <v>11</v>
      </c>
      <c r="B25" s="36" t="s">
        <v>208</v>
      </c>
      <c r="C25" s="27" t="s">
        <v>3</v>
      </c>
      <c r="D25" s="32">
        <v>1</v>
      </c>
      <c r="E25" s="30"/>
      <c r="F25" s="51"/>
    </row>
    <row r="26" spans="1:6" ht="34.5" customHeight="1">
      <c r="A26" s="27"/>
      <c r="B26" s="38" t="s">
        <v>9</v>
      </c>
      <c r="C26" s="38" t="s">
        <v>8</v>
      </c>
      <c r="D26" s="30"/>
      <c r="E26" s="30"/>
      <c r="F26" s="28"/>
    </row>
    <row r="27" spans="1:6" ht="46.5" customHeight="1">
      <c r="A27" s="12"/>
      <c r="B27" s="9"/>
      <c r="C27" s="4"/>
      <c r="D27" s="4"/>
      <c r="E27" s="4"/>
      <c r="F27" s="5"/>
    </row>
    <row r="28" spans="1:6" ht="46.5" customHeight="1">
      <c r="A28" s="9"/>
      <c r="F28" s="5"/>
    </row>
    <row r="29" spans="1:6" ht="46.5" customHeight="1">
      <c r="A29" s="9"/>
      <c r="B29" s="9"/>
      <c r="C29" s="4"/>
      <c r="D29" s="4"/>
      <c r="E29" s="4"/>
      <c r="F29" s="5"/>
    </row>
    <row r="30" spans="1:6" ht="46.5" customHeight="1">
      <c r="A30" s="9"/>
      <c r="B30" s="9"/>
      <c r="C30" s="4"/>
      <c r="D30" s="4"/>
      <c r="E30" s="4"/>
      <c r="F30" s="5"/>
    </row>
    <row r="31" spans="1:6" ht="46.5" customHeight="1">
      <c r="A31" s="9"/>
      <c r="C31" s="4"/>
      <c r="D31" s="4"/>
      <c r="E31" s="4"/>
      <c r="F31" s="5"/>
    </row>
    <row r="32" spans="1:6" ht="46.5" customHeight="1">
      <c r="A32" s="9"/>
      <c r="C32" s="4"/>
      <c r="D32" s="4"/>
      <c r="E32" s="4"/>
      <c r="F32" s="5"/>
    </row>
    <row r="33" ht="46.5" customHeight="1">
      <c r="A33" s="9"/>
    </row>
    <row r="34" ht="46.5" customHeight="1">
      <c r="A34" s="9"/>
    </row>
    <row r="35" ht="46.5" customHeight="1">
      <c r="A35" s="9"/>
    </row>
  </sheetData>
  <sheetProtection/>
  <mergeCells count="7">
    <mergeCell ref="A1:F1"/>
    <mergeCell ref="A6:A8"/>
    <mergeCell ref="A10:A12"/>
    <mergeCell ref="A14:A16"/>
    <mergeCell ref="A18:A23"/>
    <mergeCell ref="C3:D3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view="pageBreakPreview" zoomScale="115" zoomScaleSheetLayoutView="115" zoomScalePageLayoutView="0" workbookViewId="0" topLeftCell="A1">
      <selection activeCell="E8" sqref="E8"/>
    </sheetView>
  </sheetViews>
  <sheetFormatPr defaultColWidth="18.140625" defaultRowHeight="12.75"/>
  <cols>
    <col min="1" max="1" width="3.00390625" style="2" customWidth="1"/>
    <col min="2" max="2" width="70.7109375" style="2" customWidth="1"/>
    <col min="3" max="6" width="15.7109375" style="2" customWidth="1"/>
    <col min="7" max="16384" width="18.140625" style="2" customWidth="1"/>
  </cols>
  <sheetData>
    <row r="1" spans="1:6" ht="34.5" customHeight="1">
      <c r="A1" s="95" t="s">
        <v>243</v>
      </c>
      <c r="B1" s="95"/>
      <c r="C1" s="95"/>
      <c r="D1" s="95"/>
      <c r="E1" s="95"/>
      <c r="F1" s="95"/>
    </row>
    <row r="2" spans="1:6" ht="34.5" customHeight="1">
      <c r="A2" s="95" t="s">
        <v>222</v>
      </c>
      <c r="B2" s="95"/>
      <c r="C2" s="95"/>
      <c r="D2" s="95"/>
      <c r="E2" s="95"/>
      <c r="F2" s="95"/>
    </row>
    <row r="3" spans="1:6" ht="34.5" customHeight="1">
      <c r="A3" s="45" t="s">
        <v>0</v>
      </c>
      <c r="B3" s="46" t="s">
        <v>7</v>
      </c>
      <c r="C3" s="92" t="s">
        <v>118</v>
      </c>
      <c r="D3" s="92"/>
      <c r="E3" s="46" t="s">
        <v>119</v>
      </c>
      <c r="F3" s="46" t="s">
        <v>120</v>
      </c>
    </row>
    <row r="4" spans="1:6" ht="34.5" customHeight="1">
      <c r="A4" s="27">
        <v>1</v>
      </c>
      <c r="B4" s="36" t="s">
        <v>228</v>
      </c>
      <c r="C4" s="27" t="s">
        <v>12</v>
      </c>
      <c r="D4" s="32">
        <v>84</v>
      </c>
      <c r="E4" s="30"/>
      <c r="F4" s="51"/>
    </row>
    <row r="5" spans="1:6" ht="34.5" customHeight="1">
      <c r="A5" s="104">
        <v>2</v>
      </c>
      <c r="B5" s="36" t="s">
        <v>223</v>
      </c>
      <c r="C5" s="27" t="s">
        <v>12</v>
      </c>
      <c r="D5" s="32">
        <v>84</v>
      </c>
      <c r="E5" s="30"/>
      <c r="F5" s="51"/>
    </row>
    <row r="6" spans="1:6" ht="34.5" customHeight="1">
      <c r="A6" s="105"/>
      <c r="B6" s="36" t="s">
        <v>227</v>
      </c>
      <c r="C6" s="27" t="s">
        <v>12</v>
      </c>
      <c r="D6" s="30">
        <v>38</v>
      </c>
      <c r="E6" s="32"/>
      <c r="F6" s="52"/>
    </row>
    <row r="7" spans="1:6" ht="34.5" customHeight="1">
      <c r="A7" s="105"/>
      <c r="B7" s="36" t="s">
        <v>226</v>
      </c>
      <c r="C7" s="27" t="s">
        <v>12</v>
      </c>
      <c r="D7" s="30">
        <v>28</v>
      </c>
      <c r="E7" s="32"/>
      <c r="F7" s="52"/>
    </row>
    <row r="8" spans="1:6" ht="34.5" customHeight="1">
      <c r="A8" s="105"/>
      <c r="B8" s="36" t="s">
        <v>224</v>
      </c>
      <c r="C8" s="27" t="s">
        <v>12</v>
      </c>
      <c r="D8" s="30">
        <v>2</v>
      </c>
      <c r="E8" s="32"/>
      <c r="F8" s="52"/>
    </row>
    <row r="9" spans="1:6" ht="34.5" customHeight="1">
      <c r="A9" s="106"/>
      <c r="B9" s="36" t="s">
        <v>225</v>
      </c>
      <c r="C9" s="27" t="s">
        <v>12</v>
      </c>
      <c r="D9" s="30">
        <v>16</v>
      </c>
      <c r="E9" s="30"/>
      <c r="F9" s="52"/>
    </row>
    <row r="10" spans="1:6" ht="34.5" customHeight="1">
      <c r="A10" s="27">
        <v>3</v>
      </c>
      <c r="B10" s="36" t="s">
        <v>208</v>
      </c>
      <c r="C10" s="27" t="s">
        <v>3</v>
      </c>
      <c r="D10" s="32">
        <v>0.5</v>
      </c>
      <c r="E10" s="30"/>
      <c r="F10" s="51"/>
    </row>
    <row r="11" spans="1:6" ht="34.5" customHeight="1">
      <c r="A11" s="27"/>
      <c r="B11" s="38" t="s">
        <v>9</v>
      </c>
      <c r="C11" s="38" t="s">
        <v>8</v>
      </c>
      <c r="D11" s="30"/>
      <c r="E11" s="30"/>
      <c r="F11" s="28"/>
    </row>
    <row r="12" spans="1:6" ht="16.5">
      <c r="A12" s="12"/>
      <c r="B12" s="9"/>
      <c r="C12" s="4"/>
      <c r="D12" s="4"/>
      <c r="E12" s="4"/>
      <c r="F12" s="5"/>
    </row>
    <row r="13" spans="1:6" ht="46.5" customHeight="1">
      <c r="A13" s="9"/>
      <c r="F13" s="5"/>
    </row>
    <row r="14" spans="1:6" ht="46.5" customHeight="1">
      <c r="A14" s="9"/>
      <c r="B14" s="9"/>
      <c r="C14" s="4"/>
      <c r="D14" s="4"/>
      <c r="E14" s="4"/>
      <c r="F14" s="5"/>
    </row>
    <row r="15" spans="1:6" ht="46.5" customHeight="1">
      <c r="A15" s="9"/>
      <c r="B15" s="9"/>
      <c r="C15" s="4"/>
      <c r="D15" s="4"/>
      <c r="E15" s="4"/>
      <c r="F15" s="5"/>
    </row>
    <row r="16" spans="1:6" ht="46.5" customHeight="1">
      <c r="A16" s="9"/>
      <c r="C16" s="4"/>
      <c r="D16" s="4"/>
      <c r="E16" s="4"/>
      <c r="F16" s="5"/>
    </row>
    <row r="17" spans="1:6" ht="46.5" customHeight="1">
      <c r="A17" s="9"/>
      <c r="C17" s="4"/>
      <c r="D17" s="4"/>
      <c r="E17" s="4"/>
      <c r="F17" s="5"/>
    </row>
    <row r="18" ht="46.5" customHeight="1">
      <c r="A18" s="9"/>
    </row>
    <row r="19" ht="46.5" customHeight="1">
      <c r="A19" s="9"/>
    </row>
    <row r="20" ht="46.5" customHeight="1">
      <c r="A20" s="9"/>
    </row>
  </sheetData>
  <sheetProtection/>
  <mergeCells count="4">
    <mergeCell ref="A2:F2"/>
    <mergeCell ref="A5:A9"/>
    <mergeCell ref="A1:F1"/>
    <mergeCell ref="C3:D3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11"/>
  <sheetViews>
    <sheetView view="pageBreakPreview" zoomScale="130" zoomScaleSheetLayoutView="130" zoomScalePageLayoutView="0" workbookViewId="0" topLeftCell="A1">
      <selection activeCell="A2" sqref="A2:F2"/>
    </sheetView>
  </sheetViews>
  <sheetFormatPr defaultColWidth="9.140625" defaultRowHeight="12.75"/>
  <cols>
    <col min="1" max="1" width="4.28125" style="10" customWidth="1"/>
    <col min="2" max="2" width="70.7109375" style="10" customWidth="1"/>
    <col min="3" max="6" width="15.7109375" style="10" customWidth="1"/>
    <col min="7" max="7" width="12.28125" style="10" bestFit="1" customWidth="1"/>
    <col min="8" max="16384" width="9.140625" style="10" customWidth="1"/>
  </cols>
  <sheetData>
    <row r="1" spans="1:6" ht="34.5" customHeight="1">
      <c r="A1" s="98" t="s">
        <v>244</v>
      </c>
      <c r="B1" s="98"/>
      <c r="C1" s="98"/>
      <c r="D1" s="98"/>
      <c r="E1" s="98"/>
      <c r="F1" s="98"/>
    </row>
    <row r="2" spans="1:6" ht="34.5" customHeight="1">
      <c r="A2" s="98" t="s">
        <v>230</v>
      </c>
      <c r="B2" s="98"/>
      <c r="C2" s="98"/>
      <c r="D2" s="98"/>
      <c r="E2" s="98"/>
      <c r="F2" s="98"/>
    </row>
    <row r="3" spans="1:6" ht="34.5" customHeight="1">
      <c r="A3" s="45" t="s">
        <v>0</v>
      </c>
      <c r="B3" s="46" t="s">
        <v>7</v>
      </c>
      <c r="C3" s="92" t="s">
        <v>118</v>
      </c>
      <c r="D3" s="92"/>
      <c r="E3" s="46" t="s">
        <v>119</v>
      </c>
      <c r="F3" s="46" t="s">
        <v>120</v>
      </c>
    </row>
    <row r="4" spans="1:6" ht="34.5" customHeight="1">
      <c r="A4" s="53">
        <v>1</v>
      </c>
      <c r="B4" s="54" t="s">
        <v>231</v>
      </c>
      <c r="C4" s="53" t="s">
        <v>11</v>
      </c>
      <c r="D4" s="55">
        <v>1</v>
      </c>
      <c r="E4" s="56"/>
      <c r="F4" s="57"/>
    </row>
    <row r="5" spans="1:6" ht="34.5" customHeight="1">
      <c r="A5" s="53">
        <v>2</v>
      </c>
      <c r="B5" s="54" t="s">
        <v>19</v>
      </c>
      <c r="C5" s="53" t="s">
        <v>12</v>
      </c>
      <c r="D5" s="55">
        <v>57</v>
      </c>
      <c r="E5" s="56"/>
      <c r="F5" s="57"/>
    </row>
    <row r="6" spans="1:6" ht="34.5" customHeight="1">
      <c r="A6" s="53">
        <v>3</v>
      </c>
      <c r="B6" s="54" t="s">
        <v>20</v>
      </c>
      <c r="C6" s="53" t="s">
        <v>12</v>
      </c>
      <c r="D6" s="55">
        <v>57</v>
      </c>
      <c r="E6" s="56"/>
      <c r="F6" s="57"/>
    </row>
    <row r="7" spans="1:6" ht="34.5" customHeight="1">
      <c r="A7" s="53">
        <v>4</v>
      </c>
      <c r="B7" s="54" t="s">
        <v>13</v>
      </c>
      <c r="C7" s="53" t="s">
        <v>12</v>
      </c>
      <c r="D7" s="55">
        <v>4</v>
      </c>
      <c r="E7" s="56"/>
      <c r="F7" s="57"/>
    </row>
    <row r="8" spans="1:6" ht="34.5" customHeight="1">
      <c r="A8" s="53">
        <v>5</v>
      </c>
      <c r="B8" s="54" t="s">
        <v>21</v>
      </c>
      <c r="C8" s="53" t="s">
        <v>12</v>
      </c>
      <c r="D8" s="55">
        <v>2</v>
      </c>
      <c r="E8" s="56"/>
      <c r="F8" s="57"/>
    </row>
    <row r="9" spans="1:6" ht="34.5" customHeight="1">
      <c r="A9" s="53">
        <v>6</v>
      </c>
      <c r="B9" s="54" t="s">
        <v>229</v>
      </c>
      <c r="C9" s="53" t="s">
        <v>14</v>
      </c>
      <c r="D9" s="55">
        <v>500</v>
      </c>
      <c r="E9" s="56"/>
      <c r="F9" s="57"/>
    </row>
    <row r="10" spans="1:6" ht="34.5" customHeight="1">
      <c r="A10" s="53">
        <v>7</v>
      </c>
      <c r="B10" s="54" t="s">
        <v>232</v>
      </c>
      <c r="C10" s="53" t="s">
        <v>12</v>
      </c>
      <c r="D10" s="55">
        <v>1</v>
      </c>
      <c r="E10" s="56"/>
      <c r="F10" s="57"/>
    </row>
    <row r="11" spans="1:7" ht="34.5" customHeight="1">
      <c r="A11" s="53"/>
      <c r="B11" s="49" t="s">
        <v>9</v>
      </c>
      <c r="C11" s="49" t="s">
        <v>8</v>
      </c>
      <c r="D11" s="56"/>
      <c r="E11" s="56"/>
      <c r="F11" s="56"/>
      <c r="G11" s="11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3">
    <mergeCell ref="C3:D3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11"/>
  <sheetViews>
    <sheetView view="pageBreakPreview" zoomScale="115" zoomScaleSheetLayoutView="115" zoomScalePageLayoutView="0" workbookViewId="0" topLeftCell="A1">
      <selection activeCell="A2" sqref="A2:F2"/>
    </sheetView>
  </sheetViews>
  <sheetFormatPr defaultColWidth="9.140625" defaultRowHeight="12.75"/>
  <cols>
    <col min="1" max="1" width="4.00390625" style="6" customWidth="1"/>
    <col min="2" max="2" width="70.7109375" style="6" customWidth="1"/>
    <col min="3" max="6" width="15.7109375" style="6" customWidth="1"/>
  </cols>
  <sheetData>
    <row r="1" spans="1:6" ht="34.5" customHeight="1">
      <c r="A1" s="95" t="s">
        <v>113</v>
      </c>
      <c r="B1" s="95"/>
      <c r="C1" s="95"/>
      <c r="D1" s="95"/>
      <c r="E1" s="95"/>
      <c r="F1" s="95"/>
    </row>
    <row r="2" spans="1:6" ht="34.5" customHeight="1">
      <c r="A2" s="95" t="s">
        <v>235</v>
      </c>
      <c r="B2" s="95"/>
      <c r="C2" s="95"/>
      <c r="D2" s="95"/>
      <c r="E2" s="95"/>
      <c r="F2" s="95"/>
    </row>
    <row r="3" spans="1:6" ht="34.5" customHeight="1">
      <c r="A3" s="45" t="s">
        <v>0</v>
      </c>
      <c r="B3" s="46" t="s">
        <v>7</v>
      </c>
      <c r="C3" s="92" t="s">
        <v>118</v>
      </c>
      <c r="D3" s="92"/>
      <c r="E3" s="46" t="s">
        <v>119</v>
      </c>
      <c r="F3" s="46" t="s">
        <v>120</v>
      </c>
    </row>
    <row r="4" spans="1:6" ht="34.5" customHeight="1">
      <c r="A4" s="58">
        <v>1</v>
      </c>
      <c r="B4" s="62" t="s">
        <v>233</v>
      </c>
      <c r="C4" s="59" t="s">
        <v>2</v>
      </c>
      <c r="D4" s="59">
        <v>265</v>
      </c>
      <c r="E4" s="60"/>
      <c r="F4" s="30"/>
    </row>
    <row r="5" spans="1:6" ht="34.5" customHeight="1">
      <c r="A5" s="28">
        <f aca="true" t="shared" si="0" ref="A5:A10">A4+1</f>
        <v>2</v>
      </c>
      <c r="B5" s="36" t="s">
        <v>29</v>
      </c>
      <c r="C5" s="48" t="s">
        <v>4</v>
      </c>
      <c r="D5" s="30">
        <v>180</v>
      </c>
      <c r="E5" s="48"/>
      <c r="F5" s="30"/>
    </row>
    <row r="6" spans="1:6" ht="34.5" customHeight="1">
      <c r="A6" s="28">
        <f t="shared" si="0"/>
        <v>3</v>
      </c>
      <c r="B6" s="36" t="s">
        <v>30</v>
      </c>
      <c r="C6" s="48" t="s">
        <v>23</v>
      </c>
      <c r="D6" s="30">
        <v>1</v>
      </c>
      <c r="E6" s="48"/>
      <c r="F6" s="30"/>
    </row>
    <row r="7" spans="1:6" ht="34.5" customHeight="1">
      <c r="A7" s="28">
        <f t="shared" si="0"/>
        <v>4</v>
      </c>
      <c r="B7" s="36" t="s">
        <v>31</v>
      </c>
      <c r="C7" s="48" t="s">
        <v>23</v>
      </c>
      <c r="D7" s="30">
        <v>1</v>
      </c>
      <c r="E7" s="48"/>
      <c r="F7" s="30"/>
    </row>
    <row r="8" spans="1:6" ht="34.5" customHeight="1">
      <c r="A8" s="28">
        <f t="shared" si="0"/>
        <v>5</v>
      </c>
      <c r="B8" s="63" t="s">
        <v>234</v>
      </c>
      <c r="C8" s="35" t="s">
        <v>2</v>
      </c>
      <c r="D8" s="61">
        <v>30.7</v>
      </c>
      <c r="E8" s="61"/>
      <c r="F8" s="51"/>
    </row>
    <row r="9" spans="1:6" ht="34.5" customHeight="1">
      <c r="A9" s="28">
        <f t="shared" si="0"/>
        <v>6</v>
      </c>
      <c r="B9" s="36" t="s">
        <v>237</v>
      </c>
      <c r="C9" s="29" t="s">
        <v>2</v>
      </c>
      <c r="D9" s="61">
        <v>307.2</v>
      </c>
      <c r="E9" s="29"/>
      <c r="F9" s="51"/>
    </row>
    <row r="10" spans="1:6" ht="34.5" customHeight="1">
      <c r="A10" s="28">
        <f t="shared" si="0"/>
        <v>7</v>
      </c>
      <c r="B10" s="36" t="s">
        <v>236</v>
      </c>
      <c r="C10" s="29" t="s">
        <v>2</v>
      </c>
      <c r="D10" s="29">
        <v>362</v>
      </c>
      <c r="E10" s="29"/>
      <c r="F10" s="28"/>
    </row>
    <row r="11" spans="1:6" ht="34.5" customHeight="1">
      <c r="A11" s="48"/>
      <c r="B11" s="39" t="s">
        <v>9</v>
      </c>
      <c r="C11" s="39" t="s">
        <v>8</v>
      </c>
      <c r="D11" s="48"/>
      <c r="E11" s="48"/>
      <c r="F11" s="28"/>
    </row>
  </sheetData>
  <sheetProtection/>
  <mergeCells count="3">
    <mergeCell ref="A1:F1"/>
    <mergeCell ref="A2:F2"/>
    <mergeCell ref="C3:D3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2018-08-29T07:06:49Z</cp:lastPrinted>
  <dcterms:created xsi:type="dcterms:W3CDTF">1996-10-14T23:33:28Z</dcterms:created>
  <dcterms:modified xsi:type="dcterms:W3CDTF">2018-11-02T07:07:09Z</dcterms:modified>
  <cp:category/>
  <cp:version/>
  <cp:contentType/>
  <cp:contentStatus/>
</cp:coreProperties>
</file>