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vrenti.museliani\Desktop\კრიხულას სატენდერო დოკუმენტაცია\"/>
    </mc:Choice>
  </mc:AlternateContent>
  <bookViews>
    <workbookView xWindow="0" yWindow="0" windowWidth="17970" windowHeight="61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8" i="1" l="1"/>
  <c r="F177" i="1"/>
  <c r="F176" i="1"/>
  <c r="F175" i="1"/>
  <c r="F174" i="1"/>
  <c r="F173" i="1"/>
  <c r="F172" i="1"/>
  <c r="F171" i="1"/>
  <c r="F168" i="1"/>
  <c r="F167" i="1"/>
  <c r="F162" i="1"/>
  <c r="F161" i="1"/>
  <c r="F159" i="1"/>
  <c r="F158" i="1"/>
  <c r="E156" i="1"/>
  <c r="F156" i="1" s="1"/>
  <c r="F150" i="1"/>
  <c r="F147" i="1"/>
  <c r="F146" i="1"/>
  <c r="F144" i="1"/>
  <c r="F143" i="1"/>
  <c r="F142" i="1"/>
  <c r="F141" i="1"/>
  <c r="F140" i="1"/>
  <c r="F138" i="1"/>
  <c r="F136" i="1"/>
  <c r="F135" i="1"/>
  <c r="F134" i="1"/>
  <c r="F133" i="1"/>
  <c r="F137" i="1" s="1"/>
  <c r="E131" i="1"/>
  <c r="F131" i="1" s="1"/>
  <c r="E130" i="1"/>
  <c r="F130" i="1" s="1"/>
  <c r="F129" i="1"/>
  <c r="F128" i="1"/>
  <c r="F127" i="1"/>
  <c r="F126" i="1"/>
  <c r="E125" i="1"/>
  <c r="F125" i="1" s="1"/>
  <c r="F123" i="1"/>
  <c r="F122" i="1"/>
  <c r="F120" i="1"/>
  <c r="E120" i="1"/>
  <c r="F119" i="1"/>
  <c r="E119" i="1"/>
  <c r="F118" i="1"/>
  <c r="F117" i="1"/>
  <c r="F116" i="1"/>
  <c r="F115" i="1"/>
  <c r="F114" i="1"/>
  <c r="E114" i="1"/>
  <c r="F112" i="1"/>
  <c r="F111" i="1"/>
  <c r="F109" i="1"/>
  <c r="F108" i="1"/>
  <c r="F107" i="1"/>
  <c r="F106" i="1"/>
  <c r="F105" i="1"/>
  <c r="F104" i="1"/>
  <c r="F102" i="1"/>
  <c r="F101" i="1"/>
  <c r="F100" i="1"/>
  <c r="F99" i="1"/>
  <c r="F98" i="1"/>
  <c r="F97" i="1"/>
  <c r="F96" i="1"/>
  <c r="F95" i="1"/>
  <c r="F94" i="1"/>
  <c r="F89" i="1"/>
  <c r="F88" i="1"/>
  <c r="F87" i="1"/>
  <c r="F86" i="1"/>
  <c r="F85" i="1"/>
  <c r="F83" i="1"/>
  <c r="F82" i="1"/>
  <c r="F80" i="1"/>
  <c r="F79" i="1"/>
  <c r="F78" i="1"/>
  <c r="F77" i="1"/>
  <c r="F76" i="1"/>
  <c r="F75" i="1"/>
  <c r="F73" i="1"/>
  <c r="F72" i="1"/>
  <c r="F71" i="1"/>
  <c r="F70" i="1"/>
  <c r="F69" i="1"/>
  <c r="F68" i="1"/>
  <c r="F66" i="1"/>
  <c r="F65" i="1"/>
  <c r="F64" i="1"/>
  <c r="F63" i="1"/>
  <c r="F62" i="1"/>
  <c r="F61" i="1"/>
  <c r="F54" i="1"/>
  <c r="F53" i="1"/>
  <c r="F52" i="1"/>
  <c r="F51" i="1"/>
  <c r="F50" i="1"/>
  <c r="F47" i="1"/>
  <c r="F48" i="1" s="1"/>
  <c r="F46" i="1"/>
  <c r="F44" i="1"/>
  <c r="F42" i="1"/>
  <c r="F41" i="1"/>
  <c r="F40" i="1"/>
  <c r="F39" i="1"/>
  <c r="F38" i="1"/>
  <c r="F37" i="1"/>
  <c r="F34" i="1"/>
  <c r="F35" i="1" s="1"/>
  <c r="F33" i="1"/>
  <c r="F32" i="1"/>
  <c r="F29" i="1"/>
  <c r="F30" i="1" s="1"/>
  <c r="F28" i="1"/>
  <c r="F27" i="1"/>
  <c r="F22" i="1"/>
  <c r="F21" i="1"/>
  <c r="F19" i="1"/>
  <c r="F18" i="1"/>
  <c r="F17" i="1"/>
  <c r="F15" i="1"/>
  <c r="F14" i="1"/>
  <c r="F55" i="1" l="1"/>
  <c r="F56" i="1"/>
  <c r="F169" i="1"/>
</calcChain>
</file>

<file path=xl/sharedStrings.xml><?xml version="1.0" encoding="utf-8"?>
<sst xmlns="http://schemas.openxmlformats.org/spreadsheetml/2006/main" count="386" uniqueCount="147">
  <si>
    <t>#</t>
  </si>
  <si>
    <t>შიფრი #</t>
  </si>
  <si>
    <t>სამუშაოს დასახელება</t>
  </si>
  <si>
    <t>განზ. ერთ.</t>
  </si>
  <si>
    <t>ნორმატივით ერთეულზე</t>
  </si>
  <si>
    <t>რაოდენობა</t>
  </si>
  <si>
    <t>მასალა</t>
  </si>
  <si>
    <t>ხელფასი</t>
  </si>
  <si>
    <t>ტრანსპორტი და მაქანიზმები</t>
  </si>
  <si>
    <t>ჯამი</t>
  </si>
  <si>
    <t>ერთ. ფასი</t>
  </si>
  <si>
    <t>მდინარის მარჯვენა სანაპიროს II ეტაპის სამუშაოები პკ 0+00 -პკ 2+25</t>
  </si>
  <si>
    <t>თავი I - გრუნტის დამუშავების სამუშაოები</t>
  </si>
  <si>
    <t>საბაზრო</t>
  </si>
  <si>
    <t>ტერიტორიის გასუფთავება მცირე ზომის ბუჩქნარისაგან</t>
  </si>
  <si>
    <t>მ2</t>
  </si>
  <si>
    <t>ტერიტორიაზე ხეების მოჭრა დასაწყობება</t>
  </si>
  <si>
    <t>ც.</t>
  </si>
  <si>
    <t>კალაპოტში მუშაობის მიზნით მდინარის ბალასტის გადაადგილება დატკეპვნა (საპროექტო კედლების წინ დროებითი გზის მოწყობა)</t>
  </si>
  <si>
    <t>მ3</t>
  </si>
  <si>
    <t>შრომითი რესურსები</t>
  </si>
  <si>
    <t>კაც/სთ</t>
  </si>
  <si>
    <t>ბულდოზერი 79 კვტ.</t>
  </si>
  <si>
    <t>მ/სთ</t>
  </si>
  <si>
    <t>მდინარის კალაპოტში დამჭერი კედლების ფუნდამენტებისათვის ხრეშოვანი გრუნტის მოჭრა ექსკავატორით ადგილზე დატოვებით</t>
  </si>
  <si>
    <t>ექსკავატორი ერთციცხვიანი მუხლუხა სვლაზე 0.65 მ3</t>
  </si>
  <si>
    <t>სხვა მანქანები</t>
  </si>
  <si>
    <t>ლარი.</t>
  </si>
  <si>
    <t>1-88-1</t>
  </si>
  <si>
    <t>წყლის ამოტუმბვა ქვაბულიდან ორი ტუმბოთი</t>
  </si>
  <si>
    <t>ტუმბო წყლის წარმადობით 30 კუბ.მ/სთ</t>
  </si>
  <si>
    <t>ტუმბო წყლის წარმადობით 60 კუბ.მ/სთ</t>
  </si>
  <si>
    <t>ჯამი თავი I</t>
  </si>
  <si>
    <t>თავი II _ სამშენებლო სამუშაოები</t>
  </si>
  <si>
    <t>30-3-1,</t>
  </si>
  <si>
    <t>კედლების ფუნდამენტებისათვის ქვიშა-ღორღის 0-40 საფუძვლის მომზადების მოწყობა სისქით 15 სმ</t>
  </si>
  <si>
    <t>ქვიშა-ღორღი ფრაქცია 0-40</t>
  </si>
  <si>
    <t>სრფ.</t>
  </si>
  <si>
    <t>ქვიშა-ღორღის 0-40 ტრანსპორტირება 5 კმ.</t>
  </si>
  <si>
    <t>ტ.</t>
  </si>
  <si>
    <t>6-1-1.</t>
  </si>
  <si>
    <t>მ-150 მარკის ბეტონის მომზადების ფუნდამენტის ქვეშ მოწყობა სისქით 10 სმ</t>
  </si>
  <si>
    <t>მანქანები</t>
  </si>
  <si>
    <t>ბეტონი მ-150</t>
  </si>
  <si>
    <t>ბეტონის ტრანსპორტირება 5 კმ</t>
  </si>
  <si>
    <t>30-5-1.</t>
  </si>
  <si>
    <t>საყრდენი კედლების მოწყობა წყალშეუღწევადი მონოლითური რკ/ბეტონით  B-25 F-200 ჭ6 (წყალსატარი პლასტმასის მილების მოწყობით დ=150 მმ.)</t>
  </si>
  <si>
    <t>წყალშეუღწევადი ბეტონი B-25 F-200 ჭ6</t>
  </si>
  <si>
    <t>ბეტონის ტრანსპორტირება  5კმ</t>
  </si>
  <si>
    <t>ყალიბის ფარი</t>
  </si>
  <si>
    <t>დახერხილი ხე-მასალა</t>
  </si>
  <si>
    <t>პროექტ.</t>
  </si>
  <si>
    <t>პლასტმასის მილი</t>
  </si>
  <si>
    <t>გრძ/მ</t>
  </si>
  <si>
    <t>სხვა მასალები</t>
  </si>
  <si>
    <t>30-5-2.</t>
  </si>
  <si>
    <t>კედლებში არმატურის ანკერების მოწყობა</t>
  </si>
  <si>
    <t>არმატურა A-III</t>
  </si>
  <si>
    <t>არმატურის ტრანსპორტირება 5 კმ</t>
  </si>
  <si>
    <t>30-51-3</t>
  </si>
  <si>
    <t>კედლების უკან ზედაპირების დამუშავება ბიტუმით (ჰიდროიზოლაცია)</t>
  </si>
  <si>
    <t>ბიტუმი</t>
  </si>
  <si>
    <t>1-31-3.</t>
  </si>
  <si>
    <t>ქვაბულისათვის და კალაპოტში მოჭრილი  ხრეშოვანი მასისა და დამატებით ახალი ქვიშა-ხრეშოვანი ნარევი (ბალასტი)-ს ჩაყრა სარეგულაციო კედლების უკან ფენა-ფენად და დატკეპვნა</t>
  </si>
  <si>
    <t>ბულდოზერი 59 კვტ.</t>
  </si>
  <si>
    <t>სატკეპნი სხვადასხვა</t>
  </si>
  <si>
    <t>ჯამი თავი II</t>
  </si>
  <si>
    <t>თავი III - ტროტუარის კეთილმოწყობა</t>
  </si>
  <si>
    <t>27-19-4,</t>
  </si>
  <si>
    <t>ბაზალტის ქვის ბორდიურების მოწყობა ბეტონის საფუძველზე 150X300</t>
  </si>
  <si>
    <t>გრძ.მ.</t>
  </si>
  <si>
    <t>შრომის დანახარჯი</t>
  </si>
  <si>
    <t>კ/სთ</t>
  </si>
  <si>
    <t>ლარი</t>
  </si>
  <si>
    <t>ბეტონი მ-200</t>
  </si>
  <si>
    <t>ქვიშა-ცემენტის ხსნარი</t>
  </si>
  <si>
    <t>ბაზალტის ბორდიური  150X300 სმ</t>
  </si>
  <si>
    <t>სხვადასხვა მასალა</t>
  </si>
  <si>
    <t>27-7-2.</t>
  </si>
  <si>
    <t>ტროტუარზე ქვიშა-ხრეშოვანი ნარევის საფუძვლის მოწყობა სისქით 20 სმ დატკეპვნით 97.00 მ2 (შემკვრივებული მოცულობით)</t>
  </si>
  <si>
    <t>ავტოგრეიდერი საშუალო ტიპის 179 კვტ.</t>
  </si>
  <si>
    <t>სატკეპნი საგზაო თვითმავალი ვიბრაციული 5 ტნ</t>
  </si>
  <si>
    <t>მოსარწყავ-მოსარეცხი მანქანა 6000ლ.</t>
  </si>
  <si>
    <t>ქვიშა-ხრეშოვანი ნარევი</t>
  </si>
  <si>
    <t>წყალი</t>
  </si>
  <si>
    <t>27-7-1.</t>
  </si>
  <si>
    <t>ტროტუარზე ქვიშა-ღორღის 0-40 ფენის მოწყობა სისქით 10 სმ დატკეპვნით 97,00 მ2 (შემკვრივებული მოცულობით)</t>
  </si>
  <si>
    <t>ავტოგრეიდერი საშუალო ტიპის 79 კვტ.</t>
  </si>
  <si>
    <t>ქვიშა-ღორღი ფრაქცია 0-40 მმ,</t>
  </si>
  <si>
    <t>27-63-1</t>
  </si>
  <si>
    <t>ტროტუარის ქვიშა ღორღის ფენის ზედაპირის დამუშავება ბიტუმის ემულსიით</t>
  </si>
  <si>
    <t>ავტოგუდრონატორი 3500 ლ</t>
  </si>
  <si>
    <t>ბიტუმის ემულსია</t>
  </si>
  <si>
    <t>27-42-1</t>
  </si>
  <si>
    <t>ტროტუარზე წვრილმარცვლოვანი მკვრივი ა/ბეტონისაგან ერთი ფენის  (`В~ ტიპი I მარკა)  მოწყობა   სისქით 3 სმ.</t>
  </si>
  <si>
    <t>ა/ბეტონი</t>
  </si>
  <si>
    <t>ქვიშა</t>
  </si>
  <si>
    <t>ჯამი თავი - III</t>
  </si>
  <si>
    <t>თავი IV - საგზაო სამოსი</t>
  </si>
  <si>
    <t>27-7-4.</t>
  </si>
  <si>
    <t>ქვიშა-ხრეშოვანი ნარევის საფუძვლის მოწყობა სისქით 20 სმ დატკეპვნით 360.00 მ2 (შემკვრივებული მოცულობით)</t>
  </si>
  <si>
    <t>ბილდოზერი 79 კვტ.</t>
  </si>
  <si>
    <t>სატკეპნი საგზ. თვითმავალი პნევმოსვლაზე 18 ტნ.</t>
  </si>
  <si>
    <t>სატკეპნი საგზაო თვითმავალი გლუვი 5 ტნ.</t>
  </si>
  <si>
    <t>სატკეპნი საგზაო თვითმავალი გლუვი 10 ტნ.</t>
  </si>
  <si>
    <t>ქვიშა-ღორღის 0-40 ფენის მოწყობა სისქით 10 სმ დატკეპვნით 360,00 მ2 (შემკვრივებული მოცულობით)</t>
  </si>
  <si>
    <t>ქვიშა ღორღის ფენის ზედაპირის დამუშავება ბიტუმის ემულსიით</t>
  </si>
  <si>
    <t>27-39-1(2)     27-40-1(2)</t>
  </si>
  <si>
    <t>ზედაპირზე მსხვილმარცვლოვანი მკვრივი ა/ბეტონისაგან ერთი ფენის  (`В~ ტიპი I მარკა)  მოწყობა   სისქით 6 სმ.</t>
  </si>
  <si>
    <t>ასფალტის დამგები</t>
  </si>
  <si>
    <t>საგზაო სატკეპნი თვითმავალი გლუვი 5 ტნ</t>
  </si>
  <si>
    <t>საგზაო სატკეპნი თვითმავალი გლუვი 10 ტნ</t>
  </si>
  <si>
    <t>პირველი ფენა ასფალტის ზედაპირის დამუშავება ბიტუმის ემულსიით</t>
  </si>
  <si>
    <t>გზის ზედაპირზე წვრილმარცვლოვანი მკვრივი ა/ბეტონისაგან ერთი ფენის  (`В~ ტიპი I მარკა)  მოწყობა   სისქით 4 სმ.</t>
  </si>
  <si>
    <t>27-51-13</t>
  </si>
  <si>
    <t>ასფალტის საფარის გვერდულის გამაგრება ქვიშა-ხრეშოვანი ნარევით (ბალასტით), სისქით 5 სმ.</t>
  </si>
  <si>
    <t>ავტოგრეიდერი 79 კვტ</t>
  </si>
  <si>
    <t>სატკეპნი 5 ტნ</t>
  </si>
  <si>
    <t>სატკეპნი 18 ტნ</t>
  </si>
  <si>
    <t>6-28-3.</t>
  </si>
  <si>
    <t>ბეტონის პარაპეტებისათვის ბეტონის მ-200 ფუნდამენტის მოწყობა</t>
  </si>
  <si>
    <t>27-50-2</t>
  </si>
  <si>
    <t>რკ/ბეტონის პარაპეტის მოწყობა</t>
  </si>
  <si>
    <t>ბეტონის პარაპეტი</t>
  </si>
  <si>
    <t>შუქამრეკლი ელემენტი</t>
  </si>
  <si>
    <t>ჯამი თავი - IV</t>
  </si>
  <si>
    <t>მდინარის მარცხენა სანაპიროს ნაწილი სამუშაოები</t>
  </si>
  <si>
    <t>თავი V - გრუნტის დამუშავების სამუშაოები</t>
  </si>
  <si>
    <t>გამ.                     27-62-2</t>
  </si>
  <si>
    <t>არსებული გაბიონების დემონტაჟი</t>
  </si>
  <si>
    <t>შრომითი რესურსები Kკ=0.7</t>
  </si>
  <si>
    <t>კალაპოტში მუშაობის მიზნით მდინარის ბალასტის გადაადგილება დატკეპვნა (არსებული კედლისის წინ დროებითი გზის მოწყობა)</t>
  </si>
  <si>
    <t>ჯამი თავი V</t>
  </si>
  <si>
    <t>თავი VI _ არსებული კედლის შეჯავშნა</t>
  </si>
  <si>
    <t>არსებულ კედლებში არმატურის ანკერების მოწყობა</t>
  </si>
  <si>
    <t>6-11-6.</t>
  </si>
  <si>
    <t>სულფატომედეგი წყალშეუღწევადი მონოლითური რკ/ბეტონით  B-25 F-200 ჭ6 კედლის შუბლის მოწყობა</t>
  </si>
  <si>
    <t>სულფატომედეგი ბეტონი B-25 F-200 ჭ6</t>
  </si>
  <si>
    <t>ელექტროდი</t>
  </si>
  <si>
    <t>ჯამი თავი VI</t>
  </si>
  <si>
    <t>ჯამი თავების I-VI</t>
  </si>
  <si>
    <t>ზედნადები ხარჯები</t>
  </si>
  <si>
    <t>გეგმიური დაგროვება</t>
  </si>
  <si>
    <t>გაუთვალისწინებელი ხარჯები</t>
  </si>
  <si>
    <t>დ.ღ.გ.</t>
  </si>
  <si>
    <t>ქალაქ ამბროლაურში მდ. კრიხულის დამცავი ჯებირების მოწყობის სამუშაოების                                                                                                                              ხარჯთაღრიცხვა  (II ეტაპი)</t>
  </si>
  <si>
    <t>პრეტედენტის ხელმოწერა და ბეჭედი   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</si>
</sst>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00"/>
    <numFmt numFmtId="165" formatCode="0.0"/>
    <numFmt numFmtId="166" formatCode="#,##0_);\-#,##0"/>
    <numFmt numFmtId="167" formatCode="0.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sz val="11"/>
      <name val="Sylfaen"/>
      <family val="1"/>
      <charset val="204"/>
    </font>
    <font>
      <sz val="10"/>
      <name val="Arial"/>
      <family val="2"/>
    </font>
    <font>
      <b/>
      <sz val="10"/>
      <name val="Sylfaen"/>
      <family val="1"/>
      <charset val="204"/>
    </font>
    <font>
      <b/>
      <sz val="12"/>
      <name val="Sylfaen"/>
      <family val="1"/>
      <charset val="204"/>
    </font>
    <font>
      <sz val="12"/>
      <name val="Sylfaen"/>
      <family val="1"/>
      <charset val="204"/>
    </font>
    <font>
      <sz val="10"/>
      <name val="Sylfaen"/>
      <family val="1"/>
      <charset val="204"/>
    </font>
    <font>
      <b/>
      <i/>
      <u/>
      <sz val="12"/>
      <name val="Sylfaen"/>
      <family val="1"/>
      <charset val="204"/>
    </font>
    <font>
      <sz val="8"/>
      <name val="Sylfaen"/>
      <family val="1"/>
      <charset val="204"/>
    </font>
    <font>
      <sz val="10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  <font>
      <b/>
      <sz val="9"/>
      <color theme="1"/>
      <name val="Sylfaen"/>
      <family val="1"/>
      <charset val="204"/>
    </font>
    <font>
      <b/>
      <sz val="10"/>
      <color indexed="8"/>
      <name val="Sylfaen"/>
      <family val="1"/>
      <charset val="204"/>
    </font>
    <font>
      <b/>
      <sz val="11"/>
      <color indexed="8"/>
      <name val="Sylfaen"/>
      <family val="1"/>
      <charset val="204"/>
    </font>
    <font>
      <sz val="8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9"/>
      <color indexed="8"/>
      <name val="Sylfaen"/>
      <family val="1"/>
      <charset val="204"/>
    </font>
    <font>
      <sz val="11"/>
      <color indexed="8"/>
      <name val="Sylfaen"/>
      <family val="1"/>
      <charset val="204"/>
    </font>
    <font>
      <sz val="10"/>
      <color indexed="8"/>
      <name val="Sylfaen"/>
      <family val="1"/>
      <charset val="204"/>
    </font>
    <font>
      <b/>
      <i/>
      <u/>
      <sz val="14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" fillId="0" borderId="0"/>
  </cellStyleXfs>
  <cellXfs count="12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0" xfId="0" applyFont="1"/>
    <xf numFmtId="0" fontId="7" fillId="0" borderId="0" xfId="3" applyFont="1" applyFill="1" applyAlignment="1">
      <alignment horizontal="center"/>
    </xf>
    <xf numFmtId="0" fontId="6" fillId="0" borderId="0" xfId="3" applyFont="1" applyFill="1" applyAlignment="1">
      <alignment horizontal="center"/>
    </xf>
    <xf numFmtId="43" fontId="3" fillId="0" borderId="0" xfId="1" applyFont="1" applyFill="1" applyAlignment="1">
      <alignment horizontal="center"/>
    </xf>
    <xf numFmtId="0" fontId="3" fillId="0" borderId="0" xfId="3" applyFont="1" applyFill="1" applyAlignment="1">
      <alignment horizontal="center"/>
    </xf>
    <xf numFmtId="0" fontId="3" fillId="0" borderId="0" xfId="3" applyFont="1" applyFill="1" applyAlignment="1">
      <alignment horizont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>
      <alignment horizontal="center" vertical="center" wrapText="1"/>
    </xf>
    <xf numFmtId="14" fontId="13" fillId="0" borderId="5" xfId="0" applyNumberFormat="1" applyFont="1" applyFill="1" applyBorder="1" applyAlignment="1">
      <alignment horizontal="center" vertical="center"/>
    </xf>
    <xf numFmtId="165" fontId="14" fillId="0" borderId="1" xfId="1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14" fontId="13" fillId="0" borderId="6" xfId="0" applyNumberFormat="1" applyFont="1" applyFill="1" applyBorder="1" applyAlignment="1">
      <alignment horizontal="center" vertical="center" wrapText="1"/>
    </xf>
    <xf numFmtId="17" fontId="13" fillId="0" borderId="1" xfId="1" applyNumberFormat="1" applyFont="1" applyFill="1" applyBorder="1" applyAlignment="1">
      <alignment horizontal="center" vertical="center" wrapText="1"/>
    </xf>
    <xf numFmtId="17" fontId="13" fillId="0" borderId="2" xfId="1" applyNumberFormat="1" applyFont="1" applyFill="1" applyBorder="1" applyAlignment="1">
      <alignment horizontal="center" vertical="center" wrapText="1"/>
    </xf>
    <xf numFmtId="17" fontId="13" fillId="0" borderId="6" xfId="1" applyNumberFormat="1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/>
    </xf>
    <xf numFmtId="14" fontId="13" fillId="0" borderId="6" xfId="0" applyNumberFormat="1" applyFont="1" applyFill="1" applyBorder="1" applyAlignment="1">
      <alignment horizontal="center" vertical="center"/>
    </xf>
    <xf numFmtId="14" fontId="13" fillId="0" borderId="5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/>
    </xf>
    <xf numFmtId="166" fontId="8" fillId="0" borderId="6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vertical="center" wrapText="1"/>
    </xf>
    <xf numFmtId="166" fontId="8" fillId="0" borderId="5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vertical="center" wrapText="1"/>
    </xf>
    <xf numFmtId="167" fontId="5" fillId="0" borderId="1" xfId="1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4" fillId="0" borderId="1" xfId="4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/>
    </xf>
    <xf numFmtId="0" fontId="5" fillId="0" borderId="1" xfId="3" applyFont="1" applyFill="1" applyBorder="1" applyAlignment="1">
      <alignment horizontal="center" vertical="center" wrapText="1"/>
    </xf>
    <xf numFmtId="9" fontId="5" fillId="0" borderId="1" xfId="2" applyFont="1" applyFill="1" applyBorder="1" applyAlignment="1" applyProtection="1">
      <alignment horizontal="center"/>
      <protection locked="0"/>
    </xf>
    <xf numFmtId="0" fontId="5" fillId="0" borderId="1" xfId="3" applyFont="1" applyFill="1" applyBorder="1" applyAlignment="1">
      <alignment horizontal="center"/>
    </xf>
    <xf numFmtId="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2" fontId="5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/>
    <xf numFmtId="0" fontId="0" fillId="0" borderId="0" xfId="0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2" xfId="1" applyNumberFormat="1" applyFont="1" applyFill="1" applyBorder="1" applyAlignment="1">
      <alignment horizontal="center" vertical="center" wrapText="1"/>
    </xf>
    <xf numFmtId="0" fontId="13" fillId="0" borderId="6" xfId="1" applyNumberFormat="1" applyFon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4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" fillId="0" borderId="0" xfId="3" applyFont="1" applyFill="1" applyAlignment="1">
      <alignment horizontal="center" vertical="center" wrapText="1"/>
    </xf>
  </cellXfs>
  <cellStyles count="5">
    <cellStyle name="Comma" xfId="1" builtinId="3"/>
    <cellStyle name="Normal" xfId="0" builtinId="0"/>
    <cellStyle name="Normal 10" xfId="3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4"/>
  <sheetViews>
    <sheetView tabSelected="1" workbookViewId="0"/>
  </sheetViews>
  <sheetFormatPr defaultRowHeight="15" x14ac:dyDescent="0.25"/>
  <cols>
    <col min="1" max="1" width="3.7109375" style="1" customWidth="1"/>
    <col min="2" max="2" width="9.42578125" style="2" customWidth="1"/>
    <col min="3" max="3" width="40.7109375" style="1" customWidth="1"/>
    <col min="4" max="4" width="7.7109375" style="1" customWidth="1"/>
    <col min="5" max="5" width="8.7109375" style="1" customWidth="1"/>
    <col min="6" max="6" width="10.140625" style="1" customWidth="1"/>
    <col min="7" max="7" width="8.7109375" style="1" customWidth="1"/>
    <col min="8" max="8" width="9.7109375" style="1" customWidth="1"/>
    <col min="9" max="9" width="8.7109375" style="1" customWidth="1"/>
    <col min="10" max="10" width="9.7109375" style="1" customWidth="1"/>
    <col min="11" max="11" width="12.140625" style="1" customWidth="1"/>
    <col min="12" max="12" width="9.7109375" style="1" customWidth="1"/>
    <col min="13" max="13" width="10.7109375" style="1" customWidth="1"/>
    <col min="14" max="16384" width="9.140625" style="3"/>
  </cols>
  <sheetData>
    <row r="1" spans="1:13" x14ac:dyDescent="0.25">
      <c r="L1" s="120"/>
      <c r="M1" s="120"/>
    </row>
    <row r="2" spans="1:13" ht="35.25" customHeight="1" x14ac:dyDescent="0.25">
      <c r="A2" s="121" t="s">
        <v>145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8" x14ac:dyDescent="0.3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5">
      <c r="A4" s="7"/>
      <c r="B4" s="7"/>
      <c r="C4" s="8"/>
      <c r="D4" s="7"/>
      <c r="E4" s="6"/>
      <c r="F4" s="6"/>
      <c r="G4" s="6"/>
      <c r="H4" s="6"/>
      <c r="I4" s="6"/>
      <c r="J4" s="6"/>
      <c r="K4" s="6"/>
      <c r="L4" s="6"/>
      <c r="M4" s="6"/>
    </row>
    <row r="5" spans="1:13" ht="67.5" customHeight="1" x14ac:dyDescent="0.25">
      <c r="A5" s="112" t="s">
        <v>0</v>
      </c>
      <c r="B5" s="109" t="s">
        <v>1</v>
      </c>
      <c r="C5" s="109" t="s">
        <v>2</v>
      </c>
      <c r="D5" s="109" t="s">
        <v>3</v>
      </c>
      <c r="E5" s="112" t="s">
        <v>4</v>
      </c>
      <c r="F5" s="112" t="s">
        <v>5</v>
      </c>
      <c r="G5" s="113" t="s">
        <v>6</v>
      </c>
      <c r="H5" s="114"/>
      <c r="I5" s="115" t="s">
        <v>7</v>
      </c>
      <c r="J5" s="116"/>
      <c r="K5" s="115" t="s">
        <v>8</v>
      </c>
      <c r="L5" s="116"/>
      <c r="M5" s="118" t="s">
        <v>9</v>
      </c>
    </row>
    <row r="6" spans="1:13" ht="30" x14ac:dyDescent="0.25">
      <c r="A6" s="112"/>
      <c r="B6" s="111"/>
      <c r="C6" s="111"/>
      <c r="D6" s="111"/>
      <c r="E6" s="112"/>
      <c r="F6" s="112"/>
      <c r="G6" s="9" t="s">
        <v>10</v>
      </c>
      <c r="H6" s="10" t="s">
        <v>9</v>
      </c>
      <c r="I6" s="11" t="s">
        <v>10</v>
      </c>
      <c r="J6" s="10" t="s">
        <v>9</v>
      </c>
      <c r="K6" s="11" t="s">
        <v>10</v>
      </c>
      <c r="L6" s="10" t="s">
        <v>9</v>
      </c>
      <c r="M6" s="119"/>
    </row>
    <row r="7" spans="1:13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</row>
    <row r="8" spans="1:13" x14ac:dyDescent="0.25">
      <c r="A8" s="13"/>
      <c r="B8" s="1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54" x14ac:dyDescent="0.25">
      <c r="A9" s="13"/>
      <c r="B9" s="13"/>
      <c r="C9" s="14" t="s">
        <v>11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30" x14ac:dyDescent="0.25">
      <c r="A10" s="13"/>
      <c r="B10" s="15"/>
      <c r="C10" s="12" t="s">
        <v>12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30" x14ac:dyDescent="0.25">
      <c r="A11" s="13">
        <v>1</v>
      </c>
      <c r="B11" s="16" t="s">
        <v>13</v>
      </c>
      <c r="C11" s="17" t="s">
        <v>14</v>
      </c>
      <c r="D11" s="18" t="s">
        <v>15</v>
      </c>
      <c r="E11" s="19"/>
      <c r="F11" s="20">
        <v>4986</v>
      </c>
      <c r="G11" s="20"/>
      <c r="H11" s="20"/>
      <c r="I11" s="20"/>
      <c r="J11" s="20"/>
      <c r="K11" s="20"/>
      <c r="L11" s="20"/>
      <c r="M11" s="20"/>
    </row>
    <row r="12" spans="1:13" ht="30" x14ac:dyDescent="0.25">
      <c r="A12" s="13">
        <v>2</v>
      </c>
      <c r="B12" s="16" t="s">
        <v>13</v>
      </c>
      <c r="C12" s="17" t="s">
        <v>16</v>
      </c>
      <c r="D12" s="18" t="s">
        <v>17</v>
      </c>
      <c r="E12" s="19"/>
      <c r="F12" s="20">
        <v>48</v>
      </c>
      <c r="G12" s="20"/>
      <c r="H12" s="20"/>
      <c r="I12" s="20"/>
      <c r="J12" s="20"/>
      <c r="K12" s="20"/>
      <c r="L12" s="20"/>
      <c r="M12" s="20"/>
    </row>
    <row r="13" spans="1:13" ht="60" x14ac:dyDescent="0.25">
      <c r="A13" s="103">
        <v>3</v>
      </c>
      <c r="B13" s="21">
        <v>37639</v>
      </c>
      <c r="C13" s="17" t="s">
        <v>18</v>
      </c>
      <c r="D13" s="18" t="s">
        <v>19</v>
      </c>
      <c r="E13" s="19"/>
      <c r="F13" s="20">
        <v>1350</v>
      </c>
      <c r="G13" s="20"/>
      <c r="H13" s="20"/>
      <c r="I13" s="20"/>
      <c r="J13" s="20"/>
      <c r="K13" s="20"/>
      <c r="L13" s="20"/>
      <c r="M13" s="20"/>
    </row>
    <row r="14" spans="1:13" x14ac:dyDescent="0.25">
      <c r="A14" s="104"/>
      <c r="B14" s="22"/>
      <c r="C14" s="23" t="s">
        <v>20</v>
      </c>
      <c r="D14" s="24" t="s">
        <v>21</v>
      </c>
      <c r="E14" s="24">
        <v>1.74</v>
      </c>
      <c r="F14" s="25">
        <f>F13*E14</f>
        <v>2349</v>
      </c>
      <c r="G14" s="26"/>
      <c r="H14" s="26"/>
      <c r="I14" s="26"/>
      <c r="J14" s="26"/>
      <c r="K14" s="26"/>
      <c r="L14" s="26"/>
      <c r="M14" s="26"/>
    </row>
    <row r="15" spans="1:13" x14ac:dyDescent="0.25">
      <c r="A15" s="104"/>
      <c r="B15" s="22"/>
      <c r="C15" s="23" t="s">
        <v>22</v>
      </c>
      <c r="D15" s="24" t="s">
        <v>23</v>
      </c>
      <c r="E15" s="24">
        <v>2.3800000000000002E-3</v>
      </c>
      <c r="F15" s="25">
        <f>E15*F13</f>
        <v>3.2130000000000001</v>
      </c>
      <c r="G15" s="26"/>
      <c r="H15" s="26"/>
      <c r="I15" s="26"/>
      <c r="J15" s="26"/>
      <c r="K15" s="26"/>
      <c r="L15" s="26"/>
      <c r="M15" s="26"/>
    </row>
    <row r="16" spans="1:13" ht="60" x14ac:dyDescent="0.25">
      <c r="A16" s="117">
        <v>4</v>
      </c>
      <c r="B16" s="27">
        <v>40200</v>
      </c>
      <c r="C16" s="17" t="s">
        <v>24</v>
      </c>
      <c r="D16" s="18" t="s">
        <v>19</v>
      </c>
      <c r="E16" s="19"/>
      <c r="F16" s="20">
        <v>7220</v>
      </c>
      <c r="G16" s="20"/>
      <c r="H16" s="20"/>
      <c r="I16" s="20"/>
      <c r="J16" s="20"/>
      <c r="K16" s="20"/>
      <c r="L16" s="20"/>
      <c r="M16" s="20"/>
    </row>
    <row r="17" spans="1:13" x14ac:dyDescent="0.25">
      <c r="A17" s="117"/>
      <c r="B17" s="28"/>
      <c r="C17" s="23" t="s">
        <v>20</v>
      </c>
      <c r="D17" s="24" t="s">
        <v>21</v>
      </c>
      <c r="E17" s="24">
        <v>1.6799999999999999E-2</v>
      </c>
      <c r="F17" s="25">
        <f>E17*F16</f>
        <v>121.29599999999999</v>
      </c>
      <c r="G17" s="26"/>
      <c r="H17" s="26"/>
      <c r="I17" s="26"/>
      <c r="J17" s="26"/>
      <c r="K17" s="26"/>
      <c r="L17" s="26"/>
      <c r="M17" s="26"/>
    </row>
    <row r="18" spans="1:13" ht="30" x14ac:dyDescent="0.25">
      <c r="A18" s="117"/>
      <c r="B18" s="28"/>
      <c r="C18" s="23" t="s">
        <v>25</v>
      </c>
      <c r="D18" s="24" t="s">
        <v>23</v>
      </c>
      <c r="E18" s="24">
        <v>3.7600000000000001E-2</v>
      </c>
      <c r="F18" s="25">
        <f>E18*F16</f>
        <v>271.47200000000004</v>
      </c>
      <c r="G18" s="26"/>
      <c r="H18" s="26"/>
      <c r="I18" s="26"/>
      <c r="J18" s="26"/>
      <c r="K18" s="26"/>
      <c r="L18" s="26"/>
      <c r="M18" s="26"/>
    </row>
    <row r="19" spans="1:13" x14ac:dyDescent="0.25">
      <c r="A19" s="117"/>
      <c r="B19" s="28"/>
      <c r="C19" s="23" t="s">
        <v>26</v>
      </c>
      <c r="D19" s="24" t="s">
        <v>27</v>
      </c>
      <c r="E19" s="24">
        <v>2.2399999999999998E-3</v>
      </c>
      <c r="F19" s="25">
        <f>E19*F16</f>
        <v>16.172799999999999</v>
      </c>
      <c r="G19" s="26"/>
      <c r="H19" s="26"/>
      <c r="I19" s="26"/>
      <c r="J19" s="26"/>
      <c r="K19" s="26"/>
      <c r="L19" s="26"/>
      <c r="M19" s="26"/>
    </row>
    <row r="20" spans="1:13" ht="30" x14ac:dyDescent="0.25">
      <c r="A20" s="93">
        <v>5</v>
      </c>
      <c r="B20" s="29" t="s">
        <v>28</v>
      </c>
      <c r="C20" s="17" t="s">
        <v>29</v>
      </c>
      <c r="D20" s="18" t="s">
        <v>19</v>
      </c>
      <c r="E20" s="19"/>
      <c r="F20" s="20">
        <v>800</v>
      </c>
      <c r="G20" s="20"/>
      <c r="H20" s="20"/>
      <c r="I20" s="20"/>
      <c r="J20" s="20"/>
      <c r="K20" s="20"/>
      <c r="L20" s="20"/>
      <c r="M20" s="20"/>
    </row>
    <row r="21" spans="1:13" x14ac:dyDescent="0.25">
      <c r="A21" s="94"/>
      <c r="B21" s="30"/>
      <c r="C21" s="23" t="s">
        <v>30</v>
      </c>
      <c r="D21" s="24" t="s">
        <v>23</v>
      </c>
      <c r="E21" s="24">
        <v>1.43</v>
      </c>
      <c r="F21" s="25">
        <f>E21*F20</f>
        <v>1144</v>
      </c>
      <c r="G21" s="26"/>
      <c r="H21" s="26"/>
      <c r="I21" s="26"/>
      <c r="J21" s="26"/>
      <c r="K21" s="26"/>
      <c r="L21" s="26"/>
      <c r="M21" s="26"/>
    </row>
    <row r="22" spans="1:13" x14ac:dyDescent="0.25">
      <c r="A22" s="95"/>
      <c r="B22" s="31"/>
      <c r="C22" s="23" t="s">
        <v>31</v>
      </c>
      <c r="D22" s="24" t="s">
        <v>23</v>
      </c>
      <c r="E22" s="24">
        <v>1.43</v>
      </c>
      <c r="F22" s="25">
        <f>E22*F20</f>
        <v>1144</v>
      </c>
      <c r="G22" s="26"/>
      <c r="H22" s="26"/>
      <c r="I22" s="26"/>
      <c r="J22" s="26"/>
      <c r="K22" s="26"/>
      <c r="L22" s="26"/>
      <c r="M22" s="26"/>
    </row>
    <row r="23" spans="1:13" x14ac:dyDescent="0.25">
      <c r="A23" s="32"/>
      <c r="B23" s="33"/>
      <c r="C23" s="34" t="s">
        <v>32</v>
      </c>
      <c r="D23" s="24"/>
      <c r="E23" s="24"/>
      <c r="F23" s="25"/>
      <c r="G23" s="26"/>
      <c r="H23" s="34"/>
      <c r="I23" s="34"/>
      <c r="J23" s="34"/>
      <c r="K23" s="34"/>
      <c r="L23" s="34"/>
      <c r="M23" s="34"/>
    </row>
    <row r="24" spans="1:13" x14ac:dyDescent="0.25">
      <c r="A24" s="35"/>
      <c r="B24" s="28"/>
      <c r="C24" s="23"/>
      <c r="D24" s="24"/>
      <c r="E24" s="24"/>
      <c r="F24" s="25"/>
      <c r="G24" s="26"/>
      <c r="H24" s="26"/>
      <c r="I24" s="26"/>
      <c r="J24" s="26"/>
      <c r="K24" s="26"/>
      <c r="L24" s="26"/>
      <c r="M24" s="26"/>
    </row>
    <row r="25" spans="1:13" x14ac:dyDescent="0.25">
      <c r="A25" s="13"/>
      <c r="B25" s="13"/>
      <c r="C25" s="12" t="s">
        <v>33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45" x14ac:dyDescent="0.25">
      <c r="A26" s="117">
        <v>1</v>
      </c>
      <c r="B26" s="36" t="s">
        <v>34</v>
      </c>
      <c r="C26" s="17" t="s">
        <v>35</v>
      </c>
      <c r="D26" s="18" t="s">
        <v>19</v>
      </c>
      <c r="E26" s="19"/>
      <c r="F26" s="20">
        <v>149.13999999999999</v>
      </c>
      <c r="G26" s="20"/>
      <c r="H26" s="20"/>
      <c r="I26" s="20"/>
      <c r="J26" s="20"/>
      <c r="K26" s="20"/>
      <c r="L26" s="20"/>
      <c r="M26" s="20"/>
    </row>
    <row r="27" spans="1:13" x14ac:dyDescent="0.25">
      <c r="A27" s="117"/>
      <c r="B27" s="37"/>
      <c r="C27" s="23" t="s">
        <v>20</v>
      </c>
      <c r="D27" s="24" t="s">
        <v>21</v>
      </c>
      <c r="E27" s="24">
        <v>2.1800000000000002</v>
      </c>
      <c r="F27" s="25">
        <f>E27*F26</f>
        <v>325.12520000000001</v>
      </c>
      <c r="G27" s="26"/>
      <c r="H27" s="26"/>
      <c r="I27" s="26"/>
      <c r="J27" s="26"/>
      <c r="K27" s="26"/>
      <c r="L27" s="26"/>
      <c r="M27" s="26"/>
    </row>
    <row r="28" spans="1:13" x14ac:dyDescent="0.25">
      <c r="A28" s="117"/>
      <c r="B28" s="37"/>
      <c r="C28" s="23" t="s">
        <v>26</v>
      </c>
      <c r="D28" s="24" t="s">
        <v>27</v>
      </c>
      <c r="E28" s="24">
        <v>0.115</v>
      </c>
      <c r="F28" s="25">
        <f>E28*F26</f>
        <v>17.1511</v>
      </c>
      <c r="G28" s="26"/>
      <c r="H28" s="26"/>
      <c r="I28" s="26"/>
      <c r="J28" s="26"/>
      <c r="K28" s="26"/>
      <c r="L28" s="26"/>
      <c r="M28" s="26"/>
    </row>
    <row r="29" spans="1:13" x14ac:dyDescent="0.25">
      <c r="A29" s="117"/>
      <c r="B29" s="37"/>
      <c r="C29" s="23" t="s">
        <v>36</v>
      </c>
      <c r="D29" s="24" t="s">
        <v>19</v>
      </c>
      <c r="E29" s="24">
        <v>1.39</v>
      </c>
      <c r="F29" s="25">
        <f>E29*F26</f>
        <v>207.30459999999997</v>
      </c>
      <c r="G29" s="26"/>
      <c r="H29" s="26"/>
      <c r="I29" s="26"/>
      <c r="J29" s="26"/>
      <c r="K29" s="26"/>
      <c r="L29" s="26"/>
      <c r="M29" s="26"/>
    </row>
    <row r="30" spans="1:13" x14ac:dyDescent="0.25">
      <c r="A30" s="117"/>
      <c r="B30" s="38" t="s">
        <v>37</v>
      </c>
      <c r="C30" s="23" t="s">
        <v>38</v>
      </c>
      <c r="D30" s="24" t="s">
        <v>39</v>
      </c>
      <c r="E30" s="24">
        <v>1.55</v>
      </c>
      <c r="F30" s="25">
        <f>E30*F29</f>
        <v>321.32212999999996</v>
      </c>
      <c r="G30" s="26"/>
      <c r="H30" s="26"/>
      <c r="I30" s="26"/>
      <c r="J30" s="26"/>
      <c r="K30" s="26"/>
      <c r="L30" s="26"/>
      <c r="M30" s="26"/>
    </row>
    <row r="31" spans="1:13" ht="45" x14ac:dyDescent="0.25">
      <c r="A31" s="117">
        <v>2</v>
      </c>
      <c r="B31" s="39" t="s">
        <v>40</v>
      </c>
      <c r="C31" s="17" t="s">
        <v>41</v>
      </c>
      <c r="D31" s="18" t="s">
        <v>19</v>
      </c>
      <c r="E31" s="19"/>
      <c r="F31" s="20">
        <v>99.42</v>
      </c>
      <c r="G31" s="20"/>
      <c r="H31" s="20"/>
      <c r="I31" s="20"/>
      <c r="J31" s="20"/>
      <c r="K31" s="20"/>
      <c r="L31" s="20"/>
      <c r="M31" s="20"/>
    </row>
    <row r="32" spans="1:13" x14ac:dyDescent="0.25">
      <c r="A32" s="117"/>
      <c r="B32" s="40"/>
      <c r="C32" s="23" t="s">
        <v>20</v>
      </c>
      <c r="D32" s="24" t="s">
        <v>21</v>
      </c>
      <c r="E32" s="24">
        <v>1.37</v>
      </c>
      <c r="F32" s="25">
        <f>F31*E32</f>
        <v>136.20540000000003</v>
      </c>
      <c r="G32" s="26"/>
      <c r="H32" s="26"/>
      <c r="I32" s="26"/>
      <c r="J32" s="26"/>
      <c r="K32" s="26"/>
      <c r="L32" s="26"/>
      <c r="M32" s="26"/>
    </row>
    <row r="33" spans="1:13" x14ac:dyDescent="0.25">
      <c r="A33" s="117"/>
      <c r="B33" s="40"/>
      <c r="C33" s="23" t="s">
        <v>42</v>
      </c>
      <c r="D33" s="24" t="s">
        <v>23</v>
      </c>
      <c r="E33" s="24">
        <v>0.28299999999999997</v>
      </c>
      <c r="F33" s="25">
        <f>E33*F31</f>
        <v>28.135859999999997</v>
      </c>
      <c r="G33" s="26"/>
      <c r="H33" s="26"/>
      <c r="I33" s="26"/>
      <c r="J33" s="26"/>
      <c r="K33" s="26"/>
      <c r="L33" s="26"/>
      <c r="M33" s="26"/>
    </row>
    <row r="34" spans="1:13" x14ac:dyDescent="0.25">
      <c r="A34" s="117"/>
      <c r="B34" s="40"/>
      <c r="C34" s="23" t="s">
        <v>43</v>
      </c>
      <c r="D34" s="24" t="s">
        <v>19</v>
      </c>
      <c r="E34" s="24">
        <v>1.02</v>
      </c>
      <c r="F34" s="25">
        <f>E34*F31</f>
        <v>101.4084</v>
      </c>
      <c r="G34" s="26"/>
      <c r="H34" s="26"/>
      <c r="I34" s="26"/>
      <c r="J34" s="26"/>
      <c r="K34" s="26"/>
      <c r="L34" s="26"/>
      <c r="M34" s="26"/>
    </row>
    <row r="35" spans="1:13" x14ac:dyDescent="0.25">
      <c r="A35" s="117"/>
      <c r="B35" s="38" t="s">
        <v>37</v>
      </c>
      <c r="C35" s="23" t="s">
        <v>44</v>
      </c>
      <c r="D35" s="24" t="s">
        <v>39</v>
      </c>
      <c r="E35" s="24">
        <v>2.35</v>
      </c>
      <c r="F35" s="25">
        <f>E35*F34</f>
        <v>238.30974000000001</v>
      </c>
      <c r="G35" s="26"/>
      <c r="H35" s="26"/>
      <c r="I35" s="26"/>
      <c r="J35" s="26"/>
      <c r="K35" s="26"/>
      <c r="L35" s="26"/>
      <c r="M35" s="26"/>
    </row>
    <row r="36" spans="1:13" ht="75" x14ac:dyDescent="0.25">
      <c r="A36" s="96">
        <v>3</v>
      </c>
      <c r="B36" s="41" t="s">
        <v>45</v>
      </c>
      <c r="C36" s="17" t="s">
        <v>46</v>
      </c>
      <c r="D36" s="18" t="s">
        <v>19</v>
      </c>
      <c r="E36" s="19"/>
      <c r="F36" s="20">
        <v>2231.25</v>
      </c>
      <c r="G36" s="20"/>
      <c r="H36" s="20"/>
      <c r="I36" s="20"/>
      <c r="J36" s="20"/>
      <c r="K36" s="20"/>
      <c r="L36" s="20"/>
      <c r="M36" s="20"/>
    </row>
    <row r="37" spans="1:13" x14ac:dyDescent="0.25">
      <c r="A37" s="97"/>
      <c r="B37" s="42"/>
      <c r="C37" s="23" t="s">
        <v>20</v>
      </c>
      <c r="D37" s="24" t="s">
        <v>21</v>
      </c>
      <c r="E37" s="24">
        <v>3.19</v>
      </c>
      <c r="F37" s="25">
        <f>F36*E37</f>
        <v>7117.6875</v>
      </c>
      <c r="G37" s="26"/>
      <c r="H37" s="26"/>
      <c r="I37" s="26"/>
      <c r="J37" s="26"/>
      <c r="K37" s="26"/>
      <c r="L37" s="26"/>
      <c r="M37" s="26"/>
    </row>
    <row r="38" spans="1:13" x14ac:dyDescent="0.25">
      <c r="A38" s="97"/>
      <c r="B38" s="42"/>
      <c r="C38" s="23" t="s">
        <v>42</v>
      </c>
      <c r="D38" s="24" t="s">
        <v>27</v>
      </c>
      <c r="E38" s="24">
        <v>0.83799999999999997</v>
      </c>
      <c r="F38" s="25">
        <f>E38*F36</f>
        <v>1869.7874999999999</v>
      </c>
      <c r="G38" s="26"/>
      <c r="H38" s="26"/>
      <c r="I38" s="26"/>
      <c r="J38" s="26"/>
      <c r="K38" s="26"/>
      <c r="L38" s="26"/>
      <c r="M38" s="26"/>
    </row>
    <row r="39" spans="1:13" x14ac:dyDescent="0.25">
      <c r="A39" s="97"/>
      <c r="B39" s="42"/>
      <c r="C39" s="23" t="s">
        <v>47</v>
      </c>
      <c r="D39" s="24" t="s">
        <v>19</v>
      </c>
      <c r="E39" s="24">
        <v>1.02</v>
      </c>
      <c r="F39" s="25">
        <f>E39*F36</f>
        <v>2275.875</v>
      </c>
      <c r="G39" s="26"/>
      <c r="H39" s="26"/>
      <c r="I39" s="26"/>
      <c r="J39" s="26"/>
      <c r="K39" s="26"/>
      <c r="L39" s="26"/>
      <c r="M39" s="26"/>
    </row>
    <row r="40" spans="1:13" x14ac:dyDescent="0.25">
      <c r="A40" s="97"/>
      <c r="B40" s="38" t="s">
        <v>37</v>
      </c>
      <c r="C40" s="23" t="s">
        <v>48</v>
      </c>
      <c r="D40" s="24" t="s">
        <v>39</v>
      </c>
      <c r="E40" s="24">
        <v>2.35</v>
      </c>
      <c r="F40" s="25">
        <f>E40*F36</f>
        <v>5243.4375</v>
      </c>
      <c r="G40" s="26"/>
      <c r="H40" s="26"/>
      <c r="I40" s="26"/>
      <c r="J40" s="26"/>
      <c r="K40" s="26"/>
      <c r="L40" s="26"/>
      <c r="M40" s="26"/>
    </row>
    <row r="41" spans="1:13" x14ac:dyDescent="0.25">
      <c r="A41" s="97"/>
      <c r="B41" s="42"/>
      <c r="C41" s="23" t="s">
        <v>49</v>
      </c>
      <c r="D41" s="24" t="s">
        <v>15</v>
      </c>
      <c r="E41" s="24">
        <v>2.1100000000000001E-2</v>
      </c>
      <c r="F41" s="25">
        <f>E41*F36</f>
        <v>47.079374999999999</v>
      </c>
      <c r="G41" s="26"/>
      <c r="H41" s="26"/>
      <c r="I41" s="26"/>
      <c r="J41" s="26"/>
      <c r="K41" s="26"/>
      <c r="L41" s="26"/>
      <c r="M41" s="26"/>
    </row>
    <row r="42" spans="1:13" x14ac:dyDescent="0.25">
      <c r="A42" s="97"/>
      <c r="B42" s="33"/>
      <c r="C42" s="23" t="s">
        <v>50</v>
      </c>
      <c r="D42" s="24" t="s">
        <v>19</v>
      </c>
      <c r="E42" s="24">
        <v>1.5900000000000001E-2</v>
      </c>
      <c r="F42" s="25">
        <f>E42*F36</f>
        <v>35.476875</v>
      </c>
      <c r="G42" s="26"/>
      <c r="H42" s="26"/>
      <c r="I42" s="26"/>
      <c r="J42" s="26"/>
      <c r="K42" s="26"/>
      <c r="L42" s="26"/>
      <c r="M42" s="26"/>
    </row>
    <row r="43" spans="1:13" x14ac:dyDescent="0.25">
      <c r="A43" s="97"/>
      <c r="B43" s="16" t="s">
        <v>51</v>
      </c>
      <c r="C43" s="23" t="s">
        <v>52</v>
      </c>
      <c r="D43" s="24" t="s">
        <v>53</v>
      </c>
      <c r="E43" s="24"/>
      <c r="F43" s="25">
        <v>125</v>
      </c>
      <c r="G43" s="26"/>
      <c r="H43" s="26"/>
      <c r="I43" s="26"/>
      <c r="J43" s="26"/>
      <c r="K43" s="26"/>
      <c r="L43" s="26"/>
      <c r="M43" s="26"/>
    </row>
    <row r="44" spans="1:13" x14ac:dyDescent="0.25">
      <c r="A44" s="98"/>
      <c r="B44" s="43"/>
      <c r="C44" s="23" t="s">
        <v>54</v>
      </c>
      <c r="D44" s="24" t="s">
        <v>27</v>
      </c>
      <c r="E44" s="24">
        <v>0.439</v>
      </c>
      <c r="F44" s="25">
        <f>E44*F36</f>
        <v>979.51874999999995</v>
      </c>
      <c r="G44" s="26"/>
      <c r="H44" s="26"/>
      <c r="I44" s="26"/>
      <c r="J44" s="26"/>
      <c r="K44" s="26"/>
      <c r="L44" s="26"/>
      <c r="M44" s="26"/>
    </row>
    <row r="45" spans="1:13" ht="30" x14ac:dyDescent="0.25">
      <c r="A45" s="96">
        <v>4</v>
      </c>
      <c r="B45" s="38" t="s">
        <v>55</v>
      </c>
      <c r="C45" s="17" t="s">
        <v>56</v>
      </c>
      <c r="D45" s="18" t="s">
        <v>39</v>
      </c>
      <c r="E45" s="19"/>
      <c r="F45" s="20">
        <v>5.69</v>
      </c>
      <c r="G45" s="20"/>
      <c r="H45" s="20"/>
      <c r="I45" s="20"/>
      <c r="J45" s="20"/>
      <c r="K45" s="20"/>
      <c r="L45" s="20"/>
      <c r="M45" s="20"/>
    </row>
    <row r="46" spans="1:13" x14ac:dyDescent="0.25">
      <c r="A46" s="97"/>
      <c r="B46" s="38"/>
      <c r="C46" s="23" t="s">
        <v>20</v>
      </c>
      <c r="D46" s="24" t="s">
        <v>21</v>
      </c>
      <c r="E46" s="24">
        <v>24.4</v>
      </c>
      <c r="F46" s="25">
        <f>F45*E46</f>
        <v>138.83600000000001</v>
      </c>
      <c r="G46" s="26"/>
      <c r="H46" s="26"/>
      <c r="I46" s="26"/>
      <c r="J46" s="26"/>
      <c r="K46" s="26"/>
      <c r="L46" s="26"/>
      <c r="M46" s="26"/>
    </row>
    <row r="47" spans="1:13" x14ac:dyDescent="0.25">
      <c r="A47" s="97"/>
      <c r="B47" s="38"/>
      <c r="C47" s="23" t="s">
        <v>57</v>
      </c>
      <c r="D47" s="24" t="s">
        <v>39</v>
      </c>
      <c r="E47" s="24">
        <v>1</v>
      </c>
      <c r="F47" s="25">
        <f>E47*F45</f>
        <v>5.69</v>
      </c>
      <c r="G47" s="26"/>
      <c r="H47" s="26"/>
      <c r="I47" s="26"/>
      <c r="J47" s="26"/>
      <c r="K47" s="26"/>
      <c r="L47" s="26"/>
      <c r="M47" s="26"/>
    </row>
    <row r="48" spans="1:13" x14ac:dyDescent="0.25">
      <c r="A48" s="98"/>
      <c r="B48" s="38" t="s">
        <v>37</v>
      </c>
      <c r="C48" s="23" t="s">
        <v>58</v>
      </c>
      <c r="D48" s="24" t="s">
        <v>39</v>
      </c>
      <c r="E48" s="24">
        <v>1</v>
      </c>
      <c r="F48" s="25">
        <f>E48*F47</f>
        <v>5.69</v>
      </c>
      <c r="G48" s="26"/>
      <c r="H48" s="26"/>
      <c r="I48" s="26"/>
      <c r="J48" s="26"/>
      <c r="K48" s="26"/>
      <c r="L48" s="26"/>
      <c r="M48" s="26"/>
    </row>
    <row r="49" spans="1:13" ht="45" x14ac:dyDescent="0.25">
      <c r="A49" s="102">
        <v>5</v>
      </c>
      <c r="B49" s="13" t="s">
        <v>59</v>
      </c>
      <c r="C49" s="17" t="s">
        <v>60</v>
      </c>
      <c r="D49" s="18" t="s">
        <v>15</v>
      </c>
      <c r="E49" s="19"/>
      <c r="F49" s="20">
        <v>1577.37</v>
      </c>
      <c r="G49" s="20"/>
      <c r="H49" s="20"/>
      <c r="I49" s="20"/>
      <c r="J49" s="20"/>
      <c r="K49" s="20"/>
      <c r="L49" s="20"/>
      <c r="M49" s="20"/>
    </row>
    <row r="50" spans="1:13" x14ac:dyDescent="0.25">
      <c r="A50" s="102"/>
      <c r="B50" s="13"/>
      <c r="C50" s="44" t="s">
        <v>20</v>
      </c>
      <c r="D50" s="13" t="s">
        <v>21</v>
      </c>
      <c r="E50" s="13">
        <v>0.56399999999999995</v>
      </c>
      <c r="F50" s="25">
        <f>F49*E50</f>
        <v>889.63667999999984</v>
      </c>
      <c r="G50" s="45"/>
      <c r="H50" s="45"/>
      <c r="I50" s="45"/>
      <c r="J50" s="45"/>
      <c r="K50" s="45"/>
      <c r="L50" s="45"/>
      <c r="M50" s="45"/>
    </row>
    <row r="51" spans="1:13" x14ac:dyDescent="0.25">
      <c r="A51" s="102"/>
      <c r="B51" s="13"/>
      <c r="C51" s="44" t="s">
        <v>26</v>
      </c>
      <c r="D51" s="13" t="s">
        <v>27</v>
      </c>
      <c r="E51" s="13">
        <v>4.0899999999999999E-2</v>
      </c>
      <c r="F51" s="25">
        <f>F49*E51</f>
        <v>64.514432999999997</v>
      </c>
      <c r="G51" s="45"/>
      <c r="H51" s="45"/>
      <c r="I51" s="45"/>
      <c r="J51" s="45"/>
      <c r="K51" s="45"/>
      <c r="L51" s="45"/>
      <c r="M51" s="45"/>
    </row>
    <row r="52" spans="1:13" x14ac:dyDescent="0.25">
      <c r="A52" s="102"/>
      <c r="B52" s="13"/>
      <c r="C52" s="44" t="s">
        <v>61</v>
      </c>
      <c r="D52" s="13" t="s">
        <v>39</v>
      </c>
      <c r="E52" s="13">
        <v>4.4999999999999997E-3</v>
      </c>
      <c r="F52" s="25">
        <f>F49*E52</f>
        <v>7.0981649999999989</v>
      </c>
      <c r="G52" s="45"/>
      <c r="H52" s="45"/>
      <c r="I52" s="45"/>
      <c r="J52" s="45"/>
      <c r="K52" s="45"/>
      <c r="L52" s="45"/>
      <c r="M52" s="45"/>
    </row>
    <row r="53" spans="1:13" x14ac:dyDescent="0.25">
      <c r="A53" s="102"/>
      <c r="B53" s="13"/>
      <c r="C53" s="44" t="s">
        <v>54</v>
      </c>
      <c r="D53" s="13" t="s">
        <v>27</v>
      </c>
      <c r="E53" s="13">
        <v>0.26500000000000001</v>
      </c>
      <c r="F53" s="25">
        <f>E53*F49</f>
        <v>418.00304999999997</v>
      </c>
      <c r="G53" s="45"/>
      <c r="H53" s="45"/>
      <c r="I53" s="45"/>
      <c r="J53" s="45"/>
      <c r="K53" s="45"/>
      <c r="L53" s="45"/>
      <c r="M53" s="45"/>
    </row>
    <row r="54" spans="1:13" ht="90" x14ac:dyDescent="0.25">
      <c r="A54" s="105">
        <v>6</v>
      </c>
      <c r="B54" s="28" t="s">
        <v>62</v>
      </c>
      <c r="C54" s="17" t="s">
        <v>63</v>
      </c>
      <c r="D54" s="18" t="s">
        <v>19</v>
      </c>
      <c r="E54" s="19"/>
      <c r="F54" s="20">
        <f>F13+F16+4500</f>
        <v>13070</v>
      </c>
      <c r="G54" s="20"/>
      <c r="H54" s="20"/>
      <c r="I54" s="20"/>
      <c r="J54" s="20"/>
      <c r="K54" s="20"/>
      <c r="L54" s="20"/>
      <c r="M54" s="20"/>
    </row>
    <row r="55" spans="1:13" x14ac:dyDescent="0.25">
      <c r="A55" s="106"/>
      <c r="B55" s="28"/>
      <c r="C55" s="44" t="s">
        <v>64</v>
      </c>
      <c r="D55" s="13" t="s">
        <v>23</v>
      </c>
      <c r="E55" s="13">
        <v>9.2099999999999994E-3</v>
      </c>
      <c r="F55" s="25">
        <f>F54*E55</f>
        <v>120.37469999999999</v>
      </c>
      <c r="G55" s="45"/>
      <c r="H55" s="45"/>
      <c r="I55" s="45"/>
      <c r="J55" s="45"/>
      <c r="K55" s="45"/>
      <c r="L55" s="45"/>
      <c r="M55" s="45"/>
    </row>
    <row r="56" spans="1:13" x14ac:dyDescent="0.25">
      <c r="A56" s="107"/>
      <c r="B56" s="16" t="s">
        <v>13</v>
      </c>
      <c r="C56" s="44" t="s">
        <v>65</v>
      </c>
      <c r="D56" s="13" t="s">
        <v>23</v>
      </c>
      <c r="E56" s="13">
        <v>1</v>
      </c>
      <c r="F56" s="25">
        <f>E56*F54</f>
        <v>13070</v>
      </c>
      <c r="G56" s="45"/>
      <c r="H56" s="45"/>
      <c r="I56" s="45"/>
      <c r="J56" s="45"/>
      <c r="K56" s="45"/>
      <c r="L56" s="45"/>
      <c r="M56" s="45"/>
    </row>
    <row r="57" spans="1:13" x14ac:dyDescent="0.25">
      <c r="A57" s="32"/>
      <c r="B57" s="33"/>
      <c r="C57" s="34" t="s">
        <v>66</v>
      </c>
      <c r="D57" s="24"/>
      <c r="E57" s="24"/>
      <c r="F57" s="25"/>
      <c r="G57" s="26"/>
      <c r="H57" s="34"/>
      <c r="I57" s="34"/>
      <c r="J57" s="34"/>
      <c r="K57" s="34"/>
      <c r="L57" s="34"/>
      <c r="M57" s="34"/>
    </row>
    <row r="58" spans="1:13" x14ac:dyDescent="0.25">
      <c r="A58" s="32"/>
      <c r="B58" s="33"/>
      <c r="C58" s="34"/>
      <c r="D58" s="24"/>
      <c r="E58" s="24"/>
      <c r="F58" s="25"/>
      <c r="G58" s="26"/>
      <c r="H58" s="34"/>
      <c r="I58" s="34"/>
      <c r="J58" s="34"/>
      <c r="K58" s="34"/>
      <c r="L58" s="34"/>
      <c r="M58" s="34"/>
    </row>
    <row r="59" spans="1:13" x14ac:dyDescent="0.25">
      <c r="A59" s="12"/>
      <c r="B59" s="12"/>
      <c r="C59" s="12" t="s">
        <v>67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45" x14ac:dyDescent="0.25">
      <c r="A60" s="108">
        <v>1</v>
      </c>
      <c r="B60" s="46" t="s">
        <v>68</v>
      </c>
      <c r="C60" s="17" t="s">
        <v>69</v>
      </c>
      <c r="D60" s="18" t="s">
        <v>70</v>
      </c>
      <c r="E60" s="19"/>
      <c r="F60" s="20">
        <v>104</v>
      </c>
      <c r="G60" s="20"/>
      <c r="H60" s="20"/>
      <c r="I60" s="20"/>
      <c r="J60" s="20"/>
      <c r="K60" s="20"/>
      <c r="L60" s="20"/>
      <c r="M60" s="20"/>
    </row>
    <row r="61" spans="1:13" x14ac:dyDescent="0.25">
      <c r="A61" s="108"/>
      <c r="B61" s="47"/>
      <c r="C61" s="23" t="s">
        <v>71</v>
      </c>
      <c r="D61" s="24" t="s">
        <v>72</v>
      </c>
      <c r="E61" s="24">
        <v>1.1100000000000001</v>
      </c>
      <c r="F61" s="25">
        <f>E61*F60</f>
        <v>115.44000000000001</v>
      </c>
      <c r="G61" s="26"/>
      <c r="H61" s="26"/>
      <c r="I61" s="26"/>
      <c r="J61" s="26"/>
      <c r="K61" s="26"/>
      <c r="L61" s="26"/>
      <c r="M61" s="26"/>
    </row>
    <row r="62" spans="1:13" x14ac:dyDescent="0.25">
      <c r="A62" s="108"/>
      <c r="B62" s="47"/>
      <c r="C62" s="23" t="s">
        <v>42</v>
      </c>
      <c r="D62" s="24" t="s">
        <v>73</v>
      </c>
      <c r="E62" s="24">
        <v>7.1000000000000004E-3</v>
      </c>
      <c r="F62" s="25">
        <f>E62*F60</f>
        <v>0.73840000000000006</v>
      </c>
      <c r="G62" s="26"/>
      <c r="H62" s="26"/>
      <c r="I62" s="26"/>
      <c r="J62" s="26"/>
      <c r="K62" s="26"/>
      <c r="L62" s="26"/>
      <c r="M62" s="26"/>
    </row>
    <row r="63" spans="1:13" x14ac:dyDescent="0.25">
      <c r="A63" s="108"/>
      <c r="B63" s="48" t="s">
        <v>13</v>
      </c>
      <c r="C63" s="23" t="s">
        <v>74</v>
      </c>
      <c r="D63" s="24" t="s">
        <v>19</v>
      </c>
      <c r="E63" s="24">
        <v>3.5000000000000003E-2</v>
      </c>
      <c r="F63" s="25">
        <f>E63*F60</f>
        <v>3.6400000000000006</v>
      </c>
      <c r="G63" s="26"/>
      <c r="H63" s="26"/>
      <c r="I63" s="26"/>
      <c r="J63" s="26"/>
      <c r="K63" s="26"/>
      <c r="L63" s="26"/>
      <c r="M63" s="26"/>
    </row>
    <row r="64" spans="1:13" x14ac:dyDescent="0.25">
      <c r="A64" s="108"/>
      <c r="B64" s="47"/>
      <c r="C64" s="23" t="s">
        <v>75</v>
      </c>
      <c r="D64" s="24" t="s">
        <v>19</v>
      </c>
      <c r="E64" s="24">
        <v>5.9999999999999995E-4</v>
      </c>
      <c r="F64" s="25">
        <f>E64*F60</f>
        <v>6.2399999999999997E-2</v>
      </c>
      <c r="G64" s="26"/>
      <c r="H64" s="26"/>
      <c r="I64" s="26"/>
      <c r="J64" s="26"/>
      <c r="K64" s="26"/>
      <c r="L64" s="26"/>
      <c r="M64" s="26"/>
    </row>
    <row r="65" spans="1:13" x14ac:dyDescent="0.25">
      <c r="A65" s="108"/>
      <c r="B65" s="47"/>
      <c r="C65" s="23" t="s">
        <v>76</v>
      </c>
      <c r="D65" s="24" t="s">
        <v>70</v>
      </c>
      <c r="E65" s="24">
        <v>1</v>
      </c>
      <c r="F65" s="25">
        <f>E65*F60</f>
        <v>104</v>
      </c>
      <c r="G65" s="26"/>
      <c r="H65" s="26"/>
      <c r="I65" s="26"/>
      <c r="J65" s="26"/>
      <c r="K65" s="26"/>
      <c r="L65" s="26"/>
      <c r="M65" s="26"/>
    </row>
    <row r="66" spans="1:13" x14ac:dyDescent="0.25">
      <c r="A66" s="108"/>
      <c r="B66" s="49"/>
      <c r="C66" s="23" t="s">
        <v>77</v>
      </c>
      <c r="D66" s="24" t="s">
        <v>73</v>
      </c>
      <c r="E66" s="24">
        <v>9.6000000000000002E-2</v>
      </c>
      <c r="F66" s="25">
        <f>E66*F60</f>
        <v>9.984</v>
      </c>
      <c r="G66" s="26"/>
      <c r="H66" s="26"/>
      <c r="I66" s="26"/>
      <c r="J66" s="26"/>
      <c r="K66" s="26"/>
      <c r="L66" s="26"/>
      <c r="M66" s="26"/>
    </row>
    <row r="67" spans="1:13" ht="60" x14ac:dyDescent="0.25">
      <c r="A67" s="109">
        <v>2</v>
      </c>
      <c r="B67" s="50" t="s">
        <v>78</v>
      </c>
      <c r="C67" s="51" t="s">
        <v>79</v>
      </c>
      <c r="D67" s="52" t="s">
        <v>19</v>
      </c>
      <c r="E67" s="53"/>
      <c r="F67" s="10">
        <v>19.399999999999999</v>
      </c>
      <c r="G67" s="10"/>
      <c r="H67" s="54"/>
      <c r="I67" s="10"/>
      <c r="J67" s="54"/>
      <c r="K67" s="10"/>
      <c r="L67" s="54"/>
      <c r="M67" s="54"/>
    </row>
    <row r="68" spans="1:13" x14ac:dyDescent="0.25">
      <c r="A68" s="110"/>
      <c r="B68" s="55"/>
      <c r="C68" s="56" t="s">
        <v>71</v>
      </c>
      <c r="D68" s="13" t="s">
        <v>72</v>
      </c>
      <c r="E68" s="24">
        <v>0.15</v>
      </c>
      <c r="F68" s="57">
        <f>E68*F67</f>
        <v>2.9099999999999997</v>
      </c>
      <c r="G68" s="24"/>
      <c r="H68" s="26"/>
      <c r="I68" s="26"/>
      <c r="J68" s="26"/>
      <c r="K68" s="24"/>
      <c r="L68" s="26"/>
      <c r="M68" s="26"/>
    </row>
    <row r="69" spans="1:13" x14ac:dyDescent="0.25">
      <c r="A69" s="110"/>
      <c r="B69" s="55"/>
      <c r="C69" s="56" t="s">
        <v>80</v>
      </c>
      <c r="D69" s="13" t="s">
        <v>23</v>
      </c>
      <c r="E69" s="24">
        <v>2.1600000000000001E-2</v>
      </c>
      <c r="F69" s="57">
        <f>E69*F67</f>
        <v>0.41903999999999997</v>
      </c>
      <c r="G69" s="24"/>
      <c r="H69" s="26"/>
      <c r="I69" s="26"/>
      <c r="J69" s="26"/>
      <c r="K69" s="24"/>
      <c r="L69" s="26"/>
      <c r="M69" s="26"/>
    </row>
    <row r="70" spans="1:13" x14ac:dyDescent="0.25">
      <c r="A70" s="110"/>
      <c r="B70" s="58" t="s">
        <v>13</v>
      </c>
      <c r="C70" s="59" t="s">
        <v>81</v>
      </c>
      <c r="D70" s="13" t="s">
        <v>23</v>
      </c>
      <c r="E70" s="24">
        <v>2.7300000000000001E-2</v>
      </c>
      <c r="F70" s="57">
        <f>E70*F67</f>
        <v>0.52961999999999998</v>
      </c>
      <c r="G70" s="24"/>
      <c r="H70" s="26"/>
      <c r="I70" s="26"/>
      <c r="J70" s="26"/>
      <c r="K70" s="24"/>
      <c r="L70" s="26"/>
      <c r="M70" s="26"/>
    </row>
    <row r="71" spans="1:13" x14ac:dyDescent="0.25">
      <c r="A71" s="110"/>
      <c r="B71" s="55"/>
      <c r="C71" s="56" t="s">
        <v>82</v>
      </c>
      <c r="D71" s="13" t="s">
        <v>23</v>
      </c>
      <c r="E71" s="24">
        <v>9.7000000000000003E-3</v>
      </c>
      <c r="F71" s="57">
        <f>E71*F67</f>
        <v>0.18817999999999999</v>
      </c>
      <c r="G71" s="24"/>
      <c r="H71" s="26"/>
      <c r="I71" s="26"/>
      <c r="J71" s="26"/>
      <c r="K71" s="24"/>
      <c r="L71" s="26"/>
      <c r="M71" s="26"/>
    </row>
    <row r="72" spans="1:13" x14ac:dyDescent="0.25">
      <c r="A72" s="110"/>
      <c r="B72" s="55"/>
      <c r="C72" s="56" t="s">
        <v>83</v>
      </c>
      <c r="D72" s="13" t="s">
        <v>19</v>
      </c>
      <c r="E72" s="13">
        <v>1.22</v>
      </c>
      <c r="F72" s="25">
        <f>E72*F67</f>
        <v>23.667999999999999</v>
      </c>
      <c r="G72" s="13"/>
      <c r="H72" s="45"/>
      <c r="I72" s="45"/>
      <c r="J72" s="45"/>
      <c r="K72" s="13"/>
      <c r="L72" s="45"/>
      <c r="M72" s="45"/>
    </row>
    <row r="73" spans="1:13" x14ac:dyDescent="0.25">
      <c r="A73" s="111"/>
      <c r="B73" s="60"/>
      <c r="C73" s="56" t="s">
        <v>84</v>
      </c>
      <c r="D73" s="13" t="s">
        <v>19</v>
      </c>
      <c r="E73" s="24">
        <v>7.0000000000000007E-2</v>
      </c>
      <c r="F73" s="57">
        <f>E73*F67</f>
        <v>1.3580000000000001</v>
      </c>
      <c r="G73" s="24"/>
      <c r="H73" s="26"/>
      <c r="I73" s="26"/>
      <c r="J73" s="26"/>
      <c r="K73" s="24"/>
      <c r="L73" s="26"/>
      <c r="M73" s="26"/>
    </row>
    <row r="74" spans="1:13" ht="60" x14ac:dyDescent="0.25">
      <c r="A74" s="109">
        <v>3</v>
      </c>
      <c r="B74" s="50" t="s">
        <v>85</v>
      </c>
      <c r="C74" s="51" t="s">
        <v>86</v>
      </c>
      <c r="D74" s="52" t="s">
        <v>19</v>
      </c>
      <c r="E74" s="53"/>
      <c r="F74" s="10">
        <v>9.6999999999999993</v>
      </c>
      <c r="G74" s="10"/>
      <c r="H74" s="54"/>
      <c r="I74" s="10"/>
      <c r="J74" s="54"/>
      <c r="K74" s="10"/>
      <c r="L74" s="54"/>
      <c r="M74" s="54"/>
    </row>
    <row r="75" spans="1:13" x14ac:dyDescent="0.25">
      <c r="A75" s="110"/>
      <c r="B75" s="55"/>
      <c r="C75" s="56" t="s">
        <v>71</v>
      </c>
      <c r="D75" s="13" t="s">
        <v>72</v>
      </c>
      <c r="E75" s="24">
        <v>0.14899999999999999</v>
      </c>
      <c r="F75" s="57">
        <f>E75*F74</f>
        <v>1.4452999999999998</v>
      </c>
      <c r="G75" s="24"/>
      <c r="H75" s="26"/>
      <c r="I75" s="26"/>
      <c r="J75" s="26"/>
      <c r="K75" s="24"/>
      <c r="L75" s="26"/>
      <c r="M75" s="26"/>
    </row>
    <row r="76" spans="1:13" x14ac:dyDescent="0.25">
      <c r="A76" s="110"/>
      <c r="B76" s="55"/>
      <c r="C76" s="56" t="s">
        <v>87</v>
      </c>
      <c r="D76" s="13" t="s">
        <v>23</v>
      </c>
      <c r="E76" s="24">
        <v>2.1600000000000001E-2</v>
      </c>
      <c r="F76" s="57">
        <f>E76*F74</f>
        <v>0.20951999999999998</v>
      </c>
      <c r="G76" s="24"/>
      <c r="H76" s="26"/>
      <c r="I76" s="26"/>
      <c r="J76" s="26"/>
      <c r="K76" s="24"/>
      <c r="L76" s="26"/>
      <c r="M76" s="26"/>
    </row>
    <row r="77" spans="1:13" x14ac:dyDescent="0.25">
      <c r="A77" s="110"/>
      <c r="B77" s="58" t="s">
        <v>13</v>
      </c>
      <c r="C77" s="59" t="s">
        <v>81</v>
      </c>
      <c r="D77" s="13" t="s">
        <v>23</v>
      </c>
      <c r="E77" s="24">
        <v>1.8200000000000001E-2</v>
      </c>
      <c r="F77" s="57">
        <f>E77*F74</f>
        <v>0.17654</v>
      </c>
      <c r="G77" s="24"/>
      <c r="H77" s="26"/>
      <c r="I77" s="26"/>
      <c r="J77" s="26"/>
      <c r="K77" s="24"/>
      <c r="L77" s="26"/>
      <c r="M77" s="26"/>
    </row>
    <row r="78" spans="1:13" x14ac:dyDescent="0.25">
      <c r="A78" s="110"/>
      <c r="C78" s="56" t="s">
        <v>82</v>
      </c>
      <c r="D78" s="13" t="s">
        <v>23</v>
      </c>
      <c r="E78" s="24">
        <v>6.8999999999999999E-3</v>
      </c>
      <c r="F78" s="57">
        <f>E78*F74</f>
        <v>6.692999999999999E-2</v>
      </c>
      <c r="G78" s="24"/>
      <c r="H78" s="26"/>
      <c r="I78" s="26"/>
      <c r="J78" s="26"/>
      <c r="K78" s="24"/>
      <c r="L78" s="26"/>
      <c r="M78" s="26"/>
    </row>
    <row r="79" spans="1:13" x14ac:dyDescent="0.25">
      <c r="A79" s="110"/>
      <c r="B79" s="58" t="s">
        <v>13</v>
      </c>
      <c r="C79" s="56" t="s">
        <v>88</v>
      </c>
      <c r="D79" s="13" t="s">
        <v>19</v>
      </c>
      <c r="E79" s="13">
        <v>1.26</v>
      </c>
      <c r="F79" s="25">
        <f>E79*F74</f>
        <v>12.222</v>
      </c>
      <c r="G79" s="13"/>
      <c r="H79" s="45"/>
      <c r="I79" s="45"/>
      <c r="J79" s="45"/>
      <c r="K79" s="13"/>
      <c r="L79" s="45"/>
      <c r="M79" s="45"/>
    </row>
    <row r="80" spans="1:13" x14ac:dyDescent="0.25">
      <c r="A80" s="111"/>
      <c r="B80" s="61"/>
      <c r="C80" s="56" t="s">
        <v>84</v>
      </c>
      <c r="D80" s="13" t="s">
        <v>19</v>
      </c>
      <c r="E80" s="24">
        <v>0.05</v>
      </c>
      <c r="F80" s="57">
        <f>E80*F74</f>
        <v>0.48499999999999999</v>
      </c>
      <c r="G80" s="24"/>
      <c r="H80" s="26"/>
      <c r="I80" s="26"/>
      <c r="J80" s="26"/>
      <c r="K80" s="24"/>
      <c r="L80" s="26"/>
      <c r="M80" s="26"/>
    </row>
    <row r="81" spans="1:13" ht="45" x14ac:dyDescent="0.25">
      <c r="A81" s="105">
        <v>4</v>
      </c>
      <c r="B81" s="15" t="s">
        <v>89</v>
      </c>
      <c r="C81" s="17" t="s">
        <v>90</v>
      </c>
      <c r="D81" s="18" t="s">
        <v>39</v>
      </c>
      <c r="E81" s="19"/>
      <c r="F81" s="62">
        <v>5.8200000000000002E-2</v>
      </c>
      <c r="G81" s="20"/>
      <c r="H81" s="20"/>
      <c r="I81" s="20"/>
      <c r="J81" s="20"/>
      <c r="K81" s="20"/>
      <c r="L81" s="20"/>
      <c r="M81" s="20"/>
    </row>
    <row r="82" spans="1:13" x14ac:dyDescent="0.25">
      <c r="A82" s="106"/>
      <c r="B82" s="22"/>
      <c r="C82" s="23" t="s">
        <v>91</v>
      </c>
      <c r="D82" s="24" t="s">
        <v>23</v>
      </c>
      <c r="E82" s="24">
        <v>0.3</v>
      </c>
      <c r="F82" s="25">
        <f>E82*F81</f>
        <v>1.746E-2</v>
      </c>
      <c r="G82" s="26"/>
      <c r="H82" s="26"/>
      <c r="I82" s="26"/>
      <c r="J82" s="26"/>
      <c r="K82" s="26"/>
      <c r="L82" s="26"/>
      <c r="M82" s="26"/>
    </row>
    <row r="83" spans="1:13" x14ac:dyDescent="0.25">
      <c r="A83" s="107"/>
      <c r="B83" s="22"/>
      <c r="C83" s="23" t="s">
        <v>92</v>
      </c>
      <c r="D83" s="24" t="s">
        <v>39</v>
      </c>
      <c r="E83" s="24">
        <v>1.03</v>
      </c>
      <c r="F83" s="25">
        <f>F81*E83</f>
        <v>5.9946000000000006E-2</v>
      </c>
      <c r="G83" s="26"/>
      <c r="H83" s="26"/>
      <c r="I83" s="26"/>
      <c r="J83" s="26"/>
      <c r="K83" s="26"/>
      <c r="L83" s="26"/>
      <c r="M83" s="26"/>
    </row>
    <row r="84" spans="1:13" ht="60" x14ac:dyDescent="0.25">
      <c r="A84" s="99">
        <v>5</v>
      </c>
      <c r="B84" s="63" t="s">
        <v>93</v>
      </c>
      <c r="C84" s="17" t="s">
        <v>94</v>
      </c>
      <c r="D84" s="18" t="s">
        <v>15</v>
      </c>
      <c r="E84" s="19"/>
      <c r="F84" s="20">
        <v>97</v>
      </c>
      <c r="G84" s="20"/>
      <c r="H84" s="20"/>
      <c r="I84" s="20"/>
      <c r="J84" s="20"/>
      <c r="K84" s="20"/>
      <c r="L84" s="20"/>
      <c r="M84" s="20"/>
    </row>
    <row r="85" spans="1:13" x14ac:dyDescent="0.25">
      <c r="A85" s="99"/>
      <c r="B85" s="64"/>
      <c r="C85" s="23" t="s">
        <v>20</v>
      </c>
      <c r="D85" s="24" t="s">
        <v>21</v>
      </c>
      <c r="E85" s="24">
        <v>0.14399999999999999</v>
      </c>
      <c r="F85" s="25">
        <f>E85*F84</f>
        <v>13.967999999999998</v>
      </c>
      <c r="G85" s="26"/>
      <c r="H85" s="26"/>
      <c r="I85" s="26"/>
      <c r="J85" s="26"/>
      <c r="K85" s="26"/>
      <c r="L85" s="26"/>
      <c r="M85" s="26"/>
    </row>
    <row r="86" spans="1:13" x14ac:dyDescent="0.25">
      <c r="A86" s="99"/>
      <c r="B86" s="64"/>
      <c r="C86" s="59" t="s">
        <v>81</v>
      </c>
      <c r="D86" s="24" t="s">
        <v>23</v>
      </c>
      <c r="E86" s="24">
        <v>3.7000000000000002E-3</v>
      </c>
      <c r="F86" s="25">
        <f>F84*E86</f>
        <v>0.3589</v>
      </c>
      <c r="G86" s="26"/>
      <c r="H86" s="26"/>
      <c r="I86" s="26"/>
      <c r="J86" s="26"/>
      <c r="K86" s="26"/>
      <c r="L86" s="26"/>
      <c r="M86" s="26"/>
    </row>
    <row r="87" spans="1:13" x14ac:dyDescent="0.25">
      <c r="A87" s="99"/>
      <c r="B87" s="64"/>
      <c r="C87" s="23" t="s">
        <v>26</v>
      </c>
      <c r="D87" s="24" t="s">
        <v>27</v>
      </c>
      <c r="E87" s="24">
        <v>2.3E-3</v>
      </c>
      <c r="F87" s="25">
        <f>F84*E87</f>
        <v>0.22309999999999999</v>
      </c>
      <c r="G87" s="26"/>
      <c r="H87" s="26"/>
      <c r="I87" s="26"/>
      <c r="J87" s="26"/>
      <c r="K87" s="26"/>
      <c r="L87" s="26"/>
      <c r="M87" s="26"/>
    </row>
    <row r="88" spans="1:13" x14ac:dyDescent="0.25">
      <c r="A88" s="99"/>
      <c r="B88" s="64"/>
      <c r="C88" s="23" t="s">
        <v>95</v>
      </c>
      <c r="D88" s="24" t="s">
        <v>39</v>
      </c>
      <c r="E88" s="13">
        <v>7.1400000000000005E-2</v>
      </c>
      <c r="F88" s="25">
        <f>E88*F84</f>
        <v>6.9258000000000006</v>
      </c>
      <c r="G88" s="26"/>
      <c r="H88" s="26"/>
      <c r="I88" s="26"/>
      <c r="J88" s="26"/>
      <c r="K88" s="26"/>
      <c r="L88" s="26"/>
      <c r="M88" s="26"/>
    </row>
    <row r="89" spans="1:13" x14ac:dyDescent="0.25">
      <c r="A89" s="99"/>
      <c r="B89" s="65"/>
      <c r="C89" s="23" t="s">
        <v>96</v>
      </c>
      <c r="D89" s="13" t="s">
        <v>19</v>
      </c>
      <c r="E89" s="24">
        <v>5.0000000000000001E-3</v>
      </c>
      <c r="F89" s="25">
        <f>E89*F84</f>
        <v>0.48499999999999999</v>
      </c>
      <c r="G89" s="26"/>
      <c r="H89" s="26"/>
      <c r="I89" s="26"/>
      <c r="J89" s="26"/>
      <c r="K89" s="26"/>
      <c r="L89" s="26"/>
      <c r="M89" s="26"/>
    </row>
    <row r="90" spans="1:13" x14ac:dyDescent="0.25">
      <c r="A90" s="13"/>
      <c r="B90" s="66"/>
      <c r="C90" s="67" t="s">
        <v>97</v>
      </c>
      <c r="D90" s="13"/>
      <c r="E90" s="13"/>
      <c r="F90" s="25"/>
      <c r="G90" s="66"/>
      <c r="H90" s="20"/>
      <c r="I90" s="20"/>
      <c r="J90" s="20"/>
      <c r="K90" s="20"/>
      <c r="L90" s="20"/>
      <c r="M90" s="20"/>
    </row>
    <row r="91" spans="1:13" x14ac:dyDescent="0.25">
      <c r="A91" s="32"/>
      <c r="B91" s="33"/>
      <c r="C91" s="34"/>
      <c r="D91" s="24"/>
      <c r="E91" s="24"/>
      <c r="F91" s="25"/>
      <c r="G91" s="26"/>
      <c r="H91" s="34"/>
      <c r="I91" s="34"/>
      <c r="J91" s="34"/>
      <c r="K91" s="34"/>
      <c r="L91" s="34"/>
      <c r="M91" s="34"/>
    </row>
    <row r="92" spans="1:13" x14ac:dyDescent="0.25">
      <c r="A92" s="12"/>
      <c r="B92" s="12"/>
      <c r="C92" s="12" t="s">
        <v>98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3" ht="60" x14ac:dyDescent="0.25">
      <c r="A93" s="112">
        <v>1</v>
      </c>
      <c r="B93" s="68" t="s">
        <v>99</v>
      </c>
      <c r="C93" s="51" t="s">
        <v>100</v>
      </c>
      <c r="D93" s="52" t="s">
        <v>19</v>
      </c>
      <c r="E93" s="53"/>
      <c r="F93" s="10">
        <v>72</v>
      </c>
      <c r="G93" s="10"/>
      <c r="H93" s="54"/>
      <c r="I93" s="10"/>
      <c r="J93" s="54"/>
      <c r="K93" s="10"/>
      <c r="L93" s="54"/>
      <c r="M93" s="54"/>
    </row>
    <row r="94" spans="1:13" x14ac:dyDescent="0.25">
      <c r="A94" s="112"/>
      <c r="B94" s="68"/>
      <c r="C94" s="56" t="s">
        <v>71</v>
      </c>
      <c r="D94" s="13" t="s">
        <v>72</v>
      </c>
      <c r="E94" s="24">
        <v>0.15</v>
      </c>
      <c r="F94" s="57">
        <f>E94*F93</f>
        <v>10.799999999999999</v>
      </c>
      <c r="G94" s="24"/>
      <c r="H94" s="26"/>
      <c r="I94" s="26"/>
      <c r="J94" s="26"/>
      <c r="K94" s="24"/>
      <c r="L94" s="26"/>
      <c r="M94" s="26"/>
    </row>
    <row r="95" spans="1:13" x14ac:dyDescent="0.25">
      <c r="A95" s="112"/>
      <c r="B95" s="68"/>
      <c r="C95" s="56" t="s">
        <v>80</v>
      </c>
      <c r="D95" s="13" t="s">
        <v>23</v>
      </c>
      <c r="E95" s="24">
        <v>2.1600000000000001E-2</v>
      </c>
      <c r="F95" s="57">
        <f>E95*F93</f>
        <v>1.5552000000000001</v>
      </c>
      <c r="G95" s="24"/>
      <c r="H95" s="26"/>
      <c r="I95" s="26"/>
      <c r="J95" s="26"/>
      <c r="K95" s="24"/>
      <c r="L95" s="26"/>
      <c r="M95" s="26"/>
    </row>
    <row r="96" spans="1:13" x14ac:dyDescent="0.25">
      <c r="A96" s="112"/>
      <c r="B96" s="68"/>
      <c r="C96" s="56" t="s">
        <v>101</v>
      </c>
      <c r="D96" s="13" t="s">
        <v>23</v>
      </c>
      <c r="E96" s="24">
        <v>2.58E-2</v>
      </c>
      <c r="F96" s="57">
        <f>E96*F93</f>
        <v>1.8575999999999999</v>
      </c>
      <c r="G96" s="24"/>
      <c r="H96" s="26"/>
      <c r="I96" s="26"/>
      <c r="J96" s="26"/>
      <c r="K96" s="24"/>
      <c r="L96" s="26"/>
      <c r="M96" s="26"/>
    </row>
    <row r="97" spans="1:13" x14ac:dyDescent="0.25">
      <c r="A97" s="112"/>
      <c r="B97" s="68"/>
      <c r="C97" s="69" t="s">
        <v>102</v>
      </c>
      <c r="D97" s="13" t="s">
        <v>23</v>
      </c>
      <c r="E97" s="24">
        <v>2.7300000000000001E-2</v>
      </c>
      <c r="F97" s="57">
        <f>E97*F93</f>
        <v>1.9656</v>
      </c>
      <c r="G97" s="24"/>
      <c r="H97" s="26"/>
      <c r="I97" s="26"/>
      <c r="J97" s="26"/>
      <c r="K97" s="24"/>
      <c r="L97" s="26"/>
      <c r="M97" s="26"/>
    </row>
    <row r="98" spans="1:13" x14ac:dyDescent="0.25">
      <c r="A98" s="112"/>
      <c r="B98" s="68"/>
      <c r="C98" s="56" t="s">
        <v>103</v>
      </c>
      <c r="D98" s="13" t="s">
        <v>23</v>
      </c>
      <c r="E98" s="24">
        <v>7.5999999999999998E-2</v>
      </c>
      <c r="F98" s="57">
        <f>E98*F93</f>
        <v>5.4719999999999995</v>
      </c>
      <c r="G98" s="24"/>
      <c r="H98" s="26"/>
      <c r="I98" s="26"/>
      <c r="J98" s="26"/>
      <c r="K98" s="24"/>
      <c r="L98" s="26"/>
      <c r="M98" s="26"/>
    </row>
    <row r="99" spans="1:13" x14ac:dyDescent="0.25">
      <c r="A99" s="112"/>
      <c r="B99" s="68"/>
      <c r="C99" s="56" t="s">
        <v>104</v>
      </c>
      <c r="D99" s="13" t="s">
        <v>23</v>
      </c>
      <c r="E99" s="24">
        <v>0.151</v>
      </c>
      <c r="F99" s="57">
        <f>E99*F93</f>
        <v>10.872</v>
      </c>
      <c r="G99" s="24"/>
      <c r="H99" s="26"/>
      <c r="I99" s="26"/>
      <c r="J99" s="26"/>
      <c r="K99" s="24"/>
      <c r="L99" s="26"/>
      <c r="M99" s="26"/>
    </row>
    <row r="100" spans="1:13" x14ac:dyDescent="0.25">
      <c r="A100" s="112"/>
      <c r="B100" s="68"/>
      <c r="C100" s="56" t="s">
        <v>82</v>
      </c>
      <c r="D100" s="13" t="s">
        <v>23</v>
      </c>
      <c r="E100" s="24">
        <v>9.7000000000000003E-3</v>
      </c>
      <c r="F100" s="57">
        <f>E100*F93</f>
        <v>0.69840000000000002</v>
      </c>
      <c r="G100" s="24"/>
      <c r="H100" s="26"/>
      <c r="I100" s="26"/>
      <c r="J100" s="26"/>
      <c r="K100" s="24"/>
      <c r="L100" s="26"/>
      <c r="M100" s="26"/>
    </row>
    <row r="101" spans="1:13" x14ac:dyDescent="0.25">
      <c r="A101" s="112"/>
      <c r="B101" s="68"/>
      <c r="C101" s="56" t="s">
        <v>83</v>
      </c>
      <c r="D101" s="13" t="s">
        <v>19</v>
      </c>
      <c r="E101" s="13">
        <v>1.22</v>
      </c>
      <c r="F101" s="25">
        <f>E101*F93</f>
        <v>87.84</v>
      </c>
      <c r="G101" s="13"/>
      <c r="H101" s="45"/>
      <c r="I101" s="45"/>
      <c r="J101" s="45"/>
      <c r="K101" s="13"/>
      <c r="L101" s="45"/>
      <c r="M101" s="45"/>
    </row>
    <row r="102" spans="1:13" x14ac:dyDescent="0.25">
      <c r="A102" s="112"/>
      <c r="B102" s="68"/>
      <c r="C102" s="56" t="s">
        <v>84</v>
      </c>
      <c r="D102" s="13" t="s">
        <v>19</v>
      </c>
      <c r="E102" s="24">
        <v>7.0000000000000007E-2</v>
      </c>
      <c r="F102" s="57">
        <f>E102*F93</f>
        <v>5.0400000000000009</v>
      </c>
      <c r="G102" s="24"/>
      <c r="H102" s="26"/>
      <c r="I102" s="26"/>
      <c r="J102" s="26"/>
      <c r="K102" s="24"/>
      <c r="L102" s="26"/>
      <c r="M102" s="26"/>
    </row>
    <row r="103" spans="1:13" ht="45" x14ac:dyDescent="0.25">
      <c r="A103" s="112">
        <v>2</v>
      </c>
      <c r="B103" s="50" t="s">
        <v>85</v>
      </c>
      <c r="C103" s="51" t="s">
        <v>105</v>
      </c>
      <c r="D103" s="52" t="s">
        <v>19</v>
      </c>
      <c r="E103" s="53"/>
      <c r="F103" s="10">
        <v>36</v>
      </c>
      <c r="G103" s="10"/>
      <c r="H103" s="54"/>
      <c r="I103" s="10"/>
      <c r="J103" s="54"/>
      <c r="K103" s="10"/>
      <c r="L103" s="54"/>
      <c r="M103" s="54"/>
    </row>
    <row r="104" spans="1:13" x14ac:dyDescent="0.25">
      <c r="A104" s="112"/>
      <c r="B104" s="55"/>
      <c r="C104" s="56" t="s">
        <v>71</v>
      </c>
      <c r="D104" s="13" t="s">
        <v>72</v>
      </c>
      <c r="E104" s="24">
        <v>0.14899999999999999</v>
      </c>
      <c r="F104" s="57">
        <f>E104*F103</f>
        <v>5.3639999999999999</v>
      </c>
      <c r="G104" s="24"/>
      <c r="H104" s="26"/>
      <c r="I104" s="26"/>
      <c r="J104" s="26"/>
      <c r="K104" s="24"/>
      <c r="L104" s="26"/>
      <c r="M104" s="26"/>
    </row>
    <row r="105" spans="1:13" x14ac:dyDescent="0.25">
      <c r="A105" s="112"/>
      <c r="B105" s="55"/>
      <c r="C105" s="56" t="s">
        <v>87</v>
      </c>
      <c r="D105" s="13" t="s">
        <v>23</v>
      </c>
      <c r="E105" s="24">
        <v>2.1600000000000001E-2</v>
      </c>
      <c r="F105" s="57">
        <f>E105*F103</f>
        <v>0.77760000000000007</v>
      </c>
      <c r="G105" s="24"/>
      <c r="H105" s="26"/>
      <c r="I105" s="26"/>
      <c r="J105" s="26"/>
      <c r="K105" s="24"/>
      <c r="L105" s="26"/>
      <c r="M105" s="26"/>
    </row>
    <row r="106" spans="1:13" x14ac:dyDescent="0.25">
      <c r="A106" s="112"/>
      <c r="B106" s="58" t="s">
        <v>13</v>
      </c>
      <c r="C106" s="69" t="s">
        <v>102</v>
      </c>
      <c r="D106" s="13" t="s">
        <v>23</v>
      </c>
      <c r="E106" s="24">
        <v>4.1000000000000003E-3</v>
      </c>
      <c r="F106" s="57">
        <f>E106*F103</f>
        <v>0.14760000000000001</v>
      </c>
      <c r="G106" s="24"/>
      <c r="H106" s="26"/>
      <c r="I106" s="26"/>
      <c r="J106" s="26"/>
      <c r="K106" s="24"/>
      <c r="L106" s="26"/>
      <c r="M106" s="26"/>
    </row>
    <row r="107" spans="1:13" x14ac:dyDescent="0.25">
      <c r="A107" s="112"/>
      <c r="C107" s="56" t="s">
        <v>82</v>
      </c>
      <c r="D107" s="13" t="s">
        <v>23</v>
      </c>
      <c r="E107" s="24">
        <v>6.8999999999999999E-3</v>
      </c>
      <c r="F107" s="57">
        <f>E107*F103</f>
        <v>0.24840000000000001</v>
      </c>
      <c r="G107" s="24"/>
      <c r="H107" s="26"/>
      <c r="I107" s="26"/>
      <c r="J107" s="26"/>
      <c r="K107" s="24"/>
      <c r="L107" s="26"/>
      <c r="M107" s="26"/>
    </row>
    <row r="108" spans="1:13" x14ac:dyDescent="0.25">
      <c r="A108" s="112"/>
      <c r="B108" s="58" t="s">
        <v>13</v>
      </c>
      <c r="C108" s="56" t="s">
        <v>88</v>
      </c>
      <c r="D108" s="13" t="s">
        <v>19</v>
      </c>
      <c r="E108" s="13">
        <v>1.26</v>
      </c>
      <c r="F108" s="25">
        <f>E108*F103</f>
        <v>45.36</v>
      </c>
      <c r="G108" s="13"/>
      <c r="H108" s="45"/>
      <c r="I108" s="45"/>
      <c r="J108" s="45"/>
      <c r="K108" s="13"/>
      <c r="L108" s="45"/>
      <c r="M108" s="45"/>
    </row>
    <row r="109" spans="1:13" x14ac:dyDescent="0.25">
      <c r="A109" s="112"/>
      <c r="B109" s="61"/>
      <c r="C109" s="56" t="s">
        <v>84</v>
      </c>
      <c r="D109" s="13" t="s">
        <v>19</v>
      </c>
      <c r="E109" s="24">
        <v>0.05</v>
      </c>
      <c r="F109" s="57">
        <f>E109*F103</f>
        <v>1.8</v>
      </c>
      <c r="G109" s="24"/>
      <c r="H109" s="26"/>
      <c r="I109" s="26"/>
      <c r="J109" s="26"/>
      <c r="K109" s="24"/>
      <c r="L109" s="26"/>
      <c r="M109" s="26"/>
    </row>
    <row r="110" spans="1:13" ht="30" x14ac:dyDescent="0.25">
      <c r="A110" s="105">
        <v>3</v>
      </c>
      <c r="B110" s="15" t="s">
        <v>89</v>
      </c>
      <c r="C110" s="17" t="s">
        <v>106</v>
      </c>
      <c r="D110" s="18" t="s">
        <v>39</v>
      </c>
      <c r="E110" s="19"/>
      <c r="F110" s="70">
        <v>0.216</v>
      </c>
      <c r="G110" s="20"/>
      <c r="H110" s="20"/>
      <c r="I110" s="20"/>
      <c r="J110" s="20"/>
      <c r="K110" s="20"/>
      <c r="L110" s="20"/>
      <c r="M110" s="20"/>
    </row>
    <row r="111" spans="1:13" x14ac:dyDescent="0.25">
      <c r="A111" s="106"/>
      <c r="B111" s="22"/>
      <c r="C111" s="23" t="s">
        <v>91</v>
      </c>
      <c r="D111" s="24" t="s">
        <v>23</v>
      </c>
      <c r="E111" s="24">
        <v>0.3</v>
      </c>
      <c r="F111" s="25">
        <f>E111*F110</f>
        <v>6.4799999999999996E-2</v>
      </c>
      <c r="G111" s="26"/>
      <c r="H111" s="26"/>
      <c r="I111" s="26"/>
      <c r="J111" s="26"/>
      <c r="K111" s="26"/>
      <c r="L111" s="26"/>
      <c r="M111" s="26"/>
    </row>
    <row r="112" spans="1:13" x14ac:dyDescent="0.25">
      <c r="A112" s="107"/>
      <c r="B112" s="22"/>
      <c r="C112" s="23" t="s">
        <v>92</v>
      </c>
      <c r="D112" s="24" t="s">
        <v>39</v>
      </c>
      <c r="E112" s="24">
        <v>1.03</v>
      </c>
      <c r="F112" s="25">
        <f>F110*E112</f>
        <v>0.22248000000000001</v>
      </c>
      <c r="G112" s="26"/>
      <c r="H112" s="26"/>
      <c r="I112" s="26"/>
      <c r="J112" s="26"/>
      <c r="K112" s="26"/>
      <c r="L112" s="26"/>
      <c r="M112" s="26"/>
    </row>
    <row r="113" spans="1:13" ht="60" x14ac:dyDescent="0.25">
      <c r="A113" s="99">
        <v>4</v>
      </c>
      <c r="B113" s="71" t="s">
        <v>107</v>
      </c>
      <c r="C113" s="17" t="s">
        <v>108</v>
      </c>
      <c r="D113" s="18" t="s">
        <v>15</v>
      </c>
      <c r="E113" s="19"/>
      <c r="F113" s="20">
        <v>360</v>
      </c>
      <c r="G113" s="20"/>
      <c r="H113" s="20"/>
      <c r="I113" s="20"/>
      <c r="J113" s="20"/>
      <c r="K113" s="20"/>
      <c r="L113" s="20"/>
      <c r="M113" s="20"/>
    </row>
    <row r="114" spans="1:13" x14ac:dyDescent="0.25">
      <c r="A114" s="99"/>
      <c r="B114" s="71"/>
      <c r="C114" s="23" t="s">
        <v>20</v>
      </c>
      <c r="D114" s="24" t="s">
        <v>21</v>
      </c>
      <c r="E114" s="24">
        <f>(37.5+(0.07*4))/1000</f>
        <v>3.7780000000000001E-2</v>
      </c>
      <c r="F114" s="25">
        <f>E114*F113</f>
        <v>13.6008</v>
      </c>
      <c r="G114" s="26"/>
      <c r="H114" s="26"/>
      <c r="I114" s="26"/>
      <c r="J114" s="26"/>
      <c r="K114" s="26"/>
      <c r="L114" s="26"/>
      <c r="M114" s="26"/>
    </row>
    <row r="115" spans="1:13" x14ac:dyDescent="0.25">
      <c r="A115" s="99"/>
      <c r="B115" s="71"/>
      <c r="C115" s="23" t="s">
        <v>109</v>
      </c>
      <c r="D115" s="24" t="s">
        <v>23</v>
      </c>
      <c r="E115" s="24">
        <v>3.0200000000000001E-3</v>
      </c>
      <c r="F115" s="25">
        <f>F113*E115</f>
        <v>1.0871999999999999</v>
      </c>
      <c r="G115" s="26"/>
      <c r="H115" s="26"/>
      <c r="I115" s="26"/>
      <c r="J115" s="26"/>
      <c r="K115" s="26"/>
      <c r="L115" s="26"/>
      <c r="M115" s="26"/>
    </row>
    <row r="116" spans="1:13" x14ac:dyDescent="0.25">
      <c r="A116" s="99"/>
      <c r="B116" s="71"/>
      <c r="C116" s="72" t="s">
        <v>110</v>
      </c>
      <c r="D116" s="24" t="s">
        <v>23</v>
      </c>
      <c r="E116" s="24">
        <v>3.7000000000000002E-3</v>
      </c>
      <c r="F116" s="25">
        <f>F113*E116</f>
        <v>1.3320000000000001</v>
      </c>
      <c r="G116" s="26"/>
      <c r="H116" s="26"/>
      <c r="I116" s="26"/>
      <c r="J116" s="26"/>
      <c r="K116" s="26"/>
      <c r="L116" s="26"/>
      <c r="M116" s="26"/>
    </row>
    <row r="117" spans="1:13" x14ac:dyDescent="0.25">
      <c r="A117" s="99"/>
      <c r="B117" s="71"/>
      <c r="C117" s="72" t="s">
        <v>111</v>
      </c>
      <c r="D117" s="24" t="s">
        <v>23</v>
      </c>
      <c r="E117" s="24">
        <v>1.11E-2</v>
      </c>
      <c r="F117" s="25">
        <f>F113*E117</f>
        <v>3.996</v>
      </c>
      <c r="G117" s="26"/>
      <c r="H117" s="26"/>
      <c r="I117" s="26"/>
      <c r="J117" s="26"/>
      <c r="K117" s="26"/>
      <c r="L117" s="26"/>
      <c r="M117" s="26"/>
    </row>
    <row r="118" spans="1:13" x14ac:dyDescent="0.25">
      <c r="A118" s="99"/>
      <c r="B118" s="71"/>
      <c r="C118" s="23" t="s">
        <v>26</v>
      </c>
      <c r="D118" s="24" t="s">
        <v>27</v>
      </c>
      <c r="E118" s="24">
        <v>2.3E-3</v>
      </c>
      <c r="F118" s="25">
        <f>F113*E118</f>
        <v>0.82799999999999996</v>
      </c>
      <c r="G118" s="26"/>
      <c r="H118" s="26"/>
      <c r="I118" s="26"/>
      <c r="J118" s="26"/>
      <c r="K118" s="26"/>
      <c r="L118" s="26"/>
      <c r="M118" s="26"/>
    </row>
    <row r="119" spans="1:13" x14ac:dyDescent="0.25">
      <c r="A119" s="99"/>
      <c r="B119" s="71"/>
      <c r="C119" s="23" t="s">
        <v>95</v>
      </c>
      <c r="D119" s="24" t="s">
        <v>39</v>
      </c>
      <c r="E119" s="13">
        <f>(97.4+(12.1*4))/1000</f>
        <v>0.14580000000000001</v>
      </c>
      <c r="F119" s="25">
        <f>E119*F113</f>
        <v>52.488000000000007</v>
      </c>
      <c r="G119" s="26"/>
      <c r="H119" s="26"/>
      <c r="I119" s="26"/>
      <c r="J119" s="26"/>
      <c r="K119" s="26"/>
      <c r="L119" s="26"/>
      <c r="M119" s="26"/>
    </row>
    <row r="120" spans="1:13" x14ac:dyDescent="0.25">
      <c r="A120" s="99"/>
      <c r="B120" s="71"/>
      <c r="C120" s="23" t="s">
        <v>54</v>
      </c>
      <c r="D120" s="24" t="s">
        <v>27</v>
      </c>
      <c r="E120" s="24">
        <f>(14.5+(0.2*4))/1000</f>
        <v>1.5300000000000001E-2</v>
      </c>
      <c r="F120" s="25">
        <f>E120*F113</f>
        <v>5.508</v>
      </c>
      <c r="G120" s="26"/>
      <c r="H120" s="26"/>
      <c r="I120" s="26"/>
      <c r="J120" s="26"/>
      <c r="K120" s="26"/>
      <c r="L120" s="26"/>
      <c r="M120" s="26"/>
    </row>
    <row r="121" spans="1:13" ht="30" x14ac:dyDescent="0.25">
      <c r="A121" s="105">
        <v>5</v>
      </c>
      <c r="B121" s="15" t="s">
        <v>89</v>
      </c>
      <c r="C121" s="17" t="s">
        <v>112</v>
      </c>
      <c r="D121" s="18" t="s">
        <v>39</v>
      </c>
      <c r="E121" s="19"/>
      <c r="F121" s="20">
        <v>0.108</v>
      </c>
      <c r="G121" s="20"/>
      <c r="H121" s="20"/>
      <c r="I121" s="20"/>
      <c r="J121" s="20"/>
      <c r="K121" s="20"/>
      <c r="L121" s="20"/>
      <c r="M121" s="20"/>
    </row>
    <row r="122" spans="1:13" x14ac:dyDescent="0.25">
      <c r="A122" s="106"/>
      <c r="B122" s="22"/>
      <c r="C122" s="23" t="s">
        <v>91</v>
      </c>
      <c r="D122" s="24" t="s">
        <v>23</v>
      </c>
      <c r="E122" s="24">
        <v>0.3</v>
      </c>
      <c r="F122" s="25">
        <f>E122*F121</f>
        <v>3.2399999999999998E-2</v>
      </c>
      <c r="G122" s="26"/>
      <c r="H122" s="26"/>
      <c r="I122" s="26"/>
      <c r="J122" s="26"/>
      <c r="K122" s="26"/>
      <c r="L122" s="26"/>
      <c r="M122" s="26"/>
    </row>
    <row r="123" spans="1:13" x14ac:dyDescent="0.25">
      <c r="A123" s="107"/>
      <c r="B123" s="22"/>
      <c r="C123" s="23" t="s">
        <v>92</v>
      </c>
      <c r="D123" s="24" t="s">
        <v>39</v>
      </c>
      <c r="E123" s="24">
        <v>1.03</v>
      </c>
      <c r="F123" s="25">
        <f>F121*E123</f>
        <v>0.11124000000000001</v>
      </c>
      <c r="G123" s="26"/>
      <c r="H123" s="26"/>
      <c r="I123" s="26"/>
      <c r="J123" s="26"/>
      <c r="K123" s="26"/>
      <c r="L123" s="26"/>
      <c r="M123" s="26"/>
    </row>
    <row r="124" spans="1:13" ht="60" x14ac:dyDescent="0.25">
      <c r="A124" s="99">
        <v>6</v>
      </c>
      <c r="B124" s="71" t="s">
        <v>107</v>
      </c>
      <c r="C124" s="17" t="s">
        <v>113</v>
      </c>
      <c r="D124" s="18" t="s">
        <v>15</v>
      </c>
      <c r="E124" s="19"/>
      <c r="F124" s="20">
        <v>360</v>
      </c>
      <c r="G124" s="20"/>
      <c r="H124" s="20"/>
      <c r="I124" s="20"/>
      <c r="J124" s="20"/>
      <c r="K124" s="20"/>
      <c r="L124" s="20"/>
      <c r="M124" s="20"/>
    </row>
    <row r="125" spans="1:13" x14ac:dyDescent="0.25">
      <c r="A125" s="99"/>
      <c r="B125" s="71"/>
      <c r="C125" s="23" t="s">
        <v>20</v>
      </c>
      <c r="D125" s="24" t="s">
        <v>21</v>
      </c>
      <c r="E125" s="24">
        <f>37.5/1000</f>
        <v>3.7499999999999999E-2</v>
      </c>
      <c r="F125" s="25">
        <f>E125*F124</f>
        <v>13.5</v>
      </c>
      <c r="G125" s="26"/>
      <c r="H125" s="26"/>
      <c r="I125" s="26"/>
      <c r="J125" s="26"/>
      <c r="K125" s="26"/>
      <c r="L125" s="26"/>
      <c r="M125" s="26"/>
    </row>
    <row r="126" spans="1:13" x14ac:dyDescent="0.25">
      <c r="A126" s="99"/>
      <c r="B126" s="71"/>
      <c r="C126" s="23" t="s">
        <v>109</v>
      </c>
      <c r="D126" s="24" t="s">
        <v>23</v>
      </c>
      <c r="E126" s="24">
        <v>3.0200000000000001E-3</v>
      </c>
      <c r="F126" s="25">
        <f>F124*E126</f>
        <v>1.0871999999999999</v>
      </c>
      <c r="G126" s="26"/>
      <c r="H126" s="26"/>
      <c r="I126" s="26"/>
      <c r="J126" s="26"/>
      <c r="K126" s="26"/>
      <c r="L126" s="26"/>
      <c r="M126" s="26"/>
    </row>
    <row r="127" spans="1:13" x14ac:dyDescent="0.25">
      <c r="A127" s="99"/>
      <c r="B127" s="71"/>
      <c r="C127" s="72" t="s">
        <v>110</v>
      </c>
      <c r="D127" s="24" t="s">
        <v>23</v>
      </c>
      <c r="E127" s="24">
        <v>3.7000000000000002E-3</v>
      </c>
      <c r="F127" s="25">
        <f>F124*E127</f>
        <v>1.3320000000000001</v>
      </c>
      <c r="G127" s="26"/>
      <c r="H127" s="26"/>
      <c r="I127" s="26"/>
      <c r="J127" s="26"/>
      <c r="K127" s="26"/>
      <c r="L127" s="26"/>
      <c r="M127" s="26"/>
    </row>
    <row r="128" spans="1:13" x14ac:dyDescent="0.25">
      <c r="A128" s="99"/>
      <c r="B128" s="71"/>
      <c r="C128" s="72" t="s">
        <v>111</v>
      </c>
      <c r="D128" s="24" t="s">
        <v>23</v>
      </c>
      <c r="E128" s="24">
        <v>1.11E-2</v>
      </c>
      <c r="F128" s="25">
        <f>F124*E128</f>
        <v>3.996</v>
      </c>
      <c r="G128" s="26"/>
      <c r="H128" s="26"/>
      <c r="I128" s="26"/>
      <c r="J128" s="26"/>
      <c r="K128" s="26"/>
      <c r="L128" s="26"/>
      <c r="M128" s="26"/>
    </row>
    <row r="129" spans="1:13" x14ac:dyDescent="0.25">
      <c r="A129" s="99"/>
      <c r="B129" s="71"/>
      <c r="C129" s="23" t="s">
        <v>26</v>
      </c>
      <c r="D129" s="24" t="s">
        <v>27</v>
      </c>
      <c r="E129" s="24">
        <v>2.3E-3</v>
      </c>
      <c r="F129" s="25">
        <f>F124*E129</f>
        <v>0.82799999999999996</v>
      </c>
      <c r="G129" s="26"/>
      <c r="H129" s="26"/>
      <c r="I129" s="26"/>
      <c r="J129" s="26"/>
      <c r="K129" s="26"/>
      <c r="L129" s="26"/>
      <c r="M129" s="26"/>
    </row>
    <row r="130" spans="1:13" x14ac:dyDescent="0.25">
      <c r="A130" s="99"/>
      <c r="B130" s="71"/>
      <c r="C130" s="23" t="s">
        <v>95</v>
      </c>
      <c r="D130" s="24" t="s">
        <v>39</v>
      </c>
      <c r="E130" s="13">
        <f>97.4/1000</f>
        <v>9.74E-2</v>
      </c>
      <c r="F130" s="25">
        <f>E130*F124</f>
        <v>35.064</v>
      </c>
      <c r="G130" s="26"/>
      <c r="H130" s="26"/>
      <c r="I130" s="26"/>
      <c r="J130" s="26"/>
      <c r="K130" s="26"/>
      <c r="L130" s="26"/>
      <c r="M130" s="26"/>
    </row>
    <row r="131" spans="1:13" x14ac:dyDescent="0.25">
      <c r="A131" s="99"/>
      <c r="B131" s="71"/>
      <c r="C131" s="23" t="s">
        <v>54</v>
      </c>
      <c r="D131" s="24" t="s">
        <v>27</v>
      </c>
      <c r="E131" s="24">
        <f>14.5/1000</f>
        <v>1.4500000000000001E-2</v>
      </c>
      <c r="F131" s="25">
        <f>E131*F124</f>
        <v>5.2200000000000006</v>
      </c>
      <c r="G131" s="26"/>
      <c r="H131" s="26"/>
      <c r="I131" s="26"/>
      <c r="J131" s="26"/>
      <c r="K131" s="26"/>
      <c r="L131" s="26"/>
      <c r="M131" s="26"/>
    </row>
    <row r="132" spans="1:13" ht="45" x14ac:dyDescent="0.25">
      <c r="A132" s="100">
        <v>7</v>
      </c>
      <c r="B132" s="73" t="s">
        <v>114</v>
      </c>
      <c r="C132" s="51" t="s">
        <v>115</v>
      </c>
      <c r="D132" s="52" t="s">
        <v>15</v>
      </c>
      <c r="E132" s="53"/>
      <c r="F132" s="10">
        <v>23</v>
      </c>
      <c r="G132" s="10"/>
      <c r="H132" s="54"/>
      <c r="I132" s="10"/>
      <c r="J132" s="54"/>
      <c r="K132" s="10"/>
      <c r="L132" s="54"/>
      <c r="M132" s="54"/>
    </row>
    <row r="133" spans="1:13" x14ac:dyDescent="0.25">
      <c r="A133" s="100"/>
      <c r="B133" s="73"/>
      <c r="C133" s="74" t="s">
        <v>20</v>
      </c>
      <c r="D133" s="75" t="s">
        <v>72</v>
      </c>
      <c r="E133" s="76">
        <v>3.1699999999999999E-2</v>
      </c>
      <c r="F133" s="77">
        <f>E133*F132</f>
        <v>0.72909999999999997</v>
      </c>
      <c r="G133" s="76"/>
      <c r="H133" s="78"/>
      <c r="I133" s="78"/>
      <c r="J133" s="78"/>
      <c r="K133" s="78"/>
      <c r="L133" s="78"/>
      <c r="M133" s="78"/>
    </row>
    <row r="134" spans="1:13" x14ac:dyDescent="0.25">
      <c r="A134" s="100"/>
      <c r="B134" s="73"/>
      <c r="C134" s="74" t="s">
        <v>116</v>
      </c>
      <c r="D134" s="75" t="s">
        <v>23</v>
      </c>
      <c r="E134" s="76">
        <v>3.5100000000000001E-3</v>
      </c>
      <c r="F134" s="77">
        <f>E134*F132</f>
        <v>8.0729999999999996E-2</v>
      </c>
      <c r="G134" s="76"/>
      <c r="H134" s="78"/>
      <c r="I134" s="78"/>
      <c r="J134" s="78"/>
      <c r="K134" s="78"/>
      <c r="L134" s="78"/>
      <c r="M134" s="78"/>
    </row>
    <row r="135" spans="1:13" x14ac:dyDescent="0.25">
      <c r="A135" s="100"/>
      <c r="B135" s="73"/>
      <c r="C135" s="74" t="s">
        <v>82</v>
      </c>
      <c r="D135" s="75" t="s">
        <v>23</v>
      </c>
      <c r="E135" s="76">
        <v>9.7000000000000005E-4</v>
      </c>
      <c r="F135" s="77">
        <f>E135*F132</f>
        <v>2.231E-2</v>
      </c>
      <c r="G135" s="76"/>
      <c r="H135" s="78"/>
      <c r="I135" s="78"/>
      <c r="J135" s="78"/>
      <c r="K135" s="78"/>
      <c r="L135" s="78"/>
      <c r="M135" s="78"/>
    </row>
    <row r="136" spans="1:13" x14ac:dyDescent="0.25">
      <c r="A136" s="100"/>
      <c r="B136" s="73"/>
      <c r="C136" s="74" t="s">
        <v>117</v>
      </c>
      <c r="D136" s="75" t="s">
        <v>23</v>
      </c>
      <c r="E136" s="76">
        <v>1.0999999999999999E-2</v>
      </c>
      <c r="F136" s="77">
        <f>E136*F132</f>
        <v>0.253</v>
      </c>
      <c r="G136" s="76"/>
      <c r="H136" s="78"/>
      <c r="I136" s="78"/>
      <c r="J136" s="78"/>
      <c r="K136" s="78"/>
      <c r="L136" s="78"/>
      <c r="M136" s="78"/>
    </row>
    <row r="137" spans="1:13" x14ac:dyDescent="0.25">
      <c r="A137" s="100"/>
      <c r="B137" s="73"/>
      <c r="C137" s="74" t="s">
        <v>118</v>
      </c>
      <c r="D137" s="75" t="s">
        <v>23</v>
      </c>
      <c r="E137" s="76">
        <v>4.4999999999999999E-4</v>
      </c>
      <c r="F137" s="77">
        <f>E137*F133</f>
        <v>3.2809499999999998E-4</v>
      </c>
      <c r="G137" s="76"/>
      <c r="H137" s="78"/>
      <c r="I137" s="78"/>
      <c r="J137" s="78"/>
      <c r="K137" s="78"/>
      <c r="L137" s="78"/>
      <c r="M137" s="78"/>
    </row>
    <row r="138" spans="1:13" x14ac:dyDescent="0.25">
      <c r="A138" s="100"/>
      <c r="B138" s="73"/>
      <c r="C138" s="74" t="s">
        <v>83</v>
      </c>
      <c r="D138" s="75" t="s">
        <v>19</v>
      </c>
      <c r="E138" s="76">
        <v>0.122</v>
      </c>
      <c r="F138" s="77">
        <f>E138*F132</f>
        <v>2.806</v>
      </c>
      <c r="G138" s="76"/>
      <c r="H138" s="78"/>
      <c r="I138" s="78"/>
      <c r="J138" s="78"/>
      <c r="K138" s="78"/>
      <c r="L138" s="78"/>
      <c r="M138" s="78"/>
    </row>
    <row r="139" spans="1:13" ht="30" x14ac:dyDescent="0.25">
      <c r="A139" s="101">
        <v>5</v>
      </c>
      <c r="B139" s="79" t="s">
        <v>119</v>
      </c>
      <c r="C139" s="17" t="s">
        <v>120</v>
      </c>
      <c r="D139" s="18" t="s">
        <v>19</v>
      </c>
      <c r="E139" s="19"/>
      <c r="F139" s="20">
        <v>4.95</v>
      </c>
      <c r="G139" s="20"/>
      <c r="H139" s="20"/>
      <c r="I139" s="20"/>
      <c r="J139" s="20"/>
      <c r="K139" s="20"/>
      <c r="L139" s="20"/>
      <c r="M139" s="20"/>
    </row>
    <row r="140" spans="1:13" x14ac:dyDescent="0.25">
      <c r="A140" s="101"/>
      <c r="B140" s="79"/>
      <c r="C140" s="44" t="s">
        <v>20</v>
      </c>
      <c r="D140" s="13" t="s">
        <v>21</v>
      </c>
      <c r="E140" s="13">
        <v>11.2</v>
      </c>
      <c r="F140" s="25">
        <f>F139*E140</f>
        <v>55.44</v>
      </c>
      <c r="G140" s="45"/>
      <c r="H140" s="45"/>
      <c r="I140" s="45"/>
      <c r="J140" s="45"/>
      <c r="K140" s="45"/>
      <c r="L140" s="45"/>
      <c r="M140" s="45"/>
    </row>
    <row r="141" spans="1:13" x14ac:dyDescent="0.25">
      <c r="A141" s="101"/>
      <c r="B141" s="79"/>
      <c r="C141" s="44" t="s">
        <v>42</v>
      </c>
      <c r="D141" s="13" t="s">
        <v>27</v>
      </c>
      <c r="E141" s="13">
        <v>0.79</v>
      </c>
      <c r="F141" s="25">
        <f>E141*F139</f>
        <v>3.9105000000000003</v>
      </c>
      <c r="G141" s="45"/>
      <c r="H141" s="45"/>
      <c r="I141" s="45"/>
      <c r="J141" s="45"/>
      <c r="K141" s="45"/>
      <c r="L141" s="45"/>
      <c r="M141" s="45"/>
    </row>
    <row r="142" spans="1:13" x14ac:dyDescent="0.25">
      <c r="A142" s="101"/>
      <c r="B142" s="79"/>
      <c r="C142" s="44" t="s">
        <v>74</v>
      </c>
      <c r="D142" s="13" t="s">
        <v>19</v>
      </c>
      <c r="E142" s="13">
        <v>1.0149999999999999</v>
      </c>
      <c r="F142" s="25">
        <f>E142*F139</f>
        <v>5.0242499999999994</v>
      </c>
      <c r="G142" s="45"/>
      <c r="H142" s="45"/>
      <c r="I142" s="45"/>
      <c r="J142" s="45"/>
      <c r="K142" s="45"/>
      <c r="L142" s="45"/>
      <c r="M142" s="45"/>
    </row>
    <row r="143" spans="1:13" x14ac:dyDescent="0.25">
      <c r="A143" s="101"/>
      <c r="B143" s="79"/>
      <c r="C143" s="44" t="s">
        <v>50</v>
      </c>
      <c r="D143" s="13" t="s">
        <v>19</v>
      </c>
      <c r="E143" s="13">
        <v>0.1149</v>
      </c>
      <c r="F143" s="25">
        <f>E143*F139</f>
        <v>0.56875500000000001</v>
      </c>
      <c r="G143" s="45"/>
      <c r="H143" s="45"/>
      <c r="I143" s="45"/>
      <c r="J143" s="45"/>
      <c r="K143" s="45"/>
      <c r="L143" s="45"/>
      <c r="M143" s="45"/>
    </row>
    <row r="144" spans="1:13" x14ac:dyDescent="0.25">
      <c r="A144" s="101"/>
      <c r="B144" s="79"/>
      <c r="C144" s="44" t="s">
        <v>54</v>
      </c>
      <c r="D144" s="13" t="s">
        <v>27</v>
      </c>
      <c r="E144" s="13">
        <v>2.2799999999999998</v>
      </c>
      <c r="F144" s="25">
        <f>E144*F139</f>
        <v>11.286</v>
      </c>
      <c r="G144" s="45"/>
      <c r="H144" s="45"/>
      <c r="I144" s="45"/>
      <c r="J144" s="45"/>
      <c r="K144" s="45"/>
      <c r="L144" s="45"/>
      <c r="M144" s="45"/>
    </row>
    <row r="145" spans="1:13" x14ac:dyDescent="0.25">
      <c r="A145" s="102">
        <v>8</v>
      </c>
      <c r="B145" s="80" t="s">
        <v>121</v>
      </c>
      <c r="C145" s="17" t="s">
        <v>122</v>
      </c>
      <c r="D145" s="18" t="s">
        <v>53</v>
      </c>
      <c r="E145" s="19"/>
      <c r="F145" s="20">
        <v>42</v>
      </c>
      <c r="G145" s="20"/>
      <c r="H145" s="20"/>
      <c r="I145" s="20"/>
      <c r="J145" s="20"/>
      <c r="K145" s="20"/>
      <c r="L145" s="20"/>
      <c r="M145" s="20"/>
    </row>
    <row r="146" spans="1:13" x14ac:dyDescent="0.25">
      <c r="A146" s="102"/>
      <c r="B146" s="80"/>
      <c r="C146" s="44" t="s">
        <v>20</v>
      </c>
      <c r="D146" s="13" t="s">
        <v>21</v>
      </c>
      <c r="E146" s="13">
        <v>3.97</v>
      </c>
      <c r="F146" s="25">
        <f>F145*E146</f>
        <v>166.74</v>
      </c>
      <c r="G146" s="45"/>
      <c r="H146" s="45"/>
      <c r="I146" s="45"/>
      <c r="J146" s="45"/>
      <c r="K146" s="45"/>
      <c r="L146" s="45"/>
      <c r="M146" s="45"/>
    </row>
    <row r="147" spans="1:13" x14ac:dyDescent="0.25">
      <c r="A147" s="102"/>
      <c r="B147" s="80"/>
      <c r="C147" s="44" t="s">
        <v>26</v>
      </c>
      <c r="D147" s="13" t="s">
        <v>27</v>
      </c>
      <c r="E147" s="13">
        <v>5.1000000000000004E-3</v>
      </c>
      <c r="F147" s="25">
        <f>E147*F145</f>
        <v>0.2142</v>
      </c>
      <c r="G147" s="45"/>
      <c r="H147" s="45"/>
      <c r="I147" s="45"/>
      <c r="J147" s="45"/>
      <c r="K147" s="45"/>
      <c r="L147" s="45"/>
      <c r="M147" s="45"/>
    </row>
    <row r="148" spans="1:13" x14ac:dyDescent="0.25">
      <c r="A148" s="102"/>
      <c r="B148" s="80"/>
      <c r="C148" s="44" t="s">
        <v>123</v>
      </c>
      <c r="D148" s="13" t="s">
        <v>17</v>
      </c>
      <c r="E148" s="13"/>
      <c r="F148" s="25">
        <v>14</v>
      </c>
      <c r="G148" s="45"/>
      <c r="H148" s="45"/>
      <c r="I148" s="45"/>
      <c r="J148" s="45"/>
      <c r="K148" s="45"/>
      <c r="L148" s="45"/>
      <c r="M148" s="45"/>
    </row>
    <row r="149" spans="1:13" x14ac:dyDescent="0.25">
      <c r="A149" s="102"/>
      <c r="B149" s="80"/>
      <c r="C149" s="44" t="s">
        <v>124</v>
      </c>
      <c r="D149" s="13" t="s">
        <v>17</v>
      </c>
      <c r="E149" s="13"/>
      <c r="F149" s="25">
        <v>14</v>
      </c>
      <c r="G149" s="45"/>
      <c r="H149" s="45"/>
      <c r="I149" s="45"/>
      <c r="J149" s="45"/>
      <c r="K149" s="45"/>
      <c r="L149" s="45"/>
      <c r="M149" s="45"/>
    </row>
    <row r="150" spans="1:13" x14ac:dyDescent="0.25">
      <c r="A150" s="102"/>
      <c r="B150" s="80"/>
      <c r="C150" s="44" t="s">
        <v>54</v>
      </c>
      <c r="D150" s="13" t="s">
        <v>27</v>
      </c>
      <c r="E150" s="13">
        <v>0.53900000000000003</v>
      </c>
      <c r="F150" s="25">
        <f>E150*F145</f>
        <v>22.638000000000002</v>
      </c>
      <c r="G150" s="45"/>
      <c r="H150" s="45"/>
      <c r="I150" s="45"/>
      <c r="J150" s="45"/>
      <c r="K150" s="45"/>
      <c r="L150" s="45"/>
      <c r="M150" s="45"/>
    </row>
    <row r="151" spans="1:13" x14ac:dyDescent="0.25">
      <c r="A151" s="13"/>
      <c r="B151" s="66"/>
      <c r="C151" s="67" t="s">
        <v>125</v>
      </c>
      <c r="D151" s="13"/>
      <c r="E151" s="13"/>
      <c r="F151" s="25"/>
      <c r="G151" s="66"/>
      <c r="H151" s="20"/>
      <c r="I151" s="20"/>
      <c r="J151" s="20"/>
      <c r="K151" s="20"/>
      <c r="L151" s="20"/>
      <c r="M151" s="20"/>
    </row>
    <row r="152" spans="1:13" x14ac:dyDescent="0.25">
      <c r="A152" s="13"/>
      <c r="B152" s="66"/>
      <c r="C152" s="67"/>
      <c r="D152" s="13"/>
      <c r="E152" s="13"/>
      <c r="F152" s="25"/>
      <c r="G152" s="66"/>
      <c r="H152" s="20"/>
      <c r="I152" s="20"/>
      <c r="J152" s="20"/>
      <c r="K152" s="20"/>
      <c r="L152" s="20"/>
      <c r="M152" s="20"/>
    </row>
    <row r="153" spans="1:13" ht="58.5" x14ac:dyDescent="0.25">
      <c r="A153" s="13"/>
      <c r="B153" s="13"/>
      <c r="C153" s="81" t="s">
        <v>126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1:13" ht="30" x14ac:dyDescent="0.25">
      <c r="A154" s="13"/>
      <c r="B154" s="15"/>
      <c r="C154" s="12" t="s">
        <v>127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1:13" ht="15" customHeight="1" x14ac:dyDescent="0.25">
      <c r="A155" s="103">
        <v>1</v>
      </c>
      <c r="B155" s="15" t="s">
        <v>128</v>
      </c>
      <c r="C155" s="17" t="s">
        <v>129</v>
      </c>
      <c r="D155" s="18" t="s">
        <v>19</v>
      </c>
      <c r="E155" s="19"/>
      <c r="F155" s="20">
        <v>350</v>
      </c>
      <c r="G155" s="20"/>
      <c r="H155" s="20"/>
      <c r="I155" s="20"/>
      <c r="J155" s="20"/>
      <c r="K155" s="20"/>
      <c r="L155" s="20"/>
      <c r="M155" s="20"/>
    </row>
    <row r="156" spans="1:13" x14ac:dyDescent="0.25">
      <c r="A156" s="104"/>
      <c r="B156" s="22"/>
      <c r="C156" s="72" t="s">
        <v>130</v>
      </c>
      <c r="D156" s="82" t="s">
        <v>21</v>
      </c>
      <c r="E156" s="24">
        <f>1.5*0.7</f>
        <v>1.0499999999999998</v>
      </c>
      <c r="F156" s="57">
        <f>E156*F155</f>
        <v>367.49999999999994</v>
      </c>
      <c r="G156" s="24"/>
      <c r="H156" s="26"/>
      <c r="I156" s="26"/>
      <c r="J156" s="26"/>
      <c r="K156" s="26"/>
      <c r="L156" s="26"/>
      <c r="M156" s="26"/>
    </row>
    <row r="157" spans="1:13" ht="60" x14ac:dyDescent="0.25">
      <c r="A157" s="103">
        <v>2</v>
      </c>
      <c r="B157" s="21">
        <v>37639</v>
      </c>
      <c r="C157" s="17" t="s">
        <v>131</v>
      </c>
      <c r="D157" s="18" t="s">
        <v>19</v>
      </c>
      <c r="E157" s="19"/>
      <c r="F157" s="20">
        <v>750</v>
      </c>
      <c r="G157" s="20"/>
      <c r="H157" s="20"/>
      <c r="I157" s="20"/>
      <c r="J157" s="20"/>
      <c r="K157" s="20"/>
      <c r="L157" s="20"/>
      <c r="M157" s="20"/>
    </row>
    <row r="158" spans="1:13" x14ac:dyDescent="0.25">
      <c r="A158" s="104"/>
      <c r="B158" s="22"/>
      <c r="C158" s="23" t="s">
        <v>20</v>
      </c>
      <c r="D158" s="24" t="s">
        <v>21</v>
      </c>
      <c r="E158" s="24">
        <v>1.74</v>
      </c>
      <c r="F158" s="25">
        <f>F157*E158</f>
        <v>1305</v>
      </c>
      <c r="G158" s="26"/>
      <c r="H158" s="26"/>
      <c r="I158" s="26"/>
      <c r="J158" s="26"/>
      <c r="K158" s="26"/>
      <c r="L158" s="26"/>
      <c r="M158" s="26"/>
    </row>
    <row r="159" spans="1:13" x14ac:dyDescent="0.25">
      <c r="A159" s="104"/>
      <c r="B159" s="22"/>
      <c r="C159" s="23" t="s">
        <v>22</v>
      </c>
      <c r="D159" s="24" t="s">
        <v>23</v>
      </c>
      <c r="E159" s="24">
        <v>2.3800000000000002E-3</v>
      </c>
      <c r="F159" s="25">
        <f>E159*F157</f>
        <v>1.7850000000000001</v>
      </c>
      <c r="G159" s="26"/>
      <c r="H159" s="26"/>
      <c r="I159" s="26"/>
      <c r="J159" s="26"/>
      <c r="K159" s="26"/>
      <c r="L159" s="26"/>
      <c r="M159" s="26"/>
    </row>
    <row r="160" spans="1:13" ht="30" x14ac:dyDescent="0.25">
      <c r="A160" s="93">
        <v>4</v>
      </c>
      <c r="B160" s="29" t="s">
        <v>28</v>
      </c>
      <c r="C160" s="17" t="s">
        <v>29</v>
      </c>
      <c r="D160" s="18" t="s">
        <v>19</v>
      </c>
      <c r="E160" s="19"/>
      <c r="F160" s="20">
        <v>1250</v>
      </c>
      <c r="G160" s="20"/>
      <c r="H160" s="20"/>
      <c r="I160" s="20"/>
      <c r="J160" s="20"/>
      <c r="K160" s="20"/>
      <c r="L160" s="20"/>
      <c r="M160" s="20"/>
    </row>
    <row r="161" spans="1:13" x14ac:dyDescent="0.25">
      <c r="A161" s="94"/>
      <c r="B161" s="30"/>
      <c r="C161" s="23" t="s">
        <v>30</v>
      </c>
      <c r="D161" s="24" t="s">
        <v>23</v>
      </c>
      <c r="E161" s="24">
        <v>1.43</v>
      </c>
      <c r="F161" s="25">
        <f>E161*F160</f>
        <v>1787.5</v>
      </c>
      <c r="G161" s="26"/>
      <c r="H161" s="26"/>
      <c r="I161" s="26"/>
      <c r="J161" s="26"/>
      <c r="K161" s="26"/>
      <c r="L161" s="26"/>
      <c r="M161" s="26"/>
    </row>
    <row r="162" spans="1:13" x14ac:dyDescent="0.25">
      <c r="A162" s="95"/>
      <c r="B162" s="31"/>
      <c r="C162" s="23" t="s">
        <v>31</v>
      </c>
      <c r="D162" s="24" t="s">
        <v>23</v>
      </c>
      <c r="E162" s="24">
        <v>1.43</v>
      </c>
      <c r="F162" s="25">
        <f>E162*F160</f>
        <v>1787.5</v>
      </c>
      <c r="G162" s="26"/>
      <c r="H162" s="26"/>
      <c r="I162" s="26"/>
      <c r="J162" s="26"/>
      <c r="K162" s="26"/>
      <c r="L162" s="26"/>
      <c r="M162" s="26"/>
    </row>
    <row r="163" spans="1:13" x14ac:dyDescent="0.25">
      <c r="A163" s="32"/>
      <c r="B163" s="33"/>
      <c r="C163" s="34" t="s">
        <v>132</v>
      </c>
      <c r="D163" s="24"/>
      <c r="E163" s="24"/>
      <c r="F163" s="25"/>
      <c r="G163" s="26"/>
      <c r="H163" s="34"/>
      <c r="I163" s="34"/>
      <c r="J163" s="34"/>
      <c r="K163" s="34"/>
      <c r="L163" s="34"/>
      <c r="M163" s="34"/>
    </row>
    <row r="164" spans="1:13" x14ac:dyDescent="0.25">
      <c r="A164" s="32"/>
      <c r="B164" s="33"/>
      <c r="C164" s="34"/>
      <c r="D164" s="24"/>
      <c r="E164" s="24"/>
      <c r="F164" s="25"/>
      <c r="G164" s="26"/>
      <c r="H164" s="34"/>
      <c r="I164" s="34"/>
      <c r="J164" s="34"/>
      <c r="K164" s="34"/>
      <c r="L164" s="34"/>
      <c r="M164" s="34"/>
    </row>
    <row r="165" spans="1:13" ht="30" x14ac:dyDescent="0.25">
      <c r="A165" s="13"/>
      <c r="B165" s="13"/>
      <c r="C165" s="12" t="s">
        <v>133</v>
      </c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1:13" ht="30" x14ac:dyDescent="0.25">
      <c r="A166" s="96">
        <v>1</v>
      </c>
      <c r="B166" s="38" t="s">
        <v>55</v>
      </c>
      <c r="C166" s="17" t="s">
        <v>134</v>
      </c>
      <c r="D166" s="18" t="s">
        <v>39</v>
      </c>
      <c r="E166" s="19"/>
      <c r="F166" s="20">
        <v>15.581</v>
      </c>
      <c r="G166" s="20"/>
      <c r="H166" s="20"/>
      <c r="I166" s="20"/>
      <c r="J166" s="20"/>
      <c r="K166" s="20"/>
      <c r="L166" s="20"/>
      <c r="M166" s="20"/>
    </row>
    <row r="167" spans="1:13" x14ac:dyDescent="0.25">
      <c r="A167" s="97"/>
      <c r="B167" s="38"/>
      <c r="C167" s="23" t="s">
        <v>20</v>
      </c>
      <c r="D167" s="24" t="s">
        <v>21</v>
      </c>
      <c r="E167" s="24">
        <v>24.4</v>
      </c>
      <c r="F167" s="25">
        <f>F166*E167</f>
        <v>380.17639999999994</v>
      </c>
      <c r="G167" s="26"/>
      <c r="H167" s="26"/>
      <c r="I167" s="26"/>
      <c r="J167" s="26"/>
      <c r="K167" s="26"/>
      <c r="L167" s="26"/>
      <c r="M167" s="26"/>
    </row>
    <row r="168" spans="1:13" x14ac:dyDescent="0.25">
      <c r="A168" s="97"/>
      <c r="B168" s="38"/>
      <c r="C168" s="23" t="s">
        <v>57</v>
      </c>
      <c r="D168" s="24" t="s">
        <v>39</v>
      </c>
      <c r="E168" s="24">
        <v>1</v>
      </c>
      <c r="F168" s="25">
        <f>E168*F166</f>
        <v>15.581</v>
      </c>
      <c r="G168" s="26"/>
      <c r="H168" s="26"/>
      <c r="I168" s="26"/>
      <c r="J168" s="26"/>
      <c r="K168" s="26"/>
      <c r="L168" s="26"/>
      <c r="M168" s="26"/>
    </row>
    <row r="169" spans="1:13" x14ac:dyDescent="0.25">
      <c r="A169" s="98"/>
      <c r="B169" s="38" t="s">
        <v>37</v>
      </c>
      <c r="C169" s="23" t="s">
        <v>58</v>
      </c>
      <c r="D169" s="24" t="s">
        <v>39</v>
      </c>
      <c r="E169" s="24">
        <v>1</v>
      </c>
      <c r="F169" s="25">
        <f>E169*F168</f>
        <v>15.581</v>
      </c>
      <c r="G169" s="26"/>
      <c r="H169" s="26"/>
      <c r="I169" s="26"/>
      <c r="J169" s="26"/>
      <c r="K169" s="26"/>
      <c r="L169" s="26"/>
      <c r="M169" s="26"/>
    </row>
    <row r="170" spans="1:13" ht="45" x14ac:dyDescent="0.25">
      <c r="A170" s="96">
        <v>2</v>
      </c>
      <c r="B170" s="41" t="s">
        <v>135</v>
      </c>
      <c r="C170" s="17" t="s">
        <v>136</v>
      </c>
      <c r="D170" s="18" t="s">
        <v>19</v>
      </c>
      <c r="E170" s="19"/>
      <c r="F170" s="20">
        <v>62.4</v>
      </c>
      <c r="G170" s="20"/>
      <c r="H170" s="20"/>
      <c r="I170" s="20"/>
      <c r="J170" s="20"/>
      <c r="K170" s="20"/>
      <c r="L170" s="20"/>
      <c r="M170" s="20"/>
    </row>
    <row r="171" spans="1:13" x14ac:dyDescent="0.25">
      <c r="A171" s="97"/>
      <c r="B171" s="42"/>
      <c r="C171" s="23" t="s">
        <v>20</v>
      </c>
      <c r="D171" s="24" t="s">
        <v>21</v>
      </c>
      <c r="E171" s="24">
        <v>8.82</v>
      </c>
      <c r="F171" s="25">
        <f>F170*E171</f>
        <v>550.36800000000005</v>
      </c>
      <c r="G171" s="26"/>
      <c r="H171" s="26"/>
      <c r="I171" s="26"/>
      <c r="J171" s="26"/>
      <c r="K171" s="26"/>
      <c r="L171" s="26"/>
      <c r="M171" s="26"/>
    </row>
    <row r="172" spans="1:13" x14ac:dyDescent="0.25">
      <c r="A172" s="97"/>
      <c r="B172" s="42"/>
      <c r="C172" s="23" t="s">
        <v>42</v>
      </c>
      <c r="D172" s="24" t="s">
        <v>27</v>
      </c>
      <c r="E172" s="24">
        <v>1.24</v>
      </c>
      <c r="F172" s="25">
        <f>E172*F170</f>
        <v>77.376000000000005</v>
      </c>
      <c r="G172" s="26"/>
      <c r="H172" s="26"/>
      <c r="I172" s="26"/>
      <c r="J172" s="26"/>
      <c r="K172" s="26"/>
      <c r="L172" s="26"/>
      <c r="M172" s="26"/>
    </row>
    <row r="173" spans="1:13" x14ac:dyDescent="0.25">
      <c r="A173" s="97"/>
      <c r="B173" s="42"/>
      <c r="C173" s="23" t="s">
        <v>137</v>
      </c>
      <c r="D173" s="24" t="s">
        <v>19</v>
      </c>
      <c r="E173" s="24">
        <v>1.0149999999999999</v>
      </c>
      <c r="F173" s="25">
        <f>E173*F170</f>
        <v>63.335999999999991</v>
      </c>
      <c r="G173" s="26"/>
      <c r="H173" s="26"/>
      <c r="I173" s="26"/>
      <c r="J173" s="26"/>
      <c r="K173" s="26"/>
      <c r="L173" s="26"/>
      <c r="M173" s="26"/>
    </row>
    <row r="174" spans="1:13" x14ac:dyDescent="0.25">
      <c r="A174" s="97"/>
      <c r="B174" s="38" t="s">
        <v>37</v>
      </c>
      <c r="C174" s="23" t="s">
        <v>48</v>
      </c>
      <c r="D174" s="24" t="s">
        <v>39</v>
      </c>
      <c r="E174" s="24">
        <v>2.35</v>
      </c>
      <c r="F174" s="25">
        <f>E174*F170</f>
        <v>146.64000000000001</v>
      </c>
      <c r="G174" s="26"/>
      <c r="H174" s="26"/>
      <c r="I174" s="26"/>
      <c r="J174" s="26"/>
      <c r="K174" s="26"/>
      <c r="L174" s="26"/>
      <c r="M174" s="26"/>
    </row>
    <row r="175" spans="1:13" x14ac:dyDescent="0.25">
      <c r="A175" s="97"/>
      <c r="B175" s="41"/>
      <c r="C175" s="23" t="s">
        <v>49</v>
      </c>
      <c r="D175" s="24" t="s">
        <v>15</v>
      </c>
      <c r="E175" s="24">
        <v>1.84</v>
      </c>
      <c r="F175" s="25">
        <f>E175*F170</f>
        <v>114.816</v>
      </c>
      <c r="G175" s="26"/>
      <c r="H175" s="26"/>
      <c r="I175" s="26"/>
      <c r="J175" s="26"/>
      <c r="K175" s="26"/>
      <c r="L175" s="26"/>
      <c r="M175" s="26"/>
    </row>
    <row r="176" spans="1:13" x14ac:dyDescent="0.25">
      <c r="A176" s="97"/>
      <c r="B176" s="42"/>
      <c r="C176" s="23" t="s">
        <v>50</v>
      </c>
      <c r="D176" s="24" t="s">
        <v>19</v>
      </c>
      <c r="E176" s="24">
        <v>5.1700000000000003E-2</v>
      </c>
      <c r="F176" s="25">
        <f>E176*F170</f>
        <v>3.2260800000000001</v>
      </c>
      <c r="G176" s="26"/>
      <c r="H176" s="26"/>
      <c r="I176" s="26"/>
      <c r="J176" s="26"/>
      <c r="K176" s="26"/>
      <c r="L176" s="26"/>
      <c r="M176" s="26"/>
    </row>
    <row r="177" spans="1:13" x14ac:dyDescent="0.25">
      <c r="A177" s="97"/>
      <c r="B177" s="42"/>
      <c r="C177" s="23" t="s">
        <v>138</v>
      </c>
      <c r="D177" s="24" t="s">
        <v>39</v>
      </c>
      <c r="E177" s="24">
        <v>1.2999999999999999E-3</v>
      </c>
      <c r="F177" s="25">
        <f>E177*F170</f>
        <v>8.1119999999999998E-2</v>
      </c>
      <c r="G177" s="26"/>
      <c r="H177" s="26"/>
      <c r="I177" s="26"/>
      <c r="J177" s="26"/>
      <c r="K177" s="26"/>
      <c r="L177" s="26"/>
      <c r="M177" s="26"/>
    </row>
    <row r="178" spans="1:13" x14ac:dyDescent="0.25">
      <c r="A178" s="98"/>
      <c r="B178" s="33"/>
      <c r="C178" s="23" t="s">
        <v>54</v>
      </c>
      <c r="D178" s="24" t="s">
        <v>27</v>
      </c>
      <c r="E178" s="24">
        <v>0.53</v>
      </c>
      <c r="F178" s="25">
        <f>E178*F170</f>
        <v>33.072000000000003</v>
      </c>
      <c r="G178" s="26"/>
      <c r="H178" s="26"/>
      <c r="I178" s="26"/>
      <c r="J178" s="26"/>
      <c r="K178" s="26"/>
      <c r="L178" s="26"/>
      <c r="M178" s="26"/>
    </row>
    <row r="179" spans="1:13" x14ac:dyDescent="0.25">
      <c r="A179" s="32"/>
      <c r="B179" s="33"/>
      <c r="C179" s="34" t="s">
        <v>139</v>
      </c>
      <c r="D179" s="24"/>
      <c r="E179" s="24"/>
      <c r="F179" s="25"/>
      <c r="G179" s="26"/>
      <c r="H179" s="34"/>
      <c r="I179" s="34"/>
      <c r="J179" s="34"/>
      <c r="K179" s="34"/>
      <c r="L179" s="34"/>
      <c r="M179" s="34"/>
    </row>
    <row r="180" spans="1:13" x14ac:dyDescent="0.25">
      <c r="A180" s="32"/>
      <c r="B180" s="33"/>
      <c r="C180" s="34"/>
      <c r="D180" s="24"/>
      <c r="E180" s="24"/>
      <c r="F180" s="25"/>
      <c r="G180" s="26"/>
      <c r="H180" s="34"/>
      <c r="I180" s="34"/>
      <c r="J180" s="34"/>
      <c r="K180" s="34"/>
      <c r="L180" s="34"/>
      <c r="M180" s="34"/>
    </row>
    <row r="181" spans="1:13" x14ac:dyDescent="0.25">
      <c r="A181" s="32"/>
      <c r="B181" s="33"/>
      <c r="C181" s="34"/>
      <c r="D181" s="24"/>
      <c r="E181" s="24"/>
      <c r="F181" s="25"/>
      <c r="G181" s="26"/>
      <c r="H181" s="34"/>
      <c r="I181" s="34"/>
      <c r="J181" s="34"/>
      <c r="K181" s="34"/>
      <c r="L181" s="34"/>
      <c r="M181" s="34"/>
    </row>
    <row r="182" spans="1:13" x14ac:dyDescent="0.25">
      <c r="A182" s="32"/>
      <c r="B182" s="33"/>
      <c r="C182" s="34" t="s">
        <v>140</v>
      </c>
      <c r="D182" s="24"/>
      <c r="E182" s="24"/>
      <c r="F182" s="25"/>
      <c r="G182" s="26"/>
      <c r="H182" s="34"/>
      <c r="I182" s="34"/>
      <c r="J182" s="34"/>
      <c r="K182" s="34"/>
      <c r="L182" s="34"/>
      <c r="M182" s="34"/>
    </row>
    <row r="183" spans="1:13" ht="15.75" x14ac:dyDescent="0.3">
      <c r="A183" s="83"/>
      <c r="B183" s="83"/>
      <c r="C183" s="84" t="s">
        <v>141</v>
      </c>
      <c r="D183" s="85"/>
      <c r="E183" s="20"/>
      <c r="F183" s="20"/>
      <c r="G183" s="20"/>
      <c r="H183" s="20"/>
      <c r="I183" s="20"/>
      <c r="J183" s="20"/>
      <c r="K183" s="20"/>
      <c r="L183" s="20"/>
      <c r="M183" s="20"/>
    </row>
    <row r="184" spans="1:13" ht="15.75" x14ac:dyDescent="0.3">
      <c r="A184" s="83"/>
      <c r="B184" s="83"/>
      <c r="C184" s="84" t="s">
        <v>9</v>
      </c>
      <c r="D184" s="86"/>
      <c r="E184" s="20"/>
      <c r="F184" s="20"/>
      <c r="G184" s="20"/>
      <c r="H184" s="20"/>
      <c r="I184" s="20"/>
      <c r="J184" s="20"/>
      <c r="K184" s="20"/>
      <c r="L184" s="20"/>
      <c r="M184" s="20"/>
    </row>
    <row r="185" spans="1:13" ht="15.75" x14ac:dyDescent="0.3">
      <c r="A185" s="28"/>
      <c r="B185" s="28"/>
      <c r="C185" s="12" t="s">
        <v>142</v>
      </c>
      <c r="D185" s="87"/>
      <c r="E185" s="87"/>
      <c r="F185" s="88"/>
      <c r="G185" s="12"/>
      <c r="H185" s="10"/>
      <c r="I185" s="89"/>
      <c r="J185" s="89"/>
      <c r="K185" s="89"/>
      <c r="L185" s="89"/>
      <c r="M185" s="90"/>
    </row>
    <row r="186" spans="1:13" ht="15.75" x14ac:dyDescent="0.3">
      <c r="A186" s="28"/>
      <c r="B186" s="28"/>
      <c r="C186" s="12" t="s">
        <v>9</v>
      </c>
      <c r="D186" s="12"/>
      <c r="E186" s="12"/>
      <c r="F186" s="88"/>
      <c r="G186" s="12"/>
      <c r="H186" s="10"/>
      <c r="I186" s="89"/>
      <c r="J186" s="89"/>
      <c r="K186" s="89"/>
      <c r="L186" s="89"/>
      <c r="M186" s="90"/>
    </row>
    <row r="187" spans="1:13" ht="15.75" x14ac:dyDescent="0.3">
      <c r="A187" s="28"/>
      <c r="B187" s="28"/>
      <c r="C187" s="12" t="s">
        <v>143</v>
      </c>
      <c r="D187" s="87">
        <v>0.03</v>
      </c>
      <c r="E187" s="87"/>
      <c r="F187" s="88"/>
      <c r="G187" s="12"/>
      <c r="H187" s="10"/>
      <c r="I187" s="89"/>
      <c r="J187" s="89"/>
      <c r="K187" s="89"/>
      <c r="L187" s="89"/>
      <c r="M187" s="90"/>
    </row>
    <row r="188" spans="1:13" ht="15.75" x14ac:dyDescent="0.3">
      <c r="A188" s="28"/>
      <c r="B188" s="28"/>
      <c r="C188" s="12" t="s">
        <v>9</v>
      </c>
      <c r="D188" s="12"/>
      <c r="E188" s="12"/>
      <c r="F188" s="88"/>
      <c r="G188" s="12"/>
      <c r="H188" s="10"/>
      <c r="I188" s="89"/>
      <c r="J188" s="89"/>
      <c r="K188" s="89"/>
      <c r="L188" s="89"/>
      <c r="M188" s="90"/>
    </row>
    <row r="189" spans="1:13" ht="15.75" x14ac:dyDescent="0.3">
      <c r="A189" s="28"/>
      <c r="B189" s="28"/>
      <c r="C189" s="12" t="s">
        <v>144</v>
      </c>
      <c r="D189" s="87">
        <v>0.18</v>
      </c>
      <c r="E189" s="87"/>
      <c r="F189" s="88"/>
      <c r="G189" s="12"/>
      <c r="H189" s="10"/>
      <c r="I189" s="89"/>
      <c r="J189" s="89"/>
      <c r="K189" s="89"/>
      <c r="L189" s="89"/>
      <c r="M189" s="90"/>
    </row>
    <row r="190" spans="1:13" ht="15.75" x14ac:dyDescent="0.3">
      <c r="A190" s="28"/>
      <c r="B190" s="28"/>
      <c r="C190" s="12" t="s">
        <v>9</v>
      </c>
      <c r="D190" s="12"/>
      <c r="E190" s="12"/>
      <c r="F190" s="88"/>
      <c r="G190" s="12"/>
      <c r="H190" s="10"/>
      <c r="I190" s="89"/>
      <c r="J190" s="89"/>
      <c r="K190" s="89"/>
      <c r="L190" s="89"/>
      <c r="M190" s="90"/>
    </row>
    <row r="192" spans="1:13" x14ac:dyDescent="0.25">
      <c r="M192" s="91"/>
    </row>
    <row r="194" spans="3:5" ht="15" customHeight="1" x14ac:dyDescent="0.25">
      <c r="C194" s="92" t="s">
        <v>146</v>
      </c>
      <c r="D194" s="92"/>
      <c r="E194" s="92"/>
    </row>
  </sheetData>
  <mergeCells count="41">
    <mergeCell ref="M5:M6"/>
    <mergeCell ref="A13:A15"/>
    <mergeCell ref="L1:M1"/>
    <mergeCell ref="A2:M2"/>
    <mergeCell ref="A5:A6"/>
    <mergeCell ref="B5:B6"/>
    <mergeCell ref="C5:C6"/>
    <mergeCell ref="D5:D6"/>
    <mergeCell ref="E5:E6"/>
    <mergeCell ref="A45:A48"/>
    <mergeCell ref="F5:F6"/>
    <mergeCell ref="G5:H5"/>
    <mergeCell ref="I5:J5"/>
    <mergeCell ref="K5:L5"/>
    <mergeCell ref="A16:A19"/>
    <mergeCell ref="A20:A22"/>
    <mergeCell ref="A26:A30"/>
    <mergeCell ref="A31:A35"/>
    <mergeCell ref="A36:A44"/>
    <mergeCell ref="A121:A123"/>
    <mergeCell ref="A49:A53"/>
    <mergeCell ref="A54:A56"/>
    <mergeCell ref="A60:A66"/>
    <mergeCell ref="A67:A73"/>
    <mergeCell ref="A74:A80"/>
    <mergeCell ref="A81:A83"/>
    <mergeCell ref="A84:A89"/>
    <mergeCell ref="A93:A102"/>
    <mergeCell ref="A103:A109"/>
    <mergeCell ref="A110:A112"/>
    <mergeCell ref="A113:A120"/>
    <mergeCell ref="C194:E194"/>
    <mergeCell ref="A160:A162"/>
    <mergeCell ref="A166:A169"/>
    <mergeCell ref="A170:A178"/>
    <mergeCell ref="A124:A131"/>
    <mergeCell ref="A132:A138"/>
    <mergeCell ref="A139:A144"/>
    <mergeCell ref="A145:A150"/>
    <mergeCell ref="A155:A156"/>
    <mergeCell ref="A157:A1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Lavrenti Museliani</dc:creator>
  <cp:lastModifiedBy>Lavrenti Museliani</cp:lastModifiedBy>
  <dcterms:created xsi:type="dcterms:W3CDTF">2019-01-09T09:37:42Z</dcterms:created>
  <dcterms:modified xsi:type="dcterms:W3CDTF">2019-01-09T10:10:35Z</dcterms:modified>
</cp:coreProperties>
</file>