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66" activeTab="0"/>
  </bookViews>
  <sheets>
    <sheet name="ნაერთი" sheetId="1" r:id="rId1"/>
    <sheet name="გ-14" sheetId="2" r:id="rId2"/>
    <sheet name="№2" sheetId="3" state="hidden" r:id="rId3"/>
  </sheets>
  <definedNames/>
  <calcPr fullCalcOnLoad="1"/>
</workbook>
</file>

<file path=xl/sharedStrings.xml><?xml version="1.0" encoding="utf-8"?>
<sst xmlns="http://schemas.openxmlformats.org/spreadsheetml/2006/main" count="194" uniqueCount="112">
  <si>
    <t>ლარი</t>
  </si>
  <si>
    <t>გეგმიური დაგროვება</t>
  </si>
  <si>
    <t>ტ</t>
  </si>
  <si>
    <t>ჯამი:</t>
  </si>
  <si>
    <t>მანქანები</t>
  </si>
  <si>
    <t>მ3</t>
  </si>
  <si>
    <t>მასალა</t>
  </si>
  <si>
    <t>სულ</t>
  </si>
  <si>
    <t>შეადგინა</t>
  </si>
  <si>
    <t>ხელფასი</t>
  </si>
  <si>
    <t>ჯამი</t>
  </si>
  <si>
    <t>თავი 2</t>
  </si>
  <si>
    <t>სულ თავი 2</t>
  </si>
  <si>
    <t>სულ თავები   1- 12</t>
  </si>
  <si>
    <t>მშენებლობის ძირითადი ობიექტები</t>
  </si>
  <si>
    <t>კგ</t>
  </si>
  <si>
    <t>სხვა მასალა</t>
  </si>
  <si>
    <t>მ2</t>
  </si>
  <si>
    <t>გაუთვალისწინებელი ხარჯები    3%</t>
  </si>
  <si>
    <t>შრომატევადობა</t>
  </si>
  <si>
    <t>მ</t>
  </si>
  <si>
    <t xml:space="preserve"> ხარჯთაღრიცხვა შედგენილია 2018 წ. II კვარტლის დონეზე</t>
  </si>
  <si>
    <t>შიფრი</t>
  </si>
  <si>
    <t xml:space="preserve"> სამუშაოს დასახელება</t>
  </si>
  <si>
    <t>განზ. ერთ</t>
  </si>
  <si>
    <t>ნორმა ერთ</t>
  </si>
  <si>
    <t>რაოდე  ნობა</t>
  </si>
  <si>
    <t>მანქანა მექანიზმი</t>
  </si>
  <si>
    <t>ერთ. ფასი</t>
  </si>
  <si>
    <t>კ/სთ</t>
  </si>
  <si>
    <t>მ/სთ</t>
  </si>
  <si>
    <t>მასალების ტრანსპორტირება მასალების ღირებულებიდან</t>
  </si>
  <si>
    <t>ზედნადები ხარჯები</t>
  </si>
  <si>
    <t>ვ. გლინსკი</t>
  </si>
  <si>
    <t>4.2-31</t>
  </si>
  <si>
    <t>საღებავი ანტიკოროზიული</t>
  </si>
  <si>
    <t>სხვა მანქანა</t>
  </si>
  <si>
    <t>მ³</t>
  </si>
  <si>
    <t>15.164-7</t>
  </si>
  <si>
    <t>ლოკალური საორიენტაციო ხარჯთაღრიცხვა №2</t>
  </si>
  <si>
    <t>დამატებითი ღირებულების გადასახადი 18%</t>
  </si>
  <si>
    <t>№№</t>
  </si>
  <si>
    <t>საჩხერის მუნიციპალიტეტში ჭალა-ორღულის არხის სარწყავი სისტემის სათავე ნაგებობებისა და მაგისტრალური არხის რეაბილიტაცია</t>
  </si>
  <si>
    <r>
      <t>მ</t>
    </r>
    <r>
      <rPr>
        <sz val="12"/>
        <rFont val="Trebuchet MS"/>
        <family val="2"/>
      </rPr>
      <t>³</t>
    </r>
  </si>
  <si>
    <t>2.1-32</t>
  </si>
  <si>
    <t>მაგისტრალური არხის  და მარცხენა განშტოების გაწმენდა</t>
  </si>
  <si>
    <t>არხის წმენდა ექსკავატორით გრუნტის ა/თვითმცლელზე დატვირთვით</t>
  </si>
  <si>
    <t>1.53-12 კ=1.2</t>
  </si>
  <si>
    <t>შრომატევადობა 0.0114*1.2</t>
  </si>
  <si>
    <t>ექსკავატორი 0.65მ3/ჩ 0.0249*1.2</t>
  </si>
  <si>
    <t>გრუნტის გატანა 5 კმ-მდე</t>
  </si>
  <si>
    <t>სრფ 15-5</t>
  </si>
  <si>
    <t>ლითონის მილის დ=80მმ  დემონტაჟი</t>
  </si>
  <si>
    <t>22.5-14 კ=0.6</t>
  </si>
  <si>
    <t>შრომატევადობა 1.42*0.6</t>
  </si>
  <si>
    <t>სხვა მანქანა 0.791*0.6</t>
  </si>
  <si>
    <t>სხვა მასალა 0.338*0.6</t>
  </si>
  <si>
    <t>22.5-12</t>
  </si>
  <si>
    <t>ლითონის მილის დ=630*5მმ შეძენა-მონტაჟი  ჰიდრავლიკური გამოცდით</t>
  </si>
  <si>
    <t>ლითონის მილი დ=630*5მმ 1.003*77.067</t>
  </si>
  <si>
    <t>ლითონის მილის შეღებვა ანტიკოროზიული საღებავით ორ ფენად</t>
  </si>
  <si>
    <t>მარცხენა განშტოება  L=1470მ</t>
  </si>
  <si>
    <r>
      <t xml:space="preserve">მაგისტრალური არხი  </t>
    </r>
    <r>
      <rPr>
        <b/>
        <sz val="12"/>
        <rFont val="Arial"/>
        <family val="2"/>
      </rPr>
      <t>L</t>
    </r>
    <r>
      <rPr>
        <b/>
        <sz val="12"/>
        <rFont val="Sylfaen"/>
        <family val="1"/>
      </rPr>
      <t>=2537მ (პკ0+00-პკ25+37.00)</t>
    </r>
  </si>
  <si>
    <r>
      <t>მ</t>
    </r>
    <r>
      <rPr>
        <sz val="12"/>
        <color indexed="10"/>
        <rFont val="Trebuchet MS"/>
        <family val="2"/>
      </rPr>
      <t>³</t>
    </r>
  </si>
  <si>
    <t>ლითონის მილის დ=400მმ  დემონტაჟი</t>
  </si>
  <si>
    <t>ჰა</t>
  </si>
  <si>
    <t>მილხიდის მოწყობა</t>
  </si>
  <si>
    <t>მ²</t>
  </si>
  <si>
    <t>III კატ.  გრუნტის დამუშავება ტრანშეაში ექსკავატორით გრუნტის  გვერდზე დაყრით</t>
  </si>
  <si>
    <t>არხის ფერდის და ძირის დამუშავება ხელით</t>
  </si>
  <si>
    <t xml:space="preserve">           მილხიდის მოწყობა</t>
  </si>
  <si>
    <t>III კატ. გრუნტის დამუშავება ტრანშეაში  ხელით</t>
  </si>
  <si>
    <t xml:space="preserve"> ქვიშა-ხრეშოვანი ფენის მოწყობა საპროექტო მილის ქვეშ მოსამზადებელი ფენა δ-25სმ დატკეპნით</t>
  </si>
  <si>
    <t>კედლების  ჰიდროიზოლაცია 2 ფენა ბიტუმით</t>
  </si>
  <si>
    <t xml:space="preserve"> მილის შეღებვა ანტიკოროზიული საღებავით (ორი ფენა)</t>
  </si>
  <si>
    <t>მილის შემოყრა რბილი გრუნტიტ</t>
  </si>
  <si>
    <t>არხის ამოვსება მოზიდული გრუნტით</t>
  </si>
  <si>
    <t>არხის გასწვრივ ორივე მხარეზე მეჩხერი ბუჩქნარის გაკაფვა, შეგროვება, გატანა 50მ-ზე ბელტების მოცილება და დაწვა</t>
  </si>
  <si>
    <t>III კატ.  გრუნტის დამუშავება ტრანშეაში ექსკავატორით  0.65მ3/ჩ გრუნტის  გვერდზე დაყრით</t>
  </si>
  <si>
    <t>სველი, მწებავი გრუნტის დამუშავება ექსკავატორით 0.65მ3/ჩ გრუნტის გვერდზე დაყრით</t>
  </si>
  <si>
    <t>ქვაბულის ამოვსება ადგილობრივი გრუნტით</t>
  </si>
  <si>
    <t>გრუნტის ზიდვა 5 კმ-ზე</t>
  </si>
  <si>
    <t>III კატ. გრუნტის დამუშავება კარიერში ექსკავატორით გრუნტის  ა/თვითმცლელზე დატვირთვით</t>
  </si>
  <si>
    <t xml:space="preserve"> მილის სათავისის მოწყობა  მონოლითური ბეტონით  В-22,5 (W6,F200)</t>
  </si>
  <si>
    <t>არხის ძირის მოპირკეთება ანაკრები რკ/ბეტონის ფილით ზომით 3.0*1.0*0.12მ (ბეტონი     B25 W6 F200 არმატურა AIII) (6ცალი)</t>
  </si>
  <si>
    <t xml:space="preserve">მოპირკეტებული ფილების შორის ნაკერების შევსება ბიტუმით გაჟღენთილი ფიცრით </t>
  </si>
  <si>
    <t>გარდაბნის სარწყავი სისტემის გ-14 გამანაწილებელზე გადასასვლელი მილხიდის მოწყობა</t>
  </si>
  <si>
    <r>
      <t xml:space="preserve">     </t>
    </r>
    <r>
      <rPr>
        <b/>
        <sz val="12"/>
        <rFont val="Arial"/>
        <family val="2"/>
      </rPr>
      <t>ავტოგზაზე  საფარის                 მოწყობა</t>
    </r>
  </si>
  <si>
    <t>დემონტირებული კონსტრუქციების დატვირთვა ა/მანქანაზე</t>
  </si>
  <si>
    <t>კონსტრუქციების ზიდვა 20 კმ-ის მანძილზე</t>
  </si>
  <si>
    <t>სატენდერო ხარჯთაღრიცხვა №1</t>
  </si>
  <si>
    <t>არხის კედლის მოპირკეთება ანაკრები რკ/ბეტონის ფილით ზომით 3.0*1.4*0.12მ (ბეტონი     B25 W6 F200 არმატურა AIII) (11ცალი)</t>
  </si>
  <si>
    <t>#</t>
  </si>
  <si>
    <t>ხარჯთაღრიცხვის ნომერი</t>
  </si>
  <si>
    <t xml:space="preserve"> </t>
  </si>
  <si>
    <t xml:space="preserve">III კატ.  გრუნტის მოჭრა ბულდოზერით,მოჭრილი გრუნტის გადაადგილება 15მეტრზე. </t>
  </si>
  <si>
    <r>
      <t xml:space="preserve"> ლიტონის მილის   </t>
    </r>
    <r>
      <rPr>
        <sz val="12"/>
        <rFont val="Sylfaen"/>
        <family val="1"/>
      </rPr>
      <t>Ø</t>
    </r>
    <r>
      <rPr>
        <sz val="14.4"/>
        <rFont val="Sylfaen"/>
        <family val="1"/>
      </rPr>
      <t xml:space="preserve">1,2მ </t>
    </r>
    <r>
      <rPr>
        <sz val="12"/>
        <rFont val="Sylfaen"/>
        <family val="1"/>
      </rPr>
      <t xml:space="preserve">დემონტაჟი </t>
    </r>
  </si>
  <si>
    <t xml:space="preserve"> რკინა-ბეტონის მილის L-6მ  Ø1,2მ დემონტაჟი </t>
  </si>
  <si>
    <t xml:space="preserve"> ქვიშა-ხრეშოვანი ნარევის  დატკეპნა ხელით</t>
  </si>
  <si>
    <t>მოსამზადებელი ფენის მოწყობა ღორღით  δ-10სმ კედლებისათვის</t>
  </si>
  <si>
    <t>ავტოგზის ქვესადები ფენის მოწყობა ქვიშა-ხრეშოვანი ნარევით სისქით 20სმ</t>
  </si>
  <si>
    <r>
      <t xml:space="preserve"> </t>
    </r>
    <r>
      <rPr>
        <sz val="12"/>
        <rFont val="AcadNusx"/>
        <family val="0"/>
      </rPr>
      <t>#</t>
    </r>
    <r>
      <rPr>
        <sz val="12"/>
        <rFont val="Sylfaen"/>
        <family val="1"/>
      </rPr>
      <t>1</t>
    </r>
  </si>
  <si>
    <t>მოსამზადებელი სამუშაოები</t>
  </si>
  <si>
    <t>არხის ძირზე  მოსამზადებელი ფენის მოწყობა ქვიშა-ხრეშოვანი  ნარევით, სისქით 10სმ</t>
  </si>
  <si>
    <t>ფოლადის მილის (ГОСТ 10704-91) d=1220*9მმ შეძენა - მოწყობა  ( L-7.0მ)</t>
  </si>
  <si>
    <t>ავტოგზის ღორღის საფარის მოწყობა  სისქით 20სმ</t>
  </si>
  <si>
    <t>არხის ფერდზე  მოსამზადებალი ფენის მოწყობაქვიშა-ხრეშოვანი  ნარევით, სისქით 10სმ</t>
  </si>
  <si>
    <t>გარდაბნის სარწყავი სისტემის გ-14 გამანაწილებელზე გადასასვლელი მილხიდის მოწყობის</t>
  </si>
  <si>
    <t xml:space="preserve">სატენდერო  ნაკრები ხარჯთაღრიცხვა </t>
  </si>
  <si>
    <t xml:space="preserve"> ხარჯთაღრიცხვის  დასახელება</t>
  </si>
  <si>
    <t xml:space="preserve">სულ </t>
  </si>
  <si>
    <t xml:space="preserve">         არხის მოწყობა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</si>
</sst>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0.000"/>
    <numFmt numFmtId="189" formatCode="0.0000"/>
    <numFmt numFmtId="190" formatCode="0.000000"/>
    <numFmt numFmtId="191" formatCode="0.00000"/>
    <numFmt numFmtId="192" formatCode="0.0"/>
    <numFmt numFmtId="193" formatCode="0.0000000"/>
    <numFmt numFmtId="194" formatCode="0.00000000"/>
    <numFmt numFmtId="195" formatCode="0.00;[Red]0.00"/>
    <numFmt numFmtId="196" formatCode="0.000000000"/>
    <numFmt numFmtId="197" formatCode="0.0000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000"/>
    <numFmt numFmtId="203" formatCode="0.000000000000"/>
    <numFmt numFmtId="204" formatCode="_-* #,##0.000_р_._-;\-* #,##0.000_р_._-;_-* &quot;-&quot;??_р_._-;_-@_-"/>
    <numFmt numFmtId="205" formatCode="_(* #,##0_);_(* \(#,##0\);_(* &quot;-&quot;??_);_(@_)"/>
    <numFmt numFmtId="206" formatCode="0.0%"/>
    <numFmt numFmtId="207" formatCode="_-* #,##0.000_р_._-;\-* #,##0.000_р_._-;_-* &quot;-&quot;???_р_._-;_-@_-"/>
    <numFmt numFmtId="208" formatCode="[$-409]dddd\,\ mmmm\ dd\,\ yyyy"/>
    <numFmt numFmtId="209" formatCode="#,##0.0000_);\(#,##0.0000\)"/>
  </numFmts>
  <fonts count="58">
    <font>
      <sz val="10"/>
      <name val="Arial Cyr"/>
      <family val="0"/>
    </font>
    <font>
      <sz val="10"/>
      <name val="Arial"/>
      <family val="2"/>
    </font>
    <font>
      <sz val="12"/>
      <name val="AcadNusx"/>
      <family val="0"/>
    </font>
    <font>
      <sz val="12"/>
      <name val="Sylfaen"/>
      <family val="1"/>
    </font>
    <font>
      <b/>
      <sz val="12"/>
      <name val="Sylfaen"/>
      <family val="1"/>
    </font>
    <font>
      <sz val="12"/>
      <name val="Trebuchet MS"/>
      <family val="2"/>
    </font>
    <font>
      <b/>
      <sz val="12"/>
      <name val="Arial"/>
      <family val="2"/>
    </font>
    <font>
      <sz val="12"/>
      <color indexed="10"/>
      <name val="Trebuchet MS"/>
      <family val="2"/>
    </font>
    <font>
      <sz val="14.4"/>
      <name val="Sylfae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Sylfaen"/>
      <family val="1"/>
    </font>
    <font>
      <sz val="12"/>
      <color indexed="8"/>
      <name val="Sylfaen"/>
      <family val="1"/>
    </font>
    <font>
      <sz val="12"/>
      <color indexed="8"/>
      <name val="Arial"/>
      <family val="2"/>
    </font>
    <font>
      <b/>
      <sz val="12"/>
      <color indexed="8"/>
      <name val="Sylfaen"/>
      <family val="1"/>
    </font>
    <font>
      <b/>
      <sz val="12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Sylfaen"/>
      <family val="1"/>
    </font>
    <font>
      <sz val="12"/>
      <color theme="1"/>
      <name val="Sylfaen"/>
      <family val="1"/>
    </font>
    <font>
      <sz val="12"/>
      <color theme="1"/>
      <name val="Arial"/>
      <family val="2"/>
    </font>
    <font>
      <b/>
      <sz val="12"/>
      <color theme="1"/>
      <name val="Sylfaen"/>
      <family val="1"/>
    </font>
    <font>
      <b/>
      <sz val="12"/>
      <color rgb="FFFF0000"/>
      <name val="Sylfae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0" xfId="0" applyNumberFormat="1" applyFont="1" applyFill="1" applyAlignment="1">
      <alignment horizontal="left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2" fontId="3" fillId="0" borderId="10" xfId="36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Alignment="1">
      <alignment horizontal="left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3" fillId="33" borderId="10" xfId="0" applyNumberFormat="1" applyFont="1" applyFill="1" applyBorder="1" applyAlignment="1">
      <alignment vertical="center" wrapText="1"/>
    </xf>
    <xf numFmtId="2" fontId="53" fillId="34" borderId="0" xfId="0" applyNumberFormat="1" applyFont="1" applyFill="1" applyAlignment="1">
      <alignment horizontal="left"/>
    </xf>
    <xf numFmtId="2" fontId="3" fillId="35" borderId="0" xfId="0" applyNumberFormat="1" applyFont="1" applyFill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0" fontId="53" fillId="33" borderId="15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/>
    </xf>
    <xf numFmtId="0" fontId="5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Alignment="1">
      <alignment/>
    </xf>
    <xf numFmtId="2" fontId="53" fillId="33" borderId="15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vertical="top" wrapText="1"/>
    </xf>
    <xf numFmtId="0" fontId="3" fillId="35" borderId="10" xfId="36" applyNumberFormat="1" applyFont="1" applyFill="1" applyBorder="1" applyAlignment="1">
      <alignment horizontal="center" vertical="center"/>
      <protection/>
    </xf>
    <xf numFmtId="0" fontId="3" fillId="35" borderId="0" xfId="0" applyNumberFormat="1" applyFont="1" applyFill="1" applyAlignment="1">
      <alignment horizontal="left"/>
    </xf>
    <xf numFmtId="0" fontId="3" fillId="35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8" fontId="53" fillId="33" borderId="15" xfId="0" applyNumberFormat="1" applyFont="1" applyFill="1" applyBorder="1" applyAlignment="1">
      <alignment horizontal="center" vertical="center" wrapText="1"/>
    </xf>
    <xf numFmtId="2" fontId="3" fillId="35" borderId="10" xfId="36" applyNumberFormat="1" applyFont="1" applyFill="1" applyBorder="1" applyAlignment="1">
      <alignment horizontal="center" vertical="center"/>
      <protection/>
    </xf>
    <xf numFmtId="2" fontId="53" fillId="34" borderId="15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33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33" borderId="0" xfId="0" applyFont="1" applyFill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6" borderId="0" xfId="0" applyNumberFormat="1" applyFont="1" applyFill="1" applyAlignment="1">
      <alignment/>
    </xf>
    <xf numFmtId="188" fontId="3" fillId="0" borderId="0" xfId="0" applyNumberFormat="1" applyFont="1" applyAlignment="1">
      <alignment horizontal="left"/>
    </xf>
    <xf numFmtId="2" fontId="0" fillId="33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53" fillId="34" borderId="15" xfId="0" applyNumberFormat="1" applyFont="1" applyFill="1" applyBorder="1" applyAlignment="1">
      <alignment horizontal="center" vertical="center" wrapText="1"/>
    </xf>
    <xf numFmtId="0" fontId="53" fillId="34" borderId="0" xfId="0" applyNumberFormat="1" applyFont="1" applyFill="1" applyAlignment="1">
      <alignment/>
    </xf>
    <xf numFmtId="0" fontId="53" fillId="34" borderId="0" xfId="0" applyNumberFormat="1" applyFont="1" applyFill="1" applyAlignment="1">
      <alignment horizontal="left"/>
    </xf>
    <xf numFmtId="0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53" fillId="33" borderId="0" xfId="0" applyNumberFormat="1" applyFont="1" applyFill="1" applyAlignment="1">
      <alignment horizontal="left"/>
    </xf>
    <xf numFmtId="0" fontId="53" fillId="33" borderId="0" xfId="0" applyNumberFormat="1" applyFont="1" applyFill="1" applyAlignment="1">
      <alignment horizontal="left"/>
    </xf>
    <xf numFmtId="0" fontId="53" fillId="33" borderId="0" xfId="0" applyNumberFormat="1" applyFont="1" applyFill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33" borderId="0" xfId="0" applyNumberFormat="1" applyFont="1" applyFill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54" fillId="33" borderId="10" xfId="0" applyNumberFormat="1" applyFont="1" applyFill="1" applyBorder="1" applyAlignment="1">
      <alignment horizontal="left" vertical="center" wrapText="1"/>
    </xf>
    <xf numFmtId="0" fontId="55" fillId="33" borderId="10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0" xfId="36" applyNumberFormat="1" applyFont="1" applyFill="1" applyBorder="1" applyAlignment="1">
      <alignment horizontal="center" vertical="center"/>
      <protection/>
    </xf>
    <xf numFmtId="2" fontId="3" fillId="33" borderId="10" xfId="36" applyNumberFormat="1" applyFont="1" applyFill="1" applyBorder="1" applyAlignment="1">
      <alignment horizontal="center" vertical="center"/>
      <protection/>
    </xf>
    <xf numFmtId="0" fontId="3" fillId="33" borderId="0" xfId="0" applyNumberFormat="1" applyFont="1" applyFill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 wrapText="1"/>
    </xf>
    <xf numFmtId="192" fontId="3" fillId="33" borderId="15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56" fillId="33" borderId="15" xfId="0" applyNumberFormat="1" applyFont="1" applyFill="1" applyBorder="1" applyAlignment="1">
      <alignment horizontal="center" vertical="center" wrapText="1"/>
    </xf>
    <xf numFmtId="0" fontId="56" fillId="33" borderId="24" xfId="0" applyNumberFormat="1" applyFont="1" applyFill="1" applyBorder="1" applyAlignment="1">
      <alignment horizontal="center" vertical="center" wrapText="1"/>
    </xf>
    <xf numFmtId="0" fontId="56" fillId="33" borderId="25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/>
    </xf>
    <xf numFmtId="0" fontId="57" fillId="0" borderId="10" xfId="0" applyNumberFormat="1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10" xfId="34"/>
    <cellStyle name="Normal 5" xfId="35"/>
    <cellStyle name="Normal_gare wyalsadfenigagarini 2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81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7.25390625" style="7" customWidth="1"/>
    <col min="2" max="2" width="22.125" style="76" customWidth="1"/>
    <col min="3" max="3" width="36.00390625" style="34" customWidth="1"/>
    <col min="4" max="4" width="17.625" style="18" customWidth="1"/>
    <col min="5" max="16384" width="9.125" style="7" customWidth="1"/>
  </cols>
  <sheetData>
    <row r="1" spans="1:4" ht="38.25" customHeight="1">
      <c r="A1" s="135" t="s">
        <v>107</v>
      </c>
      <c r="B1" s="135"/>
      <c r="C1" s="135"/>
      <c r="D1" s="135"/>
    </row>
    <row r="2" spans="1:4" s="2" customFormat="1" ht="18.75" thickBot="1">
      <c r="A2" s="136" t="s">
        <v>108</v>
      </c>
      <c r="B2" s="136"/>
      <c r="C2" s="136"/>
      <c r="D2" s="136"/>
    </row>
    <row r="3" spans="1:4" s="8" customFormat="1" ht="37.5" customHeight="1">
      <c r="A3" s="127" t="s">
        <v>92</v>
      </c>
      <c r="B3" s="129" t="s">
        <v>93</v>
      </c>
      <c r="C3" s="131" t="s">
        <v>109</v>
      </c>
      <c r="D3" s="133" t="s">
        <v>7</v>
      </c>
    </row>
    <row r="4" spans="1:4" s="2" customFormat="1" ht="54.75" customHeight="1">
      <c r="A4" s="128"/>
      <c r="B4" s="130"/>
      <c r="C4" s="132"/>
      <c r="D4" s="134"/>
    </row>
    <row r="5" spans="1:4" s="14" customFormat="1" ht="18">
      <c r="A5" s="19">
        <v>1</v>
      </c>
      <c r="B5" s="13">
        <v>2</v>
      </c>
      <c r="C5" s="13">
        <v>3</v>
      </c>
      <c r="D5" s="20">
        <v>4</v>
      </c>
    </row>
    <row r="6" spans="1:4" s="2" customFormat="1" ht="18">
      <c r="A6" s="21"/>
      <c r="B6" s="17"/>
      <c r="C6" s="16" t="s">
        <v>11</v>
      </c>
      <c r="D6" s="20"/>
    </row>
    <row r="7" spans="1:4" s="2" customFormat="1" ht="41.25" customHeight="1">
      <c r="A7" s="21"/>
      <c r="B7" s="17"/>
      <c r="C7" s="10" t="s">
        <v>14</v>
      </c>
      <c r="D7" s="20"/>
    </row>
    <row r="8" spans="1:4" s="18" customFormat="1" ht="60.75" customHeight="1" thickBot="1">
      <c r="A8" s="4">
        <v>2</v>
      </c>
      <c r="B8" s="1" t="s">
        <v>101</v>
      </c>
      <c r="C8" s="123" t="s">
        <v>66</v>
      </c>
      <c r="D8" s="124"/>
    </row>
    <row r="9" spans="1:4" ht="20.25" customHeight="1" thickBot="1">
      <c r="A9" s="6"/>
      <c r="B9" s="73"/>
      <c r="C9" s="125" t="s">
        <v>12</v>
      </c>
      <c r="D9" s="105"/>
    </row>
    <row r="10" spans="1:7" s="8" customFormat="1" ht="18">
      <c r="A10" s="22"/>
      <c r="B10" s="72"/>
      <c r="C10" s="16" t="s">
        <v>13</v>
      </c>
      <c r="D10" s="77"/>
      <c r="E10" s="2"/>
      <c r="F10" s="2"/>
      <c r="G10" s="2"/>
    </row>
    <row r="11" spans="1:7" s="8" customFormat="1" ht="46.5" customHeight="1">
      <c r="A11" s="21" t="s">
        <v>94</v>
      </c>
      <c r="B11" s="17"/>
      <c r="C11" s="15" t="s">
        <v>18</v>
      </c>
      <c r="D11" s="3"/>
      <c r="E11" s="2"/>
      <c r="F11" s="2"/>
      <c r="G11" s="2"/>
    </row>
    <row r="12" spans="1:7" s="8" customFormat="1" ht="18">
      <c r="A12" s="21"/>
      <c r="B12" s="17"/>
      <c r="C12" s="126" t="s">
        <v>3</v>
      </c>
      <c r="D12" s="3"/>
      <c r="E12" s="2"/>
      <c r="F12" s="2"/>
      <c r="G12" s="2"/>
    </row>
    <row r="13" spans="1:7" s="8" customFormat="1" ht="49.5" customHeight="1" thickBot="1">
      <c r="A13" s="23"/>
      <c r="B13" s="75"/>
      <c r="C13" s="99" t="s">
        <v>40</v>
      </c>
      <c r="D13" s="78"/>
      <c r="E13" s="2"/>
      <c r="F13" s="2"/>
      <c r="G13" s="2"/>
    </row>
    <row r="14" spans="1:7" s="8" customFormat="1" ht="18.75" thickBot="1">
      <c r="A14" s="24"/>
      <c r="B14" s="74"/>
      <c r="C14" s="125" t="s">
        <v>110</v>
      </c>
      <c r="D14" s="79"/>
      <c r="E14" s="2"/>
      <c r="F14" s="2"/>
      <c r="G14" s="2"/>
    </row>
    <row r="15" spans="2:7" s="8" customFormat="1" ht="18">
      <c r="B15" s="11"/>
      <c r="C15" s="100"/>
      <c r="D15" s="9"/>
      <c r="E15" s="2"/>
      <c r="F15" s="2"/>
      <c r="G15" s="2"/>
    </row>
    <row r="16" spans="2:7" s="8" customFormat="1" ht="18">
      <c r="B16" s="11"/>
      <c r="C16" s="101"/>
      <c r="D16" s="9"/>
      <c r="E16" s="2"/>
      <c r="F16" s="2"/>
      <c r="G16" s="2"/>
    </row>
    <row r="17" spans="2:7" s="8" customFormat="1" ht="18">
      <c r="B17" s="11"/>
      <c r="C17" s="101"/>
      <c r="D17" s="9"/>
      <c r="E17" s="2"/>
      <c r="F17" s="2"/>
      <c r="G17" s="2"/>
    </row>
    <row r="18" spans="2:7" s="8" customFormat="1" ht="18">
      <c r="B18" s="11"/>
      <c r="C18" s="101"/>
      <c r="D18" s="9"/>
      <c r="E18" s="2"/>
      <c r="F18" s="2"/>
      <c r="G18" s="2"/>
    </row>
    <row r="19" spans="2:7" s="8" customFormat="1" ht="18">
      <c r="B19" s="11"/>
      <c r="C19" s="101"/>
      <c r="D19" s="9"/>
      <c r="E19" s="2"/>
      <c r="F19" s="2"/>
      <c r="G19" s="2"/>
    </row>
    <row r="20" spans="2:7" s="8" customFormat="1" ht="18">
      <c r="B20" s="11"/>
      <c r="C20" s="101"/>
      <c r="D20" s="9"/>
      <c r="E20" s="2"/>
      <c r="F20" s="2"/>
      <c r="G20" s="2"/>
    </row>
    <row r="21" spans="2:7" s="8" customFormat="1" ht="18">
      <c r="B21" s="11"/>
      <c r="C21" s="101"/>
      <c r="D21" s="9"/>
      <c r="E21" s="2"/>
      <c r="F21" s="2"/>
      <c r="G21" s="2"/>
    </row>
    <row r="22" spans="1:7" s="8" customFormat="1" ht="18">
      <c r="A22" s="2"/>
      <c r="B22" s="38"/>
      <c r="C22" s="25"/>
      <c r="D22" s="12"/>
      <c r="E22" s="2"/>
      <c r="F22" s="2"/>
      <c r="G22" s="2"/>
    </row>
    <row r="23" spans="1:7" s="8" customFormat="1" ht="18">
      <c r="A23" s="2"/>
      <c r="B23" s="38"/>
      <c r="C23" s="25"/>
      <c r="D23" s="12"/>
      <c r="E23" s="2"/>
      <c r="F23" s="2"/>
      <c r="G23" s="2"/>
    </row>
    <row r="24" spans="1:7" s="8" customFormat="1" ht="18">
      <c r="A24" s="2"/>
      <c r="B24" s="38"/>
      <c r="C24" s="25"/>
      <c r="D24" s="12"/>
      <c r="E24" s="2"/>
      <c r="F24" s="2"/>
      <c r="G24" s="2"/>
    </row>
    <row r="25" spans="1:7" s="8" customFormat="1" ht="18">
      <c r="A25" s="2"/>
      <c r="B25" s="38"/>
      <c r="C25" s="25"/>
      <c r="D25" s="12"/>
      <c r="E25" s="2"/>
      <c r="F25" s="2"/>
      <c r="G25" s="2"/>
    </row>
    <row r="26" spans="1:7" s="8" customFormat="1" ht="18">
      <c r="A26" s="2"/>
      <c r="B26" s="38"/>
      <c r="C26" s="25"/>
      <c r="D26" s="12"/>
      <c r="E26" s="2"/>
      <c r="F26" s="2"/>
      <c r="G26" s="2"/>
    </row>
    <row r="27" spans="1:7" s="8" customFormat="1" ht="18">
      <c r="A27" s="2"/>
      <c r="B27" s="38"/>
      <c r="C27" s="25"/>
      <c r="D27" s="12"/>
      <c r="E27" s="2"/>
      <c r="F27" s="2"/>
      <c r="G27" s="2"/>
    </row>
    <row r="28" spans="1:7" s="8" customFormat="1" ht="18">
      <c r="A28" s="2"/>
      <c r="B28" s="38"/>
      <c r="C28" s="25"/>
      <c r="D28" s="12"/>
      <c r="E28" s="2"/>
      <c r="F28" s="2"/>
      <c r="G28" s="2"/>
    </row>
    <row r="29" spans="1:7" s="8" customFormat="1" ht="18">
      <c r="A29" s="2"/>
      <c r="B29" s="38"/>
      <c r="C29" s="25"/>
      <c r="D29" s="12"/>
      <c r="E29" s="2"/>
      <c r="F29" s="2"/>
      <c r="G29" s="2"/>
    </row>
    <row r="30" spans="1:7" s="8" customFormat="1" ht="18">
      <c r="A30" s="2"/>
      <c r="B30" s="38"/>
      <c r="C30" s="25"/>
      <c r="D30" s="12"/>
      <c r="E30" s="2"/>
      <c r="F30" s="2"/>
      <c r="G30" s="2"/>
    </row>
    <row r="31" spans="1:7" s="8" customFormat="1" ht="18">
      <c r="A31" s="2"/>
      <c r="B31" s="38"/>
      <c r="C31" s="25"/>
      <c r="D31" s="12"/>
      <c r="E31" s="2"/>
      <c r="F31" s="2"/>
      <c r="G31" s="2"/>
    </row>
    <row r="32" spans="1:7" s="8" customFormat="1" ht="18">
      <c r="A32" s="2"/>
      <c r="B32" s="38"/>
      <c r="C32" s="25"/>
      <c r="D32" s="12"/>
      <c r="E32" s="2"/>
      <c r="F32" s="2"/>
      <c r="G32" s="2"/>
    </row>
    <row r="33" spans="1:7" s="8" customFormat="1" ht="18">
      <c r="A33" s="2"/>
      <c r="B33" s="38"/>
      <c r="C33" s="25"/>
      <c r="D33" s="12"/>
      <c r="E33" s="2"/>
      <c r="F33" s="2"/>
      <c r="G33" s="2"/>
    </row>
    <row r="34" spans="1:7" s="8" customFormat="1" ht="18">
      <c r="A34" s="2"/>
      <c r="B34" s="38"/>
      <c r="C34" s="25"/>
      <c r="D34" s="12"/>
      <c r="E34" s="2"/>
      <c r="F34" s="2"/>
      <c r="G34" s="2"/>
    </row>
    <row r="35" spans="1:7" s="8" customFormat="1" ht="18">
      <c r="A35" s="2"/>
      <c r="B35" s="38"/>
      <c r="C35" s="25"/>
      <c r="D35" s="12"/>
      <c r="E35" s="2"/>
      <c r="F35" s="2"/>
      <c r="G35" s="2"/>
    </row>
    <row r="36" spans="1:7" s="8" customFormat="1" ht="18">
      <c r="A36" s="2"/>
      <c r="B36" s="38"/>
      <c r="C36" s="25"/>
      <c r="D36" s="12"/>
      <c r="E36" s="2"/>
      <c r="F36" s="2"/>
      <c r="G36" s="2"/>
    </row>
    <row r="37" spans="1:7" s="8" customFormat="1" ht="18">
      <c r="A37" s="2"/>
      <c r="B37" s="38"/>
      <c r="C37" s="25"/>
      <c r="D37" s="12"/>
      <c r="E37" s="2"/>
      <c r="F37" s="2"/>
      <c r="G37" s="2"/>
    </row>
    <row r="38" spans="1:7" s="8" customFormat="1" ht="18">
      <c r="A38" s="2"/>
      <c r="B38" s="38"/>
      <c r="C38" s="25"/>
      <c r="D38" s="12"/>
      <c r="E38" s="2"/>
      <c r="F38" s="2"/>
      <c r="G38" s="2"/>
    </row>
    <row r="39" spans="1:7" s="8" customFormat="1" ht="18">
      <c r="A39" s="2"/>
      <c r="B39" s="38"/>
      <c r="C39" s="25"/>
      <c r="D39" s="12"/>
      <c r="E39" s="2"/>
      <c r="F39" s="2"/>
      <c r="G39" s="2"/>
    </row>
    <row r="40" spans="1:7" s="8" customFormat="1" ht="18">
      <c r="A40" s="2"/>
      <c r="B40" s="38"/>
      <c r="C40" s="25"/>
      <c r="D40" s="12"/>
      <c r="E40" s="2"/>
      <c r="F40" s="2"/>
      <c r="G40" s="2"/>
    </row>
    <row r="41" spans="1:7" s="8" customFormat="1" ht="18">
      <c r="A41" s="2"/>
      <c r="B41" s="38"/>
      <c r="C41" s="25"/>
      <c r="D41" s="12"/>
      <c r="E41" s="2"/>
      <c r="F41" s="2"/>
      <c r="G41" s="2"/>
    </row>
    <row r="42" spans="1:7" s="8" customFormat="1" ht="18">
      <c r="A42" s="2"/>
      <c r="B42" s="38"/>
      <c r="C42" s="25"/>
      <c r="D42" s="12"/>
      <c r="E42" s="2"/>
      <c r="F42" s="2"/>
      <c r="G42" s="2"/>
    </row>
    <row r="43" spans="1:7" s="8" customFormat="1" ht="18">
      <c r="A43" s="2"/>
      <c r="B43" s="38"/>
      <c r="C43" s="25"/>
      <c r="D43" s="12"/>
      <c r="E43" s="2"/>
      <c r="F43" s="2"/>
      <c r="G43" s="2"/>
    </row>
    <row r="44" spans="1:7" s="8" customFormat="1" ht="18">
      <c r="A44" s="2"/>
      <c r="B44" s="38"/>
      <c r="C44" s="25"/>
      <c r="D44" s="12"/>
      <c r="E44" s="2"/>
      <c r="F44" s="2"/>
      <c r="G44" s="2"/>
    </row>
    <row r="45" spans="1:7" s="8" customFormat="1" ht="18">
      <c r="A45" s="2"/>
      <c r="B45" s="38"/>
      <c r="C45" s="25"/>
      <c r="D45" s="12"/>
      <c r="E45" s="2"/>
      <c r="F45" s="2"/>
      <c r="G45" s="2"/>
    </row>
    <row r="46" spans="1:7" s="8" customFormat="1" ht="18">
      <c r="A46" s="2"/>
      <c r="B46" s="38"/>
      <c r="C46" s="25"/>
      <c r="D46" s="12"/>
      <c r="E46" s="2"/>
      <c r="F46" s="2"/>
      <c r="G46" s="2"/>
    </row>
    <row r="47" spans="1:7" s="8" customFormat="1" ht="18">
      <c r="A47" s="2"/>
      <c r="B47" s="38"/>
      <c r="C47" s="25"/>
      <c r="D47" s="12"/>
      <c r="E47" s="2"/>
      <c r="F47" s="2"/>
      <c r="G47" s="2"/>
    </row>
    <row r="48" spans="1:7" s="8" customFormat="1" ht="18">
      <c r="A48" s="2"/>
      <c r="B48" s="38"/>
      <c r="C48" s="25"/>
      <c r="D48" s="12"/>
      <c r="E48" s="2"/>
      <c r="F48" s="2"/>
      <c r="G48" s="2"/>
    </row>
    <row r="49" spans="1:7" s="8" customFormat="1" ht="18">
      <c r="A49" s="2"/>
      <c r="B49" s="38"/>
      <c r="C49" s="25"/>
      <c r="D49" s="12"/>
      <c r="E49" s="2"/>
      <c r="F49" s="2"/>
      <c r="G49" s="2"/>
    </row>
    <row r="50" spans="1:7" s="8" customFormat="1" ht="18">
      <c r="A50" s="2"/>
      <c r="B50" s="38"/>
      <c r="C50" s="25"/>
      <c r="D50" s="12"/>
      <c r="E50" s="2"/>
      <c r="F50" s="2"/>
      <c r="G50" s="2"/>
    </row>
    <row r="51" spans="1:7" s="8" customFormat="1" ht="18">
      <c r="A51" s="2"/>
      <c r="B51" s="38"/>
      <c r="C51" s="25"/>
      <c r="D51" s="12"/>
      <c r="E51" s="2"/>
      <c r="F51" s="2"/>
      <c r="G51" s="2"/>
    </row>
    <row r="52" spans="1:7" s="8" customFormat="1" ht="18">
      <c r="A52" s="2"/>
      <c r="B52" s="38"/>
      <c r="C52" s="25"/>
      <c r="D52" s="12"/>
      <c r="E52" s="2"/>
      <c r="F52" s="2"/>
      <c r="G52" s="2"/>
    </row>
    <row r="53" spans="1:7" s="8" customFormat="1" ht="18">
      <c r="A53" s="2"/>
      <c r="B53" s="38"/>
      <c r="C53" s="25"/>
      <c r="D53" s="12"/>
      <c r="E53" s="2"/>
      <c r="F53" s="2"/>
      <c r="G53" s="2"/>
    </row>
    <row r="54" spans="1:7" s="8" customFormat="1" ht="18">
      <c r="A54" s="2"/>
      <c r="B54" s="38"/>
      <c r="C54" s="25"/>
      <c r="D54" s="12"/>
      <c r="E54" s="2"/>
      <c r="F54" s="2"/>
      <c r="G54" s="2"/>
    </row>
    <row r="55" spans="1:7" s="8" customFormat="1" ht="18">
      <c r="A55" s="2"/>
      <c r="B55" s="38"/>
      <c r="C55" s="25"/>
      <c r="D55" s="12"/>
      <c r="E55" s="2"/>
      <c r="F55" s="2"/>
      <c r="G55" s="2"/>
    </row>
    <row r="56" spans="1:7" s="8" customFormat="1" ht="18">
      <c r="A56" s="2"/>
      <c r="B56" s="38"/>
      <c r="C56" s="25"/>
      <c r="D56" s="12"/>
      <c r="E56" s="2"/>
      <c r="F56" s="2"/>
      <c r="G56" s="2"/>
    </row>
    <row r="57" spans="1:7" s="8" customFormat="1" ht="18">
      <c r="A57" s="2"/>
      <c r="B57" s="38"/>
      <c r="C57" s="25"/>
      <c r="D57" s="12"/>
      <c r="E57" s="2"/>
      <c r="F57" s="2"/>
      <c r="G57" s="2"/>
    </row>
    <row r="58" spans="1:7" s="8" customFormat="1" ht="18">
      <c r="A58" s="2"/>
      <c r="B58" s="38"/>
      <c r="C58" s="25"/>
      <c r="D58" s="12"/>
      <c r="E58" s="2"/>
      <c r="F58" s="2"/>
      <c r="G58" s="2"/>
    </row>
    <row r="59" spans="1:7" s="8" customFormat="1" ht="18">
      <c r="A59" s="2"/>
      <c r="B59" s="38"/>
      <c r="C59" s="25"/>
      <c r="D59" s="12"/>
      <c r="E59" s="2"/>
      <c r="F59" s="2"/>
      <c r="G59" s="2"/>
    </row>
    <row r="60" spans="1:7" s="8" customFormat="1" ht="18">
      <c r="A60" s="2"/>
      <c r="B60" s="38"/>
      <c r="C60" s="25"/>
      <c r="D60" s="12"/>
      <c r="E60" s="2"/>
      <c r="F60" s="2"/>
      <c r="G60" s="2"/>
    </row>
    <row r="61" spans="1:7" s="8" customFormat="1" ht="18">
      <c r="A61" s="2"/>
      <c r="B61" s="38"/>
      <c r="C61" s="25"/>
      <c r="D61" s="12"/>
      <c r="E61" s="2"/>
      <c r="F61" s="2"/>
      <c r="G61" s="2"/>
    </row>
    <row r="62" spans="1:7" s="8" customFormat="1" ht="18">
      <c r="A62" s="2"/>
      <c r="B62" s="38"/>
      <c r="C62" s="25"/>
      <c r="D62" s="12"/>
      <c r="E62" s="2"/>
      <c r="F62" s="2"/>
      <c r="G62" s="2"/>
    </row>
    <row r="63" spans="1:7" s="8" customFormat="1" ht="18">
      <c r="A63" s="2"/>
      <c r="B63" s="38"/>
      <c r="C63" s="25"/>
      <c r="D63" s="12"/>
      <c r="E63" s="2"/>
      <c r="F63" s="2"/>
      <c r="G63" s="2"/>
    </row>
    <row r="64" spans="1:7" s="8" customFormat="1" ht="18">
      <c r="A64" s="2"/>
      <c r="B64" s="38"/>
      <c r="C64" s="25"/>
      <c r="D64" s="12"/>
      <c r="E64" s="2"/>
      <c r="F64" s="2"/>
      <c r="G64" s="2"/>
    </row>
    <row r="65" spans="1:7" s="8" customFormat="1" ht="18">
      <c r="A65" s="2"/>
      <c r="B65" s="38"/>
      <c r="C65" s="25"/>
      <c r="D65" s="12"/>
      <c r="E65" s="2"/>
      <c r="F65" s="2"/>
      <c r="G65" s="2"/>
    </row>
    <row r="66" spans="1:7" s="8" customFormat="1" ht="18">
      <c r="A66" s="2"/>
      <c r="B66" s="38"/>
      <c r="C66" s="25"/>
      <c r="D66" s="12"/>
      <c r="E66" s="2"/>
      <c r="F66" s="2"/>
      <c r="G66" s="2"/>
    </row>
    <row r="67" spans="1:7" s="8" customFormat="1" ht="18">
      <c r="A67" s="2"/>
      <c r="B67" s="38"/>
      <c r="C67" s="25"/>
      <c r="D67" s="12"/>
      <c r="E67" s="2"/>
      <c r="F67" s="2"/>
      <c r="G67" s="2"/>
    </row>
    <row r="68" spans="1:7" s="8" customFormat="1" ht="18">
      <c r="A68" s="2"/>
      <c r="B68" s="38"/>
      <c r="C68" s="25"/>
      <c r="D68" s="12"/>
      <c r="E68" s="2"/>
      <c r="F68" s="2"/>
      <c r="G68" s="2"/>
    </row>
    <row r="69" spans="1:7" s="8" customFormat="1" ht="18">
      <c r="A69" s="2"/>
      <c r="B69" s="38"/>
      <c r="C69" s="25"/>
      <c r="D69" s="12"/>
      <c r="E69" s="2"/>
      <c r="F69" s="2"/>
      <c r="G69" s="2"/>
    </row>
    <row r="70" spans="1:7" s="8" customFormat="1" ht="18">
      <c r="A70" s="2"/>
      <c r="B70" s="38"/>
      <c r="C70" s="25"/>
      <c r="D70" s="12"/>
      <c r="E70" s="2"/>
      <c r="F70" s="2"/>
      <c r="G70" s="2"/>
    </row>
    <row r="71" spans="1:7" s="8" customFormat="1" ht="18">
      <c r="A71" s="2"/>
      <c r="B71" s="38"/>
      <c r="C71" s="25"/>
      <c r="D71" s="12"/>
      <c r="E71" s="2"/>
      <c r="F71" s="2"/>
      <c r="G71" s="2"/>
    </row>
    <row r="72" spans="1:7" s="8" customFormat="1" ht="18">
      <c r="A72" s="2"/>
      <c r="B72" s="38"/>
      <c r="C72" s="25"/>
      <c r="D72" s="12"/>
      <c r="E72" s="2"/>
      <c r="F72" s="2"/>
      <c r="G72" s="2"/>
    </row>
    <row r="73" spans="1:7" s="8" customFormat="1" ht="18">
      <c r="A73" s="2"/>
      <c r="B73" s="38"/>
      <c r="C73" s="25"/>
      <c r="D73" s="12"/>
      <c r="E73" s="2"/>
      <c r="F73" s="2"/>
      <c r="G73" s="2"/>
    </row>
    <row r="74" spans="1:7" s="8" customFormat="1" ht="18">
      <c r="A74" s="2"/>
      <c r="B74" s="38"/>
      <c r="C74" s="25"/>
      <c r="D74" s="12"/>
      <c r="E74" s="2"/>
      <c r="F74" s="2"/>
      <c r="G74" s="2"/>
    </row>
    <row r="75" spans="1:7" s="8" customFormat="1" ht="18">
      <c r="A75" s="2"/>
      <c r="B75" s="38"/>
      <c r="C75" s="25"/>
      <c r="D75" s="12"/>
      <c r="E75" s="2"/>
      <c r="F75" s="2"/>
      <c r="G75" s="2"/>
    </row>
    <row r="76" spans="1:7" s="8" customFormat="1" ht="18">
      <c r="A76" s="2"/>
      <c r="B76" s="38"/>
      <c r="C76" s="25"/>
      <c r="D76" s="12"/>
      <c r="E76" s="2"/>
      <c r="F76" s="2"/>
      <c r="G76" s="2"/>
    </row>
    <row r="77" spans="1:7" s="8" customFormat="1" ht="18">
      <c r="A77" s="2"/>
      <c r="B77" s="38"/>
      <c r="C77" s="25"/>
      <c r="D77" s="12"/>
      <c r="E77" s="2"/>
      <c r="F77" s="2"/>
      <c r="G77" s="2"/>
    </row>
    <row r="78" spans="1:7" s="8" customFormat="1" ht="18">
      <c r="A78" s="2"/>
      <c r="B78" s="38"/>
      <c r="C78" s="25"/>
      <c r="D78" s="12"/>
      <c r="E78" s="2"/>
      <c r="F78" s="2"/>
      <c r="G78" s="2"/>
    </row>
    <row r="79" spans="1:7" s="8" customFormat="1" ht="18">
      <c r="A79" s="2"/>
      <c r="B79" s="38"/>
      <c r="C79" s="25"/>
      <c r="D79" s="12"/>
      <c r="E79" s="2"/>
      <c r="F79" s="2"/>
      <c r="G79" s="2"/>
    </row>
    <row r="80" spans="1:7" s="8" customFormat="1" ht="18">
      <c r="A80" s="2"/>
      <c r="B80" s="38"/>
      <c r="C80" s="25"/>
      <c r="D80" s="12"/>
      <c r="E80" s="2"/>
      <c r="F80" s="2"/>
      <c r="G80" s="2"/>
    </row>
    <row r="81" spans="1:7" s="8" customFormat="1" ht="18">
      <c r="A81" s="2"/>
      <c r="B81" s="38"/>
      <c r="C81" s="25"/>
      <c r="D81" s="12"/>
      <c r="E81" s="2"/>
      <c r="F81" s="2"/>
      <c r="G81" s="2"/>
    </row>
  </sheetData>
  <sheetProtection/>
  <mergeCells count="6">
    <mergeCell ref="A3:A4"/>
    <mergeCell ref="B3:B4"/>
    <mergeCell ref="C3:C4"/>
    <mergeCell ref="D3:D4"/>
    <mergeCell ref="A1:D1"/>
    <mergeCell ref="A2:D2"/>
  </mergeCells>
  <printOptions/>
  <pageMargins left="0.88" right="0.22" top="0.33" bottom="0.37" header="0.2" footer="0.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1"/>
  <sheetViews>
    <sheetView zoomScalePageLayoutView="0" workbookViewId="0" topLeftCell="A28">
      <selection activeCell="B44" sqref="B44"/>
    </sheetView>
  </sheetViews>
  <sheetFormatPr defaultColWidth="9.00390625" defaultRowHeight="54.75" customHeight="1"/>
  <cols>
    <col min="1" max="1" width="3.875" style="102" customWidth="1"/>
    <col min="2" max="2" width="36.25390625" style="102" customWidth="1"/>
    <col min="3" max="3" width="7.00390625" style="116" customWidth="1"/>
    <col min="4" max="4" width="10.625" style="116" customWidth="1"/>
    <col min="5" max="5" width="7.875" style="116" customWidth="1"/>
    <col min="6" max="6" width="10.25390625" style="117" customWidth="1"/>
    <col min="7" max="16384" width="9.125" style="102" customWidth="1"/>
  </cols>
  <sheetData>
    <row r="1" spans="1:6" ht="54.75" customHeight="1">
      <c r="A1" s="137" t="s">
        <v>86</v>
      </c>
      <c r="B1" s="138"/>
      <c r="C1" s="138"/>
      <c r="D1" s="138"/>
      <c r="E1" s="138"/>
      <c r="F1" s="139"/>
    </row>
    <row r="2" spans="1:6" ht="18">
      <c r="A2" s="140" t="s">
        <v>90</v>
      </c>
      <c r="B2" s="140"/>
      <c r="C2" s="140"/>
      <c r="D2" s="140"/>
      <c r="E2" s="140"/>
      <c r="F2" s="140"/>
    </row>
    <row r="3" spans="1:6" ht="18">
      <c r="A3" s="140" t="s">
        <v>66</v>
      </c>
      <c r="B3" s="140"/>
      <c r="C3" s="140"/>
      <c r="D3" s="140"/>
      <c r="E3" s="140"/>
      <c r="F3" s="140"/>
    </row>
    <row r="4" spans="1:6" ht="54.75" customHeight="1">
      <c r="A4" s="121" t="s">
        <v>41</v>
      </c>
      <c r="B4" s="121" t="s">
        <v>23</v>
      </c>
      <c r="C4" s="122" t="s">
        <v>24</v>
      </c>
      <c r="D4" s="122" t="s">
        <v>26</v>
      </c>
      <c r="E4" s="122" t="s">
        <v>28</v>
      </c>
      <c r="F4" s="120" t="s">
        <v>7</v>
      </c>
    </row>
    <row r="5" spans="1:6" ht="18">
      <c r="A5" s="104">
        <v>1</v>
      </c>
      <c r="B5" s="112">
        <v>2</v>
      </c>
      <c r="C5" s="26">
        <v>3</v>
      </c>
      <c r="D5" s="112">
        <v>4</v>
      </c>
      <c r="E5" s="112">
        <v>5</v>
      </c>
      <c r="F5" s="106">
        <v>6</v>
      </c>
    </row>
    <row r="6" spans="1:6" ht="18">
      <c r="A6" s="104"/>
      <c r="B6" s="113" t="s">
        <v>102</v>
      </c>
      <c r="C6" s="26"/>
      <c r="D6" s="112"/>
      <c r="E6" s="33"/>
      <c r="F6" s="5"/>
    </row>
    <row r="7" spans="1:6" ht="72">
      <c r="A7" s="104">
        <v>1</v>
      </c>
      <c r="B7" s="103" t="s">
        <v>77</v>
      </c>
      <c r="C7" s="26" t="s">
        <v>65</v>
      </c>
      <c r="D7" s="112">
        <v>0.0036</v>
      </c>
      <c r="E7" s="112"/>
      <c r="F7" s="5"/>
    </row>
    <row r="8" spans="1:6" ht="18">
      <c r="A8" s="104"/>
      <c r="B8" s="107" t="s">
        <v>111</v>
      </c>
      <c r="C8" s="26"/>
      <c r="D8" s="112"/>
      <c r="E8" s="112"/>
      <c r="F8" s="5"/>
    </row>
    <row r="9" spans="1:6" ht="72">
      <c r="A9" s="104">
        <v>2</v>
      </c>
      <c r="B9" s="103" t="s">
        <v>79</v>
      </c>
      <c r="C9" s="26" t="s">
        <v>37</v>
      </c>
      <c r="D9" s="112">
        <v>20</v>
      </c>
      <c r="E9" s="33"/>
      <c r="F9" s="5"/>
    </row>
    <row r="10" spans="1:6" ht="72">
      <c r="A10" s="104">
        <v>3</v>
      </c>
      <c r="B10" s="103" t="s">
        <v>78</v>
      </c>
      <c r="C10" s="26" t="s">
        <v>37</v>
      </c>
      <c r="D10" s="112">
        <v>65</v>
      </c>
      <c r="E10" s="33"/>
      <c r="F10" s="5"/>
    </row>
    <row r="11" spans="1:6" ht="37.5">
      <c r="A11" s="104">
        <v>4</v>
      </c>
      <c r="B11" s="103" t="s">
        <v>96</v>
      </c>
      <c r="C11" s="26" t="s">
        <v>20</v>
      </c>
      <c r="D11" s="119">
        <v>6</v>
      </c>
      <c r="E11" s="33"/>
      <c r="F11" s="5"/>
    </row>
    <row r="12" spans="1:6" ht="36">
      <c r="A12" s="104">
        <v>5</v>
      </c>
      <c r="B12" s="103" t="s">
        <v>97</v>
      </c>
      <c r="C12" s="26" t="s">
        <v>5</v>
      </c>
      <c r="D12" s="112">
        <v>4.8</v>
      </c>
      <c r="E12" s="33"/>
      <c r="F12" s="5"/>
    </row>
    <row r="13" spans="1:6" ht="54.75" customHeight="1">
      <c r="A13" s="104">
        <v>6</v>
      </c>
      <c r="B13" s="103" t="s">
        <v>88</v>
      </c>
      <c r="C13" s="26" t="s">
        <v>2</v>
      </c>
      <c r="D13" s="112">
        <v>14</v>
      </c>
      <c r="E13" s="33"/>
      <c r="F13" s="5"/>
    </row>
    <row r="14" spans="1:6" ht="36">
      <c r="A14" s="104">
        <v>7</v>
      </c>
      <c r="B14" s="103" t="s">
        <v>89</v>
      </c>
      <c r="C14" s="26" t="s">
        <v>2</v>
      </c>
      <c r="D14" s="112">
        <v>14</v>
      </c>
      <c r="E14" s="33"/>
      <c r="F14" s="5"/>
    </row>
    <row r="15" spans="1:6" ht="36">
      <c r="A15" s="104">
        <v>8</v>
      </c>
      <c r="B15" s="103" t="s">
        <v>69</v>
      </c>
      <c r="C15" s="26" t="s">
        <v>37</v>
      </c>
      <c r="D15" s="112">
        <v>5</v>
      </c>
      <c r="E15" s="33"/>
      <c r="F15" s="5"/>
    </row>
    <row r="16" spans="1:6" ht="54.75" customHeight="1">
      <c r="A16" s="104">
        <v>9</v>
      </c>
      <c r="B16" s="103" t="s">
        <v>103</v>
      </c>
      <c r="C16" s="26" t="s">
        <v>37</v>
      </c>
      <c r="D16" s="112">
        <v>2.2</v>
      </c>
      <c r="E16" s="33"/>
      <c r="F16" s="5"/>
    </row>
    <row r="17" spans="1:6" ht="54.75" customHeight="1">
      <c r="A17" s="104">
        <v>10</v>
      </c>
      <c r="B17" s="103" t="s">
        <v>98</v>
      </c>
      <c r="C17" s="26" t="s">
        <v>67</v>
      </c>
      <c r="D17" s="112">
        <v>22</v>
      </c>
      <c r="E17" s="33"/>
      <c r="F17" s="5"/>
    </row>
    <row r="18" spans="1:6" ht="90">
      <c r="A18" s="104">
        <v>11</v>
      </c>
      <c r="B18" s="103" t="s">
        <v>84</v>
      </c>
      <c r="C18" s="26" t="s">
        <v>5</v>
      </c>
      <c r="D18" s="112">
        <v>2.2</v>
      </c>
      <c r="E18" s="33"/>
      <c r="F18" s="5"/>
    </row>
    <row r="19" spans="1:6" ht="54.75" customHeight="1">
      <c r="A19" s="104">
        <v>12</v>
      </c>
      <c r="B19" s="103" t="s">
        <v>106</v>
      </c>
      <c r="C19" s="26" t="s">
        <v>37</v>
      </c>
      <c r="D19" s="112">
        <v>5.1</v>
      </c>
      <c r="E19" s="33"/>
      <c r="F19" s="5"/>
    </row>
    <row r="20" spans="1:6" ht="36">
      <c r="A20" s="104">
        <v>13</v>
      </c>
      <c r="B20" s="103" t="s">
        <v>98</v>
      </c>
      <c r="C20" s="26" t="s">
        <v>67</v>
      </c>
      <c r="D20" s="118">
        <v>51</v>
      </c>
      <c r="E20" s="33"/>
      <c r="F20" s="5"/>
    </row>
    <row r="21" spans="1:6" ht="90">
      <c r="A21" s="104">
        <v>14</v>
      </c>
      <c r="B21" s="103" t="s">
        <v>91</v>
      </c>
      <c r="C21" s="26" t="s">
        <v>5</v>
      </c>
      <c r="D21" s="112">
        <v>5.544</v>
      </c>
      <c r="E21" s="33"/>
      <c r="F21" s="5"/>
    </row>
    <row r="22" spans="1:6" ht="54">
      <c r="A22" s="104">
        <v>15</v>
      </c>
      <c r="B22" s="103" t="s">
        <v>85</v>
      </c>
      <c r="C22" s="26" t="s">
        <v>20</v>
      </c>
      <c r="D22" s="112">
        <v>65</v>
      </c>
      <c r="E22" s="112"/>
      <c r="F22" s="5"/>
    </row>
    <row r="23" spans="1:6" ht="18">
      <c r="A23" s="104"/>
      <c r="B23" s="108" t="s">
        <v>70</v>
      </c>
      <c r="C23" s="26"/>
      <c r="D23" s="112"/>
      <c r="E23" s="112"/>
      <c r="F23" s="5"/>
    </row>
    <row r="24" spans="1:6" ht="54.75" customHeight="1">
      <c r="A24" s="104">
        <v>16</v>
      </c>
      <c r="B24" s="103" t="s">
        <v>68</v>
      </c>
      <c r="C24" s="26" t="s">
        <v>37</v>
      </c>
      <c r="D24" s="112">
        <v>18</v>
      </c>
      <c r="E24" s="33"/>
      <c r="F24" s="5"/>
    </row>
    <row r="25" spans="1:6" ht="36">
      <c r="A25" s="104">
        <v>17</v>
      </c>
      <c r="B25" s="103" t="s">
        <v>71</v>
      </c>
      <c r="C25" s="26" t="s">
        <v>37</v>
      </c>
      <c r="D25" s="112">
        <v>3.5</v>
      </c>
      <c r="E25" s="33"/>
      <c r="F25" s="5"/>
    </row>
    <row r="26" spans="1:6" ht="54.75" customHeight="1">
      <c r="A26" s="104">
        <v>18</v>
      </c>
      <c r="B26" s="109" t="s">
        <v>99</v>
      </c>
      <c r="C26" s="26" t="s">
        <v>37</v>
      </c>
      <c r="D26" s="112">
        <v>0.65</v>
      </c>
      <c r="E26" s="33"/>
      <c r="F26" s="5"/>
    </row>
    <row r="27" spans="1:6" ht="66" customHeight="1">
      <c r="A27" s="104">
        <v>19</v>
      </c>
      <c r="B27" s="109" t="s">
        <v>72</v>
      </c>
      <c r="C27" s="26" t="s">
        <v>37</v>
      </c>
      <c r="D27" s="112">
        <v>3.5</v>
      </c>
      <c r="E27" s="33"/>
      <c r="F27" s="5"/>
    </row>
    <row r="28" spans="1:6" ht="54.75" customHeight="1">
      <c r="A28" s="104">
        <v>20</v>
      </c>
      <c r="B28" s="103" t="s">
        <v>83</v>
      </c>
      <c r="C28" s="26" t="s">
        <v>37</v>
      </c>
      <c r="D28" s="112">
        <v>3.2</v>
      </c>
      <c r="E28" s="112"/>
      <c r="F28" s="5"/>
    </row>
    <row r="29" spans="1:6" ht="36">
      <c r="A29" s="104">
        <v>21</v>
      </c>
      <c r="B29" s="110" t="s">
        <v>73</v>
      </c>
      <c r="C29" s="26" t="s">
        <v>67</v>
      </c>
      <c r="D29" s="112">
        <v>20</v>
      </c>
      <c r="E29" s="33"/>
      <c r="F29" s="5"/>
    </row>
    <row r="30" spans="1:6" ht="54.75" customHeight="1">
      <c r="A30" s="104">
        <v>22</v>
      </c>
      <c r="B30" s="111" t="s">
        <v>104</v>
      </c>
      <c r="C30" s="26" t="s">
        <v>20</v>
      </c>
      <c r="D30" s="112">
        <v>7</v>
      </c>
      <c r="E30" s="33"/>
      <c r="F30" s="5"/>
    </row>
    <row r="31" spans="1:6" ht="45">
      <c r="A31" s="104">
        <v>23</v>
      </c>
      <c r="B31" s="111" t="s">
        <v>74</v>
      </c>
      <c r="C31" s="26" t="s">
        <v>67</v>
      </c>
      <c r="D31" s="112">
        <v>27</v>
      </c>
      <c r="E31" s="112"/>
      <c r="F31" s="5"/>
    </row>
    <row r="32" spans="1:6" ht="30">
      <c r="A32" s="104">
        <v>24</v>
      </c>
      <c r="B32" s="109" t="s">
        <v>80</v>
      </c>
      <c r="C32" s="26" t="s">
        <v>37</v>
      </c>
      <c r="D32" s="112">
        <v>32</v>
      </c>
      <c r="E32" s="112"/>
      <c r="F32" s="5"/>
    </row>
    <row r="33" spans="1:6" ht="30">
      <c r="A33" s="104">
        <v>25</v>
      </c>
      <c r="B33" s="109" t="s">
        <v>75</v>
      </c>
      <c r="C33" s="26" t="s">
        <v>37</v>
      </c>
      <c r="D33" s="112">
        <v>21</v>
      </c>
      <c r="E33" s="112"/>
      <c r="F33" s="5"/>
    </row>
    <row r="34" spans="1:6" ht="70.5" customHeight="1">
      <c r="A34" s="104">
        <v>26</v>
      </c>
      <c r="B34" s="103" t="s">
        <v>82</v>
      </c>
      <c r="C34" s="26" t="s">
        <v>37</v>
      </c>
      <c r="D34" s="112">
        <v>18</v>
      </c>
      <c r="E34" s="33"/>
      <c r="F34" s="5"/>
    </row>
    <row r="35" spans="1:6" ht="18">
      <c r="A35" s="104">
        <v>27</v>
      </c>
      <c r="B35" s="103" t="s">
        <v>81</v>
      </c>
      <c r="C35" s="26" t="s">
        <v>2</v>
      </c>
      <c r="D35" s="112">
        <f>D34*1.8</f>
        <v>32.4</v>
      </c>
      <c r="E35" s="33"/>
      <c r="F35" s="5"/>
    </row>
    <row r="36" spans="1:6" ht="30">
      <c r="A36" s="104">
        <v>28</v>
      </c>
      <c r="B36" s="109" t="s">
        <v>76</v>
      </c>
      <c r="C36" s="26" t="s">
        <v>37</v>
      </c>
      <c r="D36" s="112">
        <v>58</v>
      </c>
      <c r="E36" s="33"/>
      <c r="F36" s="5"/>
    </row>
    <row r="37" spans="1:6" ht="31.5">
      <c r="A37" s="104"/>
      <c r="B37" s="109" t="s">
        <v>87</v>
      </c>
      <c r="C37" s="26"/>
      <c r="D37" s="112"/>
      <c r="E37" s="33"/>
      <c r="F37" s="5"/>
    </row>
    <row r="38" spans="1:6" ht="72.75" customHeight="1">
      <c r="A38" s="104">
        <v>29</v>
      </c>
      <c r="B38" s="103" t="s">
        <v>95</v>
      </c>
      <c r="C38" s="26" t="s">
        <v>37</v>
      </c>
      <c r="D38" s="112">
        <v>15</v>
      </c>
      <c r="E38" s="33"/>
      <c r="F38" s="5"/>
    </row>
    <row r="39" spans="1:6" ht="45">
      <c r="A39" s="104">
        <v>30</v>
      </c>
      <c r="B39" s="109" t="s">
        <v>100</v>
      </c>
      <c r="C39" s="26" t="s">
        <v>17</v>
      </c>
      <c r="D39" s="112">
        <v>210</v>
      </c>
      <c r="E39" s="33"/>
      <c r="F39" s="5"/>
    </row>
    <row r="40" spans="1:6" ht="30">
      <c r="A40" s="104">
        <v>31</v>
      </c>
      <c r="B40" s="109" t="s">
        <v>105</v>
      </c>
      <c r="C40" s="26" t="s">
        <v>17</v>
      </c>
      <c r="D40" s="112">
        <v>210</v>
      </c>
      <c r="E40" s="33"/>
      <c r="F40" s="5"/>
    </row>
    <row r="41" spans="1:6" ht="18">
      <c r="A41" s="103"/>
      <c r="B41" s="103" t="s">
        <v>10</v>
      </c>
      <c r="C41" s="27" t="s">
        <v>0</v>
      </c>
      <c r="D41" s="26"/>
      <c r="E41" s="114"/>
      <c r="F41" s="115">
        <f>SUM(E41:E41)</f>
        <v>0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52" customWidth="1"/>
    <col min="2" max="2" width="8.125" style="52" customWidth="1"/>
    <col min="3" max="3" width="36.25390625" style="61" customWidth="1"/>
    <col min="4" max="4" width="7.875" style="52" customWidth="1"/>
    <col min="5" max="5" width="9.375" style="52" customWidth="1"/>
    <col min="6" max="6" width="12.125" style="52" customWidth="1"/>
    <col min="7" max="7" width="6.00390625" style="52" customWidth="1"/>
    <col min="8" max="8" width="10.00390625" style="52" customWidth="1"/>
    <col min="9" max="9" width="8.625" style="52" customWidth="1"/>
    <col min="10" max="10" width="10.00390625" style="52" customWidth="1"/>
    <col min="11" max="11" width="7.875" style="52" customWidth="1"/>
    <col min="12" max="12" width="9.375" style="52" customWidth="1"/>
    <col min="13" max="13" width="10.375" style="52" customWidth="1"/>
    <col min="14" max="14" width="11.125" style="44" customWidth="1"/>
    <col min="15" max="15" width="9.875" style="44" customWidth="1"/>
    <col min="16" max="16384" width="9.125" style="52" customWidth="1"/>
  </cols>
  <sheetData>
    <row r="1" spans="1:13" ht="44.25" customHeight="1">
      <c r="A1" s="146" t="s">
        <v>42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">
      <c r="A2" s="147" t="s">
        <v>39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22.5" customHeight="1">
      <c r="A3" s="148" t="s">
        <v>45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22.5" customHeight="1">
      <c r="A4" s="147" t="s">
        <v>21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22.5" customHeight="1">
      <c r="A5" s="141" t="s">
        <v>41</v>
      </c>
      <c r="B5" s="141" t="s">
        <v>22</v>
      </c>
      <c r="C5" s="141" t="s">
        <v>23</v>
      </c>
      <c r="D5" s="141" t="s">
        <v>24</v>
      </c>
      <c r="E5" s="141" t="s">
        <v>25</v>
      </c>
      <c r="F5" s="141" t="s">
        <v>26</v>
      </c>
      <c r="G5" s="143" t="s">
        <v>9</v>
      </c>
      <c r="H5" s="144"/>
      <c r="I5" s="143" t="s">
        <v>6</v>
      </c>
      <c r="J5" s="144"/>
      <c r="K5" s="143" t="s">
        <v>27</v>
      </c>
      <c r="L5" s="144"/>
      <c r="M5" s="141" t="s">
        <v>7</v>
      </c>
    </row>
    <row r="6" spans="1:13" ht="22.5" customHeight="1">
      <c r="A6" s="142"/>
      <c r="B6" s="142"/>
      <c r="C6" s="142"/>
      <c r="D6" s="142"/>
      <c r="E6" s="142"/>
      <c r="F6" s="142"/>
      <c r="G6" s="26" t="s">
        <v>28</v>
      </c>
      <c r="H6" s="27" t="s">
        <v>10</v>
      </c>
      <c r="I6" s="26" t="s">
        <v>28</v>
      </c>
      <c r="J6" s="27" t="s">
        <v>10</v>
      </c>
      <c r="K6" s="26" t="s">
        <v>28</v>
      </c>
      <c r="L6" s="27" t="s">
        <v>10</v>
      </c>
      <c r="M6" s="142"/>
    </row>
    <row r="7" spans="1:13" ht="22.5" customHeight="1">
      <c r="A7" s="88">
        <v>1</v>
      </c>
      <c r="B7" s="26">
        <v>2</v>
      </c>
      <c r="C7" s="88">
        <v>3</v>
      </c>
      <c r="D7" s="26">
        <v>4</v>
      </c>
      <c r="E7" s="88">
        <v>5</v>
      </c>
      <c r="F7" s="88">
        <v>6</v>
      </c>
      <c r="G7" s="26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26">
        <v>13</v>
      </c>
    </row>
    <row r="8" spans="1:13" ht="33" customHeight="1">
      <c r="A8" s="88"/>
      <c r="B8" s="26"/>
      <c r="C8" s="83" t="s">
        <v>62</v>
      </c>
      <c r="D8" s="10"/>
      <c r="E8" s="88"/>
      <c r="F8" s="88"/>
      <c r="G8" s="26"/>
      <c r="H8" s="88"/>
      <c r="I8" s="88"/>
      <c r="J8" s="88"/>
      <c r="K8" s="88"/>
      <c r="L8" s="88"/>
      <c r="M8" s="26"/>
    </row>
    <row r="9" spans="1:15" s="90" customFormat="1" ht="57" customHeight="1">
      <c r="A9" s="89"/>
      <c r="B9" s="53" t="s">
        <v>47</v>
      </c>
      <c r="C9" s="62" t="s">
        <v>46</v>
      </c>
      <c r="D9" s="63" t="s">
        <v>63</v>
      </c>
      <c r="E9" s="89"/>
      <c r="F9" s="89">
        <v>2002</v>
      </c>
      <c r="G9" s="53"/>
      <c r="H9" s="89"/>
      <c r="I9" s="89"/>
      <c r="J9" s="89"/>
      <c r="K9" s="89"/>
      <c r="L9" s="89"/>
      <c r="M9" s="53"/>
      <c r="N9" s="46">
        <f>M10+M11</f>
        <v>3001.5753768000004</v>
      </c>
      <c r="O9" s="91">
        <f>N9/F9</f>
        <v>1.4992884000000002</v>
      </c>
    </row>
    <row r="10" spans="1:17" ht="29.25" customHeight="1">
      <c r="A10" s="88"/>
      <c r="B10" s="26"/>
      <c r="C10" s="42" t="s">
        <v>48</v>
      </c>
      <c r="D10" s="43" t="s">
        <v>29</v>
      </c>
      <c r="E10" s="67">
        <v>0.01368</v>
      </c>
      <c r="F10" s="43">
        <f>E10*F9</f>
        <v>27.387359999999997</v>
      </c>
      <c r="G10" s="26">
        <v>6</v>
      </c>
      <c r="H10" s="33">
        <f>F10*G10</f>
        <v>164.32415999999998</v>
      </c>
      <c r="I10" s="33"/>
      <c r="J10" s="86"/>
      <c r="K10" s="33"/>
      <c r="L10" s="33"/>
      <c r="M10" s="5">
        <f>SUM(H10:L10)</f>
        <v>164.32415999999998</v>
      </c>
      <c r="O10" s="85"/>
      <c r="Q10" s="84"/>
    </row>
    <row r="11" spans="1:17" ht="29.25" customHeight="1">
      <c r="A11" s="88"/>
      <c r="B11" s="26">
        <v>14.119</v>
      </c>
      <c r="C11" s="42" t="s">
        <v>49</v>
      </c>
      <c r="D11" s="43" t="s">
        <v>30</v>
      </c>
      <c r="E11" s="43">
        <v>0.02988</v>
      </c>
      <c r="F11" s="43">
        <f>E11*F9</f>
        <v>59.81976</v>
      </c>
      <c r="G11" s="26"/>
      <c r="H11" s="88"/>
      <c r="I11" s="88"/>
      <c r="J11" s="88"/>
      <c r="K11" s="88">
        <v>47.43</v>
      </c>
      <c r="L11" s="33">
        <f>F11*K11</f>
        <v>2837.2512168000003</v>
      </c>
      <c r="M11" s="5">
        <f>SUM(L11)</f>
        <v>2837.2512168000003</v>
      </c>
      <c r="O11" s="85"/>
      <c r="Q11" s="84"/>
    </row>
    <row r="12" spans="1:15" s="90" customFormat="1" ht="39.75" customHeight="1">
      <c r="A12" s="89"/>
      <c r="B12" s="53" t="s">
        <v>51</v>
      </c>
      <c r="C12" s="71" t="s">
        <v>50</v>
      </c>
      <c r="D12" s="63" t="s">
        <v>2</v>
      </c>
      <c r="E12" s="89"/>
      <c r="F12" s="89">
        <f>F9*1.8</f>
        <v>3603.6</v>
      </c>
      <c r="G12" s="53"/>
      <c r="H12" s="89"/>
      <c r="I12" s="89"/>
      <c r="J12" s="89"/>
      <c r="K12" s="89">
        <v>3.34</v>
      </c>
      <c r="L12" s="70">
        <f>F12*K12</f>
        <v>12036.024</v>
      </c>
      <c r="M12" s="64">
        <f>SUM(L12)</f>
        <v>12036.024</v>
      </c>
      <c r="N12" s="46">
        <f>M12</f>
        <v>12036.024</v>
      </c>
      <c r="O12" s="91">
        <f>N12/F12</f>
        <v>3.34</v>
      </c>
    </row>
    <row r="13" spans="1:15" s="54" customFormat="1" ht="39.75" customHeight="1">
      <c r="A13" s="39"/>
      <c r="B13" s="40" t="s">
        <v>53</v>
      </c>
      <c r="C13" s="80" t="s">
        <v>64</v>
      </c>
      <c r="D13" s="29" t="s">
        <v>20</v>
      </c>
      <c r="E13" s="39"/>
      <c r="F13" s="39">
        <v>6</v>
      </c>
      <c r="G13" s="40"/>
      <c r="H13" s="39"/>
      <c r="I13" s="39"/>
      <c r="J13" s="39"/>
      <c r="K13" s="39"/>
      <c r="L13" s="30"/>
      <c r="M13" s="31"/>
      <c r="N13" s="32">
        <f>M14+M15+M16</f>
        <v>29.958</v>
      </c>
      <c r="O13" s="41">
        <f>N13/F13</f>
        <v>4.992999999999999</v>
      </c>
    </row>
    <row r="14" spans="1:13" ht="29.25" customHeight="1">
      <c r="A14" s="88"/>
      <c r="B14" s="26"/>
      <c r="C14" s="48" t="s">
        <v>54</v>
      </c>
      <c r="D14" s="43" t="s">
        <v>29</v>
      </c>
      <c r="E14" s="43">
        <v>0.6142</v>
      </c>
      <c r="F14" s="43">
        <f>E14*F13</f>
        <v>3.6852</v>
      </c>
      <c r="G14" s="5">
        <v>4.6</v>
      </c>
      <c r="H14" s="33">
        <f>F14*G14</f>
        <v>16.951919999999998</v>
      </c>
      <c r="I14" s="33"/>
      <c r="J14" s="33"/>
      <c r="K14" s="33"/>
      <c r="L14" s="33"/>
      <c r="M14" s="5">
        <f>SUM(H14:L14)</f>
        <v>16.951919999999998</v>
      </c>
    </row>
    <row r="15" spans="1:13" ht="29.25" customHeight="1">
      <c r="A15" s="88"/>
      <c r="B15" s="26"/>
      <c r="C15" s="48" t="s">
        <v>55</v>
      </c>
      <c r="D15" s="43" t="s">
        <v>0</v>
      </c>
      <c r="E15" s="43">
        <v>0.4746</v>
      </c>
      <c r="F15" s="43">
        <f>E15*F13</f>
        <v>2.8476</v>
      </c>
      <c r="G15" s="5"/>
      <c r="H15" s="33"/>
      <c r="I15" s="33"/>
      <c r="J15" s="33"/>
      <c r="K15" s="33">
        <v>3.2</v>
      </c>
      <c r="L15" s="33">
        <f>F15*K15</f>
        <v>9.11232</v>
      </c>
      <c r="M15" s="5">
        <f>SUM(L15)</f>
        <v>9.11232</v>
      </c>
    </row>
    <row r="16" spans="1:13" ht="29.25" customHeight="1">
      <c r="A16" s="88"/>
      <c r="B16" s="26"/>
      <c r="C16" s="48" t="s">
        <v>56</v>
      </c>
      <c r="D16" s="43" t="s">
        <v>0</v>
      </c>
      <c r="E16" s="43">
        <v>0.2028</v>
      </c>
      <c r="F16" s="43">
        <f>E16*F13</f>
        <v>1.2168</v>
      </c>
      <c r="G16" s="5"/>
      <c r="H16" s="33"/>
      <c r="I16" s="33"/>
      <c r="J16" s="33"/>
      <c r="K16" s="33">
        <v>3.2</v>
      </c>
      <c r="L16" s="33">
        <f>F16*K16</f>
        <v>3.8937600000000003</v>
      </c>
      <c r="M16" s="5">
        <f>SUM(L16)</f>
        <v>3.8937600000000003</v>
      </c>
    </row>
    <row r="17" spans="1:15" s="98" customFormat="1" ht="24.75" customHeight="1">
      <c r="A17" s="49"/>
      <c r="B17" s="92"/>
      <c r="C17" s="93"/>
      <c r="D17" s="94"/>
      <c r="E17" s="49"/>
      <c r="F17" s="49"/>
      <c r="G17" s="92"/>
      <c r="H17" s="49"/>
      <c r="I17" s="49"/>
      <c r="J17" s="49"/>
      <c r="K17" s="49"/>
      <c r="L17" s="55"/>
      <c r="M17" s="95"/>
      <c r="N17" s="96"/>
      <c r="O17" s="97"/>
    </row>
    <row r="18" spans="1:15" s="54" customFormat="1" ht="39.75" customHeight="1">
      <c r="A18" s="39"/>
      <c r="B18" s="40" t="s">
        <v>53</v>
      </c>
      <c r="C18" s="80" t="s">
        <v>52</v>
      </c>
      <c r="D18" s="29" t="s">
        <v>20</v>
      </c>
      <c r="E18" s="39"/>
      <c r="F18" s="39">
        <v>6</v>
      </c>
      <c r="G18" s="40"/>
      <c r="H18" s="39"/>
      <c r="I18" s="39"/>
      <c r="J18" s="39"/>
      <c r="K18" s="39"/>
      <c r="L18" s="30"/>
      <c r="M18" s="31"/>
      <c r="N18" s="32">
        <f>M19+M20+M21</f>
        <v>29.958</v>
      </c>
      <c r="O18" s="41">
        <f>N18/F18</f>
        <v>4.992999999999999</v>
      </c>
    </row>
    <row r="19" spans="1:13" ht="29.25" customHeight="1">
      <c r="A19" s="88"/>
      <c r="B19" s="26"/>
      <c r="C19" s="48" t="s">
        <v>54</v>
      </c>
      <c r="D19" s="43" t="s">
        <v>29</v>
      </c>
      <c r="E19" s="43">
        <v>0.6142</v>
      </c>
      <c r="F19" s="43">
        <f>E19*F18</f>
        <v>3.6852</v>
      </c>
      <c r="G19" s="5">
        <v>4.6</v>
      </c>
      <c r="H19" s="33">
        <f>F19*G19</f>
        <v>16.951919999999998</v>
      </c>
      <c r="I19" s="33"/>
      <c r="J19" s="33"/>
      <c r="K19" s="33"/>
      <c r="L19" s="33"/>
      <c r="M19" s="5">
        <f>SUM(H19:L19)</f>
        <v>16.951919999999998</v>
      </c>
    </row>
    <row r="20" spans="1:13" ht="29.25" customHeight="1">
      <c r="A20" s="88"/>
      <c r="B20" s="26"/>
      <c r="C20" s="48" t="s">
        <v>55</v>
      </c>
      <c r="D20" s="43" t="s">
        <v>0</v>
      </c>
      <c r="E20" s="43">
        <v>0.4746</v>
      </c>
      <c r="F20" s="43">
        <f>E20*F18</f>
        <v>2.8476</v>
      </c>
      <c r="G20" s="5"/>
      <c r="H20" s="33"/>
      <c r="I20" s="33"/>
      <c r="J20" s="33"/>
      <c r="K20" s="33">
        <v>3.2</v>
      </c>
      <c r="L20" s="33">
        <f>F20*K20</f>
        <v>9.11232</v>
      </c>
      <c r="M20" s="5">
        <f>SUM(L20)</f>
        <v>9.11232</v>
      </c>
    </row>
    <row r="21" spans="1:13" ht="29.25" customHeight="1">
      <c r="A21" s="88"/>
      <c r="B21" s="26"/>
      <c r="C21" s="48" t="s">
        <v>56</v>
      </c>
      <c r="D21" s="43" t="s">
        <v>0</v>
      </c>
      <c r="E21" s="43">
        <v>0.2028</v>
      </c>
      <c r="F21" s="43">
        <f>E21*F18</f>
        <v>1.2168</v>
      </c>
      <c r="G21" s="5"/>
      <c r="H21" s="33"/>
      <c r="I21" s="33"/>
      <c r="J21" s="33"/>
      <c r="K21" s="33">
        <v>3.2</v>
      </c>
      <c r="L21" s="33">
        <f>F21*K21</f>
        <v>3.8937600000000003</v>
      </c>
      <c r="M21" s="5">
        <f>SUM(L21)</f>
        <v>3.8937600000000003</v>
      </c>
    </row>
    <row r="22" spans="1:15" s="54" customFormat="1" ht="48" customHeight="1">
      <c r="A22" s="39"/>
      <c r="B22" s="40" t="s">
        <v>57</v>
      </c>
      <c r="C22" s="82" t="s">
        <v>58</v>
      </c>
      <c r="D22" s="40" t="s">
        <v>20</v>
      </c>
      <c r="E22" s="39"/>
      <c r="F22" s="39">
        <v>90</v>
      </c>
      <c r="G22" s="31"/>
      <c r="H22" s="30"/>
      <c r="I22" s="30"/>
      <c r="J22" s="30"/>
      <c r="K22" s="30"/>
      <c r="L22" s="30"/>
      <c r="M22" s="31"/>
      <c r="N22" s="32">
        <f>M23+M24+M25+M26</f>
        <v>13461.960600000002</v>
      </c>
      <c r="O22" s="41">
        <f>N22/F22</f>
        <v>149.57734000000002</v>
      </c>
    </row>
    <row r="23" spans="1:15" s="2" customFormat="1" ht="27" customHeight="1">
      <c r="A23" s="28"/>
      <c r="B23" s="1"/>
      <c r="C23" s="66" t="s">
        <v>19</v>
      </c>
      <c r="D23" s="35" t="s">
        <v>29</v>
      </c>
      <c r="E23" s="67">
        <v>1.15</v>
      </c>
      <c r="F23" s="65">
        <f>E23*F22</f>
        <v>103.49999999999999</v>
      </c>
      <c r="G23" s="5">
        <v>4.6</v>
      </c>
      <c r="H23" s="33">
        <f>F23*G23</f>
        <v>476.0999999999999</v>
      </c>
      <c r="I23" s="33"/>
      <c r="J23" s="33"/>
      <c r="K23" s="33"/>
      <c r="L23" s="33"/>
      <c r="M23" s="5">
        <f>SUM(H23:L23)</f>
        <v>476.0999999999999</v>
      </c>
      <c r="N23" s="25"/>
      <c r="O23" s="25"/>
    </row>
    <row r="24" spans="1:15" s="2" customFormat="1" ht="27" customHeight="1">
      <c r="A24" s="28"/>
      <c r="B24" s="1"/>
      <c r="C24" s="66" t="s">
        <v>36</v>
      </c>
      <c r="D24" s="35" t="s">
        <v>0</v>
      </c>
      <c r="E24" s="67">
        <v>0.598</v>
      </c>
      <c r="F24" s="65">
        <f>E24*F22</f>
        <v>53.82</v>
      </c>
      <c r="G24" s="5"/>
      <c r="H24" s="33"/>
      <c r="I24" s="33"/>
      <c r="J24" s="33"/>
      <c r="K24" s="33">
        <v>3.2</v>
      </c>
      <c r="L24" s="33">
        <f>F24*K24</f>
        <v>172.22400000000002</v>
      </c>
      <c r="M24" s="5">
        <f>SUM(L24)</f>
        <v>172.22400000000002</v>
      </c>
      <c r="N24" s="25"/>
      <c r="O24" s="25"/>
    </row>
    <row r="25" spans="1:13" ht="27" customHeight="1">
      <c r="A25" s="88"/>
      <c r="B25" s="26" t="s">
        <v>44</v>
      </c>
      <c r="C25" s="48" t="s">
        <v>59</v>
      </c>
      <c r="D25" s="43" t="s">
        <v>15</v>
      </c>
      <c r="E25" s="43">
        <v>77.298</v>
      </c>
      <c r="F25" s="43">
        <f>E25*F22</f>
        <v>6956.82</v>
      </c>
      <c r="G25" s="5"/>
      <c r="H25" s="33"/>
      <c r="I25" s="33">
        <v>1.83</v>
      </c>
      <c r="J25" s="33">
        <f>F25*I25</f>
        <v>12730.9806</v>
      </c>
      <c r="K25" s="33"/>
      <c r="L25" s="33"/>
      <c r="M25" s="5">
        <f>SUM(J25:L25)</f>
        <v>12730.9806</v>
      </c>
    </row>
    <row r="26" spans="1:13" ht="23.25" customHeight="1">
      <c r="A26" s="88"/>
      <c r="B26" s="26"/>
      <c r="C26" s="42" t="s">
        <v>16</v>
      </c>
      <c r="D26" s="43" t="s">
        <v>0</v>
      </c>
      <c r="E26" s="43">
        <v>0.287</v>
      </c>
      <c r="F26" s="43">
        <f>E26*F22</f>
        <v>25.83</v>
      </c>
      <c r="G26" s="5"/>
      <c r="H26" s="33"/>
      <c r="I26" s="33">
        <v>3.2</v>
      </c>
      <c r="J26" s="33">
        <f>F26*I26</f>
        <v>82.656</v>
      </c>
      <c r="K26" s="33"/>
      <c r="L26" s="33"/>
      <c r="M26" s="5">
        <f>SUM(J26:L26)</f>
        <v>82.656</v>
      </c>
    </row>
    <row r="27" spans="1:15" s="54" customFormat="1" ht="29.25" customHeight="1">
      <c r="A27" s="39"/>
      <c r="B27" s="40" t="s">
        <v>38</v>
      </c>
      <c r="C27" s="82" t="s">
        <v>60</v>
      </c>
      <c r="D27" s="40" t="s">
        <v>17</v>
      </c>
      <c r="E27" s="39"/>
      <c r="F27" s="39">
        <v>102</v>
      </c>
      <c r="G27" s="31"/>
      <c r="H27" s="30"/>
      <c r="I27" s="30"/>
      <c r="J27" s="30"/>
      <c r="K27" s="30"/>
      <c r="L27" s="30"/>
      <c r="M27" s="31"/>
      <c r="N27" s="32">
        <f>M28+M29+M30+M31</f>
        <v>443.07167999999996</v>
      </c>
      <c r="O27" s="41">
        <f>N27/F27</f>
        <v>4.343839999999999</v>
      </c>
    </row>
    <row r="28" spans="1:13" ht="23.25" customHeight="1">
      <c r="A28" s="49"/>
      <c r="B28" s="26"/>
      <c r="C28" s="48" t="s">
        <v>19</v>
      </c>
      <c r="D28" s="43" t="s">
        <v>29</v>
      </c>
      <c r="E28" s="43">
        <v>0.388</v>
      </c>
      <c r="F28" s="43">
        <f>E28*F27</f>
        <v>39.576</v>
      </c>
      <c r="G28" s="5">
        <v>7.8</v>
      </c>
      <c r="H28" s="33">
        <f>F28*G28</f>
        <v>308.6928</v>
      </c>
      <c r="I28" s="55"/>
      <c r="J28" s="33"/>
      <c r="K28" s="55"/>
      <c r="L28" s="33"/>
      <c r="M28" s="5">
        <f>SUM(H28:L28)</f>
        <v>308.6928</v>
      </c>
    </row>
    <row r="29" spans="1:13" ht="23.25" customHeight="1">
      <c r="A29" s="49"/>
      <c r="B29" s="26"/>
      <c r="C29" s="48" t="s">
        <v>4</v>
      </c>
      <c r="D29" s="43" t="s">
        <v>0</v>
      </c>
      <c r="E29" s="43">
        <v>0.0003</v>
      </c>
      <c r="F29" s="43">
        <f>E29*F27</f>
        <v>0.0306</v>
      </c>
      <c r="G29" s="5"/>
      <c r="H29" s="33"/>
      <c r="I29" s="55"/>
      <c r="J29" s="33"/>
      <c r="K29" s="55">
        <v>3.2</v>
      </c>
      <c r="L29" s="33">
        <f>F29*K29</f>
        <v>0.09792000000000001</v>
      </c>
      <c r="M29" s="5">
        <f>SUM(L29)</f>
        <v>0.09792000000000001</v>
      </c>
    </row>
    <row r="30" spans="1:13" ht="23.25" customHeight="1">
      <c r="A30" s="88"/>
      <c r="B30" s="26" t="s">
        <v>34</v>
      </c>
      <c r="C30" s="48" t="s">
        <v>35</v>
      </c>
      <c r="D30" s="43" t="s">
        <v>15</v>
      </c>
      <c r="E30" s="43">
        <v>0.273</v>
      </c>
      <c r="F30" s="43">
        <f>E30*F27</f>
        <v>27.846000000000004</v>
      </c>
      <c r="G30" s="5"/>
      <c r="H30" s="33"/>
      <c r="I30" s="68">
        <v>4.8</v>
      </c>
      <c r="J30" s="33">
        <f>F30*I30</f>
        <v>133.66080000000002</v>
      </c>
      <c r="K30" s="33"/>
      <c r="L30" s="33"/>
      <c r="M30" s="5">
        <f>SUM(J30:L30)</f>
        <v>133.66080000000002</v>
      </c>
    </row>
    <row r="31" spans="1:13" ht="23.25" customHeight="1">
      <c r="A31" s="88"/>
      <c r="B31" s="26"/>
      <c r="C31" s="48" t="s">
        <v>16</v>
      </c>
      <c r="D31" s="43" t="s">
        <v>0</v>
      </c>
      <c r="E31" s="43">
        <v>0.0019</v>
      </c>
      <c r="F31" s="43">
        <f>E31*F27</f>
        <v>0.1938</v>
      </c>
      <c r="G31" s="5"/>
      <c r="H31" s="33"/>
      <c r="I31" s="55">
        <v>3.2</v>
      </c>
      <c r="J31" s="33">
        <f>F31*I31</f>
        <v>0.62016</v>
      </c>
      <c r="K31" s="33"/>
      <c r="L31" s="33"/>
      <c r="M31" s="5">
        <f>SUM(J31:L31)</f>
        <v>0.62016</v>
      </c>
    </row>
    <row r="32" spans="1:13" ht="29.25" customHeight="1">
      <c r="A32" s="88"/>
      <c r="B32" s="26"/>
      <c r="C32" s="82" t="s">
        <v>61</v>
      </c>
      <c r="D32" s="43"/>
      <c r="E32" s="87"/>
      <c r="F32" s="87"/>
      <c r="G32" s="5"/>
      <c r="H32" s="33"/>
      <c r="I32" s="33"/>
      <c r="J32" s="33"/>
      <c r="K32" s="33"/>
      <c r="L32" s="33"/>
      <c r="M32" s="5"/>
    </row>
    <row r="33" spans="1:15" s="54" customFormat="1" ht="57" customHeight="1">
      <c r="A33" s="39"/>
      <c r="B33" s="40" t="s">
        <v>47</v>
      </c>
      <c r="C33" s="81" t="s">
        <v>46</v>
      </c>
      <c r="D33" s="29" t="s">
        <v>43</v>
      </c>
      <c r="E33" s="39"/>
      <c r="F33" s="39">
        <v>320</v>
      </c>
      <c r="G33" s="40"/>
      <c r="H33" s="39"/>
      <c r="I33" s="39"/>
      <c r="J33" s="39"/>
      <c r="K33" s="39"/>
      <c r="L33" s="39"/>
      <c r="M33" s="40"/>
      <c r="N33" s="32">
        <f>M34+M35</f>
        <v>479.772288</v>
      </c>
      <c r="O33" s="41">
        <f>N33/F33</f>
        <v>1.4992884</v>
      </c>
    </row>
    <row r="34" spans="1:17" ht="29.25" customHeight="1">
      <c r="A34" s="88"/>
      <c r="B34" s="26"/>
      <c r="C34" s="42" t="s">
        <v>48</v>
      </c>
      <c r="D34" s="43" t="s">
        <v>29</v>
      </c>
      <c r="E34" s="67">
        <v>0.01368</v>
      </c>
      <c r="F34" s="43">
        <f>E34*F33</f>
        <v>4.3776</v>
      </c>
      <c r="G34" s="26">
        <v>6</v>
      </c>
      <c r="H34" s="33">
        <f>F34*G34</f>
        <v>26.2656</v>
      </c>
      <c r="I34" s="33"/>
      <c r="J34" s="86"/>
      <c r="K34" s="33"/>
      <c r="L34" s="33"/>
      <c r="M34" s="5">
        <f>SUM(H34:L34)</f>
        <v>26.2656</v>
      </c>
      <c r="O34" s="85"/>
      <c r="Q34" s="84"/>
    </row>
    <row r="35" spans="1:17" ht="29.25" customHeight="1">
      <c r="A35" s="88"/>
      <c r="B35" s="26">
        <v>14.119</v>
      </c>
      <c r="C35" s="42" t="s">
        <v>49</v>
      </c>
      <c r="D35" s="43" t="s">
        <v>30</v>
      </c>
      <c r="E35" s="43">
        <v>0.02988</v>
      </c>
      <c r="F35" s="43">
        <f>E35*F33</f>
        <v>9.5616</v>
      </c>
      <c r="G35" s="26"/>
      <c r="H35" s="88"/>
      <c r="I35" s="88"/>
      <c r="J35" s="88"/>
      <c r="K35" s="88">
        <v>47.43</v>
      </c>
      <c r="L35" s="33">
        <f>F35*K35</f>
        <v>453.506688</v>
      </c>
      <c r="M35" s="5">
        <f>SUM(L35)</f>
        <v>453.506688</v>
      </c>
      <c r="O35" s="85"/>
      <c r="Q35" s="84"/>
    </row>
    <row r="36" spans="1:15" s="54" customFormat="1" ht="39.75" customHeight="1">
      <c r="A36" s="39"/>
      <c r="B36" s="40" t="s">
        <v>51</v>
      </c>
      <c r="C36" s="80" t="s">
        <v>50</v>
      </c>
      <c r="D36" s="29" t="s">
        <v>2</v>
      </c>
      <c r="E36" s="39"/>
      <c r="F36" s="39">
        <f>F33*1.8</f>
        <v>576</v>
      </c>
      <c r="G36" s="40"/>
      <c r="H36" s="39"/>
      <c r="I36" s="39"/>
      <c r="J36" s="39"/>
      <c r="K36" s="39">
        <v>3.34</v>
      </c>
      <c r="L36" s="30">
        <f>F36*K36</f>
        <v>1923.84</v>
      </c>
      <c r="M36" s="31">
        <f>SUM(L36)</f>
        <v>1923.84</v>
      </c>
      <c r="N36" s="32">
        <f>M36</f>
        <v>1923.84</v>
      </c>
      <c r="O36" s="41">
        <f>N36/F36</f>
        <v>3.34</v>
      </c>
    </row>
    <row r="37" spans="1:15" s="60" customFormat="1" ht="18">
      <c r="A37" s="50"/>
      <c r="B37" s="56"/>
      <c r="C37" s="57" t="s">
        <v>10</v>
      </c>
      <c r="D37" s="56" t="s">
        <v>0</v>
      </c>
      <c r="E37" s="56"/>
      <c r="F37" s="50"/>
      <c r="G37" s="50"/>
      <c r="H37" s="69">
        <f>SUM(H10:H36)</f>
        <v>1009.2863999999997</v>
      </c>
      <c r="I37" s="58"/>
      <c r="J37" s="69">
        <f>SUM(J21:J36)</f>
        <v>12947.917560000002</v>
      </c>
      <c r="K37" s="58"/>
      <c r="L37" s="69">
        <f>SUM(L10:L36)</f>
        <v>17448.955984800003</v>
      </c>
      <c r="M37" s="69">
        <f>SUM(H37:L37)</f>
        <v>31406.159944800005</v>
      </c>
      <c r="N37" s="47">
        <f>SUM(N9:N36)</f>
        <v>31406.159944800005</v>
      </c>
      <c r="O37" s="59"/>
    </row>
    <row r="38" spans="1:13" ht="36">
      <c r="A38" s="43"/>
      <c r="B38" s="26"/>
      <c r="C38" s="45" t="s">
        <v>31</v>
      </c>
      <c r="D38" s="26" t="s">
        <v>0</v>
      </c>
      <c r="E38" s="26"/>
      <c r="F38" s="36">
        <v>0.05</v>
      </c>
      <c r="G38" s="26"/>
      <c r="H38" s="26"/>
      <c r="I38" s="26"/>
      <c r="J38" s="5">
        <f>J37*F38</f>
        <v>647.3958780000002</v>
      </c>
      <c r="K38" s="5"/>
      <c r="L38" s="5"/>
      <c r="M38" s="37">
        <f>SUM(J38:L38)</f>
        <v>647.3958780000002</v>
      </c>
    </row>
    <row r="39" spans="1:13" ht="18">
      <c r="A39" s="51"/>
      <c r="B39" s="26"/>
      <c r="C39" s="45" t="s">
        <v>10</v>
      </c>
      <c r="D39" s="26" t="s">
        <v>0</v>
      </c>
      <c r="E39" s="26"/>
      <c r="F39" s="26"/>
      <c r="G39" s="26"/>
      <c r="H39" s="26"/>
      <c r="I39" s="26"/>
      <c r="J39" s="26"/>
      <c r="K39" s="26"/>
      <c r="L39" s="26"/>
      <c r="M39" s="37">
        <f>SUM(M37:M38)</f>
        <v>32053.555822800005</v>
      </c>
    </row>
    <row r="40" spans="1:13" ht="27.75" customHeight="1">
      <c r="A40" s="51"/>
      <c r="B40" s="26"/>
      <c r="C40" s="45" t="s">
        <v>32</v>
      </c>
      <c r="D40" s="26" t="s">
        <v>0</v>
      </c>
      <c r="E40" s="26"/>
      <c r="F40" s="36">
        <v>0.1</v>
      </c>
      <c r="G40" s="26"/>
      <c r="H40" s="26"/>
      <c r="I40" s="26"/>
      <c r="J40" s="26"/>
      <c r="K40" s="26"/>
      <c r="L40" s="26"/>
      <c r="M40" s="37">
        <f>M39*F40</f>
        <v>3205.355582280001</v>
      </c>
    </row>
    <row r="41" spans="1:13" ht="18">
      <c r="A41" s="51"/>
      <c r="B41" s="26"/>
      <c r="C41" s="45" t="s">
        <v>10</v>
      </c>
      <c r="D41" s="26" t="s">
        <v>0</v>
      </c>
      <c r="E41" s="26"/>
      <c r="F41" s="26"/>
      <c r="G41" s="26"/>
      <c r="H41" s="26"/>
      <c r="I41" s="26"/>
      <c r="J41" s="26"/>
      <c r="K41" s="26"/>
      <c r="L41" s="26"/>
      <c r="M41" s="37">
        <f>SUM(M39:M40)</f>
        <v>35258.911405080005</v>
      </c>
    </row>
    <row r="42" spans="1:13" ht="18">
      <c r="A42" s="51"/>
      <c r="B42" s="26"/>
      <c r="C42" s="45" t="s">
        <v>1</v>
      </c>
      <c r="D42" s="26" t="s">
        <v>0</v>
      </c>
      <c r="E42" s="26"/>
      <c r="F42" s="36">
        <v>0.08</v>
      </c>
      <c r="G42" s="26"/>
      <c r="H42" s="26"/>
      <c r="I42" s="26"/>
      <c r="J42" s="26"/>
      <c r="K42" s="26"/>
      <c r="L42" s="26"/>
      <c r="M42" s="37">
        <f>M41*F42</f>
        <v>2820.7129124064004</v>
      </c>
    </row>
    <row r="43" spans="1:13" ht="18">
      <c r="A43" s="51"/>
      <c r="B43" s="26"/>
      <c r="C43" s="45" t="s">
        <v>10</v>
      </c>
      <c r="D43" s="26" t="s">
        <v>0</v>
      </c>
      <c r="E43" s="26"/>
      <c r="F43" s="26"/>
      <c r="G43" s="26"/>
      <c r="H43" s="26"/>
      <c r="I43" s="26"/>
      <c r="J43" s="26"/>
      <c r="K43" s="26"/>
      <c r="L43" s="26"/>
      <c r="M43" s="37">
        <f>SUM(M41:M42)</f>
        <v>38079.62431748641</v>
      </c>
    </row>
    <row r="45" spans="3:11" ht="18">
      <c r="C45" s="61" t="s">
        <v>8</v>
      </c>
      <c r="J45" s="145" t="s">
        <v>33</v>
      </c>
      <c r="K45" s="145"/>
    </row>
  </sheetData>
  <sheetProtection/>
  <mergeCells count="15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M5:M6"/>
    <mergeCell ref="J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ARCHSTUDIA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Jemal Kokhreidze</cp:lastModifiedBy>
  <cp:lastPrinted>2018-11-06T12:37:30Z</cp:lastPrinted>
  <dcterms:created xsi:type="dcterms:W3CDTF">2005-10-26T10:27:32Z</dcterms:created>
  <dcterms:modified xsi:type="dcterms:W3CDTF">2018-11-08T07:26:55Z</dcterms:modified>
  <cp:category/>
  <cp:version/>
  <cp:contentType/>
  <cp:contentStatus/>
</cp:coreProperties>
</file>