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760" tabRatio="1000"/>
  </bookViews>
  <sheets>
    <sheet name="xarjTarricxva" sheetId="1" r:id="rId1"/>
  </sheets>
  <calcPr calcId="125725"/>
</workbook>
</file>

<file path=xl/calcChain.xml><?xml version="1.0" encoding="utf-8"?>
<calcChain xmlns="http://schemas.openxmlformats.org/spreadsheetml/2006/main">
  <c r="F160" i="1"/>
  <c r="F158"/>
  <c r="F159" s="1"/>
  <c r="F157"/>
  <c r="F148"/>
  <c r="F154" s="1"/>
  <c r="F147"/>
  <c r="F146"/>
  <c r="F145"/>
  <c r="F144"/>
  <c r="F142"/>
  <c r="F141"/>
  <c r="F140"/>
  <c r="F139"/>
  <c r="F138"/>
  <c r="E137"/>
  <c r="F136"/>
  <c r="F135"/>
  <c r="F134"/>
  <c r="E133"/>
  <c r="F132"/>
  <c r="F131"/>
  <c r="F130"/>
  <c r="F129"/>
  <c r="F128"/>
  <c r="E127"/>
  <c r="F119"/>
  <c r="F125" s="1"/>
  <c r="F108"/>
  <c r="F115" s="1"/>
  <c r="F107"/>
  <c r="F106"/>
  <c r="F105"/>
  <c r="F104"/>
  <c r="F103"/>
  <c r="E102"/>
  <c r="F95"/>
  <c r="F101" s="1"/>
  <c r="F94"/>
  <c r="F92"/>
  <c r="F91"/>
  <c r="F90"/>
  <c r="F89"/>
  <c r="E88"/>
  <c r="F88" s="1"/>
  <c r="F87"/>
  <c r="F86"/>
  <c r="E85"/>
  <c r="F83"/>
  <c r="F82"/>
  <c r="E81"/>
  <c r="F80"/>
  <c r="F79"/>
  <c r="E78"/>
  <c r="F66"/>
  <c r="F65"/>
  <c r="F63"/>
  <c r="F62"/>
  <c r="F61"/>
  <c r="F60"/>
  <c r="F59"/>
  <c r="F58"/>
  <c r="F55"/>
  <c r="F54"/>
  <c r="F52"/>
  <c r="F48"/>
  <c r="F47"/>
  <c r="F46"/>
  <c r="F44"/>
  <c r="F43"/>
  <c r="F42"/>
  <c r="F41"/>
  <c r="E39"/>
  <c r="F39" s="1"/>
  <c r="F38"/>
  <c r="F35"/>
  <c r="F34"/>
  <c r="F33"/>
  <c r="F30"/>
  <c r="F29"/>
  <c r="F28"/>
  <c r="F27"/>
  <c r="F26"/>
  <c r="F25"/>
  <c r="F24"/>
  <c r="F23"/>
  <c r="F21"/>
  <c r="F20"/>
  <c r="F19"/>
  <c r="F18"/>
  <c r="F17"/>
  <c r="F16"/>
  <c r="F14"/>
  <c r="F13"/>
  <c r="F11"/>
  <c r="F117" l="1"/>
  <c r="F118"/>
  <c r="F116"/>
  <c r="F96"/>
  <c r="F98"/>
  <c r="F100"/>
  <c r="F110"/>
  <c r="F112"/>
  <c r="F114"/>
  <c r="F120"/>
  <c r="F122"/>
  <c r="F124"/>
  <c r="F126"/>
  <c r="F149"/>
  <c r="F151"/>
  <c r="F153"/>
  <c r="F155"/>
  <c r="F97"/>
  <c r="F99"/>
  <c r="F109"/>
  <c r="F111"/>
  <c r="F113"/>
  <c r="F121"/>
  <c r="F123"/>
  <c r="F150"/>
  <c r="F152"/>
</calcChain>
</file>

<file path=xl/sharedStrings.xml><?xml version="1.0" encoding="utf-8"?>
<sst xmlns="http://schemas.openxmlformats.org/spreadsheetml/2006/main" count="450" uniqueCount="246">
  <si>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</si>
  <si>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</si>
  <si>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</si>
  <si>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</si>
  <si>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</si>
  <si>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</si>
  <si>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</si>
  <si>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</si>
  <si>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</si>
  <si>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</si>
  <si>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</si>
  <si>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</si>
  <si>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</si>
  <si>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</si>
  <si>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</si>
  <si>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</si>
  <si>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</si>
  <si>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</si>
  <si>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</si>
  <si>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</si>
  <si>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</si>
  <si>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</si>
  <si>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</si>
  <si>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</si>
  <si>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</si>
  <si>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</si>
  <si>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</si>
  <si>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</si>
  <si>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</si>
  <si>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</si>
  <si>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</si>
  <si>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cali</t>
  </si>
  <si>
    <t>kg</t>
  </si>
  <si>
    <t>toli</t>
  </si>
  <si>
    <t>antiseptikuri pasta</t>
  </si>
  <si>
    <t>pasta antiseptikuri</t>
  </si>
  <si>
    <t>c</t>
  </si>
  <si>
    <t>g/m</t>
  </si>
  <si>
    <t>sxva masala</t>
  </si>
  <si>
    <t>m2</t>
  </si>
  <si>
    <t>tn</t>
  </si>
  <si>
    <t xml:space="preserve">zednadebi xarjebi </t>
  </si>
  <si>
    <t xml:space="preserve">gegmiuri mogeba </t>
  </si>
  <si>
    <t>satransporto xarjebi masalaze</t>
  </si>
  <si>
    <t>დანართი N2</t>
  </si>
  <si>
    <t>ხარჯთაღრიცხვა</t>
  </si>
  <si>
    <t>__%</t>
  </si>
  <si>
    <r>
      <t xml:space="preserve">გაუთვალისწინებელი ხარჯები </t>
    </r>
    <r>
      <rPr>
        <b/>
        <sz val="10"/>
        <color indexed="10"/>
        <rFont val="AcadNusx"/>
      </rPr>
      <t>(*)</t>
    </r>
  </si>
  <si>
    <t>sul ჯამი -- თვი #1</t>
  </si>
  <si>
    <t>1. demontaJis samuSaoebi</t>
  </si>
  <si>
    <t>46-28-3</t>
  </si>
  <si>
    <t xml:space="preserve">Sromis danaxarjebi  </t>
  </si>
  <si>
    <t>sxva manqana</t>
  </si>
  <si>
    <t>m3</t>
  </si>
  <si>
    <t>t</t>
  </si>
  <si>
    <t xml:space="preserve">Sromis danaxarjebi </t>
  </si>
  <si>
    <t>samSeneblo nagvis datvirTva xeliT avtoTviTmclelze</t>
  </si>
  <si>
    <t>10-11</t>
  </si>
  <si>
    <t>samSeneblo lursmani</t>
  </si>
  <si>
    <t>mavTuli glinula</t>
  </si>
  <si>
    <t>10-37-1</t>
  </si>
  <si>
    <t>fosformJava amoniumi</t>
  </si>
  <si>
    <t>amoniumis sulfati</t>
  </si>
  <si>
    <t>navTis kontaqti</t>
  </si>
  <si>
    <t>lursmani</t>
  </si>
  <si>
    <t>10-37-3</t>
  </si>
  <si>
    <t>xis molartyvis cecxldacva</t>
  </si>
  <si>
    <t>10-39-3</t>
  </si>
  <si>
    <t>xis molartyvis antiseptireba</t>
  </si>
  <si>
    <t>12-8-5</t>
  </si>
  <si>
    <t>12-8-4</t>
  </si>
  <si>
    <t>grZ.m</t>
  </si>
  <si>
    <t>WanWiki</t>
  </si>
  <si>
    <t>naWedi</t>
  </si>
  <si>
    <t>12-8-3</t>
  </si>
  <si>
    <t>16-17-4</t>
  </si>
  <si>
    <t>wyalmimRebi Zabrebi</t>
  </si>
  <si>
    <t>sul ჯამი -- თვი #2</t>
  </si>
  <si>
    <t>სულ ჯამი (თავი N1+თავიN2)</t>
  </si>
  <si>
    <t>პრეტენდენტი ორგანიზაცია</t>
  </si>
  <si>
    <t>ხელმოწერა   ბ.ა.</t>
  </si>
  <si>
    <t>შენიშვნა</t>
  </si>
  <si>
    <r>
      <t xml:space="preserve">(*) </t>
    </r>
    <r>
      <rPr>
        <b/>
        <sz val="11"/>
        <rFont val="AcadNusx"/>
      </rPr>
      <t>gauTvaliswinebeli xarji</t>
    </r>
    <r>
      <rPr>
        <sz val="11"/>
        <rFont val="AcadNusx"/>
      </rPr>
      <t xml:space="preserve"> -- dauSvebelia pretendentis mier gauTvaliswinebeli xarjis procentuli maCveneblis Secvla </t>
    </r>
    <r>
      <rPr>
        <b/>
        <sz val="11"/>
        <color indexed="10"/>
        <rFont val="AcadNusx"/>
      </rPr>
      <t>(3%)</t>
    </r>
  </si>
  <si>
    <t xml:space="preserve">ხარჯთაღრიცხვა წარმოდგენილი უნდა იყოს დღგ-ს გარეშე, იმის მიუხედავად არის თუ არა პრეტენდენტი დღგ-ს გადამხდელად რეგისტრირებული. იმ შემთხვევაში, თუ გამარჯვებულ პრეტენდენტზე ხელშეკრულების გაფორმების მომენტისათვის ერთიან ელექტრონულ სისტემაში გენერირებულ იქნება ინფორმაცია მისი 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 </t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</si>
  <si>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</si>
  <si>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r>
      <t xml:space="preserve"> ხარჯთაღრიცხვის თავი N1-ის ჯამური ღირებულება არ უნდა აღემატებოდეს </t>
    </r>
    <r>
      <rPr>
        <b/>
        <sz val="10"/>
        <color indexed="10"/>
        <rFont val="Arial Cyr"/>
        <charset val="1"/>
      </rPr>
      <t>12710 ლარს (დღგ-ს გარეშე)</t>
    </r>
  </si>
  <si>
    <t>manq/sT</t>
  </si>
  <si>
    <t>manqanebi</t>
  </si>
  <si>
    <t>snw46-40</t>
  </si>
  <si>
    <t>100m²</t>
  </si>
  <si>
    <t>46-40-4</t>
  </si>
  <si>
    <t>SromiTi resursebi</t>
  </si>
  <si>
    <t>snw46-86</t>
  </si>
  <si>
    <t>arsebuliElartyvis
  demontaJi,Camotana da dasawyobeba</t>
  </si>
  <si>
    <t>46-40-2</t>
  </si>
  <si>
    <t>10-70.</t>
  </si>
  <si>
    <t>saxuravis defeqturi  xis  konstruqciebis Secvla</t>
  </si>
  <si>
    <t>kub.m.</t>
  </si>
  <si>
    <t>10-11-1.</t>
  </si>
  <si>
    <t>srf5.1-8</t>
  </si>
  <si>
    <t>xemasala daxerxili nedli wiwvovani</t>
  </si>
  <si>
    <t>` 1.10-1</t>
  </si>
  <si>
    <t>lursmani Rariani</t>
  </si>
  <si>
    <t>` 1.1-38</t>
  </si>
  <si>
    <t>glinula</t>
  </si>
  <si>
    <t>sxva xarjebi</t>
  </si>
  <si>
    <t xml:space="preserve">saxuravis axali  xis  Seficvris mowyoba </t>
  </si>
  <si>
    <t>xemasala daxerxili nedli wiwvovani(lartya   4X10sm)</t>
  </si>
  <si>
    <t>` 4.1-386</t>
  </si>
  <si>
    <t>kv.m.</t>
  </si>
  <si>
    <t>` 4.2-43</t>
  </si>
  <si>
    <t>s.n.w.1969w.</t>
  </si>
  <si>
    <t xml:space="preserve">Senobis saxuravis mowyoba </t>
  </si>
  <si>
    <t>#26-7-2</t>
  </si>
  <si>
    <t>metalokramitiT</t>
  </si>
  <si>
    <t>100kv.m.</t>
  </si>
  <si>
    <t xml:space="preserve">SromiTi resursebi </t>
  </si>
  <si>
    <t>srf1.5.35</t>
  </si>
  <si>
    <t xml:space="preserve"> metalokramitis furceli
sisqiT0,5mm(kramitis feri)</t>
  </si>
  <si>
    <t>` 1.10-24</t>
  </si>
  <si>
    <t>sWvali metalokramitis</t>
  </si>
  <si>
    <t>srf-1.5.38</t>
  </si>
  <si>
    <t xml:space="preserve"> metalokramitis kexi</t>
  </si>
  <si>
    <t>srf1.5.38</t>
  </si>
  <si>
    <t>brtyeli metalokramitis furceli
sisqiT0,5mm  CafenisTvis(Senobis mierTebis adgilas)</t>
  </si>
  <si>
    <t>` 1.9-6</t>
  </si>
  <si>
    <t>naWedi saxuravisTvis(kavi,samagri)</t>
  </si>
  <si>
    <t>manqanebi 1,1X1,15=</t>
  </si>
  <si>
    <t>snw12-9-1</t>
  </si>
  <si>
    <t xml:space="preserve">wyalsadinari  Raris mowyoba </t>
  </si>
  <si>
    <t>100g/m</t>
  </si>
  <si>
    <t>srf 12-43</t>
  </si>
  <si>
    <t>amwe saavtomobilo svlaze sxva saxis 
mSeneblobaze, tvirTamw. 10tn</t>
  </si>
  <si>
    <t>m/sT</t>
  </si>
  <si>
    <t>srf.1.5.22</t>
  </si>
  <si>
    <t>Raris samagri</t>
  </si>
  <si>
    <t>srf.1.5.17</t>
  </si>
  <si>
    <t>wyalsadinari Rari metalokramitis</t>
  </si>
  <si>
    <t xml:space="preserve">sn da w
4-82 </t>
  </si>
  <si>
    <t>wyalCamomSvebi d-100mm milebis mowyoba 4c</t>
  </si>
  <si>
    <t>cxr 12-8-3</t>
  </si>
  <si>
    <t>_Sromis danaxarji</t>
  </si>
  <si>
    <t>s/f</t>
  </si>
  <si>
    <t xml:space="preserve">Jolobis samagri </t>
  </si>
  <si>
    <t>srf.1.5.23</t>
  </si>
  <si>
    <t xml:space="preserve"> brtyeli metalokramitis
 mili sisqiT 0,5mm</t>
  </si>
  <si>
    <t>srf.1.5.32</t>
  </si>
  <si>
    <t xml:space="preserve">d-100mm wyalCamomSvebi Zabri brtyeli
 metalokramitis 0,5mm sisqis </t>
  </si>
  <si>
    <t>s/f
qarxnuli</t>
  </si>
  <si>
    <t>metalokramitis 0,5mm sisqis muxli d-100mm</t>
  </si>
  <si>
    <t>10-211</t>
  </si>
  <si>
    <t>molartyvis antiseptireba</t>
  </si>
  <si>
    <t>10-39-5.</t>
  </si>
  <si>
    <t>sf</t>
  </si>
  <si>
    <t>10-201</t>
  </si>
  <si>
    <t>nivnivebis cecxldacva</t>
  </si>
  <si>
    <t>10-37-1.</t>
  </si>
  <si>
    <t>amoniumfosfati 0,42X3,2=</t>
  </si>
  <si>
    <t>amoniumsulfati 0,127X3,2=</t>
  </si>
  <si>
    <t>navTis kontaqti  0,42X3,2=</t>
  </si>
  <si>
    <t>e 1-16 
cx-2</t>
  </si>
  <si>
    <t xml:space="preserve">samSeneblo nagavis datvirTva </t>
  </si>
  <si>
    <t>100m3</t>
  </si>
  <si>
    <t xml:space="preserve">Sromis danaxarji </t>
  </si>
  <si>
    <t>srf15.15</t>
  </si>
  <si>
    <t>samSeneblo nagavis transportireba 15km-ze</t>
  </si>
  <si>
    <t>arsebuli azbestis saxuravis 
  demontaJi,Camotana da dasawyobeba</t>
  </si>
  <si>
    <t>1</t>
  </si>
  <si>
    <t xml:space="preserve">azboSiferis saxuravis fenilis demontaJi xeliT </t>
  </si>
  <si>
    <t>kvm</t>
  </si>
  <si>
    <t>Sromis danaxarjebi</t>
  </si>
  <si>
    <t>sxva manqanebi</t>
  </si>
  <si>
    <t>2</t>
  </si>
  <si>
    <t>r 25-8-15</t>
  </si>
  <si>
    <t xml:space="preserve">saxuravis xis konstruqciebis demontaJi, xeliT </t>
  </si>
  <si>
    <t>kbm</t>
  </si>
  <si>
    <t>Senobis saxuravis reabilitacia</t>
  </si>
  <si>
    <t>ZiriTadi Senobis gadaxurvis xis mzidi konstruqciebis mowyoba</t>
  </si>
  <si>
    <t>100 kvm</t>
  </si>
  <si>
    <t>5,1,1</t>
  </si>
  <si>
    <t>xis masala (proeqtiT)</t>
  </si>
  <si>
    <t>1,10,2</t>
  </si>
  <si>
    <t>4,2,64</t>
  </si>
  <si>
    <t>4,1,392</t>
  </si>
  <si>
    <t>1,1,39</t>
  </si>
  <si>
    <t>liTonis samagri detalebi</t>
  </si>
  <si>
    <t>xis konstruqciebis cecxldacva</t>
  </si>
  <si>
    <t>3</t>
  </si>
  <si>
    <t>10-36-4</t>
  </si>
  <si>
    <t xml:space="preserve">ხის მოლარტყვის მოწყობა                </t>
  </si>
  <si>
    <t>კვმ</t>
  </si>
  <si>
    <t>5,1,19</t>
  </si>
  <si>
    <t xml:space="preserve">xis masala       </t>
  </si>
  <si>
    <t>109,2</t>
  </si>
  <si>
    <t>4</t>
  </si>
  <si>
    <t>5</t>
  </si>
  <si>
    <t>6</t>
  </si>
  <si>
    <t>12-6-3</t>
  </si>
  <si>
    <t>gadaxurvis mowyoba feradi metalokramitis TunuqiT</t>
  </si>
  <si>
    <t>1,5,36</t>
  </si>
  <si>
    <t>metalokramiti 0,5mm (nacrisfer,i Jangisferi, Sindisferi)</t>
  </si>
  <si>
    <t>1,10,24</t>
  </si>
  <si>
    <t>sWvali Tunuqis</t>
  </si>
  <si>
    <t>1,10,17</t>
  </si>
  <si>
    <t>samSeneblo WanWiki</t>
  </si>
  <si>
    <t>1,6,1</t>
  </si>
  <si>
    <t>moTuTiebuli Tunuqis furceli</t>
  </si>
  <si>
    <t>sxva masalebi</t>
  </si>
  <si>
    <t>7</t>
  </si>
  <si>
    <t xml:space="preserve">კეხის მოწყობა  </t>
  </si>
  <si>
    <t>1,5,38</t>
  </si>
  <si>
    <t>feradi Tunuqis kexi</t>
  </si>
  <si>
    <t>გ/მ</t>
  </si>
  <si>
    <t>ც</t>
  </si>
  <si>
    <t>8</t>
  </si>
  <si>
    <t xml:space="preserve">წყალმიმღები ღარის "ჟოლუბის" მოწყობა  </t>
  </si>
  <si>
    <t>6,1,580</t>
  </si>
  <si>
    <t>wyalmimRebi Rari pl  dasakidi d-150</t>
  </si>
  <si>
    <t>6,1,570</t>
  </si>
  <si>
    <t>სამაგრები</t>
  </si>
  <si>
    <t>moTuTiebuli Tunuqi, 0.5 mm</t>
  </si>
  <si>
    <t>1,9,2</t>
  </si>
  <si>
    <t>1,9,17</t>
  </si>
  <si>
    <t>1,8,67</t>
  </si>
  <si>
    <t>9</t>
  </si>
  <si>
    <t xml:space="preserve">წყალმიმRები ძაბრების მოწყობა </t>
  </si>
  <si>
    <t xml:space="preserve">sxva manqana  </t>
  </si>
  <si>
    <t>6,1,575</t>
  </si>
  <si>
    <t xml:space="preserve">sxva masala </t>
  </si>
  <si>
    <t>10</t>
  </si>
  <si>
    <t xml:space="preserve">წყალსაწრეტი მილი დ–150 პლ. სამაგრებით  </t>
  </si>
  <si>
    <t xml:space="preserve">sxva manqana </t>
  </si>
  <si>
    <t>6,1,582</t>
  </si>
  <si>
    <t xml:space="preserve">wyalsawreti milebi </t>
  </si>
  <si>
    <t>1,9,67</t>
  </si>
  <si>
    <t>11</t>
  </si>
  <si>
    <t>r21-87</t>
  </si>
  <si>
    <t>samSeneblo             narCenebis Segroveba, gamotana, avtoTviTmclelze dasatvirTavad</t>
  </si>
  <si>
    <t>12</t>
  </si>
  <si>
    <t>13</t>
  </si>
  <si>
    <t>snf 15,15</t>
  </si>
  <si>
    <t xml:space="preserve">samSeneblo nagvis gatana 15 km-ze </t>
  </si>
  <si>
    <t>ქ. ბოლნისში, წმინდა ნინოს ქ. #22-ში მცხოვრები მარინე გოგილაშვილის საცხოვრებელი სახლის სახურავის სარეაბილიტაციო სამუშაოებისა და ქ. ბოლნისში, სააკაძის ქ. #57-ში მცხოვრები პაატა რეხვიაშვილის საცხოვრებელი სახლის სახურავის სარეაბილიტაციო სამუშაოების</t>
  </si>
  <si>
    <t>თავი N2 -- ქ. ბოლნისში, სააკაძის ქ. #57-ში მცხოვრები პაატა რეხვიაშვილის საცხოვრებელი სახლის სახურავის სარეაბილიტაციო სამუშაოები</t>
  </si>
  <si>
    <t>თავი #1 -- ქ. ბოლნისში, წმინდა ნინოს ქ. #22-ში მცხოვრები მარინე გოგილაშვილის საცხოვრებელი სახლის სახურავის სარეაბილიტაციო სამუშაოები</t>
  </si>
  <si>
    <r>
      <t xml:space="preserve"> ხარჯთაღრიცხვის თავი N2-ის ჯამური ღირებულება არ უნდა აღემატებოდეს </t>
    </r>
    <r>
      <rPr>
        <b/>
        <sz val="10"/>
        <color indexed="10"/>
        <rFont val="Arial Cyr"/>
        <charset val="1"/>
      </rPr>
      <t>12710 ლარს (დღგ-ს გარეშე)</t>
    </r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</si>
</sst>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0.000"/>
    <numFmt numFmtId="166" formatCode="[$-437]yyyy\ &quot;წლის&quot;\ dd\ mm\,\ dddd"/>
    <numFmt numFmtId="167" formatCode="_-* #,##0.00_р_._-;\-* #,##0.00_р_._-;_-* &quot;-&quot;??_р_._-;_-@_-"/>
    <numFmt numFmtId="168" formatCode="0.0"/>
  </numFmts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rachveulebrivi Thin"/>
      <family val="2"/>
    </font>
    <font>
      <sz val="11"/>
      <name val="AcadNusx"/>
    </font>
    <font>
      <sz val="10"/>
      <name val="AcadNusx"/>
    </font>
    <font>
      <b/>
      <sz val="10"/>
      <name val="AcadNusx"/>
    </font>
    <font>
      <sz val="10"/>
      <name val="Arial Cyr"/>
      <charset val="204"/>
    </font>
    <font>
      <sz val="9"/>
      <name val="Arachveulebrivi Thin"/>
      <family val="2"/>
    </font>
    <font>
      <sz val="11"/>
      <color theme="1"/>
      <name val="AcadNusx"/>
    </font>
    <font>
      <sz val="10"/>
      <color theme="1"/>
      <name val="AcadNusx"/>
    </font>
    <font>
      <sz val="10"/>
      <name val="Arial Cyr"/>
      <charset val="1"/>
    </font>
    <font>
      <b/>
      <sz val="10"/>
      <color rgb="FFFF000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10"/>
      <name val="AcadNusx"/>
    </font>
    <font>
      <sz val="11"/>
      <color theme="1"/>
      <name val="Sylfaen"/>
      <family val="1"/>
      <charset val="204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AcadNusx"/>
    </font>
    <font>
      <b/>
      <sz val="11"/>
      <name val="AcadNusx"/>
    </font>
    <font>
      <b/>
      <sz val="11"/>
      <color indexed="10"/>
      <name val="AcadNusx"/>
    </font>
    <font>
      <sz val="11"/>
      <name val="Arial"/>
      <family val="2"/>
    </font>
    <font>
      <b/>
      <sz val="10"/>
      <color indexed="10"/>
      <name val="Arial Cyr"/>
      <charset val="1"/>
    </font>
    <font>
      <b/>
      <sz val="10"/>
      <color theme="1"/>
      <name val="AcadNusx"/>
    </font>
    <font>
      <sz val="10"/>
      <color rgb="FFFF0000"/>
      <name val="AcadNusx"/>
    </font>
    <font>
      <sz val="10"/>
      <color theme="0"/>
      <name val="AcadNusx"/>
    </font>
    <font>
      <sz val="10"/>
      <color rgb="FF0000FF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10" fillId="0" borderId="0"/>
    <xf numFmtId="0" fontId="1" fillId="0" borderId="0"/>
    <xf numFmtId="43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2" fillId="0" borderId="0" xfId="1" applyFont="1" applyBorder="1" applyAlignment="1">
      <alignment horizontal="center"/>
    </xf>
    <xf numFmtId="0" fontId="0" fillId="0" borderId="0" xfId="0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7" xfId="3" applyFont="1" applyBorder="1"/>
    <xf numFmtId="0" fontId="4" fillId="0" borderId="8" xfId="3" applyFont="1" applyBorder="1" applyAlignment="1">
      <alignment horizontal="center"/>
    </xf>
    <xf numFmtId="0" fontId="4" fillId="0" borderId="9" xfId="3" applyFont="1" applyBorder="1"/>
    <xf numFmtId="0" fontId="4" fillId="0" borderId="8" xfId="3" applyFont="1" applyBorder="1"/>
    <xf numFmtId="0" fontId="4" fillId="0" borderId="1" xfId="3" applyFont="1" applyBorder="1"/>
    <xf numFmtId="0" fontId="4" fillId="0" borderId="0" xfId="3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4" fillId="0" borderId="14" xfId="3" applyFont="1" applyBorder="1"/>
    <xf numFmtId="0" fontId="4" fillId="0" borderId="18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18" xfId="3" applyFont="1" applyBorder="1"/>
    <xf numFmtId="0" fontId="4" fillId="0" borderId="15" xfId="3" applyFont="1" applyBorder="1" applyAlignment="1">
      <alignment horizontal="left"/>
    </xf>
    <xf numFmtId="0" fontId="4" fillId="0" borderId="19" xfId="3" applyFont="1" applyBorder="1"/>
    <xf numFmtId="0" fontId="4" fillId="0" borderId="20" xfId="3" applyFont="1" applyBorder="1"/>
    <xf numFmtId="0" fontId="4" fillId="0" borderId="21" xfId="3" applyFont="1" applyBorder="1" applyAlignment="1">
      <alignment horizontal="center"/>
    </xf>
    <xf numFmtId="0" fontId="4" fillId="0" borderId="16" xfId="3" applyFont="1" applyBorder="1"/>
    <xf numFmtId="0" fontId="4" fillId="0" borderId="22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15" fillId="0" borderId="0" xfId="0" applyFont="1" applyBorder="1"/>
    <xf numFmtId="2" fontId="5" fillId="0" borderId="1" xfId="0" applyNumberFormat="1" applyFont="1" applyBorder="1" applyAlignment="1">
      <alignment horizontal="right" vertical="top"/>
    </xf>
    <xf numFmtId="2" fontId="5" fillId="3" borderId="7" xfId="4" applyNumberFormat="1" applyFont="1" applyFill="1" applyBorder="1" applyAlignment="1">
      <alignment horizontal="right" vertical="top"/>
    </xf>
    <xf numFmtId="2" fontId="5" fillId="3" borderId="1" xfId="4" applyNumberFormat="1" applyFont="1" applyFill="1" applyBorder="1" applyAlignment="1">
      <alignment horizontal="right" vertical="top"/>
    </xf>
    <xf numFmtId="1" fontId="5" fillId="0" borderId="11" xfId="1" applyNumberFormat="1" applyFont="1" applyBorder="1" applyAlignment="1">
      <alignment horizontal="center" vertical="top"/>
    </xf>
    <xf numFmtId="1" fontId="5" fillId="0" borderId="11" xfId="1" applyNumberFormat="1" applyFont="1" applyBorder="1" applyAlignment="1">
      <alignment horizontal="right" vertical="top"/>
    </xf>
    <xf numFmtId="9" fontId="11" fillId="0" borderId="3" xfId="1" applyNumberFormat="1" applyFont="1" applyBorder="1" applyAlignment="1">
      <alignment horizontal="center" vertical="top"/>
    </xf>
    <xf numFmtId="1" fontId="5" fillId="0" borderId="3" xfId="1" applyNumberFormat="1" applyFont="1" applyBorder="1" applyAlignment="1">
      <alignment horizontal="right" vertical="top"/>
    </xf>
    <xf numFmtId="167" fontId="4" fillId="3" borderId="3" xfId="11" applyNumberFormat="1" applyFont="1" applyFill="1" applyBorder="1" applyAlignment="1" applyProtection="1"/>
    <xf numFmtId="167" fontId="4" fillId="3" borderId="4" xfId="11" applyNumberFormat="1" applyFont="1" applyFill="1" applyBorder="1" applyAlignment="1" applyProtection="1"/>
    <xf numFmtId="9" fontId="11" fillId="0" borderId="11" xfId="1" applyNumberFormat="1" applyFont="1" applyBorder="1" applyAlignment="1">
      <alignment horizontal="center" vertical="top"/>
    </xf>
    <xf numFmtId="1" fontId="5" fillId="4" borderId="25" xfId="1" applyNumberFormat="1" applyFont="1" applyFill="1" applyBorder="1" applyAlignment="1">
      <alignment horizontal="right" vertical="top"/>
    </xf>
    <xf numFmtId="0" fontId="0" fillId="0" borderId="17" xfId="0" applyBorder="1"/>
    <xf numFmtId="0" fontId="14" fillId="0" borderId="0" xfId="0" applyFont="1" applyBorder="1" applyAlignment="1">
      <alignment horizontal="right" vertical="center"/>
    </xf>
    <xf numFmtId="0" fontId="0" fillId="0" borderId="0" xfId="0" applyBorder="1" applyProtection="1">
      <protection locked="0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9" xfId="3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4" fillId="0" borderId="29" xfId="3" applyFont="1" applyBorder="1"/>
    <xf numFmtId="0" fontId="4" fillId="0" borderId="30" xfId="3" applyFont="1" applyBorder="1" applyAlignment="1">
      <alignment horizontal="center"/>
    </xf>
    <xf numFmtId="0" fontId="4" fillId="0" borderId="31" xfId="3" applyFont="1" applyBorder="1" applyAlignment="1">
      <alignment horizontal="center"/>
    </xf>
    <xf numFmtId="0" fontId="4" fillId="0" borderId="30" xfId="3" applyFont="1" applyBorder="1"/>
    <xf numFmtId="0" fontId="4" fillId="0" borderId="32" xfId="3" applyFont="1" applyBorder="1" applyAlignment="1">
      <alignment horizontal="center"/>
    </xf>
    <xf numFmtId="0" fontId="4" fillId="3" borderId="18" xfId="3" applyFont="1" applyFill="1" applyBorder="1" applyAlignment="1">
      <alignment horizontal="center"/>
    </xf>
    <xf numFmtId="0" fontId="4" fillId="3" borderId="21" xfId="3" applyFont="1" applyFill="1" applyBorder="1" applyAlignment="1">
      <alignment horizontal="center"/>
    </xf>
    <xf numFmtId="2" fontId="5" fillId="0" borderId="37" xfId="0" applyNumberFormat="1" applyFont="1" applyBorder="1" applyAlignment="1">
      <alignment horizontal="right" vertical="top"/>
    </xf>
    <xf numFmtId="1" fontId="5" fillId="0" borderId="34" xfId="1" applyNumberFormat="1" applyFont="1" applyBorder="1" applyAlignment="1">
      <alignment horizontal="right" vertical="top"/>
    </xf>
    <xf numFmtId="1" fontId="5" fillId="0" borderId="39" xfId="1" applyNumberFormat="1" applyFont="1" applyBorder="1" applyAlignment="1">
      <alignment horizontal="right" vertical="top"/>
    </xf>
    <xf numFmtId="0" fontId="14" fillId="3" borderId="39" xfId="0" applyFont="1" applyFill="1" applyBorder="1" applyAlignment="1">
      <alignment vertical="center"/>
    </xf>
    <xf numFmtId="2" fontId="4" fillId="2" borderId="11" xfId="11" applyNumberFormat="1" applyFont="1" applyFill="1" applyBorder="1" applyAlignment="1" applyProtection="1">
      <alignment horizontal="center" vertical="center" wrapText="1"/>
    </xf>
    <xf numFmtId="1" fontId="5" fillId="4" borderId="17" xfId="1" applyNumberFormat="1" applyFont="1" applyFill="1" applyBorder="1" applyAlignment="1">
      <alignment horizontal="right" vertical="top"/>
    </xf>
    <xf numFmtId="0" fontId="4" fillId="0" borderId="11" xfId="10" applyFont="1" applyBorder="1" applyAlignment="1">
      <alignment horizontal="center" vertical="center"/>
    </xf>
    <xf numFmtId="0" fontId="5" fillId="0" borderId="11" xfId="10" applyFont="1" applyBorder="1" applyAlignment="1">
      <alignment horizontal="center" vertical="center" wrapText="1"/>
    </xf>
    <xf numFmtId="0" fontId="5" fillId="0" borderId="11" xfId="10" applyFont="1" applyBorder="1" applyAlignment="1">
      <alignment horizontal="center" vertical="center"/>
    </xf>
    <xf numFmtId="165" fontId="5" fillId="0" borderId="11" xfId="10" applyNumberFormat="1" applyFont="1" applyBorder="1" applyAlignment="1">
      <alignment horizontal="center" vertical="center"/>
    </xf>
    <xf numFmtId="2" fontId="4" fillId="0" borderId="11" xfId="10" applyNumberFormat="1" applyFont="1" applyBorder="1" applyAlignment="1">
      <alignment horizontal="center" vertical="center"/>
    </xf>
    <xf numFmtId="1" fontId="4" fillId="0" borderId="11" xfId="10" applyNumberFormat="1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165" fontId="4" fillId="0" borderId="11" xfId="10" applyNumberFormat="1" applyFont="1" applyBorder="1" applyAlignment="1">
      <alignment horizontal="center" vertical="center"/>
    </xf>
    <xf numFmtId="2" fontId="4" fillId="0" borderId="11" xfId="4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13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2" fontId="4" fillId="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13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8" fontId="5" fillId="6" borderId="11" xfId="0" applyNumberFormat="1" applyFont="1" applyFill="1" applyBorder="1" applyAlignment="1">
      <alignment horizontal="center" vertical="center"/>
    </xf>
    <xf numFmtId="168" fontId="4" fillId="6" borderId="11" xfId="0" applyNumberFormat="1" applyFont="1" applyFill="1" applyBorder="1" applyAlignment="1">
      <alignment horizontal="center" vertical="center"/>
    </xf>
    <xf numFmtId="0" fontId="4" fillId="0" borderId="41" xfId="3" applyFont="1" applyBorder="1" applyAlignment="1">
      <alignment horizontal="center"/>
    </xf>
    <xf numFmtId="2" fontId="5" fillId="0" borderId="7" xfId="0" applyNumberFormat="1" applyFont="1" applyBorder="1" applyAlignment="1">
      <alignment horizontal="right" vertical="top"/>
    </xf>
    <xf numFmtId="49" fontId="25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25" fillId="0" borderId="11" xfId="0" quotePrefix="1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5" fillId="0" borderId="11" xfId="0" quotePrefix="1" applyNumberFormat="1" applyFont="1" applyFill="1" applyBorder="1" applyAlignment="1" applyProtection="1">
      <alignment horizontal="center" vertical="center" wrapText="1"/>
    </xf>
    <xf numFmtId="49" fontId="4" fillId="0" borderId="11" xfId="0" quotePrefix="1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1" xfId="7" applyNumberFormat="1" applyFont="1" applyFill="1" applyBorder="1" applyAlignment="1" applyProtection="1">
      <alignment horizontal="center" vertical="center" wrapText="1"/>
    </xf>
    <xf numFmtId="49" fontId="4" fillId="0" borderId="11" xfId="7" quotePrefix="1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1" xfId="7" applyNumberFormat="1" applyFont="1" applyFill="1" applyBorder="1" applyAlignment="1" applyProtection="1">
      <alignment horizontal="center" vertical="center" wrapText="1"/>
    </xf>
    <xf numFmtId="0" fontId="5" fillId="0" borderId="11" xfId="7" applyNumberFormat="1" applyFont="1" applyFill="1" applyBorder="1" applyAlignment="1" applyProtection="1">
      <alignment horizontal="center" vertical="center" wrapText="1"/>
    </xf>
    <xf numFmtId="49" fontId="25" fillId="0" borderId="7" xfId="0" applyNumberFormat="1" applyFont="1" applyBorder="1" applyAlignment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7" applyNumberFormat="1" applyFont="1" applyFill="1" applyBorder="1" applyAlignment="1" applyProtection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25" fillId="2" borderId="1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11" xfId="11" applyNumberFormat="1" applyFont="1" applyFill="1" applyBorder="1" applyAlignment="1" applyProtection="1">
      <alignment horizontal="center" vertical="center" wrapText="1"/>
    </xf>
    <xf numFmtId="0" fontId="5" fillId="2" borderId="11" xfId="11" applyNumberFormat="1" applyFont="1" applyFill="1" applyBorder="1" applyAlignment="1" applyProtection="1">
      <alignment horizontal="center" vertical="center" wrapText="1"/>
    </xf>
    <xf numFmtId="0" fontId="5" fillId="2" borderId="7" xfId="11" applyNumberFormat="1" applyFont="1" applyFill="1" applyBorder="1" applyAlignment="1" applyProtection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27" fillId="2" borderId="11" xfId="0" applyNumberFormat="1" applyFont="1" applyFill="1" applyBorder="1" applyAlignment="1">
      <alignment horizontal="center" vertical="center" wrapText="1"/>
    </xf>
    <xf numFmtId="2" fontId="27" fillId="2" borderId="11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7" xfId="11" applyNumberFormat="1" applyFont="1" applyFill="1" applyBorder="1" applyAlignment="1" applyProtection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4" borderId="19" xfId="3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/>
    </xf>
    <xf numFmtId="0" fontId="5" fillId="0" borderId="36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4" fillId="0" borderId="20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5" fillId="5" borderId="2" xfId="5" applyFont="1" applyFill="1" applyBorder="1" applyAlignment="1" applyProtection="1">
      <alignment horizontal="center"/>
    </xf>
    <xf numFmtId="0" fontId="5" fillId="5" borderId="4" xfId="5" applyFont="1" applyFill="1" applyBorder="1" applyAlignment="1" applyProtection="1">
      <alignment horizontal="center"/>
    </xf>
    <xf numFmtId="0" fontId="5" fillId="5" borderId="6" xfId="5" applyFont="1" applyFill="1" applyBorder="1" applyAlignment="1" applyProtection="1">
      <alignment horizontal="center"/>
    </xf>
    <xf numFmtId="0" fontId="5" fillId="0" borderId="33" xfId="1" applyFont="1" applyBorder="1" applyAlignment="1">
      <alignment horizontal="right"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38" xfId="1" applyFont="1" applyBorder="1" applyAlignment="1">
      <alignment horizontal="right" vertical="top" wrapText="1"/>
    </xf>
    <xf numFmtId="0" fontId="5" fillId="0" borderId="4" xfId="1" applyFont="1" applyBorder="1" applyAlignment="1">
      <alignment horizontal="right" vertical="top" wrapText="1"/>
    </xf>
    <xf numFmtId="0" fontId="5" fillId="0" borderId="6" xfId="1" applyFont="1" applyBorder="1" applyAlignment="1">
      <alignment horizontal="right" vertical="top" wrapText="1"/>
    </xf>
    <xf numFmtId="0" fontId="5" fillId="0" borderId="35" xfId="1" applyFont="1" applyBorder="1" applyAlignment="1">
      <alignment horizontal="right" vertical="top" wrapText="1"/>
    </xf>
    <xf numFmtId="0" fontId="5" fillId="0" borderId="3" xfId="1" applyFont="1" applyBorder="1" applyAlignment="1">
      <alignment horizontal="right" vertical="top" wrapText="1"/>
    </xf>
    <xf numFmtId="0" fontId="5" fillId="0" borderId="2" xfId="1" applyFont="1" applyBorder="1" applyAlignment="1">
      <alignment horizontal="right" vertical="top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5" fillId="0" borderId="40" xfId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8" fillId="0" borderId="4" xfId="0" applyFont="1" applyBorder="1" applyAlignment="1" applyProtection="1">
      <alignment horizontal="center" vertical="top"/>
      <protection hidden="1"/>
    </xf>
    <xf numFmtId="0" fontId="19" fillId="0" borderId="0" xfId="0" applyFont="1" applyBorder="1" applyAlignment="1">
      <alignment horizontal="left"/>
    </xf>
    <xf numFmtId="0" fontId="20" fillId="0" borderId="10" xfId="0" applyFont="1" applyBorder="1" applyAlignment="1" applyProtection="1">
      <alignment horizontal="left" vertical="center" wrapText="1"/>
      <protection hidden="1"/>
    </xf>
    <xf numFmtId="0" fontId="20" fillId="0" borderId="12" xfId="0" applyFont="1" applyBorder="1" applyAlignment="1" applyProtection="1">
      <alignment horizontal="left" vertical="center" wrapText="1"/>
      <protection hidden="1"/>
    </xf>
    <xf numFmtId="0" fontId="20" fillId="0" borderId="13" xfId="0" applyFont="1" applyBorder="1" applyAlignment="1" applyProtection="1">
      <alignment horizontal="left" vertical="center" wrapText="1"/>
      <protection hidden="1"/>
    </xf>
  </cellXfs>
  <cellStyles count="14">
    <cellStyle name="Comma" xfId="11" builtinId="3"/>
    <cellStyle name="Comma 3" xfId="12"/>
    <cellStyle name="Normal" xfId="0" builtinId="0"/>
    <cellStyle name="Normal 10" xfId="1"/>
    <cellStyle name="Normal 2" xfId="5"/>
    <cellStyle name="Normal 3" xfId="7"/>
    <cellStyle name="Normal 8" xfId="2"/>
    <cellStyle name="Normal_gare wyalsadfenigagarini 2 2" xfId="4"/>
    <cellStyle name="Normal_gare wyalsadfenigagarini 2_SMSH2008-IIkv ." xfId="3"/>
    <cellStyle name="Денежный 2" xfId="6"/>
    <cellStyle name="Обычный 2" xfId="9"/>
    <cellStyle name="Обычный 4" xfId="8"/>
    <cellStyle name="Обычный_lokN1" xfId="10"/>
    <cellStyle name="Обычный_Лист1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87"/>
  <sheetViews>
    <sheetView tabSelected="1" zoomScale="120" zoomScaleNormal="120" workbookViewId="0">
      <selection activeCell="A2" sqref="A2:M2"/>
    </sheetView>
  </sheetViews>
  <sheetFormatPr defaultRowHeight="15"/>
  <cols>
    <col min="1" max="1" width="4.7109375" customWidth="1"/>
    <col min="2" max="2" width="13" customWidth="1"/>
    <col min="3" max="3" width="38.7109375" customWidth="1"/>
    <col min="4" max="8" width="8.28515625" customWidth="1"/>
    <col min="9" max="9" width="7.5703125" customWidth="1"/>
    <col min="10" max="10" width="8.42578125" customWidth="1"/>
    <col min="11" max="11" width="7.7109375" customWidth="1"/>
    <col min="12" max="12" width="8.28515625" customWidth="1"/>
    <col min="13" max="13" width="10.42578125" customWidth="1"/>
    <col min="14" max="98" width="9.140625" style="2"/>
  </cols>
  <sheetData>
    <row r="1" spans="1:98" s="13" customFormat="1" ht="16.5">
      <c r="A1" s="29"/>
      <c r="B1" s="29"/>
      <c r="C1" s="29"/>
      <c r="D1" s="29"/>
      <c r="E1" s="29"/>
      <c r="F1" s="29"/>
      <c r="G1" s="29"/>
      <c r="H1" s="29"/>
      <c r="I1" s="166" t="s">
        <v>44</v>
      </c>
      <c r="J1" s="166"/>
      <c r="K1" s="166"/>
      <c r="L1" s="166"/>
      <c r="M1" s="1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s="13" customFormat="1" ht="51" customHeight="1">
      <c r="A2" s="167" t="s">
        <v>242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s="13" customFormat="1" ht="17.25" thickBot="1">
      <c r="A3" s="168" t="s">
        <v>45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s="13" customFormat="1" ht="15.75">
      <c r="A4" s="16"/>
      <c r="B4" s="17"/>
      <c r="C4" s="18"/>
      <c r="D4" s="19"/>
      <c r="E4" s="18" t="s">
        <v>1</v>
      </c>
      <c r="F4" s="50"/>
      <c r="G4" s="20" t="s">
        <v>2</v>
      </c>
      <c r="H4" s="21"/>
      <c r="I4" s="22" t="s">
        <v>3</v>
      </c>
      <c r="J4" s="21"/>
      <c r="K4" s="172" t="s">
        <v>4</v>
      </c>
      <c r="L4" s="173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s="13" customFormat="1" ht="15.75">
      <c r="A5" s="24"/>
      <c r="B5" s="6"/>
      <c r="C5" s="12" t="s">
        <v>5</v>
      </c>
      <c r="D5" s="7"/>
      <c r="E5" s="8" t="s">
        <v>6</v>
      </c>
      <c r="F5" s="9"/>
      <c r="G5" s="10"/>
      <c r="H5" s="9"/>
      <c r="I5" s="10"/>
      <c r="J5" s="9"/>
      <c r="K5" s="10" t="s">
        <v>7</v>
      </c>
      <c r="L5" s="11"/>
      <c r="M5" s="25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3" customFormat="1" ht="15.75">
      <c r="A6" s="26" t="s">
        <v>9</v>
      </c>
      <c r="B6" s="6" t="s">
        <v>10</v>
      </c>
      <c r="C6" s="5" t="s">
        <v>11</v>
      </c>
      <c r="D6" s="6" t="s">
        <v>12</v>
      </c>
      <c r="E6" s="6" t="s">
        <v>13</v>
      </c>
      <c r="F6" s="12" t="s">
        <v>14</v>
      </c>
      <c r="G6" s="6" t="s">
        <v>15</v>
      </c>
      <c r="H6" s="12" t="s">
        <v>14</v>
      </c>
      <c r="I6" s="6" t="s">
        <v>15</v>
      </c>
      <c r="J6" s="12" t="s">
        <v>14</v>
      </c>
      <c r="K6" s="6" t="s">
        <v>15</v>
      </c>
      <c r="L6" s="12" t="s">
        <v>14</v>
      </c>
      <c r="M6" s="2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13" customFormat="1" ht="16.5" thickBot="1">
      <c r="A7" s="56"/>
      <c r="B7" s="57"/>
      <c r="C7" s="58"/>
      <c r="D7" s="59"/>
      <c r="E7" s="57"/>
      <c r="F7" s="58"/>
      <c r="G7" s="57" t="s">
        <v>16</v>
      </c>
      <c r="H7" s="58"/>
      <c r="I7" s="57" t="s">
        <v>16</v>
      </c>
      <c r="J7" s="58"/>
      <c r="K7" s="57" t="s">
        <v>16</v>
      </c>
      <c r="L7" s="58"/>
      <c r="M7" s="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4" customFormat="1" ht="14.25" customHeight="1" thickBot="1">
      <c r="A8" s="28" t="s">
        <v>17</v>
      </c>
      <c r="B8" s="27" t="s">
        <v>18</v>
      </c>
      <c r="C8" s="27" t="s">
        <v>19</v>
      </c>
      <c r="D8" s="27" t="s">
        <v>20</v>
      </c>
      <c r="E8" s="27" t="s">
        <v>21</v>
      </c>
      <c r="F8" s="27" t="s">
        <v>22</v>
      </c>
      <c r="G8" s="27" t="s">
        <v>23</v>
      </c>
      <c r="H8" s="27" t="s">
        <v>24</v>
      </c>
      <c r="I8" s="27" t="s">
        <v>25</v>
      </c>
      <c r="J8" s="27" t="s">
        <v>26</v>
      </c>
      <c r="K8" s="27" t="s">
        <v>27</v>
      </c>
      <c r="L8" s="27" t="s">
        <v>28</v>
      </c>
      <c r="M8" s="100" t="s">
        <v>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4" customFormat="1" ht="44.25" customHeight="1">
      <c r="A9" s="163" t="s">
        <v>244</v>
      </c>
      <c r="B9" s="164"/>
      <c r="C9" s="164"/>
      <c r="D9" s="164"/>
      <c r="E9" s="164"/>
      <c r="F9" s="165"/>
      <c r="G9" s="61"/>
      <c r="H9" s="61"/>
      <c r="I9" s="61"/>
      <c r="J9" s="61"/>
      <c r="K9" s="61"/>
      <c r="L9" s="61"/>
      <c r="M9" s="6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4" customFormat="1" ht="40.5">
      <c r="A10" s="69">
        <v>1</v>
      </c>
      <c r="B10" s="69" t="s">
        <v>88</v>
      </c>
      <c r="C10" s="70" t="s">
        <v>166</v>
      </c>
      <c r="D10" s="71" t="s">
        <v>89</v>
      </c>
      <c r="E10" s="72"/>
      <c r="F10" s="72">
        <v>2.08</v>
      </c>
      <c r="G10" s="73"/>
      <c r="H10" s="74"/>
      <c r="I10" s="73"/>
      <c r="J10" s="69"/>
      <c r="K10" s="75"/>
      <c r="L10" s="75"/>
      <c r="M10" s="7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4" customFormat="1" ht="13.5">
      <c r="A11" s="69"/>
      <c r="B11" s="69" t="s">
        <v>90</v>
      </c>
      <c r="C11" s="69" t="s">
        <v>91</v>
      </c>
      <c r="D11" s="69" t="s">
        <v>30</v>
      </c>
      <c r="E11" s="76">
        <v>14.78</v>
      </c>
      <c r="F11" s="76">
        <f>F10*E11</f>
        <v>30.7424</v>
      </c>
      <c r="G11" s="69"/>
      <c r="H11" s="73"/>
      <c r="I11" s="75"/>
      <c r="J11" s="75"/>
      <c r="K11" s="75"/>
      <c r="L11" s="75"/>
      <c r="M11" s="7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4" customFormat="1" ht="40.5">
      <c r="A12" s="69">
        <v>2</v>
      </c>
      <c r="B12" s="69" t="s">
        <v>92</v>
      </c>
      <c r="C12" s="70" t="s">
        <v>93</v>
      </c>
      <c r="D12" s="71" t="s">
        <v>89</v>
      </c>
      <c r="E12" s="72"/>
      <c r="F12" s="72">
        <v>2.08</v>
      </c>
      <c r="G12" s="73"/>
      <c r="H12" s="74"/>
      <c r="I12" s="73"/>
      <c r="J12" s="69"/>
      <c r="K12" s="75"/>
      <c r="L12" s="75"/>
      <c r="M12" s="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4" customFormat="1" ht="13.5">
      <c r="A13" s="69"/>
      <c r="B13" s="69" t="s">
        <v>94</v>
      </c>
      <c r="C13" s="69" t="s">
        <v>91</v>
      </c>
      <c r="D13" s="69" t="s">
        <v>30</v>
      </c>
      <c r="E13" s="76">
        <v>6.1</v>
      </c>
      <c r="F13" s="76">
        <f>F12*E13</f>
        <v>12.687999999999999</v>
      </c>
      <c r="G13" s="69"/>
      <c r="H13" s="73"/>
      <c r="I13" s="75"/>
      <c r="J13" s="75"/>
      <c r="K13" s="75"/>
      <c r="L13" s="75"/>
      <c r="M13" s="7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4" customFormat="1" ht="13.5">
      <c r="A14" s="69"/>
      <c r="B14" s="69"/>
      <c r="C14" s="69" t="s">
        <v>87</v>
      </c>
      <c r="D14" s="69" t="s">
        <v>0</v>
      </c>
      <c r="E14" s="76">
        <v>1.99</v>
      </c>
      <c r="F14" s="76">
        <f>E14*F12</f>
        <v>4.1391999999999998</v>
      </c>
      <c r="G14" s="69"/>
      <c r="H14" s="73"/>
      <c r="I14" s="75"/>
      <c r="J14" s="75"/>
      <c r="K14" s="75"/>
      <c r="L14" s="77"/>
      <c r="M14" s="7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4" customFormat="1" ht="27">
      <c r="A15" s="78">
        <v>3</v>
      </c>
      <c r="B15" s="78" t="s">
        <v>95</v>
      </c>
      <c r="C15" s="79" t="s">
        <v>96</v>
      </c>
      <c r="D15" s="79" t="s">
        <v>97</v>
      </c>
      <c r="E15" s="79"/>
      <c r="F15" s="85">
        <v>1.5</v>
      </c>
      <c r="G15" s="80"/>
      <c r="H15" s="80"/>
      <c r="I15" s="80"/>
      <c r="J15" s="80"/>
      <c r="K15" s="81"/>
      <c r="L15" s="81"/>
      <c r="M15" s="8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4" customFormat="1" ht="13.5">
      <c r="A16" s="82"/>
      <c r="B16" s="82" t="s">
        <v>98</v>
      </c>
      <c r="C16" s="82" t="s">
        <v>91</v>
      </c>
      <c r="D16" s="82" t="s">
        <v>30</v>
      </c>
      <c r="E16" s="83">
        <v>23.8</v>
      </c>
      <c r="F16" s="83">
        <f>E16*F15</f>
        <v>35.700000000000003</v>
      </c>
      <c r="G16" s="84"/>
      <c r="H16" s="82"/>
      <c r="I16" s="75"/>
      <c r="J16" s="75"/>
      <c r="K16" s="75"/>
      <c r="L16" s="75"/>
      <c r="M16" s="8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4" customFormat="1" ht="13.5">
      <c r="A17" s="82"/>
      <c r="B17" s="82"/>
      <c r="C17" s="82" t="s">
        <v>87</v>
      </c>
      <c r="D17" s="82" t="s">
        <v>0</v>
      </c>
      <c r="E17" s="83">
        <v>2.1</v>
      </c>
      <c r="F17" s="83">
        <f>E17*F15</f>
        <v>3.1500000000000004</v>
      </c>
      <c r="G17" s="75"/>
      <c r="H17" s="75"/>
      <c r="I17" s="75"/>
      <c r="J17" s="75"/>
      <c r="K17" s="84"/>
      <c r="L17" s="84"/>
      <c r="M17" s="8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4" customFormat="1" ht="13.5">
      <c r="A18" s="82"/>
      <c r="B18" s="82" t="s">
        <v>99</v>
      </c>
      <c r="C18" s="78" t="s">
        <v>100</v>
      </c>
      <c r="D18" s="82" t="s">
        <v>97</v>
      </c>
      <c r="E18" s="84">
        <v>1.05</v>
      </c>
      <c r="F18" s="83">
        <f>E18*F15</f>
        <v>1.5750000000000002</v>
      </c>
      <c r="G18" s="75"/>
      <c r="H18" s="75"/>
      <c r="I18" s="84"/>
      <c r="J18" s="82"/>
      <c r="K18" s="75"/>
      <c r="L18" s="75"/>
      <c r="M18" s="8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4" customFormat="1" ht="13.5">
      <c r="A19" s="82"/>
      <c r="B19" s="82" t="s">
        <v>101</v>
      </c>
      <c r="C19" s="82" t="s">
        <v>102</v>
      </c>
      <c r="D19" s="82" t="s">
        <v>32</v>
      </c>
      <c r="E19" s="82">
        <v>7.2</v>
      </c>
      <c r="F19" s="83">
        <f>E19*F15</f>
        <v>10.8</v>
      </c>
      <c r="G19" s="84"/>
      <c r="H19" s="82"/>
      <c r="I19" s="84"/>
      <c r="J19" s="84"/>
      <c r="K19" s="75"/>
      <c r="L19" s="75"/>
      <c r="M19" s="8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4" customFormat="1" ht="13.5">
      <c r="A20" s="82"/>
      <c r="B20" s="82" t="s">
        <v>103</v>
      </c>
      <c r="C20" s="82" t="s">
        <v>104</v>
      </c>
      <c r="D20" s="82" t="s">
        <v>32</v>
      </c>
      <c r="E20" s="82">
        <v>4.38</v>
      </c>
      <c r="F20" s="83">
        <f>E20*F15</f>
        <v>6.57</v>
      </c>
      <c r="G20" s="75"/>
      <c r="H20" s="75"/>
      <c r="I20" s="84"/>
      <c r="J20" s="84"/>
      <c r="K20" s="75"/>
      <c r="L20" s="75"/>
      <c r="M20" s="8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4" customFormat="1" ht="13.5">
      <c r="A21" s="82"/>
      <c r="B21" s="82"/>
      <c r="C21" s="82" t="s">
        <v>105</v>
      </c>
      <c r="D21" s="82" t="s">
        <v>0</v>
      </c>
      <c r="E21" s="83">
        <v>3.44</v>
      </c>
      <c r="F21" s="83">
        <f>E21*F15</f>
        <v>5.16</v>
      </c>
      <c r="G21" s="75"/>
      <c r="H21" s="75"/>
      <c r="I21" s="84"/>
      <c r="J21" s="84"/>
      <c r="K21" s="75"/>
      <c r="L21" s="75"/>
      <c r="M21" s="8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4" customFormat="1" ht="27">
      <c r="A22" s="78">
        <v>4</v>
      </c>
      <c r="B22" s="78" t="s">
        <v>95</v>
      </c>
      <c r="C22" s="79" t="s">
        <v>106</v>
      </c>
      <c r="D22" s="79" t="s">
        <v>97</v>
      </c>
      <c r="E22" s="79"/>
      <c r="F22" s="85">
        <v>2.2999999999999998</v>
      </c>
      <c r="G22" s="80"/>
      <c r="H22" s="80"/>
      <c r="I22" s="80"/>
      <c r="J22" s="80"/>
      <c r="K22" s="81"/>
      <c r="L22" s="81"/>
      <c r="M22" s="8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4" customFormat="1" ht="13.5">
      <c r="A23" s="82"/>
      <c r="B23" s="82" t="s">
        <v>98</v>
      </c>
      <c r="C23" s="82" t="s">
        <v>91</v>
      </c>
      <c r="D23" s="82" t="s">
        <v>30</v>
      </c>
      <c r="E23" s="83">
        <v>23.8</v>
      </c>
      <c r="F23" s="83">
        <f>E23*F22</f>
        <v>54.739999999999995</v>
      </c>
      <c r="G23" s="84"/>
      <c r="H23" s="82"/>
      <c r="I23" s="75"/>
      <c r="J23" s="75"/>
      <c r="K23" s="75"/>
      <c r="L23" s="75"/>
      <c r="M23" s="8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4" customFormat="1" ht="13.5">
      <c r="A24" s="82"/>
      <c r="B24" s="82"/>
      <c r="C24" s="82" t="s">
        <v>87</v>
      </c>
      <c r="D24" s="82" t="s">
        <v>0</v>
      </c>
      <c r="E24" s="83">
        <v>2.1</v>
      </c>
      <c r="F24" s="83">
        <f>E24*F22</f>
        <v>4.83</v>
      </c>
      <c r="G24" s="75"/>
      <c r="H24" s="75"/>
      <c r="I24" s="75"/>
      <c r="J24" s="75"/>
      <c r="K24" s="84"/>
      <c r="L24" s="84"/>
      <c r="M24" s="8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4" customFormat="1" ht="27">
      <c r="A25" s="82"/>
      <c r="B25" s="82" t="s">
        <v>99</v>
      </c>
      <c r="C25" s="78" t="s">
        <v>107</v>
      </c>
      <c r="D25" s="82" t="s">
        <v>97</v>
      </c>
      <c r="E25" s="84">
        <v>1.05</v>
      </c>
      <c r="F25" s="83">
        <f>E25*F22</f>
        <v>2.415</v>
      </c>
      <c r="G25" s="75"/>
      <c r="H25" s="75"/>
      <c r="I25" s="84"/>
      <c r="J25" s="82"/>
      <c r="K25" s="75"/>
      <c r="L25" s="75"/>
      <c r="M25" s="8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4" customFormat="1" ht="13.5">
      <c r="A26" s="82"/>
      <c r="B26" s="82" t="s">
        <v>101</v>
      </c>
      <c r="C26" s="82" t="s">
        <v>102</v>
      </c>
      <c r="D26" s="82" t="s">
        <v>32</v>
      </c>
      <c r="E26" s="82">
        <v>7.2</v>
      </c>
      <c r="F26" s="83">
        <f>E26*F22</f>
        <v>16.559999999999999</v>
      </c>
      <c r="G26" s="84"/>
      <c r="H26" s="82"/>
      <c r="I26" s="84"/>
      <c r="J26" s="84"/>
      <c r="K26" s="75"/>
      <c r="L26" s="75"/>
      <c r="M26" s="8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4" customFormat="1" ht="13.5">
      <c r="A27" s="82"/>
      <c r="B27" s="82" t="s">
        <v>103</v>
      </c>
      <c r="C27" s="82" t="s">
        <v>104</v>
      </c>
      <c r="D27" s="82" t="s">
        <v>32</v>
      </c>
      <c r="E27" s="82">
        <v>4.38</v>
      </c>
      <c r="F27" s="83">
        <f>E27*F22</f>
        <v>10.074</v>
      </c>
      <c r="G27" s="75"/>
      <c r="H27" s="75"/>
      <c r="I27" s="84"/>
      <c r="J27" s="84"/>
      <c r="K27" s="75"/>
      <c r="L27" s="75"/>
      <c r="M27" s="8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4" customFormat="1" ht="13.5">
      <c r="A28" s="82"/>
      <c r="B28" s="82" t="s">
        <v>108</v>
      </c>
      <c r="C28" s="82" t="s">
        <v>33</v>
      </c>
      <c r="D28" s="82" t="s">
        <v>109</v>
      </c>
      <c r="E28" s="82">
        <v>3.38</v>
      </c>
      <c r="F28" s="83">
        <f>E28*F22</f>
        <v>7.7739999999999991</v>
      </c>
      <c r="G28" s="75"/>
      <c r="H28" s="75"/>
      <c r="I28" s="84"/>
      <c r="J28" s="84"/>
      <c r="K28" s="75"/>
      <c r="L28" s="75"/>
      <c r="M28" s="8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4" customFormat="1" ht="13.5">
      <c r="A29" s="82"/>
      <c r="B29" s="82" t="s">
        <v>110</v>
      </c>
      <c r="C29" s="82" t="s">
        <v>34</v>
      </c>
      <c r="D29" s="82" t="s">
        <v>32</v>
      </c>
      <c r="E29" s="82">
        <v>1.96</v>
      </c>
      <c r="F29" s="83">
        <f>E29*F22</f>
        <v>4.508</v>
      </c>
      <c r="G29" s="75"/>
      <c r="H29" s="75"/>
      <c r="I29" s="84"/>
      <c r="J29" s="84"/>
      <c r="K29" s="75"/>
      <c r="L29" s="75"/>
      <c r="M29" s="8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4" customFormat="1" ht="13.5">
      <c r="A30" s="82"/>
      <c r="B30" s="82"/>
      <c r="C30" s="82" t="s">
        <v>105</v>
      </c>
      <c r="D30" s="82" t="s">
        <v>0</v>
      </c>
      <c r="E30" s="83">
        <v>3.44</v>
      </c>
      <c r="F30" s="83">
        <f>E30*F22</f>
        <v>7.911999999999999</v>
      </c>
      <c r="G30" s="75"/>
      <c r="H30" s="75"/>
      <c r="I30" s="84"/>
      <c r="J30" s="84"/>
      <c r="K30" s="75"/>
      <c r="L30" s="75"/>
      <c r="M30" s="8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4" customFormat="1" ht="13.5">
      <c r="A31" s="78">
        <v>5</v>
      </c>
      <c r="B31" s="78" t="s">
        <v>111</v>
      </c>
      <c r="C31" s="79" t="s">
        <v>112</v>
      </c>
      <c r="D31" s="79"/>
      <c r="E31" s="85"/>
      <c r="F31" s="85"/>
      <c r="G31" s="81"/>
      <c r="H31" s="78"/>
      <c r="I31" s="80"/>
      <c r="J31" s="80"/>
      <c r="K31" s="80"/>
      <c r="L31" s="80"/>
      <c r="M31" s="8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4" customFormat="1" ht="13.5">
      <c r="A32" s="82"/>
      <c r="B32" s="82" t="s">
        <v>113</v>
      </c>
      <c r="C32" s="87" t="s">
        <v>114</v>
      </c>
      <c r="D32" s="87" t="s">
        <v>115</v>
      </c>
      <c r="E32" s="88"/>
      <c r="F32" s="89">
        <v>2.08</v>
      </c>
      <c r="G32" s="75"/>
      <c r="H32" s="75"/>
      <c r="I32" s="75"/>
      <c r="J32" s="75"/>
      <c r="K32" s="84"/>
      <c r="L32" s="82"/>
      <c r="M32" s="8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4" customFormat="1" ht="13.5">
      <c r="A33" s="82"/>
      <c r="B33" s="82" t="s">
        <v>98</v>
      </c>
      <c r="C33" s="82" t="s">
        <v>116</v>
      </c>
      <c r="D33" s="82" t="s">
        <v>109</v>
      </c>
      <c r="E33" s="84">
        <v>100</v>
      </c>
      <c r="F33" s="84">
        <f>E33*F32</f>
        <v>208</v>
      </c>
      <c r="G33" s="84"/>
      <c r="H33" s="82"/>
      <c r="I33" s="75"/>
      <c r="J33" s="75"/>
      <c r="K33" s="75"/>
      <c r="L33" s="75"/>
      <c r="M33" s="8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4" customFormat="1" ht="27">
      <c r="A34" s="82"/>
      <c r="B34" s="82" t="s">
        <v>117</v>
      </c>
      <c r="C34" s="90" t="s">
        <v>118</v>
      </c>
      <c r="D34" s="82" t="s">
        <v>109</v>
      </c>
      <c r="E34" s="84">
        <v>125</v>
      </c>
      <c r="F34" s="84">
        <f>E34*F32</f>
        <v>260</v>
      </c>
      <c r="G34" s="82"/>
      <c r="H34" s="82"/>
      <c r="I34" s="91"/>
      <c r="J34" s="82"/>
      <c r="K34" s="75"/>
      <c r="L34" s="75"/>
      <c r="M34" s="8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4" customFormat="1" ht="13.5">
      <c r="A35" s="82"/>
      <c r="B35" s="82" t="s">
        <v>119</v>
      </c>
      <c r="C35" s="82" t="s">
        <v>120</v>
      </c>
      <c r="D35" s="82" t="s">
        <v>31</v>
      </c>
      <c r="E35" s="84">
        <v>600</v>
      </c>
      <c r="F35" s="84">
        <f>E35*F32</f>
        <v>1248</v>
      </c>
      <c r="G35" s="82"/>
      <c r="H35" s="82"/>
      <c r="I35" s="84"/>
      <c r="J35" s="82"/>
      <c r="K35" s="75"/>
      <c r="L35" s="75"/>
      <c r="M35" s="8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s="4" customFormat="1" ht="13.5">
      <c r="A36" s="82"/>
      <c r="B36" s="92" t="s">
        <v>121</v>
      </c>
      <c r="C36" s="78" t="s">
        <v>122</v>
      </c>
      <c r="D36" s="82" t="s">
        <v>37</v>
      </c>
      <c r="E36" s="82"/>
      <c r="F36" s="82">
        <v>27</v>
      </c>
      <c r="G36" s="91"/>
      <c r="H36" s="93"/>
      <c r="I36" s="82"/>
      <c r="J36" s="84"/>
      <c r="K36" s="82"/>
      <c r="L36" s="82"/>
      <c r="M36" s="8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</row>
    <row r="37" spans="1:98" s="4" customFormat="1" ht="40.5">
      <c r="A37" s="82"/>
      <c r="B37" s="82" t="s">
        <v>123</v>
      </c>
      <c r="C37" s="78" t="s">
        <v>124</v>
      </c>
      <c r="D37" s="82" t="s">
        <v>39</v>
      </c>
      <c r="E37" s="82"/>
      <c r="F37" s="82">
        <v>20</v>
      </c>
      <c r="G37" s="91"/>
      <c r="H37" s="93"/>
      <c r="I37" s="82"/>
      <c r="J37" s="84"/>
      <c r="K37" s="82"/>
      <c r="L37" s="82"/>
      <c r="M37" s="8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</row>
    <row r="38" spans="1:98" s="4" customFormat="1" ht="13.5">
      <c r="A38" s="82"/>
      <c r="B38" s="82" t="s">
        <v>125</v>
      </c>
      <c r="C38" s="82" t="s">
        <v>126</v>
      </c>
      <c r="D38" s="82" t="s">
        <v>32</v>
      </c>
      <c r="E38" s="84">
        <v>52</v>
      </c>
      <c r="F38" s="84">
        <f>E38*F32</f>
        <v>108.16</v>
      </c>
      <c r="G38" s="83"/>
      <c r="H38" s="82"/>
      <c r="I38" s="84"/>
      <c r="J38" s="82"/>
      <c r="K38" s="75"/>
      <c r="L38" s="75"/>
      <c r="M38" s="8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1:98" s="4" customFormat="1" ht="13.5">
      <c r="A39" s="82"/>
      <c r="B39" s="82"/>
      <c r="C39" s="82" t="s">
        <v>127</v>
      </c>
      <c r="D39" s="82" t="s">
        <v>0</v>
      </c>
      <c r="E39" s="84">
        <f>1.1*1.15</f>
        <v>1.2649999999999999</v>
      </c>
      <c r="F39" s="84">
        <f>E39*F32</f>
        <v>2.6311999999999998</v>
      </c>
      <c r="G39" s="84"/>
      <c r="H39" s="82"/>
      <c r="I39" s="82"/>
      <c r="J39" s="82"/>
      <c r="K39" s="84"/>
      <c r="L39" s="84"/>
      <c r="M39" s="8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</row>
    <row r="40" spans="1:98" s="4" customFormat="1" ht="13.5">
      <c r="A40" s="82">
        <v>6</v>
      </c>
      <c r="B40" s="94" t="s">
        <v>128</v>
      </c>
      <c r="C40" s="78" t="s">
        <v>129</v>
      </c>
      <c r="D40" s="82" t="s">
        <v>130</v>
      </c>
      <c r="E40" s="82"/>
      <c r="F40" s="87">
        <v>0.47</v>
      </c>
      <c r="G40" s="82"/>
      <c r="H40" s="82"/>
      <c r="I40" s="82"/>
      <c r="J40" s="83"/>
      <c r="K40" s="82"/>
      <c r="L40" s="82"/>
      <c r="M40" s="8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</row>
    <row r="41" spans="1:98" s="4" customFormat="1" ht="13.5">
      <c r="A41" s="82"/>
      <c r="B41" s="82"/>
      <c r="C41" s="95" t="s">
        <v>91</v>
      </c>
      <c r="D41" s="82"/>
      <c r="E41" s="82">
        <v>75</v>
      </c>
      <c r="F41" s="82">
        <f>F40*E41</f>
        <v>35.25</v>
      </c>
      <c r="G41" s="82"/>
      <c r="H41" s="96"/>
      <c r="I41" s="82"/>
      <c r="J41" s="82"/>
      <c r="K41" s="82"/>
      <c r="L41" s="82"/>
      <c r="M41" s="9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1:98" s="4" customFormat="1" ht="27">
      <c r="A42" s="82"/>
      <c r="B42" s="82" t="s">
        <v>131</v>
      </c>
      <c r="C42" s="78" t="s">
        <v>132</v>
      </c>
      <c r="D42" s="82" t="s">
        <v>133</v>
      </c>
      <c r="E42" s="82">
        <v>2.83</v>
      </c>
      <c r="F42" s="82">
        <f>E42*F40</f>
        <v>1.3301000000000001</v>
      </c>
      <c r="G42" s="82"/>
      <c r="H42" s="96"/>
      <c r="I42" s="82"/>
      <c r="J42" s="82"/>
      <c r="K42" s="82"/>
      <c r="L42" s="96"/>
      <c r="M42" s="9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1:98" s="4" customFormat="1" ht="13.5">
      <c r="A43" s="82"/>
      <c r="B43" s="82" t="s">
        <v>134</v>
      </c>
      <c r="C43" s="82" t="s">
        <v>135</v>
      </c>
      <c r="D43" s="82" t="s">
        <v>31</v>
      </c>
      <c r="E43" s="82">
        <v>250</v>
      </c>
      <c r="F43" s="82">
        <f>E43*F40</f>
        <v>117.5</v>
      </c>
      <c r="G43" s="82"/>
      <c r="H43" s="82"/>
      <c r="I43" s="91"/>
      <c r="J43" s="82"/>
      <c r="K43" s="82"/>
      <c r="L43" s="82"/>
      <c r="M43" s="8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1:98" s="4" customFormat="1" ht="13.5">
      <c r="A44" s="82"/>
      <c r="B44" s="82" t="s">
        <v>136</v>
      </c>
      <c r="C44" s="78" t="s">
        <v>137</v>
      </c>
      <c r="D44" s="82" t="s">
        <v>37</v>
      </c>
      <c r="E44" s="82">
        <v>100</v>
      </c>
      <c r="F44" s="82">
        <f>E44*F40</f>
        <v>47</v>
      </c>
      <c r="G44" s="82"/>
      <c r="H44" s="82"/>
      <c r="I44" s="82"/>
      <c r="J44" s="82"/>
      <c r="K44" s="82"/>
      <c r="L44" s="82"/>
      <c r="M44" s="9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1:98" s="4" customFormat="1" ht="27">
      <c r="A45" s="82">
        <v>7</v>
      </c>
      <c r="B45" s="78" t="s">
        <v>138</v>
      </c>
      <c r="C45" s="79" t="s">
        <v>139</v>
      </c>
      <c r="D45" s="87" t="s">
        <v>130</v>
      </c>
      <c r="E45" s="87"/>
      <c r="F45" s="87">
        <v>0.12</v>
      </c>
      <c r="G45" s="84"/>
      <c r="H45" s="82"/>
      <c r="I45" s="82"/>
      <c r="J45" s="82"/>
      <c r="K45" s="84"/>
      <c r="L45" s="84"/>
      <c r="M45" s="8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1:98" s="4" customFormat="1" ht="13.5">
      <c r="A46" s="192"/>
      <c r="B46" s="94" t="s">
        <v>140</v>
      </c>
      <c r="C46" s="82" t="s">
        <v>141</v>
      </c>
      <c r="D46" s="82" t="s">
        <v>30</v>
      </c>
      <c r="E46" s="82">
        <v>74</v>
      </c>
      <c r="F46" s="84">
        <f>E46*F45</f>
        <v>8.879999999999999</v>
      </c>
      <c r="G46" s="82"/>
      <c r="H46" s="93"/>
      <c r="I46" s="82"/>
      <c r="J46" s="82"/>
      <c r="K46" s="82"/>
      <c r="L46" s="82"/>
      <c r="M46" s="8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1:98" s="4" customFormat="1" ht="13.5">
      <c r="A47" s="192"/>
      <c r="B47" s="82"/>
      <c r="C47" s="82" t="s">
        <v>87</v>
      </c>
      <c r="D47" s="82" t="s">
        <v>0</v>
      </c>
      <c r="E47" s="82">
        <v>6.62</v>
      </c>
      <c r="F47" s="84">
        <f>E47*F45</f>
        <v>0.7944</v>
      </c>
      <c r="G47" s="82"/>
      <c r="H47" s="93"/>
      <c r="I47" s="82"/>
      <c r="J47" s="82"/>
      <c r="K47" s="82"/>
      <c r="L47" s="84"/>
      <c r="M47" s="8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</row>
    <row r="48" spans="1:98" s="4" customFormat="1" ht="13.5">
      <c r="A48" s="192"/>
      <c r="B48" s="94" t="s">
        <v>142</v>
      </c>
      <c r="C48" s="78" t="s">
        <v>143</v>
      </c>
      <c r="D48" s="82" t="s">
        <v>36</v>
      </c>
      <c r="E48" s="82">
        <v>210</v>
      </c>
      <c r="F48" s="91">
        <f>E48*F45</f>
        <v>25.2</v>
      </c>
      <c r="G48" s="82"/>
      <c r="H48" s="93"/>
      <c r="I48" s="82"/>
      <c r="J48" s="84"/>
      <c r="K48" s="82"/>
      <c r="L48" s="82"/>
      <c r="M48" s="8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</row>
    <row r="49" spans="1:98" s="4" customFormat="1" ht="27">
      <c r="A49" s="192"/>
      <c r="B49" s="51" t="s">
        <v>144</v>
      </c>
      <c r="C49" s="78" t="s">
        <v>145</v>
      </c>
      <c r="D49" s="82" t="s">
        <v>37</v>
      </c>
      <c r="E49" s="82">
        <v>105</v>
      </c>
      <c r="F49" s="91">
        <v>13</v>
      </c>
      <c r="G49" s="91"/>
      <c r="H49" s="93"/>
      <c r="I49" s="82"/>
      <c r="J49" s="84"/>
      <c r="K49" s="82"/>
      <c r="L49" s="82"/>
      <c r="M49" s="8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</row>
    <row r="50" spans="1:98" s="4" customFormat="1" ht="27">
      <c r="A50" s="192"/>
      <c r="B50" s="51" t="s">
        <v>146</v>
      </c>
      <c r="C50" s="78" t="s">
        <v>147</v>
      </c>
      <c r="D50" s="82" t="s">
        <v>36</v>
      </c>
      <c r="E50" s="82"/>
      <c r="F50" s="91">
        <v>4</v>
      </c>
      <c r="G50" s="91"/>
      <c r="H50" s="93"/>
      <c r="I50" s="82"/>
      <c r="J50" s="84"/>
      <c r="K50" s="82"/>
      <c r="L50" s="82"/>
      <c r="M50" s="8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</row>
    <row r="51" spans="1:98" s="4" customFormat="1" ht="27">
      <c r="A51" s="192"/>
      <c r="B51" s="51" t="s">
        <v>148</v>
      </c>
      <c r="C51" s="78" t="s">
        <v>149</v>
      </c>
      <c r="D51" s="82" t="s">
        <v>36</v>
      </c>
      <c r="E51" s="82"/>
      <c r="F51" s="91">
        <v>4</v>
      </c>
      <c r="G51" s="91"/>
      <c r="H51" s="93"/>
      <c r="I51" s="82"/>
      <c r="J51" s="84"/>
      <c r="K51" s="82"/>
      <c r="L51" s="82"/>
      <c r="M51" s="8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</row>
    <row r="52" spans="1:98" s="4" customFormat="1" ht="13.5">
      <c r="A52" s="192"/>
      <c r="B52" s="51"/>
      <c r="C52" s="78" t="s">
        <v>38</v>
      </c>
      <c r="D52" s="82" t="s">
        <v>0</v>
      </c>
      <c r="E52" s="82">
        <v>13.3</v>
      </c>
      <c r="F52" s="91">
        <f>E52*F45</f>
        <v>1.5960000000000001</v>
      </c>
      <c r="G52" s="91"/>
      <c r="H52" s="93"/>
      <c r="I52" s="82"/>
      <c r="J52" s="84"/>
      <c r="K52" s="82"/>
      <c r="L52" s="82"/>
      <c r="M52" s="8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</row>
    <row r="53" spans="1:98" s="4" customFormat="1" ht="13.5">
      <c r="A53" s="97">
        <v>8</v>
      </c>
      <c r="B53" s="82" t="s">
        <v>150</v>
      </c>
      <c r="C53" s="87" t="s">
        <v>151</v>
      </c>
      <c r="D53" s="87" t="s">
        <v>115</v>
      </c>
      <c r="E53" s="88"/>
      <c r="F53" s="89">
        <v>2.2999999999999998</v>
      </c>
      <c r="G53" s="75"/>
      <c r="H53" s="75"/>
      <c r="I53" s="75"/>
      <c r="J53" s="75"/>
      <c r="K53" s="84"/>
      <c r="L53" s="82"/>
      <c r="M53" s="8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1:98" s="4" customFormat="1" ht="13.5">
      <c r="A54" s="97"/>
      <c r="B54" s="82" t="s">
        <v>152</v>
      </c>
      <c r="C54" s="82" t="s">
        <v>91</v>
      </c>
      <c r="D54" s="82" t="s">
        <v>30</v>
      </c>
      <c r="E54" s="83">
        <v>0.61</v>
      </c>
      <c r="F54" s="83">
        <f>F53*E54</f>
        <v>1.4029999999999998</v>
      </c>
      <c r="G54" s="84"/>
      <c r="H54" s="82"/>
      <c r="I54" s="75"/>
      <c r="J54" s="75"/>
      <c r="K54" s="75"/>
      <c r="L54" s="75"/>
      <c r="M54" s="8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</row>
    <row r="55" spans="1:98" s="4" customFormat="1" ht="13.5">
      <c r="A55" s="97"/>
      <c r="B55" s="82"/>
      <c r="C55" s="82" t="s">
        <v>87</v>
      </c>
      <c r="D55" s="82" t="s">
        <v>0</v>
      </c>
      <c r="E55" s="83">
        <v>0.02</v>
      </c>
      <c r="F55" s="83">
        <f>F53*E55</f>
        <v>4.5999999999999999E-2</v>
      </c>
      <c r="G55" s="82"/>
      <c r="H55" s="82"/>
      <c r="I55" s="84"/>
      <c r="J55" s="82"/>
      <c r="K55" s="84"/>
      <c r="L55" s="84"/>
      <c r="M55" s="8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</row>
    <row r="56" spans="1:98" s="4" customFormat="1" ht="13.5">
      <c r="A56" s="97"/>
      <c r="B56" s="82" t="s">
        <v>153</v>
      </c>
      <c r="C56" s="82" t="s">
        <v>35</v>
      </c>
      <c r="D56" s="82" t="s">
        <v>32</v>
      </c>
      <c r="E56" s="83">
        <v>4</v>
      </c>
      <c r="F56" s="83">
        <v>7.8</v>
      </c>
      <c r="G56" s="75"/>
      <c r="H56" s="75"/>
      <c r="I56" s="84"/>
      <c r="J56" s="82"/>
      <c r="K56" s="75"/>
      <c r="L56" s="75"/>
      <c r="M56" s="8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</row>
    <row r="57" spans="1:98" s="4" customFormat="1" ht="13.5">
      <c r="A57" s="97">
        <v>9</v>
      </c>
      <c r="B57" s="82" t="s">
        <v>154</v>
      </c>
      <c r="C57" s="87" t="s">
        <v>155</v>
      </c>
      <c r="D57" s="87" t="s">
        <v>97</v>
      </c>
      <c r="E57" s="88"/>
      <c r="F57" s="79">
        <v>4</v>
      </c>
      <c r="G57" s="75"/>
      <c r="H57" s="75"/>
      <c r="I57" s="84"/>
      <c r="J57" s="82"/>
      <c r="K57" s="75"/>
      <c r="L57" s="75"/>
      <c r="M57" s="8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</row>
    <row r="58" spans="1:98" s="4" customFormat="1" ht="13.5">
      <c r="A58" s="97"/>
      <c r="B58" s="82" t="s">
        <v>156</v>
      </c>
      <c r="C58" s="82" t="s">
        <v>91</v>
      </c>
      <c r="D58" s="82" t="s">
        <v>30</v>
      </c>
      <c r="E58" s="83">
        <v>0.87</v>
      </c>
      <c r="F58" s="83">
        <f>E58*F57</f>
        <v>3.48</v>
      </c>
      <c r="G58" s="84"/>
      <c r="H58" s="82"/>
      <c r="I58" s="75"/>
      <c r="J58" s="75"/>
      <c r="K58" s="75"/>
      <c r="L58" s="75"/>
      <c r="M58" s="8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</row>
    <row r="59" spans="1:98" s="4" customFormat="1" ht="13.5">
      <c r="A59" s="97"/>
      <c r="B59" s="82"/>
      <c r="C59" s="82" t="s">
        <v>87</v>
      </c>
      <c r="D59" s="82" t="s">
        <v>0</v>
      </c>
      <c r="E59" s="83">
        <v>0.13</v>
      </c>
      <c r="F59" s="83">
        <f>E59*F57</f>
        <v>0.52</v>
      </c>
      <c r="G59" s="75"/>
      <c r="H59" s="75"/>
      <c r="I59" s="75"/>
      <c r="J59" s="75"/>
      <c r="K59" s="84"/>
      <c r="L59" s="84"/>
      <c r="M59" s="8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</row>
    <row r="60" spans="1:98" s="4" customFormat="1" ht="13.5">
      <c r="A60" s="97"/>
      <c r="B60" s="82" t="s">
        <v>153</v>
      </c>
      <c r="C60" s="82" t="s">
        <v>157</v>
      </c>
      <c r="D60" s="82" t="s">
        <v>32</v>
      </c>
      <c r="E60" s="83">
        <v>7.2</v>
      </c>
      <c r="F60" s="83">
        <f>E60*F57</f>
        <v>28.8</v>
      </c>
      <c r="G60" s="75"/>
      <c r="H60" s="75"/>
      <c r="I60" s="84"/>
      <c r="J60" s="84"/>
      <c r="K60" s="75"/>
      <c r="L60" s="75"/>
      <c r="M60" s="8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</row>
    <row r="61" spans="1:98" s="4" customFormat="1" ht="13.5">
      <c r="A61" s="97"/>
      <c r="B61" s="82" t="s">
        <v>153</v>
      </c>
      <c r="C61" s="82" t="s">
        <v>158</v>
      </c>
      <c r="D61" s="82" t="s">
        <v>32</v>
      </c>
      <c r="E61" s="83">
        <v>1.79</v>
      </c>
      <c r="F61" s="83">
        <f>E61*F57</f>
        <v>7.16</v>
      </c>
      <c r="G61" s="84"/>
      <c r="H61" s="82"/>
      <c r="I61" s="84"/>
      <c r="J61" s="84"/>
      <c r="K61" s="75"/>
      <c r="L61" s="75"/>
      <c r="M61" s="8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</row>
    <row r="62" spans="1:98" s="4" customFormat="1" ht="13.5">
      <c r="A62" s="97"/>
      <c r="B62" s="82" t="s">
        <v>153</v>
      </c>
      <c r="C62" s="82" t="s">
        <v>159</v>
      </c>
      <c r="D62" s="82" t="s">
        <v>32</v>
      </c>
      <c r="E62" s="83">
        <v>1.07</v>
      </c>
      <c r="F62" s="83">
        <f>E62*F57</f>
        <v>4.28</v>
      </c>
      <c r="G62" s="75"/>
      <c r="H62" s="75"/>
      <c r="I62" s="84"/>
      <c r="J62" s="84"/>
      <c r="K62" s="75"/>
      <c r="L62" s="75"/>
      <c r="M62" s="8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</row>
    <row r="63" spans="1:98" s="4" customFormat="1" ht="13.5">
      <c r="A63" s="97"/>
      <c r="B63" s="82"/>
      <c r="C63" s="82" t="s">
        <v>105</v>
      </c>
      <c r="D63" s="82" t="s">
        <v>0</v>
      </c>
      <c r="E63" s="83">
        <v>0.1</v>
      </c>
      <c r="F63" s="83">
        <f>E63*F57</f>
        <v>0.4</v>
      </c>
      <c r="G63" s="75"/>
      <c r="H63" s="75"/>
      <c r="I63" s="84"/>
      <c r="J63" s="84"/>
      <c r="K63" s="75"/>
      <c r="L63" s="75"/>
      <c r="M63" s="8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</row>
    <row r="64" spans="1:98" s="4" customFormat="1" ht="27">
      <c r="A64" s="97">
        <v>10</v>
      </c>
      <c r="B64" s="78" t="s">
        <v>160</v>
      </c>
      <c r="C64" s="79" t="s">
        <v>161</v>
      </c>
      <c r="D64" s="87" t="s">
        <v>162</v>
      </c>
      <c r="E64" s="87"/>
      <c r="F64" s="88">
        <v>0.05</v>
      </c>
      <c r="G64" s="87"/>
      <c r="H64" s="98"/>
      <c r="I64" s="91"/>
      <c r="J64" s="82"/>
      <c r="K64" s="82"/>
      <c r="L64" s="82"/>
      <c r="M64" s="8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</row>
    <row r="65" spans="1:98" s="4" customFormat="1" ht="13.5">
      <c r="A65" s="97"/>
      <c r="B65" s="82"/>
      <c r="C65" s="82" t="s">
        <v>163</v>
      </c>
      <c r="D65" s="82" t="s">
        <v>30</v>
      </c>
      <c r="E65" s="82">
        <v>103.3</v>
      </c>
      <c r="F65" s="84">
        <f>E65*F64</f>
        <v>5.165</v>
      </c>
      <c r="G65" s="82"/>
      <c r="H65" s="99"/>
      <c r="I65" s="82"/>
      <c r="J65" s="91"/>
      <c r="K65" s="82"/>
      <c r="L65" s="82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</row>
    <row r="66" spans="1:98" s="4" customFormat="1" ht="27">
      <c r="A66" s="97">
        <v>11</v>
      </c>
      <c r="B66" s="82" t="s">
        <v>164</v>
      </c>
      <c r="C66" s="78" t="s">
        <v>165</v>
      </c>
      <c r="D66" s="82" t="s">
        <v>40</v>
      </c>
      <c r="E66" s="83">
        <v>4.3</v>
      </c>
      <c r="F66" s="88">
        <f>E66*F53</f>
        <v>9.8899999999999988</v>
      </c>
      <c r="G66" s="75"/>
      <c r="H66" s="75"/>
      <c r="I66" s="84"/>
      <c r="J66" s="82"/>
      <c r="K66" s="75"/>
      <c r="L66" s="77"/>
      <c r="M66" s="8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</row>
    <row r="67" spans="1:98" s="14" customFormat="1">
      <c r="A67" s="169" t="s">
        <v>8</v>
      </c>
      <c r="B67" s="170"/>
      <c r="C67" s="170"/>
      <c r="D67" s="170"/>
      <c r="E67" s="170"/>
      <c r="F67" s="170"/>
      <c r="G67" s="170"/>
      <c r="H67" s="170"/>
      <c r="I67" s="171"/>
      <c r="J67" s="30"/>
      <c r="K67" s="31"/>
      <c r="L67" s="32"/>
      <c r="M67" s="6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s="14" customFormat="1">
      <c r="A68" s="177" t="s">
        <v>43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9"/>
      <c r="L68" s="33" t="s">
        <v>46</v>
      </c>
      <c r="M68" s="6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s="14" customFormat="1">
      <c r="A69" s="177" t="s">
        <v>8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9"/>
      <c r="M69" s="6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98">
      <c r="A70" s="177" t="s">
        <v>41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9"/>
      <c r="L70" s="33" t="s">
        <v>46</v>
      </c>
      <c r="M70" s="64"/>
    </row>
    <row r="71" spans="1:98">
      <c r="A71" s="177" t="s">
        <v>8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9"/>
      <c r="M71" s="64"/>
    </row>
    <row r="72" spans="1:98">
      <c r="A72" s="177" t="s">
        <v>42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9"/>
      <c r="L72" s="33" t="s">
        <v>46</v>
      </c>
      <c r="M72" s="64"/>
    </row>
    <row r="73" spans="1:98">
      <c r="A73" s="177" t="s">
        <v>14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9"/>
      <c r="M73" s="64"/>
    </row>
    <row r="74" spans="1:98" ht="15.75" thickBot="1">
      <c r="A74" s="180" t="s">
        <v>47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2"/>
      <c r="L74" s="35">
        <v>0.03</v>
      </c>
      <c r="M74" s="65"/>
    </row>
    <row r="75" spans="1:98">
      <c r="A75" s="183" t="s">
        <v>48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5"/>
      <c r="M75" s="40"/>
    </row>
    <row r="76" spans="1:98" ht="36.75" customHeight="1">
      <c r="A76" s="186" t="s">
        <v>243</v>
      </c>
      <c r="B76" s="187"/>
      <c r="C76" s="187"/>
      <c r="D76" s="187"/>
      <c r="E76" s="187"/>
      <c r="F76" s="187"/>
      <c r="G76" s="53"/>
      <c r="H76" s="53"/>
      <c r="I76" s="53"/>
      <c r="J76" s="53"/>
      <c r="K76" s="53"/>
      <c r="L76" s="53"/>
      <c r="M76" s="66"/>
    </row>
    <row r="77" spans="1:98" s="54" customFormat="1">
      <c r="A77" s="174" t="s">
        <v>49</v>
      </c>
      <c r="B77" s="175"/>
      <c r="C77" s="175"/>
      <c r="D77" s="175"/>
      <c r="E77" s="175"/>
      <c r="F77" s="176"/>
      <c r="G77" s="37"/>
      <c r="H77" s="38"/>
      <c r="I77" s="37"/>
      <c r="J77" s="38"/>
      <c r="K77" s="37"/>
      <c r="L77" s="38"/>
      <c r="M77" s="37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5"/>
    </row>
    <row r="78" spans="1:98" s="52" customFormat="1" ht="27">
      <c r="A78" s="159" t="s">
        <v>167</v>
      </c>
      <c r="B78" s="102" t="s">
        <v>50</v>
      </c>
      <c r="C78" s="117" t="s">
        <v>168</v>
      </c>
      <c r="D78" s="103" t="s">
        <v>169</v>
      </c>
      <c r="E78" s="118">
        <f>(5.4+15.2)/2*6.3*2+(10.4*6.05)/2*2</f>
        <v>192.7</v>
      </c>
      <c r="F78" s="144">
        <v>193</v>
      </c>
      <c r="G78" s="152"/>
      <c r="H78" s="153"/>
      <c r="I78" s="152"/>
      <c r="J78" s="153"/>
      <c r="K78" s="153"/>
      <c r="L78" s="153"/>
      <c r="M78" s="153"/>
    </row>
    <row r="79" spans="1:98" s="52" customFormat="1">
      <c r="A79" s="188"/>
      <c r="B79" s="103"/>
      <c r="C79" s="120" t="s">
        <v>170</v>
      </c>
      <c r="D79" s="103" t="s">
        <v>30</v>
      </c>
      <c r="E79" s="116">
        <v>0.51500000000000001</v>
      </c>
      <c r="F79" s="145">
        <f>F78*E79</f>
        <v>99.394999999999996</v>
      </c>
      <c r="G79" s="152"/>
      <c r="H79" s="153"/>
      <c r="I79" s="153"/>
      <c r="J79" s="153"/>
      <c r="K79" s="153"/>
      <c r="L79" s="153"/>
      <c r="M79" s="153"/>
    </row>
    <row r="80" spans="1:98" s="52" customFormat="1">
      <c r="A80" s="160"/>
      <c r="B80" s="103"/>
      <c r="C80" s="120" t="s">
        <v>171</v>
      </c>
      <c r="D80" s="103" t="s">
        <v>0</v>
      </c>
      <c r="E80" s="116">
        <v>3.7999999999999999E-2</v>
      </c>
      <c r="F80" s="145">
        <f>F78*E80</f>
        <v>7.3339999999999996</v>
      </c>
      <c r="G80" s="152"/>
      <c r="H80" s="153"/>
      <c r="I80" s="152"/>
      <c r="J80" s="153"/>
      <c r="K80" s="153"/>
      <c r="L80" s="153"/>
      <c r="M80" s="153"/>
    </row>
    <row r="81" spans="1:13" s="52" customFormat="1" ht="27">
      <c r="A81" s="159" t="s">
        <v>172</v>
      </c>
      <c r="B81" s="104" t="s">
        <v>173</v>
      </c>
      <c r="C81" s="117" t="s">
        <v>174</v>
      </c>
      <c r="D81" s="103" t="s">
        <v>175</v>
      </c>
      <c r="E81" s="118">
        <f>9.2*14*25%*0.06</f>
        <v>1.9319999999999997</v>
      </c>
      <c r="F81" s="144">
        <v>2</v>
      </c>
      <c r="G81" s="152"/>
      <c r="H81" s="153"/>
      <c r="I81" s="152"/>
      <c r="J81" s="153"/>
      <c r="K81" s="153"/>
      <c r="L81" s="153"/>
      <c r="M81" s="153"/>
    </row>
    <row r="82" spans="1:13" s="52" customFormat="1">
      <c r="A82" s="188"/>
      <c r="B82" s="103"/>
      <c r="C82" s="120" t="s">
        <v>170</v>
      </c>
      <c r="D82" s="103" t="s">
        <v>30</v>
      </c>
      <c r="E82" s="116">
        <v>10.199999999999999</v>
      </c>
      <c r="F82" s="116">
        <f>F81*E82</f>
        <v>20.399999999999999</v>
      </c>
      <c r="G82" s="152"/>
      <c r="H82" s="153"/>
      <c r="I82" s="153"/>
      <c r="J82" s="153"/>
      <c r="K82" s="153"/>
      <c r="L82" s="153"/>
      <c r="M82" s="153"/>
    </row>
    <row r="83" spans="1:13" s="52" customFormat="1">
      <c r="A83" s="160"/>
      <c r="B83" s="103"/>
      <c r="C83" s="120" t="s">
        <v>171</v>
      </c>
      <c r="D83" s="103" t="s">
        <v>0</v>
      </c>
      <c r="E83" s="116">
        <v>0.23</v>
      </c>
      <c r="F83" s="116">
        <f>F81*E83</f>
        <v>0.46</v>
      </c>
      <c r="G83" s="152"/>
      <c r="H83" s="153"/>
      <c r="I83" s="152"/>
      <c r="J83" s="153"/>
      <c r="K83" s="153"/>
      <c r="L83" s="153"/>
      <c r="M83" s="153"/>
    </row>
    <row r="84" spans="1:13" s="52" customFormat="1">
      <c r="A84" s="189" t="s">
        <v>176</v>
      </c>
      <c r="B84" s="190"/>
      <c r="C84" s="190"/>
      <c r="D84" s="190"/>
      <c r="E84" s="190"/>
      <c r="F84" s="191"/>
      <c r="G84" s="143"/>
      <c r="H84" s="151"/>
      <c r="I84" s="143"/>
      <c r="J84" s="151"/>
      <c r="K84" s="151"/>
      <c r="L84" s="151"/>
      <c r="M84" s="151"/>
    </row>
    <row r="85" spans="1:13" s="52" customFormat="1" ht="27">
      <c r="A85" s="162" t="s">
        <v>167</v>
      </c>
      <c r="B85" s="105" t="s">
        <v>57</v>
      </c>
      <c r="C85" s="121" t="s">
        <v>177</v>
      </c>
      <c r="D85" s="103" t="s">
        <v>178</v>
      </c>
      <c r="E85" s="122">
        <f>9.2*14*30%*0.06</f>
        <v>2.3183999999999996</v>
      </c>
      <c r="F85" s="144">
        <v>2.4</v>
      </c>
      <c r="G85" s="145"/>
      <c r="H85" s="154"/>
      <c r="I85" s="145"/>
      <c r="J85" s="154"/>
      <c r="K85" s="145"/>
      <c r="L85" s="154"/>
      <c r="M85" s="154"/>
    </row>
    <row r="86" spans="1:13" s="52" customFormat="1">
      <c r="A86" s="162"/>
      <c r="B86" s="103"/>
      <c r="C86" s="120" t="s">
        <v>170</v>
      </c>
      <c r="D86" s="103" t="s">
        <v>30</v>
      </c>
      <c r="E86" s="123">
        <v>23.8</v>
      </c>
      <c r="F86" s="146">
        <f>F85*E86</f>
        <v>57.12</v>
      </c>
      <c r="G86" s="146"/>
      <c r="H86" s="154"/>
      <c r="I86" s="155"/>
      <c r="J86" s="154"/>
      <c r="K86" s="155"/>
      <c r="L86" s="154"/>
      <c r="M86" s="154"/>
    </row>
    <row r="87" spans="1:13" s="52" customFormat="1">
      <c r="A87" s="162"/>
      <c r="B87" s="103"/>
      <c r="C87" s="120" t="s">
        <v>171</v>
      </c>
      <c r="D87" s="103" t="s">
        <v>0</v>
      </c>
      <c r="E87" s="123">
        <v>2.1</v>
      </c>
      <c r="F87" s="146">
        <f>F93*E87</f>
        <v>63</v>
      </c>
      <c r="G87" s="146"/>
      <c r="H87" s="154"/>
      <c r="I87" s="146"/>
      <c r="J87" s="154"/>
      <c r="K87" s="155"/>
      <c r="L87" s="154"/>
      <c r="M87" s="154"/>
    </row>
    <row r="88" spans="1:13" s="52" customFormat="1">
      <c r="A88" s="162"/>
      <c r="B88" s="103" t="s">
        <v>179</v>
      </c>
      <c r="C88" s="125" t="s">
        <v>180</v>
      </c>
      <c r="D88" s="106" t="s">
        <v>53</v>
      </c>
      <c r="E88" s="126">
        <f>0.16+0.06+0.83</f>
        <v>1.05</v>
      </c>
      <c r="F88" s="146">
        <f>F85*E88</f>
        <v>2.52</v>
      </c>
      <c r="G88" s="145"/>
      <c r="H88" s="154"/>
      <c r="I88" s="145"/>
      <c r="J88" s="154"/>
      <c r="K88" s="154"/>
      <c r="L88" s="154"/>
      <c r="M88" s="154"/>
    </row>
    <row r="89" spans="1:13" s="52" customFormat="1">
      <c r="A89" s="162"/>
      <c r="B89" s="103" t="s">
        <v>181</v>
      </c>
      <c r="C89" s="125" t="s">
        <v>58</v>
      </c>
      <c r="D89" s="106" t="s">
        <v>32</v>
      </c>
      <c r="E89" s="126">
        <v>7.2</v>
      </c>
      <c r="F89" s="145">
        <f>F85*E89</f>
        <v>17.28</v>
      </c>
      <c r="G89" s="145"/>
      <c r="H89" s="154"/>
      <c r="I89" s="145"/>
      <c r="J89" s="154"/>
      <c r="K89" s="154"/>
      <c r="L89" s="154"/>
      <c r="M89" s="154"/>
    </row>
    <row r="90" spans="1:13" s="52" customFormat="1">
      <c r="A90" s="162"/>
      <c r="B90" s="103" t="s">
        <v>182</v>
      </c>
      <c r="C90" s="125" t="s">
        <v>34</v>
      </c>
      <c r="D90" s="106" t="s">
        <v>32</v>
      </c>
      <c r="E90" s="126">
        <v>1.96</v>
      </c>
      <c r="F90" s="145">
        <f>F85*E90</f>
        <v>4.7039999999999997</v>
      </c>
      <c r="G90" s="145"/>
      <c r="H90" s="154"/>
      <c r="I90" s="145"/>
      <c r="J90" s="154"/>
      <c r="K90" s="154"/>
      <c r="L90" s="154"/>
      <c r="M90" s="154"/>
    </row>
    <row r="91" spans="1:13" s="52" customFormat="1">
      <c r="A91" s="162"/>
      <c r="B91" s="103" t="s">
        <v>183</v>
      </c>
      <c r="C91" s="125" t="s">
        <v>33</v>
      </c>
      <c r="D91" s="106" t="s">
        <v>39</v>
      </c>
      <c r="E91" s="126">
        <v>3.38</v>
      </c>
      <c r="F91" s="145">
        <f>F85*E91</f>
        <v>8.1120000000000001</v>
      </c>
      <c r="G91" s="145"/>
      <c r="H91" s="154"/>
      <c r="I91" s="145"/>
      <c r="J91" s="154"/>
      <c r="K91" s="154"/>
      <c r="L91" s="154"/>
      <c r="M91" s="154"/>
    </row>
    <row r="92" spans="1:13" s="52" customFormat="1">
      <c r="A92" s="162"/>
      <c r="B92" s="103" t="s">
        <v>184</v>
      </c>
      <c r="C92" s="125" t="s">
        <v>59</v>
      </c>
      <c r="D92" s="106" t="s">
        <v>32</v>
      </c>
      <c r="E92" s="126">
        <v>4.38</v>
      </c>
      <c r="F92" s="145">
        <f>F85*E92</f>
        <v>10.511999999999999</v>
      </c>
      <c r="G92" s="145"/>
      <c r="H92" s="154"/>
      <c r="I92" s="145"/>
      <c r="J92" s="154"/>
      <c r="K92" s="154"/>
      <c r="L92" s="154"/>
      <c r="M92" s="154"/>
    </row>
    <row r="93" spans="1:13" s="52" customFormat="1">
      <c r="A93" s="162"/>
      <c r="B93" s="103"/>
      <c r="C93" s="120" t="s">
        <v>185</v>
      </c>
      <c r="D93" s="103" t="s">
        <v>32</v>
      </c>
      <c r="E93" s="123"/>
      <c r="F93" s="145">
        <v>30</v>
      </c>
      <c r="G93" s="145"/>
      <c r="H93" s="154"/>
      <c r="I93" s="145"/>
      <c r="J93" s="154"/>
      <c r="K93" s="154"/>
      <c r="L93" s="154"/>
      <c r="M93" s="154"/>
    </row>
    <row r="94" spans="1:13" s="52" customFormat="1">
      <c r="A94" s="162"/>
      <c r="B94" s="103"/>
      <c r="C94" s="125" t="s">
        <v>38</v>
      </c>
      <c r="D94" s="106" t="s">
        <v>0</v>
      </c>
      <c r="E94" s="126">
        <v>3.44</v>
      </c>
      <c r="F94" s="145">
        <f>F85*E94</f>
        <v>8.2560000000000002</v>
      </c>
      <c r="G94" s="145"/>
      <c r="H94" s="154"/>
      <c r="I94" s="145"/>
      <c r="J94" s="154"/>
      <c r="K94" s="154"/>
      <c r="L94" s="154"/>
      <c r="M94" s="154"/>
    </row>
    <row r="95" spans="1:13" s="52" customFormat="1">
      <c r="A95" s="161" t="s">
        <v>172</v>
      </c>
      <c r="B95" s="102" t="s">
        <v>60</v>
      </c>
      <c r="C95" s="127" t="s">
        <v>186</v>
      </c>
      <c r="D95" s="106" t="s">
        <v>175</v>
      </c>
      <c r="E95" s="128"/>
      <c r="F95" s="144">
        <f>F85</f>
        <v>2.4</v>
      </c>
      <c r="G95" s="145"/>
      <c r="H95" s="154"/>
      <c r="I95" s="145"/>
      <c r="J95" s="154"/>
      <c r="K95" s="154"/>
      <c r="L95" s="154"/>
      <c r="M95" s="154"/>
    </row>
    <row r="96" spans="1:13" s="52" customFormat="1">
      <c r="A96" s="161"/>
      <c r="B96" s="103"/>
      <c r="C96" s="125" t="s">
        <v>55</v>
      </c>
      <c r="D96" s="106" t="s">
        <v>30</v>
      </c>
      <c r="E96" s="126">
        <v>0.87</v>
      </c>
      <c r="F96" s="145">
        <f>F95*E96</f>
        <v>2.0880000000000001</v>
      </c>
      <c r="G96" s="145"/>
      <c r="H96" s="154"/>
      <c r="I96" s="154"/>
      <c r="J96" s="154"/>
      <c r="K96" s="154"/>
      <c r="L96" s="154"/>
      <c r="M96" s="154"/>
    </row>
    <row r="97" spans="1:13" s="52" customFormat="1">
      <c r="A97" s="161"/>
      <c r="B97" s="103"/>
      <c r="C97" s="125" t="s">
        <v>52</v>
      </c>
      <c r="D97" s="106" t="s">
        <v>0</v>
      </c>
      <c r="E97" s="126">
        <v>0.13</v>
      </c>
      <c r="F97" s="145">
        <f>F95*E97</f>
        <v>0.312</v>
      </c>
      <c r="G97" s="145"/>
      <c r="H97" s="154"/>
      <c r="I97" s="145"/>
      <c r="J97" s="154"/>
      <c r="K97" s="154"/>
      <c r="L97" s="154"/>
      <c r="M97" s="154"/>
    </row>
    <row r="98" spans="1:13" s="52" customFormat="1">
      <c r="A98" s="161"/>
      <c r="B98" s="103"/>
      <c r="C98" s="125" t="s">
        <v>61</v>
      </c>
      <c r="D98" s="106" t="s">
        <v>32</v>
      </c>
      <c r="E98" s="126">
        <v>7.2</v>
      </c>
      <c r="F98" s="145">
        <f>F95*E98</f>
        <v>17.28</v>
      </c>
      <c r="G98" s="145"/>
      <c r="H98" s="154"/>
      <c r="I98" s="145"/>
      <c r="J98" s="154"/>
      <c r="K98" s="154"/>
      <c r="L98" s="154"/>
      <c r="M98" s="154"/>
    </row>
    <row r="99" spans="1:13" s="52" customFormat="1">
      <c r="A99" s="161"/>
      <c r="B99" s="103"/>
      <c r="C99" s="125" t="s">
        <v>62</v>
      </c>
      <c r="D99" s="106" t="s">
        <v>32</v>
      </c>
      <c r="E99" s="126">
        <v>1.79</v>
      </c>
      <c r="F99" s="145">
        <f>F95*E99</f>
        <v>4.2960000000000003</v>
      </c>
      <c r="G99" s="145"/>
      <c r="H99" s="154"/>
      <c r="I99" s="145"/>
      <c r="J99" s="154"/>
      <c r="K99" s="154"/>
      <c r="L99" s="154"/>
      <c r="M99" s="154"/>
    </row>
    <row r="100" spans="1:13" s="52" customFormat="1">
      <c r="A100" s="161"/>
      <c r="B100" s="103"/>
      <c r="C100" s="125" t="s">
        <v>63</v>
      </c>
      <c r="D100" s="106" t="s">
        <v>32</v>
      </c>
      <c r="E100" s="126">
        <v>1.07</v>
      </c>
      <c r="F100" s="145">
        <f>F95*E100</f>
        <v>2.5680000000000001</v>
      </c>
      <c r="G100" s="145"/>
      <c r="H100" s="154"/>
      <c r="I100" s="145"/>
      <c r="J100" s="154"/>
      <c r="K100" s="154"/>
      <c r="L100" s="154"/>
      <c r="M100" s="154"/>
    </row>
    <row r="101" spans="1:13" s="52" customFormat="1">
      <c r="A101" s="161"/>
      <c r="B101" s="103"/>
      <c r="C101" s="125" t="s">
        <v>38</v>
      </c>
      <c r="D101" s="106" t="s">
        <v>0</v>
      </c>
      <c r="E101" s="126">
        <v>0.1</v>
      </c>
      <c r="F101" s="145">
        <f>F95*E101</f>
        <v>0.24</v>
      </c>
      <c r="G101" s="145"/>
      <c r="H101" s="154"/>
      <c r="I101" s="145"/>
      <c r="J101" s="154"/>
      <c r="K101" s="154"/>
      <c r="L101" s="154"/>
      <c r="M101" s="154"/>
    </row>
    <row r="102" spans="1:13" s="52" customFormat="1">
      <c r="A102" s="161" t="s">
        <v>187</v>
      </c>
      <c r="B102" s="107" t="s">
        <v>188</v>
      </c>
      <c r="C102" s="121" t="s">
        <v>189</v>
      </c>
      <c r="D102" s="103" t="s">
        <v>190</v>
      </c>
      <c r="E102" s="118">
        <f>(5.4+15.2)/2*6.3*2+(10.4*6.05)/2*2</f>
        <v>192.7</v>
      </c>
      <c r="F102" s="144">
        <v>193</v>
      </c>
      <c r="G102" s="145"/>
      <c r="H102" s="154"/>
      <c r="I102" s="145"/>
      <c r="J102" s="154"/>
      <c r="K102" s="154"/>
      <c r="L102" s="154"/>
      <c r="M102" s="154"/>
    </row>
    <row r="103" spans="1:13" s="52" customFormat="1">
      <c r="A103" s="161"/>
      <c r="B103" s="108"/>
      <c r="C103" s="129" t="s">
        <v>55</v>
      </c>
      <c r="D103" s="109" t="s">
        <v>30</v>
      </c>
      <c r="E103" s="124">
        <v>0.22700000000000001</v>
      </c>
      <c r="F103" s="146">
        <f>F102*E103</f>
        <v>43.811</v>
      </c>
      <c r="G103" s="145"/>
      <c r="H103" s="154"/>
      <c r="I103" s="154"/>
      <c r="J103" s="154"/>
      <c r="K103" s="154"/>
      <c r="L103" s="154"/>
      <c r="M103" s="154"/>
    </row>
    <row r="104" spans="1:13" s="52" customFormat="1">
      <c r="A104" s="161"/>
      <c r="B104" s="108"/>
      <c r="C104" s="129" t="s">
        <v>52</v>
      </c>
      <c r="D104" s="106" t="s">
        <v>0</v>
      </c>
      <c r="E104" s="124">
        <v>2.76E-2</v>
      </c>
      <c r="F104" s="146">
        <f>F102*E104</f>
        <v>5.3267999999999995</v>
      </c>
      <c r="G104" s="145"/>
      <c r="H104" s="154"/>
      <c r="I104" s="145"/>
      <c r="J104" s="154"/>
      <c r="K104" s="154"/>
      <c r="L104" s="154"/>
      <c r="M104" s="154"/>
    </row>
    <row r="105" spans="1:13" s="52" customFormat="1">
      <c r="A105" s="161"/>
      <c r="B105" s="51" t="s">
        <v>191</v>
      </c>
      <c r="C105" s="129" t="s">
        <v>192</v>
      </c>
      <c r="D105" s="109" t="s">
        <v>53</v>
      </c>
      <c r="E105" s="124">
        <v>2.1000000000000001E-2</v>
      </c>
      <c r="F105" s="146">
        <f>F102*E105</f>
        <v>4.0529999999999999</v>
      </c>
      <c r="G105" s="145"/>
      <c r="H105" s="154"/>
      <c r="I105" s="145"/>
      <c r="J105" s="154"/>
      <c r="K105" s="154"/>
      <c r="L105" s="154"/>
      <c r="M105" s="154"/>
    </row>
    <row r="106" spans="1:13" s="52" customFormat="1">
      <c r="A106" s="161"/>
      <c r="B106" s="51" t="s">
        <v>193</v>
      </c>
      <c r="C106" s="129" t="s">
        <v>64</v>
      </c>
      <c r="D106" s="109" t="s">
        <v>32</v>
      </c>
      <c r="E106" s="124">
        <v>7.0000000000000007E-2</v>
      </c>
      <c r="F106" s="146">
        <f>F102*E106</f>
        <v>13.510000000000002</v>
      </c>
      <c r="G106" s="145"/>
      <c r="H106" s="154"/>
      <c r="I106" s="145"/>
      <c r="J106" s="154"/>
      <c r="K106" s="154"/>
      <c r="L106" s="154"/>
      <c r="M106" s="154"/>
    </row>
    <row r="107" spans="1:13" s="52" customFormat="1">
      <c r="A107" s="161"/>
      <c r="B107" s="108"/>
      <c r="C107" s="129" t="s">
        <v>38</v>
      </c>
      <c r="D107" s="106" t="s">
        <v>0</v>
      </c>
      <c r="E107" s="124">
        <v>4.4400000000000002E-2</v>
      </c>
      <c r="F107" s="146">
        <f>F102*E107</f>
        <v>8.5692000000000004</v>
      </c>
      <c r="G107" s="145"/>
      <c r="H107" s="154"/>
      <c r="I107" s="145"/>
      <c r="J107" s="154"/>
      <c r="K107" s="154"/>
      <c r="L107" s="154"/>
      <c r="M107" s="154"/>
    </row>
    <row r="108" spans="1:13" s="52" customFormat="1">
      <c r="A108" s="161" t="s">
        <v>194</v>
      </c>
      <c r="B108" s="102" t="s">
        <v>65</v>
      </c>
      <c r="C108" s="127" t="s">
        <v>66</v>
      </c>
      <c r="D108" s="106" t="s">
        <v>39</v>
      </c>
      <c r="E108" s="126"/>
      <c r="F108" s="144">
        <f>F102</f>
        <v>193</v>
      </c>
      <c r="G108" s="145"/>
      <c r="H108" s="154"/>
      <c r="I108" s="145"/>
      <c r="J108" s="154"/>
      <c r="K108" s="154"/>
      <c r="L108" s="154"/>
      <c r="M108" s="154"/>
    </row>
    <row r="109" spans="1:13" s="52" customFormat="1">
      <c r="A109" s="161"/>
      <c r="B109" s="103"/>
      <c r="C109" s="125" t="s">
        <v>55</v>
      </c>
      <c r="D109" s="106" t="s">
        <v>30</v>
      </c>
      <c r="E109" s="126">
        <v>3.0300000000000001E-2</v>
      </c>
      <c r="F109" s="146">
        <f>F108*E109</f>
        <v>5.8479000000000001</v>
      </c>
      <c r="G109" s="145"/>
      <c r="H109" s="154"/>
      <c r="I109" s="154"/>
      <c r="J109" s="154"/>
      <c r="K109" s="154"/>
      <c r="L109" s="154"/>
      <c r="M109" s="154"/>
    </row>
    <row r="110" spans="1:13" s="52" customFormat="1">
      <c r="A110" s="161"/>
      <c r="B110" s="103"/>
      <c r="C110" s="125" t="s">
        <v>52</v>
      </c>
      <c r="D110" s="106" t="s">
        <v>0</v>
      </c>
      <c r="E110" s="126">
        <v>4.1000000000000003E-3</v>
      </c>
      <c r="F110" s="146">
        <f>F108*E110</f>
        <v>0.79130000000000011</v>
      </c>
      <c r="G110" s="145"/>
      <c r="H110" s="154"/>
      <c r="I110" s="145"/>
      <c r="J110" s="154"/>
      <c r="K110" s="154"/>
      <c r="L110" s="154"/>
      <c r="M110" s="154"/>
    </row>
    <row r="111" spans="1:13" s="52" customFormat="1">
      <c r="A111" s="161"/>
      <c r="B111" s="103"/>
      <c r="C111" s="125" t="s">
        <v>61</v>
      </c>
      <c r="D111" s="106" t="s">
        <v>32</v>
      </c>
      <c r="E111" s="126">
        <v>0.23100000000000001</v>
      </c>
      <c r="F111" s="146">
        <f>F108*E111</f>
        <v>44.583000000000006</v>
      </c>
      <c r="G111" s="145"/>
      <c r="H111" s="154"/>
      <c r="I111" s="145"/>
      <c r="J111" s="154"/>
      <c r="K111" s="154"/>
      <c r="L111" s="154"/>
      <c r="M111" s="154"/>
    </row>
    <row r="112" spans="1:13" s="52" customFormat="1">
      <c r="A112" s="161"/>
      <c r="B112" s="103"/>
      <c r="C112" s="125" t="s">
        <v>62</v>
      </c>
      <c r="D112" s="106" t="s">
        <v>32</v>
      </c>
      <c r="E112" s="126">
        <v>5.8000000000000003E-2</v>
      </c>
      <c r="F112" s="146">
        <f>F108*E112</f>
        <v>11.194000000000001</v>
      </c>
      <c r="G112" s="145"/>
      <c r="H112" s="154"/>
      <c r="I112" s="145"/>
      <c r="J112" s="154"/>
      <c r="K112" s="154"/>
      <c r="L112" s="154"/>
      <c r="M112" s="154"/>
    </row>
    <row r="113" spans="1:13" s="52" customFormat="1">
      <c r="A113" s="161"/>
      <c r="B113" s="103"/>
      <c r="C113" s="125" t="s">
        <v>63</v>
      </c>
      <c r="D113" s="106" t="s">
        <v>32</v>
      </c>
      <c r="E113" s="126">
        <v>3.5000000000000003E-2</v>
      </c>
      <c r="F113" s="146">
        <f>F108*E113</f>
        <v>6.7550000000000008</v>
      </c>
      <c r="G113" s="145"/>
      <c r="H113" s="154"/>
      <c r="I113" s="145"/>
      <c r="J113" s="154"/>
      <c r="K113" s="154"/>
      <c r="L113" s="154"/>
      <c r="M113" s="154"/>
    </row>
    <row r="114" spans="1:13" s="52" customFormat="1">
      <c r="A114" s="161"/>
      <c r="B114" s="103"/>
      <c r="C114" s="125" t="s">
        <v>38</v>
      </c>
      <c r="D114" s="106" t="s">
        <v>0</v>
      </c>
      <c r="E114" s="126">
        <v>4.0000000000000002E-4</v>
      </c>
      <c r="F114" s="146">
        <f>F108*E114</f>
        <v>7.7200000000000005E-2</v>
      </c>
      <c r="G114" s="145"/>
      <c r="H114" s="154"/>
      <c r="I114" s="145"/>
      <c r="J114" s="154"/>
      <c r="K114" s="154"/>
      <c r="L114" s="154"/>
      <c r="M114" s="154"/>
    </row>
    <row r="115" spans="1:13" s="52" customFormat="1">
      <c r="A115" s="161" t="s">
        <v>195</v>
      </c>
      <c r="B115" s="110" t="s">
        <v>67</v>
      </c>
      <c r="C115" s="127" t="s">
        <v>68</v>
      </c>
      <c r="D115" s="106" t="s">
        <v>39</v>
      </c>
      <c r="E115" s="126"/>
      <c r="F115" s="147">
        <f>F108</f>
        <v>193</v>
      </c>
      <c r="G115" s="145"/>
      <c r="H115" s="154"/>
      <c r="I115" s="145"/>
      <c r="J115" s="154"/>
      <c r="K115" s="154"/>
      <c r="L115" s="154"/>
      <c r="M115" s="154"/>
    </row>
    <row r="116" spans="1:13" s="52" customFormat="1">
      <c r="A116" s="161"/>
      <c r="B116" s="111"/>
      <c r="C116" s="125" t="s">
        <v>55</v>
      </c>
      <c r="D116" s="106" t="s">
        <v>30</v>
      </c>
      <c r="E116" s="126">
        <v>6.9199999999999998E-2</v>
      </c>
      <c r="F116" s="146">
        <f>F115*E116</f>
        <v>13.355599999999999</v>
      </c>
      <c r="G116" s="145"/>
      <c r="H116" s="154"/>
      <c r="I116" s="154"/>
      <c r="J116" s="154"/>
      <c r="K116" s="154"/>
      <c r="L116" s="154"/>
      <c r="M116" s="154"/>
    </row>
    <row r="117" spans="1:13" s="52" customFormat="1">
      <c r="A117" s="161"/>
      <c r="B117" s="111"/>
      <c r="C117" s="125" t="s">
        <v>52</v>
      </c>
      <c r="D117" s="106" t="s">
        <v>0</v>
      </c>
      <c r="E117" s="126">
        <v>1.6000000000000001E-3</v>
      </c>
      <c r="F117" s="146">
        <f>F115*E117</f>
        <v>0.30880000000000002</v>
      </c>
      <c r="G117" s="145"/>
      <c r="H117" s="154"/>
      <c r="I117" s="145"/>
      <c r="J117" s="154"/>
      <c r="K117" s="154"/>
      <c r="L117" s="154"/>
      <c r="M117" s="154"/>
    </row>
    <row r="118" spans="1:13" s="52" customFormat="1">
      <c r="A118" s="161"/>
      <c r="B118" s="111" t="s">
        <v>182</v>
      </c>
      <c r="C118" s="125" t="s">
        <v>35</v>
      </c>
      <c r="D118" s="106" t="s">
        <v>32</v>
      </c>
      <c r="E118" s="126">
        <v>0.4</v>
      </c>
      <c r="F118" s="146">
        <f>F115*E118</f>
        <v>77.2</v>
      </c>
      <c r="G118" s="145"/>
      <c r="H118" s="154"/>
      <c r="I118" s="145"/>
      <c r="J118" s="154"/>
      <c r="K118" s="154"/>
      <c r="L118" s="154"/>
      <c r="M118" s="154"/>
    </row>
    <row r="119" spans="1:13" s="52" customFormat="1" ht="27">
      <c r="A119" s="162" t="s">
        <v>196</v>
      </c>
      <c r="B119" s="105" t="s">
        <v>197</v>
      </c>
      <c r="C119" s="121" t="s">
        <v>198</v>
      </c>
      <c r="D119" s="103" t="s">
        <v>178</v>
      </c>
      <c r="E119" s="119"/>
      <c r="F119" s="144">
        <f>F102/100</f>
        <v>1.93</v>
      </c>
      <c r="G119" s="145"/>
      <c r="H119" s="154"/>
      <c r="I119" s="145"/>
      <c r="J119" s="154"/>
      <c r="K119" s="145"/>
      <c r="L119" s="154"/>
      <c r="M119" s="154"/>
    </row>
    <row r="120" spans="1:13" s="52" customFormat="1">
      <c r="A120" s="162"/>
      <c r="B120" s="112"/>
      <c r="C120" s="120" t="s">
        <v>170</v>
      </c>
      <c r="D120" s="103" t="s">
        <v>30</v>
      </c>
      <c r="E120" s="119">
        <v>42.9</v>
      </c>
      <c r="F120" s="145">
        <f>F119*E120</f>
        <v>82.796999999999997</v>
      </c>
      <c r="G120" s="145"/>
      <c r="H120" s="154"/>
      <c r="I120" s="154"/>
      <c r="J120" s="154"/>
      <c r="K120" s="145"/>
      <c r="L120" s="154"/>
      <c r="M120" s="154"/>
    </row>
    <row r="121" spans="1:13" s="52" customFormat="1">
      <c r="A121" s="162"/>
      <c r="B121" s="112"/>
      <c r="C121" s="125" t="s">
        <v>52</v>
      </c>
      <c r="D121" s="112" t="s">
        <v>86</v>
      </c>
      <c r="E121" s="119">
        <v>2.64</v>
      </c>
      <c r="F121" s="145">
        <f>F119*E121</f>
        <v>5.0952000000000002</v>
      </c>
      <c r="G121" s="145"/>
      <c r="H121" s="154"/>
      <c r="I121" s="145"/>
      <c r="J121" s="154"/>
      <c r="K121" s="154"/>
      <c r="L121" s="154"/>
      <c r="M121" s="154"/>
    </row>
    <row r="122" spans="1:13" s="52" customFormat="1" ht="27">
      <c r="A122" s="162"/>
      <c r="B122" s="112" t="s">
        <v>199</v>
      </c>
      <c r="C122" s="130" t="s">
        <v>200</v>
      </c>
      <c r="D122" s="112" t="s">
        <v>169</v>
      </c>
      <c r="E122" s="119">
        <v>130</v>
      </c>
      <c r="F122" s="145">
        <f>F119*E122</f>
        <v>250.9</v>
      </c>
      <c r="G122" s="145"/>
      <c r="H122" s="154"/>
      <c r="I122" s="145"/>
      <c r="J122" s="154"/>
      <c r="K122" s="145"/>
      <c r="L122" s="154"/>
      <c r="M122" s="154"/>
    </row>
    <row r="123" spans="1:13" s="52" customFormat="1">
      <c r="A123" s="162"/>
      <c r="B123" s="112" t="s">
        <v>201</v>
      </c>
      <c r="C123" s="130" t="s">
        <v>202</v>
      </c>
      <c r="D123" s="112" t="s">
        <v>36</v>
      </c>
      <c r="E123" s="119">
        <v>600</v>
      </c>
      <c r="F123" s="145">
        <f>F119*E123</f>
        <v>1158</v>
      </c>
      <c r="G123" s="145"/>
      <c r="H123" s="154"/>
      <c r="I123" s="145"/>
      <c r="J123" s="154"/>
      <c r="K123" s="145"/>
      <c r="L123" s="154"/>
      <c r="M123" s="154"/>
    </row>
    <row r="124" spans="1:13" s="52" customFormat="1">
      <c r="A124" s="162"/>
      <c r="B124" s="112" t="s">
        <v>203</v>
      </c>
      <c r="C124" s="130" t="s">
        <v>204</v>
      </c>
      <c r="D124" s="112" t="s">
        <v>32</v>
      </c>
      <c r="E124" s="119">
        <v>7.9</v>
      </c>
      <c r="F124" s="145">
        <f>F119*E124</f>
        <v>15.247</v>
      </c>
      <c r="G124" s="145"/>
      <c r="H124" s="154"/>
      <c r="I124" s="145"/>
      <c r="J124" s="154"/>
      <c r="K124" s="145"/>
      <c r="L124" s="154"/>
      <c r="M124" s="154"/>
    </row>
    <row r="125" spans="1:13" s="52" customFormat="1">
      <c r="A125" s="162"/>
      <c r="B125" s="112" t="s">
        <v>205</v>
      </c>
      <c r="C125" s="130" t="s">
        <v>206</v>
      </c>
      <c r="D125" s="112" t="s">
        <v>40</v>
      </c>
      <c r="E125" s="119">
        <v>0.02</v>
      </c>
      <c r="F125" s="145">
        <f>F119*E125</f>
        <v>3.8600000000000002E-2</v>
      </c>
      <c r="G125" s="145"/>
      <c r="H125" s="154"/>
      <c r="I125" s="145"/>
      <c r="J125" s="154"/>
      <c r="K125" s="145"/>
      <c r="L125" s="154"/>
      <c r="M125" s="154"/>
    </row>
    <row r="126" spans="1:13" s="52" customFormat="1">
      <c r="A126" s="162"/>
      <c r="B126" s="112"/>
      <c r="C126" s="131" t="s">
        <v>207</v>
      </c>
      <c r="D126" s="103" t="s">
        <v>0</v>
      </c>
      <c r="E126" s="119">
        <v>6.36</v>
      </c>
      <c r="F126" s="145">
        <f>F119*E126</f>
        <v>12.274800000000001</v>
      </c>
      <c r="G126" s="145"/>
      <c r="H126" s="154"/>
      <c r="I126" s="145"/>
      <c r="J126" s="154"/>
      <c r="K126" s="145"/>
      <c r="L126" s="154"/>
      <c r="M126" s="154"/>
    </row>
    <row r="127" spans="1:13" s="52" customFormat="1">
      <c r="A127" s="161" t="s">
        <v>208</v>
      </c>
      <c r="B127" s="102" t="s">
        <v>69</v>
      </c>
      <c r="C127" s="121" t="s">
        <v>209</v>
      </c>
      <c r="D127" s="103" t="s">
        <v>37</v>
      </c>
      <c r="E127" s="132">
        <f>5.4+8*4</f>
        <v>37.4</v>
      </c>
      <c r="F127" s="144">
        <v>38</v>
      </c>
      <c r="G127" s="145"/>
      <c r="H127" s="154"/>
      <c r="I127" s="145"/>
      <c r="J127" s="154"/>
      <c r="K127" s="154"/>
      <c r="L127" s="154"/>
      <c r="M127" s="154"/>
    </row>
    <row r="128" spans="1:13" s="52" customFormat="1">
      <c r="A128" s="161"/>
      <c r="B128" s="103"/>
      <c r="C128" s="125" t="s">
        <v>55</v>
      </c>
      <c r="D128" s="103" t="s">
        <v>30</v>
      </c>
      <c r="E128" s="126">
        <v>0.83</v>
      </c>
      <c r="F128" s="146">
        <f>F127*E128</f>
        <v>31.54</v>
      </c>
      <c r="G128" s="145"/>
      <c r="H128" s="154"/>
      <c r="I128" s="154"/>
      <c r="J128" s="154"/>
      <c r="K128" s="154"/>
      <c r="L128" s="154"/>
      <c r="M128" s="154"/>
    </row>
    <row r="129" spans="1:13" s="52" customFormat="1">
      <c r="A129" s="161"/>
      <c r="B129" s="103"/>
      <c r="C129" s="125" t="s">
        <v>171</v>
      </c>
      <c r="D129" s="103" t="s">
        <v>0</v>
      </c>
      <c r="E129" s="126">
        <v>4.1000000000000003E-3</v>
      </c>
      <c r="F129" s="146">
        <f>F127*E129</f>
        <v>0.15580000000000002</v>
      </c>
      <c r="G129" s="145"/>
      <c r="H129" s="154"/>
      <c r="I129" s="145"/>
      <c r="J129" s="154"/>
      <c r="K129" s="154"/>
      <c r="L129" s="154"/>
      <c r="M129" s="154"/>
    </row>
    <row r="130" spans="1:13" s="52" customFormat="1">
      <c r="A130" s="161"/>
      <c r="B130" s="103" t="s">
        <v>210</v>
      </c>
      <c r="C130" s="133" t="s">
        <v>211</v>
      </c>
      <c r="D130" s="103" t="s">
        <v>212</v>
      </c>
      <c r="E130" s="116">
        <v>1.1000000000000001</v>
      </c>
      <c r="F130" s="145">
        <f>F127*E130</f>
        <v>41.800000000000004</v>
      </c>
      <c r="G130" s="145"/>
      <c r="H130" s="154"/>
      <c r="I130" s="145"/>
      <c r="J130" s="154"/>
      <c r="K130" s="154"/>
      <c r="L130" s="154"/>
      <c r="M130" s="154"/>
    </row>
    <row r="131" spans="1:13" s="52" customFormat="1">
      <c r="A131" s="161"/>
      <c r="B131" s="103" t="s">
        <v>201</v>
      </c>
      <c r="C131" s="133" t="s">
        <v>202</v>
      </c>
      <c r="D131" s="103" t="s">
        <v>213</v>
      </c>
      <c r="E131" s="116">
        <v>3</v>
      </c>
      <c r="F131" s="145">
        <f>F127*E131</f>
        <v>114</v>
      </c>
      <c r="G131" s="145"/>
      <c r="H131" s="154"/>
      <c r="I131" s="145"/>
      <c r="J131" s="154"/>
      <c r="K131" s="154"/>
      <c r="L131" s="154"/>
      <c r="M131" s="154"/>
    </row>
    <row r="132" spans="1:13" s="52" customFormat="1">
      <c r="A132" s="161"/>
      <c r="B132" s="103"/>
      <c r="C132" s="133" t="s">
        <v>38</v>
      </c>
      <c r="D132" s="103" t="s">
        <v>0</v>
      </c>
      <c r="E132" s="116">
        <v>7.8E-2</v>
      </c>
      <c r="F132" s="145">
        <f>F127*E132</f>
        <v>2.964</v>
      </c>
      <c r="G132" s="145"/>
      <c r="H132" s="154"/>
      <c r="I132" s="145"/>
      <c r="J132" s="154"/>
      <c r="K132" s="154"/>
      <c r="L132" s="154"/>
      <c r="M132" s="154"/>
    </row>
    <row r="133" spans="1:13" s="52" customFormat="1" ht="27">
      <c r="A133" s="161" t="s">
        <v>214</v>
      </c>
      <c r="B133" s="102" t="s">
        <v>70</v>
      </c>
      <c r="C133" s="134" t="s">
        <v>215</v>
      </c>
      <c r="D133" s="103" t="s">
        <v>37</v>
      </c>
      <c r="E133" s="118">
        <f>(10.4+15.2)*2</f>
        <v>51.2</v>
      </c>
      <c r="F133" s="144">
        <v>52</v>
      </c>
      <c r="G133" s="145"/>
      <c r="H133" s="154"/>
      <c r="I133" s="145"/>
      <c r="J133" s="154"/>
      <c r="K133" s="154"/>
      <c r="L133" s="154"/>
      <c r="M133" s="154"/>
    </row>
    <row r="134" spans="1:13" s="52" customFormat="1">
      <c r="A134" s="161"/>
      <c r="B134" s="103"/>
      <c r="C134" s="135" t="s">
        <v>55</v>
      </c>
      <c r="D134" s="103" t="s">
        <v>30</v>
      </c>
      <c r="E134" s="126">
        <v>0.28599999999999998</v>
      </c>
      <c r="F134" s="146">
        <f>F133*E134</f>
        <v>14.871999999999998</v>
      </c>
      <c r="G134" s="145"/>
      <c r="H134" s="154"/>
      <c r="I134" s="145"/>
      <c r="J134" s="154"/>
      <c r="K134" s="154"/>
      <c r="L134" s="154"/>
      <c r="M134" s="154"/>
    </row>
    <row r="135" spans="1:13" s="52" customFormat="1">
      <c r="A135" s="161"/>
      <c r="B135" s="103"/>
      <c r="C135" s="135" t="s">
        <v>171</v>
      </c>
      <c r="D135" s="103" t="s">
        <v>0</v>
      </c>
      <c r="E135" s="126">
        <v>4.1000000000000003E-3</v>
      </c>
      <c r="F135" s="146">
        <f>F133*E135</f>
        <v>0.21320000000000003</v>
      </c>
      <c r="G135" s="145"/>
      <c r="H135" s="154"/>
      <c r="I135" s="145"/>
      <c r="J135" s="154"/>
      <c r="K135" s="154"/>
      <c r="L135" s="154"/>
      <c r="M135" s="154"/>
    </row>
    <row r="136" spans="1:13" s="52" customFormat="1">
      <c r="A136" s="161"/>
      <c r="B136" s="103" t="s">
        <v>216</v>
      </c>
      <c r="C136" s="136" t="s">
        <v>217</v>
      </c>
      <c r="D136" s="103" t="s">
        <v>190</v>
      </c>
      <c r="E136" s="123">
        <v>1.1000000000000001</v>
      </c>
      <c r="F136" s="145">
        <f>F133*E136</f>
        <v>57.2</v>
      </c>
      <c r="G136" s="145"/>
      <c r="H136" s="154"/>
      <c r="I136" s="145"/>
      <c r="J136" s="154"/>
      <c r="K136" s="154"/>
      <c r="L136" s="154"/>
      <c r="M136" s="154"/>
    </row>
    <row r="137" spans="1:13" s="52" customFormat="1">
      <c r="A137" s="161"/>
      <c r="B137" s="103" t="s">
        <v>218</v>
      </c>
      <c r="C137" s="136" t="s">
        <v>219</v>
      </c>
      <c r="D137" s="103" t="s">
        <v>213</v>
      </c>
      <c r="E137" s="118">
        <f>F133/0.5*2</f>
        <v>208</v>
      </c>
      <c r="F137" s="145">
        <v>210</v>
      </c>
      <c r="G137" s="145"/>
      <c r="H137" s="154"/>
      <c r="I137" s="145"/>
      <c r="J137" s="154"/>
      <c r="K137" s="154"/>
      <c r="L137" s="154"/>
      <c r="M137" s="154"/>
    </row>
    <row r="138" spans="1:13" s="52" customFormat="1">
      <c r="A138" s="161"/>
      <c r="B138" s="103" t="s">
        <v>205</v>
      </c>
      <c r="C138" s="137" t="s">
        <v>220</v>
      </c>
      <c r="D138" s="106" t="s">
        <v>54</v>
      </c>
      <c r="E138" s="126">
        <v>2.3E-3</v>
      </c>
      <c r="F138" s="145">
        <f>F133*E138</f>
        <v>0.1196</v>
      </c>
      <c r="G138" s="145"/>
      <c r="H138" s="154"/>
      <c r="I138" s="145"/>
      <c r="J138" s="154"/>
      <c r="K138" s="154"/>
      <c r="L138" s="154"/>
      <c r="M138" s="154"/>
    </row>
    <row r="139" spans="1:13" s="52" customFormat="1">
      <c r="A139" s="161"/>
      <c r="B139" s="103" t="s">
        <v>221</v>
      </c>
      <c r="C139" s="137" t="s">
        <v>64</v>
      </c>
      <c r="D139" s="106" t="s">
        <v>32</v>
      </c>
      <c r="E139" s="126">
        <v>3.7999999999999999E-2</v>
      </c>
      <c r="F139" s="145">
        <f>F133*E139</f>
        <v>1.976</v>
      </c>
      <c r="G139" s="145"/>
      <c r="H139" s="154"/>
      <c r="I139" s="145"/>
      <c r="J139" s="154"/>
      <c r="K139" s="154"/>
      <c r="L139" s="154"/>
      <c r="M139" s="154"/>
    </row>
    <row r="140" spans="1:13" s="52" customFormat="1">
      <c r="A140" s="161"/>
      <c r="B140" s="103" t="s">
        <v>222</v>
      </c>
      <c r="C140" s="137" t="s">
        <v>72</v>
      </c>
      <c r="D140" s="106" t="s">
        <v>32</v>
      </c>
      <c r="E140" s="126">
        <v>3.7999999999999999E-2</v>
      </c>
      <c r="F140" s="145">
        <f>F133*E140</f>
        <v>1.976</v>
      </c>
      <c r="G140" s="145"/>
      <c r="H140" s="154"/>
      <c r="I140" s="145"/>
      <c r="J140" s="154"/>
      <c r="K140" s="145"/>
      <c r="L140" s="154"/>
      <c r="M140" s="154"/>
    </row>
    <row r="141" spans="1:13" s="52" customFormat="1">
      <c r="A141" s="161"/>
      <c r="B141" s="103" t="s">
        <v>223</v>
      </c>
      <c r="C141" s="137" t="s">
        <v>73</v>
      </c>
      <c r="D141" s="106" t="s">
        <v>32</v>
      </c>
      <c r="E141" s="126">
        <v>1.69</v>
      </c>
      <c r="F141" s="146">
        <f>F133*E141</f>
        <v>87.88</v>
      </c>
      <c r="G141" s="145"/>
      <c r="H141" s="154"/>
      <c r="I141" s="145"/>
      <c r="J141" s="154"/>
      <c r="K141" s="154"/>
      <c r="L141" s="154"/>
      <c r="M141" s="154"/>
    </row>
    <row r="142" spans="1:13" s="52" customFormat="1">
      <c r="A142" s="161"/>
      <c r="B142" s="103"/>
      <c r="C142" s="131" t="s">
        <v>38</v>
      </c>
      <c r="D142" s="103" t="s">
        <v>0</v>
      </c>
      <c r="E142" s="124">
        <v>0</v>
      </c>
      <c r="F142" s="146">
        <f>F133*E142</f>
        <v>0</v>
      </c>
      <c r="G142" s="145"/>
      <c r="H142" s="154"/>
      <c r="I142" s="145"/>
      <c r="J142" s="154"/>
      <c r="K142" s="154"/>
      <c r="L142" s="154"/>
      <c r="M142" s="154"/>
    </row>
    <row r="143" spans="1:13" s="52" customFormat="1">
      <c r="A143" s="158" t="s">
        <v>224</v>
      </c>
      <c r="B143" s="107" t="s">
        <v>75</v>
      </c>
      <c r="C143" s="134" t="s">
        <v>225</v>
      </c>
      <c r="D143" s="51" t="s">
        <v>213</v>
      </c>
      <c r="E143" s="123"/>
      <c r="F143" s="147">
        <v>4</v>
      </c>
      <c r="G143" s="146"/>
      <c r="H143" s="154"/>
      <c r="I143" s="146"/>
      <c r="J143" s="154"/>
      <c r="K143" s="155"/>
      <c r="L143" s="154"/>
      <c r="M143" s="154"/>
    </row>
    <row r="144" spans="1:13" s="52" customFormat="1">
      <c r="A144" s="158"/>
      <c r="B144" s="51"/>
      <c r="C144" s="125" t="s">
        <v>55</v>
      </c>
      <c r="D144" s="106" t="s">
        <v>30</v>
      </c>
      <c r="E144" s="126">
        <v>1.51</v>
      </c>
      <c r="F144" s="146">
        <f>F143*E144</f>
        <v>6.04</v>
      </c>
      <c r="G144" s="146"/>
      <c r="H144" s="154"/>
      <c r="I144" s="155"/>
      <c r="J144" s="154"/>
      <c r="K144" s="155"/>
      <c r="L144" s="154"/>
      <c r="M144" s="154"/>
    </row>
    <row r="145" spans="1:13" s="52" customFormat="1">
      <c r="A145" s="158"/>
      <c r="B145" s="51"/>
      <c r="C145" s="125" t="s">
        <v>226</v>
      </c>
      <c r="D145" s="106" t="s">
        <v>0</v>
      </c>
      <c r="E145" s="126">
        <v>0.02</v>
      </c>
      <c r="F145" s="146">
        <f>F143*E145</f>
        <v>0.08</v>
      </c>
      <c r="G145" s="146"/>
      <c r="H145" s="154"/>
      <c r="I145" s="146"/>
      <c r="J145" s="154"/>
      <c r="K145" s="155"/>
      <c r="L145" s="154"/>
      <c r="M145" s="154"/>
    </row>
    <row r="146" spans="1:13" s="52" customFormat="1">
      <c r="A146" s="158"/>
      <c r="B146" s="51" t="s">
        <v>227</v>
      </c>
      <c r="C146" s="125" t="s">
        <v>76</v>
      </c>
      <c r="D146" s="106" t="s">
        <v>31</v>
      </c>
      <c r="E146" s="126">
        <v>1</v>
      </c>
      <c r="F146" s="146">
        <f>F143*E146</f>
        <v>4</v>
      </c>
      <c r="G146" s="146"/>
      <c r="H146" s="154"/>
      <c r="I146" s="146"/>
      <c r="J146" s="154"/>
      <c r="K146" s="146"/>
      <c r="L146" s="154"/>
      <c r="M146" s="154"/>
    </row>
    <row r="147" spans="1:13" s="52" customFormat="1">
      <c r="A147" s="158"/>
      <c r="B147" s="51"/>
      <c r="C147" s="125" t="s">
        <v>228</v>
      </c>
      <c r="D147" s="106" t="s">
        <v>0</v>
      </c>
      <c r="E147" s="126">
        <v>0.28999999999999998</v>
      </c>
      <c r="F147" s="146">
        <f>F143*E147</f>
        <v>1.1599999999999999</v>
      </c>
      <c r="G147" s="146"/>
      <c r="H147" s="154"/>
      <c r="I147" s="146"/>
      <c r="J147" s="154"/>
      <c r="K147" s="155"/>
      <c r="L147" s="154"/>
      <c r="M147" s="154"/>
    </row>
    <row r="148" spans="1:13" s="52" customFormat="1" ht="27">
      <c r="A148" s="158" t="s">
        <v>229</v>
      </c>
      <c r="B148" s="107" t="s">
        <v>74</v>
      </c>
      <c r="C148" s="134" t="s">
        <v>230</v>
      </c>
      <c r="D148" s="51" t="s">
        <v>212</v>
      </c>
      <c r="E148" s="123"/>
      <c r="F148" s="147">
        <f>F143*6</f>
        <v>24</v>
      </c>
      <c r="G148" s="146"/>
      <c r="H148" s="154"/>
      <c r="I148" s="146"/>
      <c r="J148" s="154"/>
      <c r="K148" s="155"/>
      <c r="L148" s="154"/>
      <c r="M148" s="154"/>
    </row>
    <row r="149" spans="1:13" s="52" customFormat="1">
      <c r="A149" s="158"/>
      <c r="B149" s="51"/>
      <c r="C149" s="137" t="s">
        <v>55</v>
      </c>
      <c r="D149" s="106" t="s">
        <v>30</v>
      </c>
      <c r="E149" s="126">
        <v>0.74</v>
      </c>
      <c r="F149" s="148">
        <f>F148*E149</f>
        <v>17.759999999999998</v>
      </c>
      <c r="G149" s="146"/>
      <c r="H149" s="154"/>
      <c r="I149" s="155"/>
      <c r="J149" s="154"/>
      <c r="K149" s="155"/>
      <c r="L149" s="154"/>
      <c r="M149" s="154"/>
    </row>
    <row r="150" spans="1:13" s="52" customFormat="1">
      <c r="A150" s="158"/>
      <c r="B150" s="51"/>
      <c r="C150" s="137" t="s">
        <v>231</v>
      </c>
      <c r="D150" s="106" t="s">
        <v>0</v>
      </c>
      <c r="E150" s="126">
        <v>6.6199999999999995E-2</v>
      </c>
      <c r="F150" s="148">
        <f>F148*E150</f>
        <v>1.5888</v>
      </c>
      <c r="G150" s="146"/>
      <c r="H150" s="154"/>
      <c r="I150" s="146"/>
      <c r="J150" s="154"/>
      <c r="K150" s="155"/>
      <c r="L150" s="154"/>
      <c r="M150" s="154"/>
    </row>
    <row r="151" spans="1:13" s="52" customFormat="1">
      <c r="A151" s="158"/>
      <c r="B151" s="51" t="s">
        <v>232</v>
      </c>
      <c r="C151" s="137" t="s">
        <v>233</v>
      </c>
      <c r="D151" s="113" t="s">
        <v>71</v>
      </c>
      <c r="E151" s="126">
        <v>1.05</v>
      </c>
      <c r="F151" s="148">
        <f>F148*E151</f>
        <v>25.200000000000003</v>
      </c>
      <c r="G151" s="146"/>
      <c r="H151" s="154"/>
      <c r="I151" s="146"/>
      <c r="J151" s="154"/>
      <c r="K151" s="155"/>
      <c r="L151" s="154"/>
      <c r="M151" s="154"/>
    </row>
    <row r="152" spans="1:13" s="52" customFormat="1">
      <c r="A152" s="158"/>
      <c r="B152" s="103" t="s">
        <v>181</v>
      </c>
      <c r="C152" s="137" t="s">
        <v>64</v>
      </c>
      <c r="D152" s="106" t="s">
        <v>32</v>
      </c>
      <c r="E152" s="126">
        <v>0.128</v>
      </c>
      <c r="F152" s="148">
        <f>F148*E152</f>
        <v>3.0720000000000001</v>
      </c>
      <c r="G152" s="146"/>
      <c r="H152" s="154"/>
      <c r="I152" s="146"/>
      <c r="J152" s="154"/>
      <c r="K152" s="155"/>
      <c r="L152" s="154"/>
      <c r="M152" s="154"/>
    </row>
    <row r="153" spans="1:13" s="52" customFormat="1">
      <c r="A153" s="158"/>
      <c r="B153" s="103" t="s">
        <v>203</v>
      </c>
      <c r="C153" s="137" t="s">
        <v>72</v>
      </c>
      <c r="D153" s="106" t="s">
        <v>32</v>
      </c>
      <c r="E153" s="126">
        <v>0.128</v>
      </c>
      <c r="F153" s="148">
        <f>F148*E153</f>
        <v>3.0720000000000001</v>
      </c>
      <c r="G153" s="146"/>
      <c r="H153" s="154"/>
      <c r="I153" s="146"/>
      <c r="J153" s="154"/>
      <c r="K153" s="155"/>
      <c r="L153" s="154"/>
      <c r="M153" s="154"/>
    </row>
    <row r="154" spans="1:13" s="52" customFormat="1">
      <c r="A154" s="158"/>
      <c r="B154" s="103" t="s">
        <v>234</v>
      </c>
      <c r="C154" s="137" t="s">
        <v>73</v>
      </c>
      <c r="D154" s="106" t="s">
        <v>32</v>
      </c>
      <c r="E154" s="126">
        <v>0.112</v>
      </c>
      <c r="F154" s="148">
        <f>F148*E154</f>
        <v>2.6880000000000002</v>
      </c>
      <c r="G154" s="146"/>
      <c r="H154" s="154"/>
      <c r="I154" s="146"/>
      <c r="J154" s="154"/>
      <c r="K154" s="155"/>
      <c r="L154" s="154"/>
      <c r="M154" s="154"/>
    </row>
    <row r="155" spans="1:13" s="52" customFormat="1">
      <c r="A155" s="158"/>
      <c r="B155" s="103"/>
      <c r="C155" s="137" t="s">
        <v>228</v>
      </c>
      <c r="D155" s="106" t="s">
        <v>0</v>
      </c>
      <c r="E155" s="126">
        <v>0.13300000000000001</v>
      </c>
      <c r="F155" s="148">
        <f>F148*E155</f>
        <v>3.1920000000000002</v>
      </c>
      <c r="G155" s="145"/>
      <c r="H155" s="154"/>
      <c r="I155" s="145"/>
      <c r="J155" s="154"/>
      <c r="K155" s="145"/>
      <c r="L155" s="154"/>
      <c r="M155" s="154"/>
    </row>
    <row r="156" spans="1:13" s="52" customFormat="1" ht="40.5">
      <c r="A156" s="159" t="s">
        <v>235</v>
      </c>
      <c r="B156" s="114" t="s">
        <v>236</v>
      </c>
      <c r="C156" s="121" t="s">
        <v>237</v>
      </c>
      <c r="D156" s="103" t="s">
        <v>40</v>
      </c>
      <c r="E156" s="123"/>
      <c r="F156" s="144">
        <v>8</v>
      </c>
      <c r="G156" s="145"/>
      <c r="H156" s="154"/>
      <c r="I156" s="145"/>
      <c r="J156" s="154"/>
      <c r="K156" s="154"/>
      <c r="L156" s="154"/>
      <c r="M156" s="154"/>
    </row>
    <row r="157" spans="1:13" s="52" customFormat="1">
      <c r="A157" s="160"/>
      <c r="B157" s="103"/>
      <c r="C157" s="138" t="s">
        <v>55</v>
      </c>
      <c r="D157" s="113" t="s">
        <v>30</v>
      </c>
      <c r="E157" s="138">
        <v>1.85</v>
      </c>
      <c r="F157" s="148">
        <f>F156*E157</f>
        <v>14.8</v>
      </c>
      <c r="G157" s="148"/>
      <c r="H157" s="154"/>
      <c r="I157" s="67"/>
      <c r="J157" s="154"/>
      <c r="K157" s="154"/>
      <c r="L157" s="154"/>
      <c r="M157" s="154"/>
    </row>
    <row r="158" spans="1:13" s="52" customFormat="1" ht="27">
      <c r="A158" s="159" t="s">
        <v>238</v>
      </c>
      <c r="B158" s="114"/>
      <c r="C158" s="139" t="s">
        <v>56</v>
      </c>
      <c r="D158" s="103" t="s">
        <v>40</v>
      </c>
      <c r="E158" s="138"/>
      <c r="F158" s="149">
        <f>F156</f>
        <v>8</v>
      </c>
      <c r="G158" s="148"/>
      <c r="H158" s="154"/>
      <c r="I158" s="148"/>
      <c r="J158" s="154"/>
      <c r="K158" s="148"/>
      <c r="L158" s="154"/>
      <c r="M158" s="154"/>
    </row>
    <row r="159" spans="1:13" s="52" customFormat="1">
      <c r="A159" s="160"/>
      <c r="B159" s="114"/>
      <c r="C159" s="138" t="s">
        <v>51</v>
      </c>
      <c r="D159" s="113" t="s">
        <v>30</v>
      </c>
      <c r="E159" s="138">
        <v>0.53</v>
      </c>
      <c r="F159" s="148">
        <f>F158*E159</f>
        <v>4.24</v>
      </c>
      <c r="G159" s="148"/>
      <c r="H159" s="154"/>
      <c r="I159" s="67"/>
      <c r="J159" s="154"/>
      <c r="K159" s="148"/>
      <c r="L159" s="154"/>
      <c r="M159" s="154"/>
    </row>
    <row r="160" spans="1:13" s="52" customFormat="1" ht="27">
      <c r="A160" s="140" t="s">
        <v>239</v>
      </c>
      <c r="B160" s="115" t="s">
        <v>240</v>
      </c>
      <c r="C160" s="141" t="s">
        <v>241</v>
      </c>
      <c r="D160" s="115" t="s">
        <v>40</v>
      </c>
      <c r="E160" s="142"/>
      <c r="F160" s="150">
        <f>F156</f>
        <v>8</v>
      </c>
      <c r="G160" s="156"/>
      <c r="H160" s="157"/>
      <c r="I160" s="156"/>
      <c r="J160" s="157"/>
      <c r="K160" s="156"/>
      <c r="L160" s="157"/>
      <c r="M160" s="157"/>
    </row>
    <row r="161" spans="1:13" ht="15" customHeight="1">
      <c r="A161" s="193" t="s">
        <v>8</v>
      </c>
      <c r="B161" s="170"/>
      <c r="C161" s="170"/>
      <c r="D161" s="170"/>
      <c r="E161" s="170"/>
      <c r="F161" s="170"/>
      <c r="G161" s="170"/>
      <c r="H161" s="170"/>
      <c r="I161" s="171"/>
      <c r="J161" s="30"/>
      <c r="K161" s="31"/>
      <c r="L161" s="32"/>
      <c r="M161" s="101"/>
    </row>
    <row r="162" spans="1:13" ht="15" customHeight="1">
      <c r="A162" s="194" t="s">
        <v>43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9"/>
      <c r="L162" s="33" t="s">
        <v>46</v>
      </c>
      <c r="M162" s="34"/>
    </row>
    <row r="163" spans="1:13" ht="15" customHeight="1">
      <c r="A163" s="194" t="s">
        <v>8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9"/>
      <c r="M163" s="34"/>
    </row>
    <row r="164" spans="1:13" ht="15" customHeight="1">
      <c r="A164" s="194" t="s">
        <v>41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9"/>
      <c r="L164" s="33" t="s">
        <v>46</v>
      </c>
      <c r="M164" s="34"/>
    </row>
    <row r="165" spans="1:13" ht="15" customHeight="1">
      <c r="A165" s="194" t="s">
        <v>8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9"/>
      <c r="M165" s="34"/>
    </row>
    <row r="166" spans="1:13" ht="15" customHeight="1">
      <c r="A166" s="194" t="s">
        <v>42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9"/>
      <c r="L166" s="33" t="s">
        <v>46</v>
      </c>
      <c r="M166" s="34"/>
    </row>
    <row r="167" spans="1:13" ht="15" customHeight="1">
      <c r="A167" s="194" t="s">
        <v>14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9"/>
      <c r="M167" s="34"/>
    </row>
    <row r="168" spans="1:13" ht="15.75" customHeight="1" thickBot="1">
      <c r="A168" s="194" t="s">
        <v>47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9"/>
      <c r="L168" s="39">
        <v>0.03</v>
      </c>
      <c r="M168" s="36"/>
    </row>
    <row r="169" spans="1:13" ht="15.75" customHeight="1" thickBot="1">
      <c r="A169" s="194" t="s">
        <v>77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95"/>
      <c r="M169" s="68"/>
    </row>
    <row r="170" spans="1:13" ht="15.75" thickBot="1">
      <c r="A170" s="196" t="s">
        <v>78</v>
      </c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8"/>
      <c r="M170" s="41"/>
    </row>
    <row r="171" spans="1:1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2"/>
    </row>
    <row r="172" spans="1:13">
      <c r="A172" s="43"/>
      <c r="B172" s="43"/>
      <c r="C172" s="43"/>
      <c r="D172" s="44"/>
      <c r="E172" s="15"/>
      <c r="F172" s="15"/>
      <c r="G172" s="15"/>
      <c r="H172" s="15"/>
      <c r="I172" s="45"/>
      <c r="J172" s="45"/>
      <c r="K172" s="45"/>
      <c r="L172" s="46"/>
      <c r="M172" s="15"/>
    </row>
    <row r="173" spans="1:13">
      <c r="A173" s="205" t="s">
        <v>79</v>
      </c>
      <c r="B173" s="205"/>
      <c r="C173" s="205"/>
      <c r="D173" s="44"/>
      <c r="E173" s="15"/>
      <c r="F173" s="15"/>
      <c r="G173" s="15"/>
      <c r="H173" s="15"/>
      <c r="I173" s="205" t="s">
        <v>80</v>
      </c>
      <c r="J173" s="205"/>
      <c r="K173" s="205"/>
      <c r="L173" s="205"/>
      <c r="M173" s="15"/>
    </row>
    <row r="174" spans="1:1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5.75" thickBot="1">
      <c r="A175" s="206" t="s">
        <v>81</v>
      </c>
      <c r="B175" s="206"/>
      <c r="C175" s="15"/>
      <c r="D175" s="15"/>
      <c r="E175" s="44"/>
      <c r="F175" s="44"/>
      <c r="G175" s="44"/>
      <c r="H175" s="44"/>
      <c r="I175" s="15"/>
      <c r="J175" s="15"/>
      <c r="K175" s="15"/>
      <c r="L175" s="15"/>
      <c r="M175" s="15"/>
    </row>
    <row r="176" spans="1:13" ht="32.25" customHeight="1">
      <c r="A176" s="47">
        <v>1</v>
      </c>
      <c r="B176" s="207" t="s">
        <v>82</v>
      </c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9"/>
    </row>
    <row r="177" spans="1:13" ht="75.75" customHeight="1">
      <c r="A177" s="48">
        <v>2</v>
      </c>
      <c r="B177" s="199" t="s">
        <v>83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1"/>
    </row>
    <row r="178" spans="1:13" ht="47.25" customHeight="1">
      <c r="A178" s="48">
        <v>3</v>
      </c>
      <c r="B178" s="199" t="s">
        <v>84</v>
      </c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1"/>
    </row>
    <row r="179" spans="1:13" ht="27.75" customHeight="1">
      <c r="A179" s="48">
        <v>4</v>
      </c>
      <c r="B179" s="202" t="s">
        <v>85</v>
      </c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4"/>
    </row>
    <row r="180" spans="1:13" ht="31.5" customHeight="1" thickBot="1">
      <c r="A180" s="49">
        <v>5</v>
      </c>
      <c r="B180" s="202" t="s">
        <v>245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4"/>
    </row>
    <row r="181" spans="1:1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</sheetData>
  <mergeCells count="50">
    <mergeCell ref="A169:L169"/>
    <mergeCell ref="A170:L170"/>
    <mergeCell ref="B178:M178"/>
    <mergeCell ref="B179:M179"/>
    <mergeCell ref="B180:M180"/>
    <mergeCell ref="A173:C173"/>
    <mergeCell ref="I173:L173"/>
    <mergeCell ref="A175:B175"/>
    <mergeCell ref="B176:M176"/>
    <mergeCell ref="B177:M177"/>
    <mergeCell ref="A164:K164"/>
    <mergeCell ref="A165:L165"/>
    <mergeCell ref="A166:K166"/>
    <mergeCell ref="A167:L167"/>
    <mergeCell ref="A168:K168"/>
    <mergeCell ref="A71:L71"/>
    <mergeCell ref="A72:K72"/>
    <mergeCell ref="A161:I161"/>
    <mergeCell ref="A162:K162"/>
    <mergeCell ref="A163:L163"/>
    <mergeCell ref="I1:M1"/>
    <mergeCell ref="A2:M2"/>
    <mergeCell ref="A3:M3"/>
    <mergeCell ref="A67:I67"/>
    <mergeCell ref="K4:L4"/>
    <mergeCell ref="A46:A52"/>
    <mergeCell ref="A85:A94"/>
    <mergeCell ref="A95:A101"/>
    <mergeCell ref="A102:A107"/>
    <mergeCell ref="A108:A114"/>
    <mergeCell ref="A9:F9"/>
    <mergeCell ref="A77:F77"/>
    <mergeCell ref="A73:L73"/>
    <mergeCell ref="A74:K74"/>
    <mergeCell ref="A75:L75"/>
    <mergeCell ref="A76:F76"/>
    <mergeCell ref="A78:A80"/>
    <mergeCell ref="A81:A83"/>
    <mergeCell ref="A84:F84"/>
    <mergeCell ref="A68:K68"/>
    <mergeCell ref="A69:L69"/>
    <mergeCell ref="A70:K70"/>
    <mergeCell ref="A148:A155"/>
    <mergeCell ref="A156:A157"/>
    <mergeCell ref="A158:A159"/>
    <mergeCell ref="A115:A118"/>
    <mergeCell ref="A119:A126"/>
    <mergeCell ref="A127:A132"/>
    <mergeCell ref="A133:A142"/>
    <mergeCell ref="A143:A147"/>
  </mergeCells>
  <pageMargins left="0.25" right="0.25" top="0.33" bottom="0.19" header="0.3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xarjTarricxva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2018-10-08T07:01:26Z</cp:lastPrinted>
  <dcterms:created xsi:type="dcterms:W3CDTF">2001-12-31T20:22:14Z</dcterms:created>
  <dcterms:modified xsi:type="dcterms:W3CDTF">2018-10-08T08:24:29Z</dcterms:modified>
</cp:coreProperties>
</file>