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 activeTab="2"/>
  </bookViews>
  <sheets>
    <sheet name="34" sheetId="1" r:id="rId1"/>
    <sheet name="მოცულობითი" sheetId="8" r:id="rId2"/>
    <sheet name="მასალები" sheetId="9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/>
  <c r="M21" i="9" l="1"/>
  <c r="N21" s="1"/>
  <c r="G21"/>
  <c r="N20"/>
  <c r="N22" s="1"/>
  <c r="I20"/>
  <c r="N19"/>
  <c r="M19"/>
  <c r="G19"/>
  <c r="N18"/>
  <c r="M18"/>
  <c r="G18"/>
  <c r="N17"/>
  <c r="K17"/>
  <c r="G17"/>
  <c r="N16"/>
  <c r="M16"/>
  <c r="G16"/>
  <c r="N15"/>
  <c r="M15"/>
  <c r="G15"/>
  <c r="N14"/>
  <c r="M14"/>
  <c r="G14"/>
  <c r="N13"/>
  <c r="K13"/>
  <c r="G13"/>
  <c r="G12"/>
  <c r="N30" i="8"/>
  <c r="N29"/>
  <c r="N28"/>
  <c r="N27"/>
  <c r="N26"/>
  <c r="N25"/>
  <c r="N24"/>
  <c r="N23"/>
  <c r="N22"/>
  <c r="N21"/>
  <c r="M21"/>
  <c r="G21"/>
  <c r="N20"/>
  <c r="I20"/>
  <c r="G20"/>
  <c r="N19"/>
  <c r="M19"/>
  <c r="G19"/>
  <c r="N18"/>
  <c r="M18"/>
  <c r="G18"/>
  <c r="N17"/>
  <c r="K17"/>
  <c r="G17"/>
  <c r="N16"/>
  <c r="M16"/>
  <c r="G16"/>
  <c r="N15"/>
  <c r="M15"/>
  <c r="G15"/>
  <c r="N14"/>
  <c r="M14"/>
  <c r="G14"/>
  <c r="N13"/>
  <c r="K13"/>
  <c r="G13"/>
  <c r="G12"/>
  <c r="L7"/>
  <c r="F34" i="1"/>
  <c r="L34" s="1"/>
  <c r="M34" s="1"/>
  <c r="F33"/>
  <c r="H33" s="1"/>
  <c r="M33" s="1"/>
  <c r="F32"/>
  <c r="L32" s="1"/>
  <c r="M32" s="1"/>
  <c r="L31"/>
  <c r="M31" s="1"/>
  <c r="F31"/>
  <c r="J30"/>
  <c r="M30" s="1"/>
  <c r="F30"/>
  <c r="L29"/>
  <c r="M29" s="1"/>
  <c r="L28"/>
  <c r="M28" s="1"/>
  <c r="F28"/>
  <c r="M27"/>
  <c r="L27"/>
  <c r="F27"/>
  <c r="M26"/>
  <c r="J26"/>
  <c r="F26"/>
  <c r="F25"/>
  <c r="M22"/>
  <c r="L22"/>
  <c r="F22"/>
  <c r="M21"/>
  <c r="H21"/>
  <c r="F21"/>
  <c r="L20"/>
  <c r="M20" s="1"/>
  <c r="F20"/>
  <c r="M19"/>
  <c r="L19"/>
  <c r="F19"/>
  <c r="M18"/>
  <c r="J18"/>
  <c r="F18"/>
  <c r="M17"/>
  <c r="L17"/>
  <c r="F17"/>
  <c r="L16"/>
  <c r="M16" s="1"/>
  <c r="F16"/>
  <c r="M15"/>
  <c r="L15"/>
  <c r="F15"/>
  <c r="M14"/>
  <c r="J14"/>
  <c r="F14"/>
  <c r="F13"/>
  <c r="M23" l="1"/>
  <c r="N23" i="9"/>
  <c r="N24" s="1"/>
  <c r="M35" i="1"/>
  <c r="M36" s="1"/>
  <c r="N25" i="9" l="1"/>
  <c r="N26" s="1"/>
  <c r="M38" i="1"/>
  <c r="N28" i="9" l="1"/>
  <c r="N27"/>
  <c r="M40" i="1"/>
  <c r="N30" i="9" l="1"/>
  <c r="L7" s="1"/>
  <c r="N29"/>
  <c r="M41" i="1"/>
  <c r="M42" s="1"/>
  <c r="M43" l="1"/>
  <c r="M44" s="1"/>
  <c r="K7" s="1"/>
</calcChain>
</file>

<file path=xl/sharedStrings.xml><?xml version="1.0" encoding="utf-8"?>
<sst xmlns="http://schemas.openxmlformats.org/spreadsheetml/2006/main" count="207" uniqueCount="55">
  <si>
    <t>ხარჯთაღრიცხვა</t>
  </si>
  <si>
    <t>ფასების“კრებულის მიხედვით</t>
  </si>
  <si>
    <t xml:space="preserve">ხარჯთაღრიცხვის ღირებულება შეადგენს </t>
  </si>
  <si>
    <t>ლარს</t>
  </si>
  <si>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</si>
  <si>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</si>
  <si>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</si>
  <si>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</si>
  <si>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მასალა</t>
  </si>
  <si>
    <t>ხელფასი</t>
  </si>
  <si>
    <t>ტრანსპორტი</t>
  </si>
  <si>
    <t>ჯამი</t>
  </si>
  <si>
    <t>ერთ</t>
  </si>
  <si>
    <t>სულ</t>
  </si>
  <si>
    <t>შრომითი დანახარჯები</t>
  </si>
  <si>
    <t>კ.სთ</t>
  </si>
  <si>
    <t>ტ</t>
  </si>
  <si>
    <t>კუბ/მ</t>
  </si>
  <si>
    <t>კვ/მ</t>
  </si>
  <si>
    <t>1000 კვ/მ</t>
  </si>
  <si>
    <t>მ/სთ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</si>
  <si>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</si>
  <si>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</si>
  <si>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</si>
  <si>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</si>
  <si>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შპს "სწრაფი პროექტირება"</t>
  </si>
  <si>
    <t xml:space="preserve">დირექტორი </t>
  </si>
  <si>
    <t>/ გ. ჩანტლაძე/</t>
  </si>
  <si>
    <t>შედგენილია; 2018 წ II კვარტლის „სამშენებლო რესურსების</t>
  </si>
  <si>
    <t>სრფ 13-5</t>
  </si>
  <si>
    <t>სრფ 15</t>
  </si>
  <si>
    <t>მასალების  დასახელება</t>
  </si>
  <si>
    <t>მასალების ამონაკრები</t>
  </si>
  <si>
    <t>რაოდ.</t>
  </si>
  <si>
    <t>კ/სთ</t>
  </si>
  <si>
    <t>გზის ვაკისის გასწორება</t>
  </si>
  <si>
    <t>1_66_3</t>
  </si>
  <si>
    <t>სხვა მანქანები</t>
  </si>
  <si>
    <t>გასწორებული გზის ვაკისის დახრეშვა</t>
  </si>
  <si>
    <t>ბულდოზერი 79 კვტ (108ცხ.ძ)</t>
  </si>
  <si>
    <t>სრფ14.142</t>
  </si>
  <si>
    <t>1_25_4 მისადაგებით</t>
  </si>
  <si>
    <t>თვითმცლელი ზიდვა 30 კმ</t>
  </si>
  <si>
    <t>ბალასტი   კ=60</t>
  </si>
  <si>
    <t>1_66_3 მისადაგებით</t>
  </si>
  <si>
    <t>სამუშაოების მოცულობათა კრებსიდი უწყისი</t>
  </si>
  <si>
    <t xml:space="preserve">ბალასტი   </t>
  </si>
  <si>
    <t>ლოკაცია 1</t>
  </si>
  <si>
    <t>ლოკაცია  1 ჯამი</t>
  </si>
  <si>
    <t>ლოკაცია 2</t>
  </si>
  <si>
    <t>ლოკაცია 2 ჯამი</t>
  </si>
  <si>
    <t>ლოკაცია 1:ლოკაცია2     ჯამი</t>
  </si>
  <si>
    <t>სოფელ ზეგანში დოგრაშვილების უბანში შიდა საუბნო გზის  მოხრეშვისა და დაპროფილების სამუშაოების</t>
  </si>
  <si>
    <t xml:space="preserve">სოფელ ზეგანში დოგრაშვილების უბანში შიდა საუბნო გზის  მოხრეშვისა და დაპროფილების </t>
  </si>
  <si>
    <t>%</t>
  </si>
</sst>
</file>

<file path=xl/styles.xml><?xml version="1.0" encoding="utf-8"?>
<styleSheet xmlns="http://schemas.openxmlformats.org/spreadsheetml/2006/main">
  <numFmts count="1"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Body Font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8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Border="1"/>
    <xf numFmtId="0" fontId="5" fillId="0" borderId="0" xfId="1" applyFont="1" applyBorder="1" applyAlignment="1"/>
    <xf numFmtId="0" fontId="2" fillId="0" borderId="1" xfId="1" applyBorder="1"/>
    <xf numFmtId="0" fontId="1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1" fillId="0" borderId="2" xfId="1" applyFont="1" applyBorder="1"/>
    <xf numFmtId="0" fontId="7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2" fontId="1" fillId="0" borderId="2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/>
    </xf>
    <xf numFmtId="9" fontId="1" fillId="0" borderId="2" xfId="1" applyNumberFormat="1" applyFont="1" applyBorder="1"/>
    <xf numFmtId="1" fontId="1" fillId="0" borderId="2" xfId="1" applyNumberFormat="1" applyFont="1" applyFill="1" applyBorder="1"/>
    <xf numFmtId="1" fontId="1" fillId="0" borderId="2" xfId="1" applyNumberFormat="1" applyFont="1" applyBorder="1"/>
    <xf numFmtId="0" fontId="2" fillId="0" borderId="4" xfId="1" applyBorder="1"/>
    <xf numFmtId="0" fontId="2" fillId="0" borderId="0" xfId="1" applyAlignment="1">
      <alignment horizontal="center" vertical="center"/>
    </xf>
    <xf numFmtId="2" fontId="1" fillId="0" borderId="5" xfId="1" applyNumberFormat="1" applyFont="1" applyBorder="1" applyAlignment="1">
      <alignment vertical="center"/>
    </xf>
    <xf numFmtId="14" fontId="8" fillId="0" borderId="5" xfId="1" applyNumberFormat="1" applyFont="1" applyBorder="1" applyAlignment="1">
      <alignment vertical="center"/>
    </xf>
    <xf numFmtId="0" fontId="1" fillId="0" borderId="5" xfId="1" applyFont="1" applyBorder="1" applyAlignment="1">
      <alignment vertical="center" wrapText="1"/>
    </xf>
    <xf numFmtId="0" fontId="0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1" fillId="0" borderId="5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2" fontId="1" fillId="0" borderId="5" xfId="1" applyNumberFormat="1" applyFont="1" applyBorder="1" applyAlignment="1">
      <alignment horizontal="center" vertical="center"/>
    </xf>
    <xf numFmtId="1" fontId="1" fillId="0" borderId="5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0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5" xfId="1" applyFont="1" applyBorder="1" applyAlignment="1">
      <alignment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left" vertical="center" wrapText="1"/>
    </xf>
    <xf numFmtId="0" fontId="0" fillId="0" borderId="5" xfId="1" applyFont="1" applyBorder="1" applyAlignment="1">
      <alignment horizontal="left" vertical="center" wrapText="1"/>
    </xf>
    <xf numFmtId="0" fontId="0" fillId="0" borderId="5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/>
    </xf>
    <xf numFmtId="14" fontId="8" fillId="0" borderId="5" xfId="1" applyNumberFormat="1" applyFont="1" applyBorder="1" applyAlignment="1">
      <alignment vertical="center" wrapText="1"/>
    </xf>
    <xf numFmtId="165" fontId="1" fillId="0" borderId="5" xfId="1" applyNumberFormat="1" applyFont="1" applyBorder="1" applyAlignment="1">
      <alignment vertic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2" xfId="1" applyNumberFormat="1" applyFont="1" applyBorder="1" applyAlignment="1">
      <alignment vertical="center"/>
    </xf>
    <xf numFmtId="2" fontId="7" fillId="0" borderId="9" xfId="1" applyNumberFormat="1" applyFont="1" applyBorder="1" applyAlignment="1"/>
    <xf numFmtId="2" fontId="6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/>
    </xf>
    <xf numFmtId="0" fontId="0" fillId="0" borderId="2" xfId="1" applyFont="1" applyBorder="1" applyAlignment="1">
      <alignment horizontal="center" vertical="center"/>
    </xf>
    <xf numFmtId="0" fontId="12" fillId="2" borderId="0" xfId="1" applyFont="1" applyFill="1" applyAlignment="1">
      <alignment horizontal="center"/>
    </xf>
    <xf numFmtId="9" fontId="0" fillId="0" borderId="2" xfId="1" applyNumberFormat="1" applyFont="1" applyBorder="1" applyAlignment="1">
      <alignment horizontal="right"/>
    </xf>
  </cellXfs>
  <cellStyles count="4">
    <cellStyle name="Normal" xfId="0" builtinId="0"/>
    <cellStyle name="Обычный 2" xfId="1"/>
    <cellStyle name="Обычный 3" xfId="3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view="pageLayout" topLeftCell="A19" workbookViewId="0">
      <selection activeCell="B7" sqref="B7:D7"/>
    </sheetView>
  </sheetViews>
  <sheetFormatPr defaultRowHeight="15"/>
  <cols>
    <col min="1" max="1" width="3.140625" style="1" customWidth="1"/>
    <col min="2" max="2" width="11" style="1" customWidth="1"/>
    <col min="3" max="3" width="43.7109375" style="1" customWidth="1"/>
    <col min="4" max="4" width="7.28515625" style="1" customWidth="1"/>
    <col min="5" max="5" width="7" style="1" customWidth="1"/>
    <col min="6" max="6" width="7.7109375" style="1" customWidth="1"/>
    <col min="7" max="7" width="7.42578125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7.28515625" style="1" customWidth="1"/>
    <col min="12" max="12" width="7" style="1" customWidth="1"/>
    <col min="13" max="13" width="9.85546875" style="1" customWidth="1"/>
    <col min="14" max="16384" width="9.140625" style="1"/>
  </cols>
  <sheetData>
    <row r="1" spans="1:13" ht="36" customHeight="1">
      <c r="B1" s="63" t="s">
        <v>52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.5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0.7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>
      <c r="B4" s="55"/>
      <c r="C4" s="64" t="s">
        <v>0</v>
      </c>
      <c r="D4" s="64"/>
      <c r="E4" s="64"/>
      <c r="F4" s="64"/>
      <c r="G4" s="64"/>
      <c r="H4" s="64"/>
      <c r="I4" s="64"/>
      <c r="J4" s="64"/>
      <c r="K4" s="64"/>
      <c r="L4" s="64"/>
      <c r="M4" s="55"/>
    </row>
    <row r="5" spans="1:13" ht="5.2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>
      <c r="B6" s="65"/>
      <c r="C6" s="66"/>
      <c r="D6" s="66"/>
      <c r="E6" s="4"/>
      <c r="F6" s="4"/>
      <c r="G6" s="4"/>
      <c r="H6" s="4"/>
      <c r="I6" s="4"/>
      <c r="J6" s="4"/>
      <c r="K6" s="4"/>
      <c r="L6" s="4"/>
      <c r="M6" s="4"/>
    </row>
    <row r="7" spans="1:13">
      <c r="A7" s="5"/>
      <c r="B7" s="67"/>
      <c r="C7" s="67"/>
      <c r="D7" s="67"/>
      <c r="E7" s="68" t="s">
        <v>2</v>
      </c>
      <c r="F7" s="68"/>
      <c r="G7" s="68"/>
      <c r="H7" s="68"/>
      <c r="I7" s="68"/>
      <c r="J7" s="68"/>
      <c r="K7" s="69">
        <f>M44</f>
        <v>0</v>
      </c>
      <c r="L7" s="68"/>
      <c r="M7" s="6" t="s">
        <v>3</v>
      </c>
    </row>
    <row r="8" spans="1:13">
      <c r="A8" s="7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</row>
    <row r="9" spans="1:13">
      <c r="A9" s="61"/>
      <c r="B9" s="62" t="s">
        <v>4</v>
      </c>
      <c r="C9" s="62" t="s">
        <v>5</v>
      </c>
      <c r="D9" s="62" t="s">
        <v>6</v>
      </c>
      <c r="E9" s="72" t="s">
        <v>7</v>
      </c>
      <c r="F9" s="72"/>
      <c r="G9" s="72" t="s">
        <v>8</v>
      </c>
      <c r="H9" s="72"/>
      <c r="I9" s="72" t="s">
        <v>9</v>
      </c>
      <c r="J9" s="72"/>
      <c r="K9" s="72" t="s">
        <v>10</v>
      </c>
      <c r="L9" s="72"/>
      <c r="M9" s="62" t="s">
        <v>11</v>
      </c>
    </row>
    <row r="10" spans="1:13">
      <c r="A10" s="61"/>
      <c r="B10" s="62"/>
      <c r="C10" s="62"/>
      <c r="D10" s="62"/>
      <c r="E10" s="10" t="s">
        <v>12</v>
      </c>
      <c r="F10" s="10" t="s">
        <v>13</v>
      </c>
      <c r="G10" s="10" t="s">
        <v>12</v>
      </c>
      <c r="H10" s="10" t="s">
        <v>13</v>
      </c>
      <c r="I10" s="10" t="s">
        <v>12</v>
      </c>
      <c r="J10" s="10" t="s">
        <v>13</v>
      </c>
      <c r="K10" s="10" t="s">
        <v>12</v>
      </c>
      <c r="L10" s="10" t="s">
        <v>13</v>
      </c>
      <c r="M10" s="62"/>
    </row>
    <row r="11" spans="1:13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</row>
    <row r="12" spans="1:13">
      <c r="A12" s="73" t="s">
        <v>47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38.25">
      <c r="A13" s="76">
        <v>1</v>
      </c>
      <c r="B13" s="56" t="s">
        <v>44</v>
      </c>
      <c r="C13" s="47" t="s">
        <v>35</v>
      </c>
      <c r="D13" s="48" t="s">
        <v>19</v>
      </c>
      <c r="E13" s="13"/>
      <c r="F13" s="28">
        <f>(200*3)/1000</f>
        <v>0.6</v>
      </c>
      <c r="G13" s="32"/>
      <c r="H13" s="28"/>
      <c r="I13" s="32"/>
      <c r="J13" s="32"/>
      <c r="K13" s="32"/>
      <c r="L13" s="32"/>
      <c r="M13" s="28"/>
    </row>
    <row r="14" spans="1:13">
      <c r="A14" s="77"/>
      <c r="B14" s="33"/>
      <c r="C14" s="30" t="s">
        <v>14</v>
      </c>
      <c r="D14" s="34" t="s">
        <v>15</v>
      </c>
      <c r="E14" s="32">
        <v>5.5</v>
      </c>
      <c r="F14" s="28">
        <f>E14*F13</f>
        <v>3.3</v>
      </c>
      <c r="G14" s="32"/>
      <c r="H14" s="28"/>
      <c r="I14" s="32"/>
      <c r="J14" s="32">
        <f>I14*F14</f>
        <v>0</v>
      </c>
      <c r="K14" s="32"/>
      <c r="L14" s="32"/>
      <c r="M14" s="28">
        <f>L14+J14+H14</f>
        <v>0</v>
      </c>
    </row>
    <row r="15" spans="1:13">
      <c r="A15" s="77"/>
      <c r="B15" s="35" t="s">
        <v>40</v>
      </c>
      <c r="C15" s="49" t="s">
        <v>39</v>
      </c>
      <c r="D15" s="52" t="s">
        <v>20</v>
      </c>
      <c r="E15" s="18">
        <v>19.899999999999999</v>
      </c>
      <c r="F15" s="52">
        <f>E15*F13</f>
        <v>11.94</v>
      </c>
      <c r="G15" s="52"/>
      <c r="H15" s="19"/>
      <c r="I15" s="52"/>
      <c r="J15" s="36"/>
      <c r="K15" s="52"/>
      <c r="L15" s="37">
        <f>F15*K15</f>
        <v>0</v>
      </c>
      <c r="M15" s="28">
        <f t="shared" ref="M15:M22" si="0">L15+J15+H15</f>
        <v>0</v>
      </c>
    </row>
    <row r="16" spans="1:13">
      <c r="A16" s="78"/>
      <c r="B16" s="14"/>
      <c r="C16" s="49" t="s">
        <v>37</v>
      </c>
      <c r="D16" s="52" t="s">
        <v>20</v>
      </c>
      <c r="E16" s="13">
        <v>4.28</v>
      </c>
      <c r="F16" s="16">
        <f>E16*F13</f>
        <v>2.5680000000000001</v>
      </c>
      <c r="G16" s="13"/>
      <c r="H16" s="16"/>
      <c r="I16" s="13"/>
      <c r="J16" s="36"/>
      <c r="K16" s="13"/>
      <c r="L16" s="38">
        <f>F16*K16</f>
        <v>0</v>
      </c>
      <c r="M16" s="28">
        <f t="shared" si="0"/>
        <v>0</v>
      </c>
    </row>
    <row r="17" spans="1:13" ht="38.25">
      <c r="A17" s="76">
        <v>2</v>
      </c>
      <c r="B17" s="15" t="s">
        <v>41</v>
      </c>
      <c r="C17" s="50" t="s">
        <v>38</v>
      </c>
      <c r="D17" s="53" t="s">
        <v>19</v>
      </c>
      <c r="E17" s="32"/>
      <c r="F17" s="28">
        <f>(200*3)/1000</f>
        <v>0.6</v>
      </c>
      <c r="G17" s="32"/>
      <c r="H17" s="28"/>
      <c r="I17" s="32"/>
      <c r="J17" s="32"/>
      <c r="K17" s="32"/>
      <c r="L17" s="38">
        <f>F17*K17</f>
        <v>0</v>
      </c>
      <c r="M17" s="28">
        <f t="shared" si="0"/>
        <v>0</v>
      </c>
    </row>
    <row r="18" spans="1:13">
      <c r="A18" s="77"/>
      <c r="B18" s="14"/>
      <c r="C18" s="50" t="s">
        <v>14</v>
      </c>
      <c r="D18" s="53" t="s">
        <v>34</v>
      </c>
      <c r="E18" s="32">
        <v>3.52</v>
      </c>
      <c r="F18" s="28">
        <f>E18*F13</f>
        <v>2.1120000000000001</v>
      </c>
      <c r="G18" s="32"/>
      <c r="H18" s="28"/>
      <c r="I18" s="32"/>
      <c r="J18" s="36">
        <f>I18*F18</f>
        <v>0</v>
      </c>
      <c r="K18" s="32"/>
      <c r="L18" s="38"/>
      <c r="M18" s="28">
        <f t="shared" si="0"/>
        <v>0</v>
      </c>
    </row>
    <row r="19" spans="1:13">
      <c r="A19" s="77"/>
      <c r="B19" s="35" t="s">
        <v>40</v>
      </c>
      <c r="C19" s="49" t="s">
        <v>39</v>
      </c>
      <c r="D19" s="31" t="s">
        <v>20</v>
      </c>
      <c r="E19" s="32">
        <v>3.94</v>
      </c>
      <c r="F19" s="28">
        <f>E19*F13</f>
        <v>2.3639999999999999</v>
      </c>
      <c r="G19" s="32"/>
      <c r="H19" s="28"/>
      <c r="I19" s="32"/>
      <c r="J19" s="36"/>
      <c r="K19" s="32"/>
      <c r="L19" s="38">
        <f>F19*K19</f>
        <v>0</v>
      </c>
      <c r="M19" s="28">
        <f t="shared" si="0"/>
        <v>0</v>
      </c>
    </row>
    <row r="20" spans="1:13">
      <c r="A20" s="77"/>
      <c r="B20" s="35"/>
      <c r="C20" s="50" t="s">
        <v>37</v>
      </c>
      <c r="D20" s="31" t="s">
        <v>20</v>
      </c>
      <c r="E20" s="32">
        <v>0.19</v>
      </c>
      <c r="F20" s="28">
        <f>E20*F17</f>
        <v>0.11399999999999999</v>
      </c>
      <c r="G20" s="32"/>
      <c r="H20" s="28"/>
      <c r="I20" s="32"/>
      <c r="J20" s="36"/>
      <c r="K20" s="32"/>
      <c r="L20" s="38">
        <f>F20*K20</f>
        <v>0</v>
      </c>
      <c r="M20" s="28">
        <f t="shared" si="0"/>
        <v>0</v>
      </c>
    </row>
    <row r="21" spans="1:13">
      <c r="A21" s="77"/>
      <c r="B21" s="14" t="s">
        <v>29</v>
      </c>
      <c r="C21" s="47" t="s">
        <v>43</v>
      </c>
      <c r="D21" s="31" t="s">
        <v>17</v>
      </c>
      <c r="E21" s="51">
        <v>60</v>
      </c>
      <c r="F21" s="28">
        <f>E21*F17</f>
        <v>36</v>
      </c>
      <c r="G21" s="32"/>
      <c r="H21" s="28">
        <f>G21*F21</f>
        <v>0</v>
      </c>
      <c r="I21" s="32"/>
      <c r="J21" s="32"/>
      <c r="K21" s="32"/>
      <c r="L21" s="32"/>
      <c r="M21" s="28">
        <f t="shared" si="0"/>
        <v>0</v>
      </c>
    </row>
    <row r="22" spans="1:13">
      <c r="A22" s="78"/>
      <c r="B22" s="14" t="s">
        <v>30</v>
      </c>
      <c r="C22" s="47" t="s">
        <v>42</v>
      </c>
      <c r="D22" s="34" t="s">
        <v>16</v>
      </c>
      <c r="E22" s="32">
        <v>1.65</v>
      </c>
      <c r="F22" s="28">
        <f>E22*F21</f>
        <v>59.4</v>
      </c>
      <c r="G22" s="32"/>
      <c r="H22" s="32"/>
      <c r="I22" s="32"/>
      <c r="J22" s="32"/>
      <c r="K22" s="32"/>
      <c r="L22" s="32">
        <f>K22*F22</f>
        <v>0</v>
      </c>
      <c r="M22" s="28">
        <f t="shared" si="0"/>
        <v>0</v>
      </c>
    </row>
    <row r="23" spans="1:13">
      <c r="A23" s="73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60">
        <f>SUM(M14:M22)</f>
        <v>0</v>
      </c>
    </row>
    <row r="24" spans="1:13">
      <c r="A24" s="73" t="s">
        <v>49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</row>
    <row r="25" spans="1:13" ht="38.25">
      <c r="A25" s="76">
        <v>1</v>
      </c>
      <c r="B25" s="56" t="s">
        <v>44</v>
      </c>
      <c r="C25" s="47" t="s">
        <v>35</v>
      </c>
      <c r="D25" s="48" t="s">
        <v>19</v>
      </c>
      <c r="E25" s="13"/>
      <c r="F25" s="28">
        <f>(1100*3)/1000</f>
        <v>3.3</v>
      </c>
      <c r="G25" s="32"/>
      <c r="H25" s="28"/>
      <c r="I25" s="32"/>
      <c r="J25" s="32"/>
      <c r="K25" s="32"/>
      <c r="L25" s="32"/>
      <c r="M25" s="28"/>
    </row>
    <row r="26" spans="1:13">
      <c r="A26" s="77"/>
      <c r="B26" s="33"/>
      <c r="C26" s="30" t="s">
        <v>14</v>
      </c>
      <c r="D26" s="34" t="s">
        <v>15</v>
      </c>
      <c r="E26" s="32">
        <v>5.5</v>
      </c>
      <c r="F26" s="28">
        <f>E26*F25</f>
        <v>18.149999999999999</v>
      </c>
      <c r="G26" s="32"/>
      <c r="H26" s="28"/>
      <c r="I26" s="32"/>
      <c r="J26" s="32">
        <f>I26*F26</f>
        <v>0</v>
      </c>
      <c r="K26" s="32"/>
      <c r="L26" s="32"/>
      <c r="M26" s="28">
        <f>L26+J26+H26</f>
        <v>0</v>
      </c>
    </row>
    <row r="27" spans="1:13">
      <c r="A27" s="77"/>
      <c r="B27" s="35" t="s">
        <v>40</v>
      </c>
      <c r="C27" s="49" t="s">
        <v>39</v>
      </c>
      <c r="D27" s="17" t="s">
        <v>20</v>
      </c>
      <c r="E27" s="18">
        <v>19.899999999999999</v>
      </c>
      <c r="F27" s="17">
        <f>E27*F25</f>
        <v>65.669999999999987</v>
      </c>
      <c r="G27" s="17"/>
      <c r="H27" s="19"/>
      <c r="I27" s="17"/>
      <c r="J27" s="36"/>
      <c r="K27" s="17"/>
      <c r="L27" s="37">
        <f>F27*K27</f>
        <v>0</v>
      </c>
      <c r="M27" s="28">
        <f t="shared" ref="M27:M34" si="1">L27+J27+H27</f>
        <v>0</v>
      </c>
    </row>
    <row r="28" spans="1:13">
      <c r="A28" s="78"/>
      <c r="B28" s="14"/>
      <c r="C28" s="49" t="s">
        <v>37</v>
      </c>
      <c r="D28" s="17" t="s">
        <v>20</v>
      </c>
      <c r="E28" s="13">
        <v>4.28</v>
      </c>
      <c r="F28" s="16">
        <f>E28*F25</f>
        <v>14.124000000000001</v>
      </c>
      <c r="G28" s="13"/>
      <c r="H28" s="16"/>
      <c r="I28" s="13"/>
      <c r="J28" s="36"/>
      <c r="K28" s="13"/>
      <c r="L28" s="38">
        <f>F28*K28</f>
        <v>0</v>
      </c>
      <c r="M28" s="28">
        <f t="shared" si="1"/>
        <v>0</v>
      </c>
    </row>
    <row r="29" spans="1:13" ht="38.25">
      <c r="A29" s="76">
        <v>2</v>
      </c>
      <c r="B29" s="15" t="s">
        <v>41</v>
      </c>
      <c r="C29" s="50" t="s">
        <v>38</v>
      </c>
      <c r="D29" s="40" t="s">
        <v>19</v>
      </c>
      <c r="E29" s="32"/>
      <c r="F29" s="28">
        <f>(1100*3)/1000</f>
        <v>3.3</v>
      </c>
      <c r="G29" s="32"/>
      <c r="H29" s="28"/>
      <c r="I29" s="32"/>
      <c r="J29" s="32"/>
      <c r="K29" s="32"/>
      <c r="L29" s="38">
        <f>F29*K29</f>
        <v>0</v>
      </c>
      <c r="M29" s="28">
        <f t="shared" si="1"/>
        <v>0</v>
      </c>
    </row>
    <row r="30" spans="1:13">
      <c r="A30" s="77"/>
      <c r="B30" s="14"/>
      <c r="C30" s="50" t="s">
        <v>14</v>
      </c>
      <c r="D30" s="40" t="s">
        <v>34</v>
      </c>
      <c r="E30" s="32">
        <v>3.52</v>
      </c>
      <c r="F30" s="28">
        <f>E30*F25</f>
        <v>11.616</v>
      </c>
      <c r="G30" s="32"/>
      <c r="H30" s="28"/>
      <c r="I30" s="32"/>
      <c r="J30" s="36">
        <f>I30*F30</f>
        <v>0</v>
      </c>
      <c r="K30" s="32"/>
      <c r="L30" s="38"/>
      <c r="M30" s="28">
        <f t="shared" si="1"/>
        <v>0</v>
      </c>
    </row>
    <row r="31" spans="1:13">
      <c r="A31" s="77"/>
      <c r="B31" s="35" t="s">
        <v>40</v>
      </c>
      <c r="C31" s="49" t="s">
        <v>39</v>
      </c>
      <c r="D31" s="31" t="s">
        <v>20</v>
      </c>
      <c r="E31" s="32">
        <v>3.94</v>
      </c>
      <c r="F31" s="28">
        <f>E31*F25</f>
        <v>13.001999999999999</v>
      </c>
      <c r="G31" s="32"/>
      <c r="H31" s="28"/>
      <c r="I31" s="32"/>
      <c r="J31" s="36"/>
      <c r="K31" s="32"/>
      <c r="L31" s="38">
        <f>F31*K31</f>
        <v>0</v>
      </c>
      <c r="M31" s="28">
        <f t="shared" si="1"/>
        <v>0</v>
      </c>
    </row>
    <row r="32" spans="1:13">
      <c r="A32" s="77"/>
      <c r="B32" s="35"/>
      <c r="C32" s="50" t="s">
        <v>37</v>
      </c>
      <c r="D32" s="31" t="s">
        <v>20</v>
      </c>
      <c r="E32" s="32">
        <v>0.19</v>
      </c>
      <c r="F32" s="28">
        <f>E32*F29</f>
        <v>0.627</v>
      </c>
      <c r="G32" s="32"/>
      <c r="H32" s="28"/>
      <c r="I32" s="32"/>
      <c r="J32" s="36"/>
      <c r="K32" s="32"/>
      <c r="L32" s="38">
        <f>F32*K32</f>
        <v>0</v>
      </c>
      <c r="M32" s="28">
        <f t="shared" si="1"/>
        <v>0</v>
      </c>
    </row>
    <row r="33" spans="1:13">
      <c r="A33" s="77"/>
      <c r="B33" s="14" t="s">
        <v>29</v>
      </c>
      <c r="C33" s="47" t="s">
        <v>43</v>
      </c>
      <c r="D33" s="31" t="s">
        <v>17</v>
      </c>
      <c r="E33" s="51">
        <v>60</v>
      </c>
      <c r="F33" s="28">
        <f>E33*F29</f>
        <v>198</v>
      </c>
      <c r="G33" s="32"/>
      <c r="H33" s="28">
        <f>G33*F33</f>
        <v>0</v>
      </c>
      <c r="I33" s="32"/>
      <c r="J33" s="32"/>
      <c r="K33" s="32"/>
      <c r="L33" s="32"/>
      <c r="M33" s="28">
        <f t="shared" si="1"/>
        <v>0</v>
      </c>
    </row>
    <row r="34" spans="1:13">
      <c r="A34" s="78"/>
      <c r="B34" s="14" t="s">
        <v>30</v>
      </c>
      <c r="C34" s="47" t="s">
        <v>42</v>
      </c>
      <c r="D34" s="34" t="s">
        <v>16</v>
      </c>
      <c r="E34" s="32">
        <v>1.65</v>
      </c>
      <c r="F34" s="28">
        <f>E34*F33</f>
        <v>326.7</v>
      </c>
      <c r="G34" s="32"/>
      <c r="H34" s="32"/>
      <c r="I34" s="32"/>
      <c r="J34" s="32"/>
      <c r="K34" s="32"/>
      <c r="L34" s="32">
        <f>K34*F34</f>
        <v>0</v>
      </c>
      <c r="M34" s="28">
        <f t="shared" si="1"/>
        <v>0</v>
      </c>
    </row>
    <row r="35" spans="1:13">
      <c r="A35" s="79" t="s">
        <v>50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28">
        <f>SUM(M26:M34)</f>
        <v>0</v>
      </c>
    </row>
    <row r="36" spans="1:13">
      <c r="A36" s="20">
        <v>3</v>
      </c>
      <c r="B36" s="14"/>
      <c r="C36" s="82" t="s">
        <v>51</v>
      </c>
      <c r="D36" s="83"/>
      <c r="E36" s="83"/>
      <c r="F36" s="83"/>
      <c r="G36" s="83"/>
      <c r="H36" s="83"/>
      <c r="I36" s="83"/>
      <c r="J36" s="83"/>
      <c r="K36" s="84"/>
      <c r="L36" s="13"/>
      <c r="M36" s="16">
        <f>M35+M23</f>
        <v>0</v>
      </c>
    </row>
    <row r="37" spans="1:13">
      <c r="A37" s="45">
        <v>4</v>
      </c>
      <c r="B37" s="10"/>
      <c r="C37" s="22" t="s">
        <v>21</v>
      </c>
      <c r="D37" s="23"/>
      <c r="E37" s="88" t="s">
        <v>54</v>
      </c>
      <c r="F37" s="10"/>
      <c r="G37" s="10"/>
      <c r="H37" s="10"/>
      <c r="I37" s="10"/>
      <c r="J37" s="10"/>
      <c r="K37" s="10"/>
      <c r="L37" s="10"/>
      <c r="M37" s="24">
        <v>0</v>
      </c>
    </row>
    <row r="38" spans="1:13">
      <c r="A38" s="45">
        <v>5</v>
      </c>
      <c r="B38" s="10"/>
      <c r="C38" s="22" t="s">
        <v>11</v>
      </c>
      <c r="D38" s="10"/>
      <c r="E38" s="10"/>
      <c r="F38" s="10"/>
      <c r="G38" s="10"/>
      <c r="H38" s="10"/>
      <c r="I38" s="10"/>
      <c r="J38" s="10"/>
      <c r="K38" s="10"/>
      <c r="L38" s="10"/>
      <c r="M38" s="25">
        <f>SUM(M36:M37)</f>
        <v>0</v>
      </c>
    </row>
    <row r="39" spans="1:13" ht="17.25" customHeight="1">
      <c r="A39" s="45">
        <v>6</v>
      </c>
      <c r="B39" s="10"/>
      <c r="C39" s="22" t="s">
        <v>22</v>
      </c>
      <c r="D39" s="23"/>
      <c r="E39" s="88" t="s">
        <v>54</v>
      </c>
      <c r="F39" s="10"/>
      <c r="G39" s="10"/>
      <c r="H39" s="10"/>
      <c r="I39" s="10"/>
      <c r="J39" s="10"/>
      <c r="K39" s="10"/>
      <c r="L39" s="10"/>
      <c r="M39" s="25">
        <v>0</v>
      </c>
    </row>
    <row r="40" spans="1:13">
      <c r="A40" s="45">
        <v>7</v>
      </c>
      <c r="B40" s="10"/>
      <c r="C40" s="22" t="s">
        <v>11</v>
      </c>
      <c r="D40" s="23"/>
      <c r="E40" s="10"/>
      <c r="F40" s="10"/>
      <c r="G40" s="10"/>
      <c r="H40" s="10"/>
      <c r="I40" s="10"/>
      <c r="J40" s="10"/>
      <c r="K40" s="10"/>
      <c r="L40" s="10"/>
      <c r="M40" s="25">
        <f>SUM(M38:M39)</f>
        <v>0</v>
      </c>
    </row>
    <row r="41" spans="1:13">
      <c r="A41" s="45">
        <v>8</v>
      </c>
      <c r="B41" s="10"/>
      <c r="C41" s="22" t="s">
        <v>23</v>
      </c>
      <c r="D41" s="23"/>
      <c r="E41" s="23">
        <v>0.03</v>
      </c>
      <c r="F41" s="10"/>
      <c r="G41" s="10"/>
      <c r="H41" s="10"/>
      <c r="I41" s="10"/>
      <c r="J41" s="10"/>
      <c r="K41" s="10"/>
      <c r="L41" s="10"/>
      <c r="M41" s="25">
        <f>M40*E41</f>
        <v>0</v>
      </c>
    </row>
    <row r="42" spans="1:13">
      <c r="A42" s="45">
        <v>9</v>
      </c>
      <c r="B42" s="10"/>
      <c r="C42" s="22" t="s">
        <v>11</v>
      </c>
      <c r="D42" s="23"/>
      <c r="E42" s="10"/>
      <c r="F42" s="10"/>
      <c r="G42" s="10"/>
      <c r="H42" s="10"/>
      <c r="I42" s="10"/>
      <c r="J42" s="10"/>
      <c r="K42" s="10"/>
      <c r="L42" s="10"/>
      <c r="M42" s="25">
        <f>SUM(M40:M41)</f>
        <v>0</v>
      </c>
    </row>
    <row r="43" spans="1:13">
      <c r="A43" s="45">
        <v>10</v>
      </c>
      <c r="B43" s="10"/>
      <c r="C43" s="22" t="s">
        <v>24</v>
      </c>
      <c r="D43" s="23"/>
      <c r="E43" s="23">
        <v>0.18</v>
      </c>
      <c r="F43" s="10"/>
      <c r="G43" s="10"/>
      <c r="H43" s="10"/>
      <c r="I43" s="10"/>
      <c r="J43" s="10"/>
      <c r="K43" s="10"/>
      <c r="L43" s="10"/>
      <c r="M43" s="25">
        <f>M42*E43</f>
        <v>0</v>
      </c>
    </row>
    <row r="44" spans="1:13">
      <c r="A44" s="45">
        <v>11</v>
      </c>
      <c r="B44" s="10"/>
      <c r="C44" s="12" t="s">
        <v>11</v>
      </c>
      <c r="D44" s="10"/>
      <c r="E44" s="10"/>
      <c r="F44" s="10"/>
      <c r="G44" s="10"/>
      <c r="H44" s="10"/>
      <c r="I44" s="10"/>
      <c r="J44" s="10"/>
      <c r="K44" s="10"/>
      <c r="L44" s="10"/>
      <c r="M44" s="25">
        <f>SUM(M42:M43)</f>
        <v>0</v>
      </c>
    </row>
    <row r="45" spans="1:1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3"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3:12">
      <c r="C49" s="27"/>
      <c r="D49" s="27"/>
      <c r="E49" s="27"/>
      <c r="F49" s="27"/>
      <c r="G49" s="27"/>
      <c r="H49" s="27"/>
      <c r="I49" s="71"/>
      <c r="J49" s="71"/>
      <c r="K49" s="71"/>
      <c r="L49" s="71"/>
    </row>
    <row r="52" spans="3:12" ht="57.75" customHeight="1"/>
    <row r="57" spans="3:12" ht="16.5" customHeight="1"/>
    <row r="58" spans="3:12" ht="18.75" customHeight="1"/>
    <row r="59" spans="3:12" ht="18.75" customHeight="1"/>
    <row r="70" ht="19.5" customHeight="1"/>
    <row r="170" ht="18.75" customHeight="1"/>
    <row r="171" ht="18" customHeight="1"/>
    <row r="200" ht="16.5" customHeight="1"/>
    <row r="201" ht="18" customHeight="1"/>
    <row r="202" ht="20.25" customHeight="1"/>
    <row r="203" ht="20.25" customHeight="1"/>
    <row r="206" ht="18.75" customHeight="1"/>
    <row r="266" ht="29.25" customHeight="1"/>
  </sheetData>
  <mergeCells count="26">
    <mergeCell ref="D46:M46"/>
    <mergeCell ref="I49:L49"/>
    <mergeCell ref="I9:J9"/>
    <mergeCell ref="K9:L9"/>
    <mergeCell ref="M9:M10"/>
    <mergeCell ref="E9:F9"/>
    <mergeCell ref="G9:H9"/>
    <mergeCell ref="A12:M12"/>
    <mergeCell ref="A13:A16"/>
    <mergeCell ref="A17:A22"/>
    <mergeCell ref="A23:L23"/>
    <mergeCell ref="A24:M24"/>
    <mergeCell ref="A35:L35"/>
    <mergeCell ref="C36:K36"/>
    <mergeCell ref="A29:A34"/>
    <mergeCell ref="A25:A28"/>
    <mergeCell ref="A9:A10"/>
    <mergeCell ref="B9:B10"/>
    <mergeCell ref="C9:C10"/>
    <mergeCell ref="D9:D10"/>
    <mergeCell ref="B1:M2"/>
    <mergeCell ref="C4:L4"/>
    <mergeCell ref="B6:D6"/>
    <mergeCell ref="B7:D7"/>
    <mergeCell ref="E7:J7"/>
    <mergeCell ref="K7:L7"/>
  </mergeCells>
  <pageMargins left="0.7" right="0.54166666666666663" top="0.36458333333333331" bottom="0.36458333333333331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2"/>
  <sheetViews>
    <sheetView view="pageLayout" workbookViewId="0">
      <selection activeCell="D39" sqref="D39"/>
    </sheetView>
  </sheetViews>
  <sheetFormatPr defaultRowHeight="15"/>
  <cols>
    <col min="1" max="1" width="9.140625" style="1"/>
    <col min="2" max="2" width="3.140625" style="1" customWidth="1"/>
    <col min="3" max="3" width="11" style="1" hidden="1" customWidth="1"/>
    <col min="4" max="4" width="72.5703125" style="1" customWidth="1"/>
    <col min="5" max="5" width="7.28515625" style="1" customWidth="1"/>
    <col min="6" max="6" width="7" style="1" hidden="1" customWidth="1"/>
    <col min="7" max="7" width="7.7109375" style="1" customWidth="1"/>
    <col min="8" max="8" width="7.42578125" style="1" hidden="1" customWidth="1"/>
    <col min="9" max="9" width="7.28515625" style="1" hidden="1" customWidth="1"/>
    <col min="10" max="10" width="7.140625" style="1" hidden="1" customWidth="1"/>
    <col min="11" max="11" width="6.42578125" style="1" hidden="1" customWidth="1"/>
    <col min="12" max="12" width="7.28515625" style="1" hidden="1" customWidth="1"/>
    <col min="13" max="13" width="7" style="1" hidden="1" customWidth="1"/>
    <col min="14" max="14" width="9.85546875" style="1" hidden="1" customWidth="1"/>
    <col min="15" max="16384" width="9.140625" style="1"/>
  </cols>
  <sheetData>
    <row r="1" spans="2:14" ht="36" customHeight="1">
      <c r="C1" s="63" t="s">
        <v>53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1.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0.75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.75">
      <c r="C4" s="55"/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55"/>
    </row>
    <row r="5" spans="2:14" ht="5.25" customHeight="1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2:14" hidden="1">
      <c r="C6" s="65" t="s">
        <v>28</v>
      </c>
      <c r="D6" s="66"/>
      <c r="E6" s="66"/>
      <c r="F6" s="41"/>
      <c r="G6" s="41"/>
      <c r="H6" s="41"/>
      <c r="I6" s="41"/>
      <c r="J6" s="41"/>
      <c r="K6" s="41"/>
      <c r="L6" s="41"/>
      <c r="M6" s="41"/>
      <c r="N6" s="41"/>
    </row>
    <row r="7" spans="2:14" hidden="1">
      <c r="B7" s="5"/>
      <c r="C7" s="67" t="s">
        <v>1</v>
      </c>
      <c r="D7" s="67"/>
      <c r="E7" s="67"/>
      <c r="F7" s="68" t="s">
        <v>2</v>
      </c>
      <c r="G7" s="68"/>
      <c r="H7" s="68"/>
      <c r="I7" s="68"/>
      <c r="J7" s="68"/>
      <c r="K7" s="68"/>
      <c r="L7" s="69">
        <f>N30</f>
        <v>13093993.596464351</v>
      </c>
      <c r="M7" s="68"/>
      <c r="N7" s="6" t="s">
        <v>3</v>
      </c>
    </row>
    <row r="8" spans="2:14" hidden="1">
      <c r="B8" s="7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</row>
    <row r="9" spans="2:14">
      <c r="B9" s="61"/>
      <c r="C9" s="62" t="s">
        <v>4</v>
      </c>
      <c r="D9" s="62" t="s">
        <v>5</v>
      </c>
      <c r="E9" s="62" t="s">
        <v>6</v>
      </c>
      <c r="F9" s="85" t="s">
        <v>33</v>
      </c>
      <c r="G9" s="72"/>
      <c r="H9" s="72" t="s">
        <v>8</v>
      </c>
      <c r="I9" s="72"/>
      <c r="J9" s="72" t="s">
        <v>9</v>
      </c>
      <c r="K9" s="72"/>
      <c r="L9" s="72" t="s">
        <v>10</v>
      </c>
      <c r="M9" s="72"/>
      <c r="N9" s="62" t="s">
        <v>11</v>
      </c>
    </row>
    <row r="10" spans="2:14" hidden="1">
      <c r="B10" s="61"/>
      <c r="C10" s="62"/>
      <c r="D10" s="62"/>
      <c r="E10" s="62"/>
      <c r="F10" s="10" t="s">
        <v>12</v>
      </c>
      <c r="G10" s="10" t="s">
        <v>13</v>
      </c>
      <c r="H10" s="10" t="s">
        <v>12</v>
      </c>
      <c r="I10" s="10" t="s">
        <v>13</v>
      </c>
      <c r="J10" s="10" t="s">
        <v>12</v>
      </c>
      <c r="K10" s="10" t="s">
        <v>13</v>
      </c>
      <c r="L10" s="10" t="s">
        <v>12</v>
      </c>
      <c r="M10" s="10" t="s">
        <v>13</v>
      </c>
      <c r="N10" s="62"/>
    </row>
    <row r="11" spans="2:14">
      <c r="B11" s="11">
        <v>1</v>
      </c>
      <c r="C11" s="43">
        <v>2</v>
      </c>
      <c r="D11" s="43">
        <v>2</v>
      </c>
      <c r="E11" s="43">
        <v>3</v>
      </c>
      <c r="F11" s="43">
        <v>5</v>
      </c>
      <c r="G11" s="43">
        <v>4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</row>
    <row r="12" spans="2:14" ht="23.25" customHeight="1">
      <c r="B12" s="76">
        <v>1</v>
      </c>
      <c r="C12" s="29" t="s">
        <v>36</v>
      </c>
      <c r="D12" s="47" t="s">
        <v>35</v>
      </c>
      <c r="E12" s="48" t="s">
        <v>18</v>
      </c>
      <c r="F12" s="13"/>
      <c r="G12" s="57">
        <f>(1300*3)</f>
        <v>3900</v>
      </c>
      <c r="H12" s="32"/>
      <c r="I12" s="28"/>
      <c r="J12" s="32"/>
      <c r="K12" s="32"/>
      <c r="L12" s="32"/>
      <c r="M12" s="32"/>
      <c r="N12" s="28"/>
    </row>
    <row r="13" spans="2:14" hidden="1">
      <c r="B13" s="77"/>
      <c r="C13" s="33"/>
      <c r="D13" s="30" t="s">
        <v>14</v>
      </c>
      <c r="E13" s="34" t="s">
        <v>15</v>
      </c>
      <c r="F13" s="32">
        <v>5.5</v>
      </c>
      <c r="G13" s="57">
        <f>F13*G12</f>
        <v>21450</v>
      </c>
      <c r="H13" s="32"/>
      <c r="I13" s="28"/>
      <c r="J13" s="32">
        <v>6</v>
      </c>
      <c r="K13" s="32">
        <f>J13*G13</f>
        <v>128700</v>
      </c>
      <c r="L13" s="32"/>
      <c r="M13" s="32"/>
      <c r="N13" s="28">
        <f>M13+K13+I13</f>
        <v>128700</v>
      </c>
    </row>
    <row r="14" spans="2:14" hidden="1">
      <c r="B14" s="77"/>
      <c r="C14" s="35" t="s">
        <v>40</v>
      </c>
      <c r="D14" s="49" t="s">
        <v>39</v>
      </c>
      <c r="E14" s="44" t="s">
        <v>20</v>
      </c>
      <c r="F14" s="18">
        <v>19.899999999999999</v>
      </c>
      <c r="G14" s="58">
        <f>F14*G12</f>
        <v>77610</v>
      </c>
      <c r="H14" s="44"/>
      <c r="I14" s="19"/>
      <c r="J14" s="44"/>
      <c r="K14" s="36"/>
      <c r="L14" s="44">
        <v>26.08</v>
      </c>
      <c r="M14" s="37">
        <f>G14*L14</f>
        <v>2024068.7999999998</v>
      </c>
      <c r="N14" s="28">
        <f t="shared" ref="N14:N21" si="0">M14+K14+I14</f>
        <v>2024068.7999999998</v>
      </c>
    </row>
    <row r="15" spans="2:14" hidden="1">
      <c r="B15" s="78"/>
      <c r="C15" s="14"/>
      <c r="D15" s="49" t="s">
        <v>37</v>
      </c>
      <c r="E15" s="44" t="s">
        <v>20</v>
      </c>
      <c r="F15" s="13">
        <v>4.28</v>
      </c>
      <c r="G15" s="59">
        <f>F15*G12</f>
        <v>16692</v>
      </c>
      <c r="H15" s="13"/>
      <c r="I15" s="16"/>
      <c r="J15" s="13"/>
      <c r="K15" s="36"/>
      <c r="L15" s="13">
        <v>3.2</v>
      </c>
      <c r="M15" s="38">
        <f>G15*L15</f>
        <v>53414.400000000001</v>
      </c>
      <c r="N15" s="28">
        <f t="shared" si="0"/>
        <v>53414.400000000001</v>
      </c>
    </row>
    <row r="16" spans="2:14" ht="24.75" customHeight="1">
      <c r="B16" s="45">
        <v>2</v>
      </c>
      <c r="C16" s="15" t="s">
        <v>41</v>
      </c>
      <c r="D16" s="50" t="s">
        <v>38</v>
      </c>
      <c r="E16" s="46" t="s">
        <v>18</v>
      </c>
      <c r="F16" s="32"/>
      <c r="G16" s="57">
        <f>(1300*3)</f>
        <v>3900</v>
      </c>
      <c r="H16" s="32"/>
      <c r="I16" s="28"/>
      <c r="J16" s="32"/>
      <c r="K16" s="32"/>
      <c r="L16" s="32">
        <v>20.39</v>
      </c>
      <c r="M16" s="38">
        <f>G16*L16</f>
        <v>79521</v>
      </c>
      <c r="N16" s="28">
        <f t="shared" si="0"/>
        <v>79521</v>
      </c>
    </row>
    <row r="17" spans="2:14" ht="15" hidden="1" customHeight="1">
      <c r="B17" s="39"/>
      <c r="C17" s="14"/>
      <c r="D17" s="50" t="s">
        <v>14</v>
      </c>
      <c r="E17" s="46" t="s">
        <v>34</v>
      </c>
      <c r="F17" s="32">
        <v>3.52</v>
      </c>
      <c r="G17" s="28">
        <f>F17*G12</f>
        <v>13728</v>
      </c>
      <c r="H17" s="32"/>
      <c r="I17" s="28"/>
      <c r="J17" s="32">
        <v>6</v>
      </c>
      <c r="K17" s="36">
        <f>J17*G17</f>
        <v>82368</v>
      </c>
      <c r="L17" s="32"/>
      <c r="M17" s="38"/>
      <c r="N17" s="28">
        <f t="shared" si="0"/>
        <v>82368</v>
      </c>
    </row>
    <row r="18" spans="2:14" ht="15" hidden="1" customHeight="1">
      <c r="B18" s="39"/>
      <c r="C18" s="35" t="s">
        <v>40</v>
      </c>
      <c r="D18" s="49" t="s">
        <v>39</v>
      </c>
      <c r="E18" s="31" t="s">
        <v>20</v>
      </c>
      <c r="F18" s="32">
        <v>3.94</v>
      </c>
      <c r="G18" s="28">
        <f>F18*G12</f>
        <v>15366</v>
      </c>
      <c r="H18" s="32"/>
      <c r="I18" s="28"/>
      <c r="J18" s="32"/>
      <c r="K18" s="36"/>
      <c r="L18" s="32">
        <v>33.46</v>
      </c>
      <c r="M18" s="38">
        <f>G18*L18</f>
        <v>514146.36</v>
      </c>
      <c r="N18" s="28">
        <f t="shared" si="0"/>
        <v>514146.36</v>
      </c>
    </row>
    <row r="19" spans="2:14" ht="15" hidden="1" customHeight="1">
      <c r="B19" s="39"/>
      <c r="C19" s="35"/>
      <c r="D19" s="50" t="s">
        <v>37</v>
      </c>
      <c r="E19" s="31" t="s">
        <v>20</v>
      </c>
      <c r="F19" s="32">
        <v>0.19</v>
      </c>
      <c r="G19" s="28">
        <f>F19*G16</f>
        <v>741</v>
      </c>
      <c r="H19" s="32"/>
      <c r="I19" s="28"/>
      <c r="J19" s="32"/>
      <c r="K19" s="36"/>
      <c r="L19" s="32">
        <v>3.2</v>
      </c>
      <c r="M19" s="38">
        <f>G19*L19</f>
        <v>2371.2000000000003</v>
      </c>
      <c r="N19" s="28">
        <f t="shared" si="0"/>
        <v>2371.2000000000003</v>
      </c>
    </row>
    <row r="20" spans="2:14" ht="15" hidden="1" customHeight="1">
      <c r="B20" s="39"/>
      <c r="C20" s="14" t="s">
        <v>29</v>
      </c>
      <c r="D20" s="47" t="s">
        <v>43</v>
      </c>
      <c r="E20" s="31" t="s">
        <v>17</v>
      </c>
      <c r="F20" s="51">
        <v>60</v>
      </c>
      <c r="G20" s="28">
        <f>F20*G16</f>
        <v>234000</v>
      </c>
      <c r="H20" s="32">
        <v>6</v>
      </c>
      <c r="I20" s="28">
        <f>H20*G20</f>
        <v>1404000</v>
      </c>
      <c r="J20" s="32"/>
      <c r="K20" s="32"/>
      <c r="L20" s="32"/>
      <c r="M20" s="32"/>
      <c r="N20" s="28">
        <f t="shared" si="0"/>
        <v>1404000</v>
      </c>
    </row>
    <row r="21" spans="2:14" ht="15" hidden="1" customHeight="1">
      <c r="B21" s="39"/>
      <c r="C21" s="14" t="s">
        <v>30</v>
      </c>
      <c r="D21" s="47" t="s">
        <v>42</v>
      </c>
      <c r="E21" s="34" t="s">
        <v>16</v>
      </c>
      <c r="F21" s="32">
        <v>1.65</v>
      </c>
      <c r="G21" s="28">
        <f>F21*G20</f>
        <v>386100</v>
      </c>
      <c r="H21" s="32"/>
      <c r="I21" s="32"/>
      <c r="J21" s="32"/>
      <c r="K21" s="32"/>
      <c r="L21" s="32">
        <v>12.38</v>
      </c>
      <c r="M21" s="32">
        <f>L21*G21</f>
        <v>4779918</v>
      </c>
      <c r="N21" s="28">
        <f t="shared" si="0"/>
        <v>4779918</v>
      </c>
    </row>
    <row r="22" spans="2:14" hidden="1">
      <c r="B22" s="45">
        <v>3</v>
      </c>
      <c r="C22" s="14"/>
      <c r="D22" s="21" t="s">
        <v>11</v>
      </c>
      <c r="E22" s="13"/>
      <c r="F22" s="13"/>
      <c r="G22" s="13"/>
      <c r="H22" s="13"/>
      <c r="I22" s="13"/>
      <c r="J22" s="13"/>
      <c r="K22" s="13"/>
      <c r="L22" s="13"/>
      <c r="M22" s="13"/>
      <c r="N22" s="13">
        <f>SUM(N8:N21)</f>
        <v>9068520.7599999998</v>
      </c>
    </row>
    <row r="23" spans="2:14" hidden="1">
      <c r="B23" s="45">
        <v>4</v>
      </c>
      <c r="C23" s="10"/>
      <c r="D23" s="22" t="s">
        <v>21</v>
      </c>
      <c r="E23" s="23"/>
      <c r="F23" s="23">
        <v>0.1</v>
      </c>
      <c r="G23" s="10"/>
      <c r="H23" s="10"/>
      <c r="I23" s="10"/>
      <c r="J23" s="10"/>
      <c r="K23" s="10"/>
      <c r="L23" s="10"/>
      <c r="M23" s="10"/>
      <c r="N23" s="24">
        <f>F23*N22</f>
        <v>906852.076</v>
      </c>
    </row>
    <row r="24" spans="2:14" hidden="1">
      <c r="B24" s="45">
        <v>5</v>
      </c>
      <c r="C24" s="10"/>
      <c r="D24" s="22" t="s">
        <v>11</v>
      </c>
      <c r="E24" s="10"/>
      <c r="F24" s="10"/>
      <c r="G24" s="10"/>
      <c r="H24" s="10"/>
      <c r="I24" s="10"/>
      <c r="J24" s="10"/>
      <c r="K24" s="10"/>
      <c r="L24" s="10"/>
      <c r="M24" s="10"/>
      <c r="N24" s="25">
        <f>SUM(N22:N23)</f>
        <v>9975372.8359999992</v>
      </c>
    </row>
    <row r="25" spans="2:14" ht="17.25" hidden="1" customHeight="1">
      <c r="B25" s="45">
        <v>6</v>
      </c>
      <c r="C25" s="10"/>
      <c r="D25" s="22" t="s">
        <v>22</v>
      </c>
      <c r="E25" s="23"/>
      <c r="F25" s="23">
        <v>0.08</v>
      </c>
      <c r="G25" s="10"/>
      <c r="H25" s="10"/>
      <c r="I25" s="10"/>
      <c r="J25" s="10"/>
      <c r="K25" s="10"/>
      <c r="L25" s="10"/>
      <c r="M25" s="10"/>
      <c r="N25" s="25">
        <f>N24*F25</f>
        <v>798029.82687999995</v>
      </c>
    </row>
    <row r="26" spans="2:14" hidden="1">
      <c r="B26" s="45">
        <v>7</v>
      </c>
      <c r="C26" s="10"/>
      <c r="D26" s="22" t="s">
        <v>11</v>
      </c>
      <c r="E26" s="23"/>
      <c r="F26" s="10"/>
      <c r="G26" s="10"/>
      <c r="H26" s="10"/>
      <c r="I26" s="10"/>
      <c r="J26" s="10"/>
      <c r="K26" s="10"/>
      <c r="L26" s="10"/>
      <c r="M26" s="10"/>
      <c r="N26" s="25">
        <f>SUM(N24:N25)</f>
        <v>10773402.66288</v>
      </c>
    </row>
    <row r="27" spans="2:14" hidden="1">
      <c r="B27" s="45">
        <v>8</v>
      </c>
      <c r="C27" s="10"/>
      <c r="D27" s="22" t="s">
        <v>23</v>
      </c>
      <c r="E27" s="23"/>
      <c r="F27" s="23">
        <v>0.03</v>
      </c>
      <c r="G27" s="10"/>
      <c r="H27" s="10"/>
      <c r="I27" s="10"/>
      <c r="J27" s="10"/>
      <c r="K27" s="10"/>
      <c r="L27" s="10"/>
      <c r="M27" s="10"/>
      <c r="N27" s="25">
        <f>N26*F27</f>
        <v>323202.07988639997</v>
      </c>
    </row>
    <row r="28" spans="2:14" hidden="1">
      <c r="B28" s="45">
        <v>9</v>
      </c>
      <c r="C28" s="10"/>
      <c r="D28" s="22" t="s">
        <v>11</v>
      </c>
      <c r="E28" s="23"/>
      <c r="F28" s="10"/>
      <c r="G28" s="10"/>
      <c r="H28" s="10"/>
      <c r="I28" s="10"/>
      <c r="J28" s="10"/>
      <c r="K28" s="10"/>
      <c r="L28" s="10"/>
      <c r="M28" s="10"/>
      <c r="N28" s="25">
        <f>SUM(N26:N27)</f>
        <v>11096604.742766399</v>
      </c>
    </row>
    <row r="29" spans="2:14" hidden="1">
      <c r="B29" s="45">
        <v>10</v>
      </c>
      <c r="C29" s="10"/>
      <c r="D29" s="22" t="s">
        <v>24</v>
      </c>
      <c r="E29" s="23"/>
      <c r="F29" s="23">
        <v>0.18</v>
      </c>
      <c r="G29" s="10"/>
      <c r="H29" s="10"/>
      <c r="I29" s="10"/>
      <c r="J29" s="10"/>
      <c r="K29" s="10"/>
      <c r="L29" s="10"/>
      <c r="M29" s="10"/>
      <c r="N29" s="25">
        <f>N28*F29</f>
        <v>1997388.8536979517</v>
      </c>
    </row>
    <row r="30" spans="2:14" hidden="1">
      <c r="B30" s="45">
        <v>11</v>
      </c>
      <c r="C30" s="10"/>
      <c r="D30" s="43" t="s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25">
        <f>SUM(N28:N29)</f>
        <v>13093993.596464351</v>
      </c>
    </row>
    <row r="31" spans="2:14" hidden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4" hidden="1"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4:13" hidden="1">
      <c r="D33" s="42" t="s">
        <v>25</v>
      </c>
      <c r="E33" s="42"/>
      <c r="F33" s="42"/>
      <c r="G33" s="42"/>
      <c r="H33" s="42"/>
      <c r="I33" s="42"/>
      <c r="J33" s="42"/>
      <c r="K33" s="42"/>
      <c r="L33" s="42"/>
      <c r="M33" s="42"/>
    </row>
    <row r="34" spans="4:13" hidden="1"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4:13" hidden="1">
      <c r="D35" s="42" t="s">
        <v>26</v>
      </c>
      <c r="E35" s="42"/>
      <c r="F35" s="42"/>
      <c r="G35" s="42"/>
      <c r="H35" s="42"/>
      <c r="I35" s="42"/>
      <c r="J35" s="71" t="s">
        <v>27</v>
      </c>
      <c r="K35" s="71"/>
      <c r="L35" s="71"/>
      <c r="M35" s="71"/>
    </row>
    <row r="38" spans="4:13" ht="57.75" customHeight="1"/>
    <row r="43" spans="4:13" ht="16.5" customHeight="1"/>
    <row r="44" spans="4:13" ht="18.75" customHeight="1"/>
    <row r="45" spans="4:13" ht="18.75" customHeight="1"/>
    <row r="56" ht="19.5" customHeight="1"/>
    <row r="156" ht="18.75" customHeight="1"/>
    <row r="157" ht="18" customHeight="1"/>
    <row r="186" ht="16.5" customHeight="1"/>
    <row r="187" ht="18" customHeight="1"/>
    <row r="188" ht="20.25" customHeight="1"/>
    <row r="189" ht="20.25" customHeight="1"/>
    <row r="192" ht="18.75" customHeight="1"/>
    <row r="252" ht="29.25" customHeight="1"/>
  </sheetData>
  <mergeCells count="18">
    <mergeCell ref="C1:N2"/>
    <mergeCell ref="D4:M4"/>
    <mergeCell ref="C6:E6"/>
    <mergeCell ref="C7:E7"/>
    <mergeCell ref="F7:K7"/>
    <mergeCell ref="L7:M7"/>
    <mergeCell ref="J35:M35"/>
    <mergeCell ref="J9:K9"/>
    <mergeCell ref="L9:M9"/>
    <mergeCell ref="N9:N10"/>
    <mergeCell ref="B12:B15"/>
    <mergeCell ref="E32:N32"/>
    <mergeCell ref="B9:B10"/>
    <mergeCell ref="C9:C10"/>
    <mergeCell ref="D9:D10"/>
    <mergeCell ref="E9:E10"/>
    <mergeCell ref="F9:G9"/>
    <mergeCell ref="H9:I9"/>
  </mergeCells>
  <pageMargins left="0.7" right="0.54166666666666663" top="0.36458333333333331" bottom="0.36458333333333331" header="0.3" footer="0.3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52"/>
  <sheetViews>
    <sheetView tabSelected="1" view="pageLayout" workbookViewId="0">
      <selection activeCell="D55" sqref="D55"/>
    </sheetView>
  </sheetViews>
  <sheetFormatPr defaultRowHeight="15"/>
  <cols>
    <col min="1" max="1" width="9.140625" style="1"/>
    <col min="2" max="2" width="3.140625" style="1" customWidth="1"/>
    <col min="3" max="3" width="11" style="1" hidden="1" customWidth="1"/>
    <col min="4" max="4" width="79.28515625" style="1" customWidth="1"/>
    <col min="5" max="5" width="7.28515625" style="1" customWidth="1"/>
    <col min="6" max="6" width="7" style="1" hidden="1" customWidth="1"/>
    <col min="7" max="7" width="7.7109375" style="1" customWidth="1"/>
    <col min="8" max="8" width="7.42578125" style="1" hidden="1" customWidth="1"/>
    <col min="9" max="9" width="7.28515625" style="1" hidden="1" customWidth="1"/>
    <col min="10" max="10" width="7.140625" style="1" hidden="1" customWidth="1"/>
    <col min="11" max="11" width="6.42578125" style="1" hidden="1" customWidth="1"/>
    <col min="12" max="12" width="7.28515625" style="1" hidden="1" customWidth="1"/>
    <col min="13" max="13" width="7" style="1" hidden="1" customWidth="1"/>
    <col min="14" max="14" width="9.85546875" style="1" hidden="1" customWidth="1"/>
    <col min="15" max="16384" width="9.140625" style="1"/>
  </cols>
  <sheetData>
    <row r="1" spans="2:14" ht="36" customHeight="1">
      <c r="C1" s="63" t="s">
        <v>52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1.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0.75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.75">
      <c r="C4" s="55"/>
      <c r="D4" s="87" t="s">
        <v>32</v>
      </c>
      <c r="E4" s="87"/>
      <c r="F4" s="87"/>
      <c r="G4" s="87"/>
      <c r="H4" s="87"/>
      <c r="I4" s="87"/>
      <c r="J4" s="87"/>
      <c r="K4" s="87"/>
      <c r="L4" s="87"/>
      <c r="M4" s="87"/>
      <c r="N4" s="55"/>
    </row>
    <row r="5" spans="2:14" ht="5.25" customHeight="1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2"/>
    </row>
    <row r="6" spans="2:14" hidden="1">
      <c r="C6" s="65" t="s">
        <v>28</v>
      </c>
      <c r="D6" s="66"/>
      <c r="E6" s="66"/>
      <c r="F6" s="41"/>
      <c r="G6" s="41"/>
      <c r="H6" s="41"/>
      <c r="I6" s="41"/>
      <c r="J6" s="41"/>
      <c r="K6" s="41"/>
      <c r="L6" s="41"/>
      <c r="M6" s="41"/>
      <c r="N6" s="41"/>
    </row>
    <row r="7" spans="2:14" hidden="1">
      <c r="B7" s="5"/>
      <c r="C7" s="67" t="s">
        <v>1</v>
      </c>
      <c r="D7" s="67"/>
      <c r="E7" s="67"/>
      <c r="F7" s="68" t="s">
        <v>2</v>
      </c>
      <c r="G7" s="68"/>
      <c r="H7" s="68"/>
      <c r="I7" s="68"/>
      <c r="J7" s="68"/>
      <c r="K7" s="68"/>
      <c r="L7" s="69">
        <f>N30</f>
        <v>9588.4763562910084</v>
      </c>
      <c r="M7" s="68"/>
      <c r="N7" s="6" t="s">
        <v>3</v>
      </c>
    </row>
    <row r="8" spans="2:14" hidden="1">
      <c r="B8" s="7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</row>
    <row r="9" spans="2:14">
      <c r="B9" s="61"/>
      <c r="C9" s="62" t="s">
        <v>4</v>
      </c>
      <c r="D9" s="86" t="s">
        <v>31</v>
      </c>
      <c r="E9" s="62" t="s">
        <v>6</v>
      </c>
      <c r="F9" s="85" t="s">
        <v>33</v>
      </c>
      <c r="G9" s="72"/>
      <c r="H9" s="72" t="s">
        <v>8</v>
      </c>
      <c r="I9" s="72"/>
      <c r="J9" s="72" t="s">
        <v>9</v>
      </c>
      <c r="K9" s="72"/>
      <c r="L9" s="72" t="s">
        <v>10</v>
      </c>
      <c r="M9" s="72"/>
      <c r="N9" s="62" t="s">
        <v>11</v>
      </c>
    </row>
    <row r="10" spans="2:14" hidden="1">
      <c r="B10" s="61"/>
      <c r="C10" s="62"/>
      <c r="D10" s="62"/>
      <c r="E10" s="62"/>
      <c r="F10" s="10" t="s">
        <v>12</v>
      </c>
      <c r="G10" s="10" t="s">
        <v>13</v>
      </c>
      <c r="H10" s="10" t="s">
        <v>12</v>
      </c>
      <c r="I10" s="10" t="s">
        <v>13</v>
      </c>
      <c r="J10" s="10" t="s">
        <v>12</v>
      </c>
      <c r="K10" s="10" t="s">
        <v>13</v>
      </c>
      <c r="L10" s="10" t="s">
        <v>12</v>
      </c>
      <c r="M10" s="10" t="s">
        <v>13</v>
      </c>
      <c r="N10" s="62"/>
    </row>
    <row r="11" spans="2:14">
      <c r="B11" s="11">
        <v>1</v>
      </c>
      <c r="C11" s="43">
        <v>2</v>
      </c>
      <c r="D11" s="43">
        <v>2</v>
      </c>
      <c r="E11" s="43">
        <v>3</v>
      </c>
      <c r="F11" s="43">
        <v>5</v>
      </c>
      <c r="G11" s="43">
        <v>4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</row>
    <row r="12" spans="2:14" ht="38.25" hidden="1">
      <c r="B12" s="76">
        <v>1</v>
      </c>
      <c r="C12" s="56" t="s">
        <v>44</v>
      </c>
      <c r="D12" s="47" t="s">
        <v>35</v>
      </c>
      <c r="E12" s="48" t="s">
        <v>19</v>
      </c>
      <c r="F12" s="13"/>
      <c r="G12" s="28">
        <f>(200*3)/1000</f>
        <v>0.6</v>
      </c>
      <c r="H12" s="32"/>
      <c r="I12" s="28"/>
      <c r="J12" s="32"/>
      <c r="K12" s="32"/>
      <c r="L12" s="32"/>
      <c r="M12" s="32"/>
      <c r="N12" s="28"/>
    </row>
    <row r="13" spans="2:14" hidden="1">
      <c r="B13" s="77"/>
      <c r="C13" s="33"/>
      <c r="D13" s="30" t="s">
        <v>14</v>
      </c>
      <c r="E13" s="34" t="s">
        <v>15</v>
      </c>
      <c r="F13" s="32">
        <v>5.5</v>
      </c>
      <c r="G13" s="28">
        <f>F13*G12</f>
        <v>3.3</v>
      </c>
      <c r="H13" s="32"/>
      <c r="I13" s="28"/>
      <c r="J13" s="32">
        <v>6</v>
      </c>
      <c r="K13" s="32">
        <f>J13*G13</f>
        <v>19.799999999999997</v>
      </c>
      <c r="L13" s="32"/>
      <c r="M13" s="32"/>
      <c r="N13" s="28">
        <f>M13+K13+I13</f>
        <v>19.799999999999997</v>
      </c>
    </row>
    <row r="14" spans="2:14" hidden="1">
      <c r="B14" s="77"/>
      <c r="C14" s="35" t="s">
        <v>40</v>
      </c>
      <c r="D14" s="49" t="s">
        <v>39</v>
      </c>
      <c r="E14" s="44" t="s">
        <v>20</v>
      </c>
      <c r="F14" s="18">
        <v>19.899999999999999</v>
      </c>
      <c r="G14" s="44">
        <f>F14*G12</f>
        <v>11.94</v>
      </c>
      <c r="H14" s="44"/>
      <c r="I14" s="19"/>
      <c r="J14" s="44"/>
      <c r="K14" s="36"/>
      <c r="L14" s="44">
        <v>26.08</v>
      </c>
      <c r="M14" s="37">
        <f>G14*L14</f>
        <v>311.39519999999999</v>
      </c>
      <c r="N14" s="28">
        <f t="shared" ref="N14:N21" si="0">M14+K14+I14</f>
        <v>311.39519999999999</v>
      </c>
    </row>
    <row r="15" spans="2:14" hidden="1">
      <c r="B15" s="78"/>
      <c r="C15" s="14"/>
      <c r="D15" s="49" t="s">
        <v>37</v>
      </c>
      <c r="E15" s="44" t="s">
        <v>20</v>
      </c>
      <c r="F15" s="13">
        <v>4.28</v>
      </c>
      <c r="G15" s="16">
        <f>F15*G12</f>
        <v>2.5680000000000001</v>
      </c>
      <c r="H15" s="13"/>
      <c r="I15" s="16"/>
      <c r="J15" s="13"/>
      <c r="K15" s="36"/>
      <c r="L15" s="13">
        <v>3.2</v>
      </c>
      <c r="M15" s="38">
        <f>G15*L15</f>
        <v>8.2176000000000009</v>
      </c>
      <c r="N15" s="28">
        <f t="shared" si="0"/>
        <v>8.2176000000000009</v>
      </c>
    </row>
    <row r="16" spans="2:14" ht="38.25" hidden="1" customHeight="1">
      <c r="B16" s="39">
        <v>1</v>
      </c>
      <c r="C16" s="15" t="s">
        <v>41</v>
      </c>
      <c r="D16" s="50" t="s">
        <v>38</v>
      </c>
      <c r="E16" s="46" t="s">
        <v>19</v>
      </c>
      <c r="F16" s="32"/>
      <c r="G16" s="28">
        <f>(200*3)/1000</f>
        <v>0.6</v>
      </c>
      <c r="H16" s="32"/>
      <c r="I16" s="28"/>
      <c r="J16" s="32"/>
      <c r="K16" s="32"/>
      <c r="L16" s="32">
        <v>20.39</v>
      </c>
      <c r="M16" s="38">
        <f>G16*L16</f>
        <v>12.234</v>
      </c>
      <c r="N16" s="28">
        <f t="shared" si="0"/>
        <v>12.234</v>
      </c>
    </row>
    <row r="17" spans="2:14" ht="15" hidden="1" customHeight="1">
      <c r="B17" s="39"/>
      <c r="C17" s="14"/>
      <c r="D17" s="50" t="s">
        <v>14</v>
      </c>
      <c r="E17" s="46" t="s">
        <v>34</v>
      </c>
      <c r="F17" s="32">
        <v>3.52</v>
      </c>
      <c r="G17" s="28">
        <f>F17*G12</f>
        <v>2.1120000000000001</v>
      </c>
      <c r="H17" s="32"/>
      <c r="I17" s="28"/>
      <c r="J17" s="32">
        <v>6</v>
      </c>
      <c r="K17" s="36">
        <f>J17*G17</f>
        <v>12.672000000000001</v>
      </c>
      <c r="L17" s="32"/>
      <c r="M17" s="38"/>
      <c r="N17" s="28">
        <f t="shared" si="0"/>
        <v>12.672000000000001</v>
      </c>
    </row>
    <row r="18" spans="2:14" ht="15" hidden="1" customHeight="1">
      <c r="B18" s="39"/>
      <c r="C18" s="35" t="s">
        <v>40</v>
      </c>
      <c r="D18" s="49" t="s">
        <v>39</v>
      </c>
      <c r="E18" s="31" t="s">
        <v>20</v>
      </c>
      <c r="F18" s="32">
        <v>3.94</v>
      </c>
      <c r="G18" s="28">
        <f>F18*G12</f>
        <v>2.3639999999999999</v>
      </c>
      <c r="H18" s="32"/>
      <c r="I18" s="28"/>
      <c r="J18" s="32"/>
      <c r="K18" s="36"/>
      <c r="L18" s="32">
        <v>33.46</v>
      </c>
      <c r="M18" s="38">
        <f>G18*L18</f>
        <v>79.099440000000001</v>
      </c>
      <c r="N18" s="28">
        <f t="shared" si="0"/>
        <v>79.099440000000001</v>
      </c>
    </row>
    <row r="19" spans="2:14" ht="15" hidden="1" customHeight="1">
      <c r="B19" s="39"/>
      <c r="C19" s="35"/>
      <c r="D19" s="50" t="s">
        <v>37</v>
      </c>
      <c r="E19" s="31" t="s">
        <v>20</v>
      </c>
      <c r="F19" s="32">
        <v>0.19</v>
      </c>
      <c r="G19" s="28">
        <f>F19*G16</f>
        <v>0.11399999999999999</v>
      </c>
      <c r="H19" s="32"/>
      <c r="I19" s="28"/>
      <c r="J19" s="32"/>
      <c r="K19" s="36"/>
      <c r="L19" s="32">
        <v>3.2</v>
      </c>
      <c r="M19" s="38">
        <f>G19*L19</f>
        <v>0.36480000000000001</v>
      </c>
      <c r="N19" s="28">
        <f t="shared" si="0"/>
        <v>0.36480000000000001</v>
      </c>
    </row>
    <row r="20" spans="2:14">
      <c r="B20" s="39">
        <v>1</v>
      </c>
      <c r="C20" s="14" t="s">
        <v>29</v>
      </c>
      <c r="D20" s="47" t="s">
        <v>46</v>
      </c>
      <c r="E20" s="31" t="s">
        <v>17</v>
      </c>
      <c r="F20" s="51">
        <v>60</v>
      </c>
      <c r="G20" s="28">
        <v>234</v>
      </c>
      <c r="H20" s="32">
        <v>6</v>
      </c>
      <c r="I20" s="28">
        <f>H20*G20</f>
        <v>1404</v>
      </c>
      <c r="J20" s="32"/>
      <c r="K20" s="32"/>
      <c r="L20" s="32"/>
      <c r="M20" s="32"/>
      <c r="N20" s="28">
        <f t="shared" si="0"/>
        <v>1404</v>
      </c>
    </row>
    <row r="21" spans="2:14" ht="15" hidden="1" customHeight="1">
      <c r="B21" s="39"/>
      <c r="C21" s="14" t="s">
        <v>30</v>
      </c>
      <c r="D21" s="47" t="s">
        <v>42</v>
      </c>
      <c r="E21" s="34" t="s">
        <v>16</v>
      </c>
      <c r="F21" s="32">
        <v>1.65</v>
      </c>
      <c r="G21" s="28">
        <f>F21*G20</f>
        <v>386.09999999999997</v>
      </c>
      <c r="H21" s="32"/>
      <c r="I21" s="32"/>
      <c r="J21" s="32"/>
      <c r="K21" s="32"/>
      <c r="L21" s="32">
        <v>12.38</v>
      </c>
      <c r="M21" s="32">
        <f>L21*G21</f>
        <v>4779.9179999999997</v>
      </c>
      <c r="N21" s="28">
        <f t="shared" si="0"/>
        <v>4779.9179999999997</v>
      </c>
    </row>
    <row r="22" spans="2:14" hidden="1">
      <c r="B22" s="45">
        <v>3</v>
      </c>
      <c r="C22" s="14"/>
      <c r="D22" s="21" t="s">
        <v>11</v>
      </c>
      <c r="E22" s="13"/>
      <c r="F22" s="13"/>
      <c r="G22" s="13"/>
      <c r="H22" s="13"/>
      <c r="I22" s="13"/>
      <c r="J22" s="13"/>
      <c r="K22" s="13"/>
      <c r="L22" s="13"/>
      <c r="M22" s="13"/>
      <c r="N22" s="13">
        <f>SUM(N8:N21)</f>
        <v>6640.7010399999999</v>
      </c>
    </row>
    <row r="23" spans="2:14" hidden="1">
      <c r="B23" s="45">
        <v>4</v>
      </c>
      <c r="C23" s="10"/>
      <c r="D23" s="22" t="s">
        <v>21</v>
      </c>
      <c r="E23" s="23"/>
      <c r="F23" s="23">
        <v>0.1</v>
      </c>
      <c r="G23" s="10"/>
      <c r="H23" s="10"/>
      <c r="I23" s="10"/>
      <c r="J23" s="10"/>
      <c r="K23" s="10"/>
      <c r="L23" s="10"/>
      <c r="M23" s="10"/>
      <c r="N23" s="24">
        <f>F23*N22</f>
        <v>664.07010400000001</v>
      </c>
    </row>
    <row r="24" spans="2:14" hidden="1">
      <c r="B24" s="45">
        <v>5</v>
      </c>
      <c r="C24" s="10"/>
      <c r="D24" s="22" t="s">
        <v>11</v>
      </c>
      <c r="E24" s="10"/>
      <c r="F24" s="10"/>
      <c r="G24" s="10"/>
      <c r="H24" s="10"/>
      <c r="I24" s="10"/>
      <c r="J24" s="10"/>
      <c r="K24" s="10"/>
      <c r="L24" s="10"/>
      <c r="M24" s="10"/>
      <c r="N24" s="25">
        <f>SUM(N22:N23)</f>
        <v>7304.7711440000003</v>
      </c>
    </row>
    <row r="25" spans="2:14" ht="17.25" hidden="1" customHeight="1">
      <c r="B25" s="45">
        <v>6</v>
      </c>
      <c r="C25" s="10"/>
      <c r="D25" s="22" t="s">
        <v>22</v>
      </c>
      <c r="E25" s="23"/>
      <c r="F25" s="23">
        <v>0.08</v>
      </c>
      <c r="G25" s="10"/>
      <c r="H25" s="10"/>
      <c r="I25" s="10"/>
      <c r="J25" s="10"/>
      <c r="K25" s="10"/>
      <c r="L25" s="10"/>
      <c r="M25" s="10"/>
      <c r="N25" s="25">
        <f>N24*F25</f>
        <v>584.38169152</v>
      </c>
    </row>
    <row r="26" spans="2:14" hidden="1">
      <c r="B26" s="45">
        <v>7</v>
      </c>
      <c r="C26" s="10"/>
      <c r="D26" s="22" t="s">
        <v>11</v>
      </c>
      <c r="E26" s="23"/>
      <c r="F26" s="10"/>
      <c r="G26" s="10"/>
      <c r="H26" s="10"/>
      <c r="I26" s="10"/>
      <c r="J26" s="10"/>
      <c r="K26" s="10"/>
      <c r="L26" s="10"/>
      <c r="M26" s="10"/>
      <c r="N26" s="25">
        <f>SUM(N24:N25)</f>
        <v>7889.1528355200007</v>
      </c>
    </row>
    <row r="27" spans="2:14" hidden="1">
      <c r="B27" s="45">
        <v>8</v>
      </c>
      <c r="C27" s="10"/>
      <c r="D27" s="22" t="s">
        <v>23</v>
      </c>
      <c r="E27" s="23"/>
      <c r="F27" s="23">
        <v>0.03</v>
      </c>
      <c r="G27" s="10"/>
      <c r="H27" s="10"/>
      <c r="I27" s="10"/>
      <c r="J27" s="10"/>
      <c r="K27" s="10"/>
      <c r="L27" s="10"/>
      <c r="M27" s="10"/>
      <c r="N27" s="25">
        <f>N26*F27</f>
        <v>236.67458506560001</v>
      </c>
    </row>
    <row r="28" spans="2:14" hidden="1">
      <c r="B28" s="45">
        <v>9</v>
      </c>
      <c r="C28" s="10"/>
      <c r="D28" s="22" t="s">
        <v>11</v>
      </c>
      <c r="E28" s="23"/>
      <c r="F28" s="10"/>
      <c r="G28" s="10"/>
      <c r="H28" s="10"/>
      <c r="I28" s="10"/>
      <c r="J28" s="10"/>
      <c r="K28" s="10"/>
      <c r="L28" s="10"/>
      <c r="M28" s="10"/>
      <c r="N28" s="25">
        <f>SUM(N26:N27)</f>
        <v>8125.8274205856005</v>
      </c>
    </row>
    <row r="29" spans="2:14" hidden="1">
      <c r="B29" s="45">
        <v>10</v>
      </c>
      <c r="C29" s="10"/>
      <c r="D29" s="22" t="s">
        <v>24</v>
      </c>
      <c r="E29" s="23"/>
      <c r="F29" s="23">
        <v>0.18</v>
      </c>
      <c r="G29" s="10"/>
      <c r="H29" s="10"/>
      <c r="I29" s="10"/>
      <c r="J29" s="10"/>
      <c r="K29" s="10"/>
      <c r="L29" s="10"/>
      <c r="M29" s="10"/>
      <c r="N29" s="25">
        <f>N28*F29</f>
        <v>1462.6489357054081</v>
      </c>
    </row>
    <row r="30" spans="2:14" hidden="1">
      <c r="B30" s="45">
        <v>11</v>
      </c>
      <c r="C30" s="10"/>
      <c r="D30" s="43" t="s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25">
        <f>SUM(N28:N29)</f>
        <v>9588.4763562910084</v>
      </c>
    </row>
    <row r="31" spans="2:14" hidden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2:14" hidden="1">
      <c r="E32" s="70"/>
      <c r="F32" s="70"/>
      <c r="G32" s="70"/>
      <c r="H32" s="70"/>
      <c r="I32" s="70"/>
      <c r="J32" s="70"/>
      <c r="K32" s="70"/>
      <c r="L32" s="70"/>
      <c r="M32" s="70"/>
      <c r="N32" s="70"/>
    </row>
    <row r="33" spans="4:13" hidden="1">
      <c r="D33" s="42" t="s">
        <v>25</v>
      </c>
      <c r="E33" s="42"/>
      <c r="F33" s="42"/>
      <c r="G33" s="42"/>
      <c r="H33" s="42"/>
      <c r="I33" s="42"/>
      <c r="J33" s="42"/>
      <c r="K33" s="42"/>
      <c r="L33" s="42"/>
      <c r="M33" s="42"/>
    </row>
    <row r="34" spans="4:13" hidden="1"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4:13" hidden="1">
      <c r="D35" s="42" t="s">
        <v>26</v>
      </c>
      <c r="E35" s="42"/>
      <c r="F35" s="42"/>
      <c r="G35" s="42"/>
      <c r="H35" s="42"/>
      <c r="I35" s="42"/>
      <c r="J35" s="71" t="s">
        <v>27</v>
      </c>
      <c r="K35" s="71"/>
      <c r="L35" s="71"/>
      <c r="M35" s="71"/>
    </row>
    <row r="36" spans="4:13" hidden="1"/>
    <row r="38" spans="4:13" ht="17.25" customHeight="1"/>
    <row r="43" spans="4:13" ht="16.5" customHeight="1"/>
    <row r="44" spans="4:13" ht="18.75" customHeight="1"/>
    <row r="45" spans="4:13" ht="18.75" customHeight="1"/>
    <row r="56" ht="19.5" customHeight="1"/>
    <row r="156" ht="18.75" customHeight="1"/>
    <row r="157" ht="18" customHeight="1"/>
    <row r="186" ht="16.5" customHeight="1"/>
    <row r="187" ht="18" customHeight="1"/>
    <row r="188" ht="20.25" customHeight="1"/>
    <row r="189" ht="20.25" customHeight="1"/>
    <row r="192" ht="18.75" customHeight="1"/>
    <row r="252" ht="29.25" customHeight="1"/>
  </sheetData>
  <mergeCells count="18">
    <mergeCell ref="C1:N2"/>
    <mergeCell ref="D4:M4"/>
    <mergeCell ref="C6:E6"/>
    <mergeCell ref="C7:E7"/>
    <mergeCell ref="F7:K7"/>
    <mergeCell ref="L7:M7"/>
    <mergeCell ref="J35:M35"/>
    <mergeCell ref="J9:K9"/>
    <mergeCell ref="L9:M9"/>
    <mergeCell ref="N9:N10"/>
    <mergeCell ref="B12:B15"/>
    <mergeCell ref="E32:N32"/>
    <mergeCell ref="B9:B10"/>
    <mergeCell ref="C9:C10"/>
    <mergeCell ref="D9:D10"/>
    <mergeCell ref="E9:E10"/>
    <mergeCell ref="F9:G9"/>
    <mergeCell ref="H9:I9"/>
  </mergeCells>
  <pageMargins left="0.7" right="0.54166666666666663" top="0.36458333333333331" bottom="0.36458333333333331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34</vt:lpstr>
      <vt:lpstr>მოცულობითი</vt:lpstr>
      <vt:lpstr>მასალები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2018-08-22T10:59:24Z</cp:lastPrinted>
  <dcterms:created xsi:type="dcterms:W3CDTF">2018-06-27T03:39:08Z</dcterms:created>
  <dcterms:modified xsi:type="dcterms:W3CDTF">2018-08-22T10:59:32Z</dcterms:modified>
</cp:coreProperties>
</file>