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activeTab="5"/>
  </bookViews>
  <sheets>
    <sheet name="კერბსითი" sheetId="8" r:id="rId1"/>
    <sheet name="მიწის სამუშაოები" sheetId="1" r:id="rId2"/>
    <sheet name="მექანიკური ნაწილი" sheetId="2" r:id="rId3"/>
    <sheet name="კონსტრუქციული ნაწილი" sheetId="6" r:id="rId4"/>
    <sheet name="ფანშეტი - ელექტრო" sheetId="5" r:id="rId5"/>
    <sheet name="ავტომატიზაცია" sheetId="7" r:id="rId6"/>
  </sheets>
  <definedNames>
    <definedName name="_xlnm.Print_Area" localSheetId="5">ავტომატიზაცია!$A$1:$F$21</definedName>
    <definedName name="_xlnm.Print_Area" localSheetId="0">კერბსითი!$A$1:$E$24</definedName>
    <definedName name="_xlnm.Print_Area" localSheetId="3">'კონსტრუქციული ნაწილი'!$A$1:$F$73</definedName>
    <definedName name="_xlnm.Print_Area" localSheetId="2">'მექანიკური ნაწილი'!$A$1:$F$77</definedName>
    <definedName name="_xlnm.Print_Area" localSheetId="1">'მიწის სამუშაოები'!$A$1:$F$52</definedName>
    <definedName name="_xlnm.Print_Area" localSheetId="4">'ფანშეტი - ელექტრო'!$A$1:$F$50</definedName>
  </definedNames>
  <calcPr calcId="152511"/>
</workbook>
</file>

<file path=xl/calcChain.xml><?xml version="1.0" encoding="utf-8"?>
<calcChain xmlns="http://schemas.openxmlformats.org/spreadsheetml/2006/main">
  <c r="C13" i="8" l="1"/>
  <c r="C12" i="8"/>
  <c r="C11" i="8"/>
  <c r="C10" i="8"/>
  <c r="C9" i="8"/>
  <c r="D59" i="6" l="1"/>
  <c r="D57" i="6"/>
  <c r="D21" i="6"/>
  <c r="D20" i="6"/>
  <c r="D18" i="6"/>
  <c r="D17" i="6"/>
  <c r="D43" i="1"/>
  <c r="D42" i="1"/>
  <c r="D37" i="1"/>
  <c r="D36" i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D39" i="1" l="1"/>
  <c r="D45" i="1"/>
  <c r="D46" i="1" l="1"/>
  <c r="D40" i="1"/>
  <c r="D53" i="2" l="1"/>
  <c r="D27" i="1"/>
  <c r="D26" i="1"/>
  <c r="D19" i="1"/>
  <c r="D18" i="1"/>
  <c r="D9" i="1"/>
  <c r="D8" i="1"/>
  <c r="D20" i="1" l="1"/>
  <c r="D23" i="1"/>
  <c r="D24" i="1"/>
  <c r="D15" i="1"/>
  <c r="D13" i="1"/>
  <c r="D16" i="1" l="1"/>
</calcChain>
</file>

<file path=xl/sharedStrings.xml><?xml version="1.0" encoding="utf-8"?>
<sst xmlns="http://schemas.openxmlformats.org/spreadsheetml/2006/main" count="534" uniqueCount="258">
  <si>
    <t>სამუშაოს დასახელება</t>
  </si>
  <si>
    <t>განზ.</t>
  </si>
  <si>
    <t>რაოდ.</t>
  </si>
  <si>
    <t>ფასი</t>
  </si>
  <si>
    <t>ერთ.ფასი</t>
  </si>
  <si>
    <t>ჯამი</t>
  </si>
  <si>
    <t>№</t>
  </si>
  <si>
    <t>მიწის სამუშაოები</t>
  </si>
  <si>
    <t>შახტური ჭა</t>
  </si>
  <si>
    <t>მ</t>
  </si>
  <si>
    <t>მ.</t>
  </si>
  <si>
    <t>0-40 მმ ფრაქციის ღორღის მოწყობა დატკეპვნით</t>
  </si>
  <si>
    <t>25-40 მმ ფრაქციის ღორღის მოწყობა</t>
  </si>
  <si>
    <t>ექსკავირებული გრუნტის უკუმიყრა დატკეპვნით</t>
  </si>
  <si>
    <t>ექსკავირებული გრუნტის ადგილზე მოსწორება ბულდოზერით</t>
  </si>
  <si>
    <t>ექსკავირებული გრუნტის უკუმიყრა ბულდოზერით, დატკეპვნით</t>
  </si>
  <si>
    <t>წნევიანი წყალდენები</t>
  </si>
  <si>
    <t>ქვიში ბალიშის მოწყობა დატეპვნით პოლიეთილენის მილის გარშემო</t>
  </si>
  <si>
    <t>მისასვლელი გზა</t>
  </si>
  <si>
    <t>სან. დაცვის ღობის მოწყობა</t>
  </si>
  <si>
    <t>საქლორატორო</t>
  </si>
  <si>
    <t>ხარჯთაღრიცხვა №1</t>
  </si>
  <si>
    <t>მექანიკური ნაწილი</t>
  </si>
  <si>
    <t>III კატეგორიის გრუნტის დამუშავება ექსკავატორით, ადგილზე დაყრით</t>
  </si>
  <si>
    <t>III კატეგორიის გრუნტის დამუშავება ხელით, ადგილზე დაყრით</t>
  </si>
  <si>
    <t>III კატეგორიის გრუნტის დამუშავება ხელით</t>
  </si>
  <si>
    <t>კომპ.</t>
  </si>
  <si>
    <t>უჟანგავი ფოლადის ადაპტორი 
მილტუჩი (კაბელის გასატარებელი ღარით)DN65 / კუთხვილი 3"</t>
  </si>
  <si>
    <t>ც</t>
  </si>
  <si>
    <t>უჟანგავი ფოლადის მილი ZSM ტიპის გადაბმით D=76.1x3.2 მმ</t>
  </si>
  <si>
    <t>ფოლადის გადამყვანი DN80/65</t>
  </si>
  <si>
    <t>ფოლადის სამკაპი DN80</t>
  </si>
  <si>
    <t>უკუსარქველი DN80, PN16</t>
  </si>
  <si>
    <t>სოლისებრი ურდული DN80, PN16</t>
  </si>
  <si>
    <t>სახანძრო მილის დასაერთებელი მილყელი DN80</t>
  </si>
  <si>
    <t>უკუსარქველი DN80, PN25</t>
  </si>
  <si>
    <t>სოლისებრი ურდული DN80, PN25</t>
  </si>
  <si>
    <t>ფოლადის გადამყვანი DN100/80</t>
  </si>
  <si>
    <t xml:space="preserve">ფოლადის მილი, D=88.9x3.2 მმ </t>
  </si>
  <si>
    <t>ვენტილი DN20, PN16</t>
  </si>
  <si>
    <t>მანომეტრი PN16</t>
  </si>
  <si>
    <t>მანომეტრი PN25</t>
  </si>
  <si>
    <t>ვენტილი DN20, PN25</t>
  </si>
  <si>
    <t>ვანტუზი ორმხრივი მოქმედების DN20, PN16</t>
  </si>
  <si>
    <t>ვანტუზი ორმხრივი მოქმედების DN20, PN25</t>
  </si>
  <si>
    <t>უჟანგავი ფოლადის მილტუჩი DN65, PN16</t>
  </si>
  <si>
    <t>უჟანგავი ფოლადის მილტუჩი DN65, PN25</t>
  </si>
  <si>
    <t>ფოლადის მილტუჩი DN65, PN25</t>
  </si>
  <si>
    <t>ფოლადის საყრდენი (7 ცალი)</t>
  </si>
  <si>
    <t>კგ.</t>
  </si>
  <si>
    <t>ჩობალი DN200; L=250 მმ</t>
  </si>
  <si>
    <t>ჩობალი DN50; L=250 მმ</t>
  </si>
  <si>
    <t xml:space="preserve">ფოლადის მილი, D=168x3 მმ </t>
  </si>
  <si>
    <t>პოლიეთილენის ელ.ფუზიური გადაყვანი OD110/90, PN10</t>
  </si>
  <si>
    <t>პოლიეთილენის მილტუჩა ადაპტორი დამჭერი რგოლით OD90, PN10</t>
  </si>
  <si>
    <t>ელ. მაგნიტური ხარჯმზომი DN80, PN25</t>
  </si>
  <si>
    <t>ფოლადის მილტუჩი DN80, PN16</t>
  </si>
  <si>
    <t>ფოლადის მილტუჩი DN80, PN25</t>
  </si>
  <si>
    <t>ფოლადის მილტუჩი DN65, PN16</t>
  </si>
  <si>
    <t>შეჭრა არსებულ ფოლადის DN150 მმ-იან მილში</t>
  </si>
  <si>
    <t>ადგ.</t>
  </si>
  <si>
    <t>მილების გარეცხვა დეზინფექცია DN100</t>
  </si>
  <si>
    <t>აღრიცხვის კვანძი</t>
  </si>
  <si>
    <t>ელ. მაგნიტური ხარჯმზომი DN80, PN16</t>
  </si>
  <si>
    <t>პოლიეთილენის ელ.ფუზიური ქურო OD90, PN10</t>
  </si>
  <si>
    <t>პოლიეთილენის მილის PE100, OD90, PN10</t>
  </si>
  <si>
    <t>ფოლადის საყრდენი (3 ცალი)</t>
  </si>
  <si>
    <t>სოლისებრი ურდული DN100, PN25</t>
  </si>
  <si>
    <t>სადემონტაჟო ქურო DN100, PN25</t>
  </si>
  <si>
    <t>ფოლადის მილტუჩი DN100, PN25</t>
  </si>
  <si>
    <t>ფოლადის საყრდენი (1 ცალი)</t>
  </si>
  <si>
    <t>პოლიეთილენის ელ.ფუზიური გადამყვანი OD110/90, PN10</t>
  </si>
  <si>
    <t xml:space="preserve">ფოლადის მილის (პოლიეთილენის ქარხნული იზოლაციით) მოწყობა და ჰიდრავლიკური გამოცდა D=114.3x4 მმ; </t>
  </si>
  <si>
    <t>პოლიეთილენის მილის მოწყობა და ჰიდრავლიკური გამოცდა, PE100, OD110, PN10</t>
  </si>
  <si>
    <t>ერთეულის ფასებში უნდა შედიოდეს ყველა ჭანჭიკი და შუასადები, ასევე აღჭურვილობისა და მასალების შეძენის, ტრანსპორტირების, მონტაჟის და ექსპლოატაციაში გაშვების ფასები</t>
  </si>
  <si>
    <t>ზედნადები ხარჯი</t>
  </si>
  <si>
    <t>გეგმიური დაგროვება</t>
  </si>
  <si>
    <t>გაუთვალისწინებელი ხარჯი</t>
  </si>
  <si>
    <t>დღგ</t>
  </si>
  <si>
    <t>ექსკავირებული გრუნტის ადგილზე მოსწორება ბულდოზერით ხელით</t>
  </si>
  <si>
    <t>ექსკავირებული, გაცრილი გრუნტის მოწყობა დატკეპვნით ფოლადის მილის გარშემო ხელით</t>
  </si>
  <si>
    <t>0.4 კვ გამანაწილებელი კარადა ავტ. ამომრთველებით 24 მოდულიანი</t>
  </si>
  <si>
    <t>0.4 კვ გამანაწილებელი კარადა ავტ. ამომრთველებით 12 მოდულიანი</t>
  </si>
  <si>
    <t>0.4 კვ გამანაწილებელი კარადა ავტ. ამომრთველებით 4 მოდულიანი</t>
  </si>
  <si>
    <t>სამფაზა ავტომატური ამომრთველი 380ვ, 100ა</t>
  </si>
  <si>
    <t>სამფაზა ავტომატური ამომრთველი 380ვ, 50ა</t>
  </si>
  <si>
    <t>სამფაზა ავტომატური ამომრთველი 380ვ, 32ა</t>
  </si>
  <si>
    <t>სამფაზა ავტომატური ამომრთველი 380ვ, 25ა</t>
  </si>
  <si>
    <t>ერთფაზა ავტომატური ამომრთველი 220ვ, 25ა დიფ. დაცვით</t>
  </si>
  <si>
    <t>ერთფაზა ავტომატური ამომრთველი 220ვ, 25ა</t>
  </si>
  <si>
    <t>ერთფაზა ავტომატური ამომრთველი 220ვ, 16ა</t>
  </si>
  <si>
    <t>ერთფაზა მაგნიტური გამშვები 220ვ, 16ა</t>
  </si>
  <si>
    <t>LED სანათი დიოდებით დახურული ტიპის IP56 დაცვით 220ვ, (1x36)ვტ</t>
  </si>
  <si>
    <t>LED სანათი დიოდებით გარე დაყენების, ბადით დაცული IP65 დაცვით 220ვ, (1x20)ვტ</t>
  </si>
  <si>
    <t>LED სანათი დიოდებით გარე დაყენების, ტერიტორიის განთებისთვის IP65 დაცვით 220ვ, (1x75)ვტ</t>
  </si>
  <si>
    <t>ამომრთველი ორ კლავიშიანი, ჰერმეტული შესრულების 10ა, 220ვ. IP56</t>
  </si>
  <si>
    <t>შტეფსელური როზეტი დამიწების კონტაქტით, დახურული დაყ. ჰერმეტული შესრულების 220ვ, 10ა</t>
  </si>
  <si>
    <t>ფოტოელემენტი 2 კვტ. სიმძლავრით, 220ვ</t>
  </si>
  <si>
    <t>ლითონის მილი საყრდენი სანათისთვის D100მმ, L=3400მმ</t>
  </si>
  <si>
    <t>მიწის გაბურღვა განათების დგარებისთვის ბურღით D=300მმ, h=0.7m</t>
  </si>
  <si>
    <t>ორმოს შევსება ბეტონის ხსნარით M150</t>
  </si>
  <si>
    <t>პლასტმასის გოფრირებული მილი D25მმ</t>
  </si>
  <si>
    <t>ფოლადის გალვანიზირებული გლინულა D16მმ, L=2მ</t>
  </si>
  <si>
    <t>ზოლოვანი ფოლადი (25x4)მმ</t>
  </si>
  <si>
    <t>ზოლოვანი ფოლადი (40x4)მმ</t>
  </si>
  <si>
    <t>მიწის მოთხრა ტრანშეისთვის L=190მ; h=0.7მ; b=0.4მ</t>
  </si>
  <si>
    <t>ქვიშის ბალიშის მოწყობა h=0.2მ</t>
  </si>
  <si>
    <t>ტრანშეის შევსება ადგილობრივი გაფხვიერებული გრუნტით</t>
  </si>
  <si>
    <t>ნარჩენი მიწის ადგილზე მოსწორება</t>
  </si>
  <si>
    <t>სასიგნალო ლენტა</t>
  </si>
  <si>
    <t>სქელკედლიანი პოლიეთილენის მილი D50მმ</t>
  </si>
  <si>
    <t>აგური</t>
  </si>
  <si>
    <t>ხარჯთაღრიცხვა №4</t>
  </si>
  <si>
    <t>ხარჯთაღრიცხვა №2</t>
  </si>
  <si>
    <t>მანქ/სთ</t>
  </si>
  <si>
    <t>ტრანშეის გამაგრება გრუნტის მოცულობით</t>
  </si>
  <si>
    <t>ფოლადის მილებისა და ფიტინგების შეღებვა ანტიკოროზიული საღებავით, 2 ფენა</t>
  </si>
  <si>
    <t>D=114.3x4 მმ ფოლადის მილის გაძლიერებული იზოლაცია გადაბმის ადგილებზე 3 შრიანი რულონური მასალით 1 მ2 წონა არანაკლებ 2.3 კგ. გაცხელებით. HTLP80 ამ მსგავსი, მასტიკის ბაზაზე</t>
  </si>
  <si>
    <t>სანიშნი ლენტი</t>
  </si>
  <si>
    <t>საქლორატორო დანადგარი</t>
  </si>
  <si>
    <t>კომპლ.</t>
  </si>
  <si>
    <t>პოლიპროპილენის მილი DN20, PN10</t>
  </si>
  <si>
    <t>პოლივინილქლორიდის მილი DN20, PN10</t>
  </si>
  <si>
    <t>ხარჯთაღრიცხვა №3</t>
  </si>
  <si>
    <t>კონსტრუქციული ნაწილი</t>
  </si>
  <si>
    <t>შახტური ჭის რკ/ბ კამერის მოწყობა</t>
  </si>
  <si>
    <t>1.1.1</t>
  </si>
  <si>
    <t>ბეტონი B7.5</t>
  </si>
  <si>
    <t>1.1.2</t>
  </si>
  <si>
    <t>ბეტონი B25, F150, W6</t>
  </si>
  <si>
    <t>1.1.3</t>
  </si>
  <si>
    <t>არმატურა Φ12 A-III</t>
  </si>
  <si>
    <t>კგ</t>
  </si>
  <si>
    <t>1.1.4</t>
  </si>
  <si>
    <t>არმატურა Φ8 A-I</t>
  </si>
  <si>
    <t>1.1.5</t>
  </si>
  <si>
    <t>მიწისქვეშა კედლების  ჰიდროიზოლაცია პოლიმერ-ბიტუმის ბაზაზე დამზადებული ჰიდროსაიზოლაციო მასალით, 2 ფენა</t>
  </si>
  <si>
    <t>1.1.6</t>
  </si>
  <si>
    <t>გადახურვის და მიწისზედა კედლების ჰიდროიზოლაცია მაღალელასტიური ფისის ბაზაზე დამზადებული, ულტრაიისფერი სხივების ზემოქმედებისადმი მედეგი ჰიდროსაიზოლაციო მასალით, 2 ფენა</t>
  </si>
  <si>
    <t>1.1.7</t>
  </si>
  <si>
    <t>ფოლადის ჩასასვლელი ხუფების (ზომებით 1.5x1.5 მ და 0.9x0.9 მ) დამზადება და მოწყობა</t>
  </si>
  <si>
    <t>შახტური ჭის D=1200 მმიანი ანაკრები რგოლების დამზადება და მოწყობა (5 ცალი)</t>
  </si>
  <si>
    <t>1.5.1</t>
  </si>
  <si>
    <t>ბეტონი B25</t>
  </si>
  <si>
    <t>1.5.2</t>
  </si>
  <si>
    <t>არმატურა Φ8 A-III</t>
  </si>
  <si>
    <t>შახტური ჭის D=1200 მმ-იანი, პერფორირებული ანაკრები რგოლების დამზადება და მოწყობა (8 ცალი)</t>
  </si>
  <si>
    <t>1.6.1</t>
  </si>
  <si>
    <t>1.6.2</t>
  </si>
  <si>
    <t>შახტური ჭის  D=1200 მმ-იანი, მიმმართველი ანაკრები რგოლის დამზადება მოწყობა (1 ცალი)</t>
  </si>
  <si>
    <t>1.7.1</t>
  </si>
  <si>
    <t>1.7.2</t>
  </si>
  <si>
    <t>1.7.3</t>
  </si>
  <si>
    <t>ფურცლოვანი ფოლადი, 10 მმ სისქის</t>
  </si>
  <si>
    <t>მოთუთიებული ანკერი M12x120</t>
  </si>
  <si>
    <t>საცავი მილების დამჭერი კონსტრუქცია №1-ის დამზადება და მოწყობა უჟანგავი ფოლადის ელემენტებისგან ნახაზის მიხედვით</t>
  </si>
  <si>
    <t>საცავი მილების დამჭერი კონსტრუქცია №2-ის დამზადება და მოწყობა უჟანგავი ფოლადის ელემენტებისგან ნახაზის მიხედვით</t>
  </si>
  <si>
    <t>უჟანგავი ფოლადის ანკერი M12x100</t>
  </si>
  <si>
    <t>ფოლადის (გარდა უჟანგავის) ელემენტების შეღებვა ანტიკოროზიული საღებავით, 2 ფენა</t>
  </si>
  <si>
    <t>სანიტარული დაცვის ღობე</t>
  </si>
  <si>
    <t>ღობე</t>
  </si>
  <si>
    <t>2.1.1</t>
  </si>
  <si>
    <t>B12/15 კლასის ბეტონი</t>
  </si>
  <si>
    <t>2.1.2</t>
  </si>
  <si>
    <t>საყრდენი ბოძი, ფოლადის მილი D=60.3x2.5 მმ, L=2.5</t>
  </si>
  <si>
    <t>2.1.3</t>
  </si>
  <si>
    <t>გამბრჯენი ფოლადის მილი D=42.2x2მმ,  L=2.2</t>
  </si>
  <si>
    <t>2.1.4</t>
  </si>
  <si>
    <t>მოთუთიებული მავთულბადე, უჯრედებით 8x8სმ; მავთული 2.5მმ</t>
  </si>
  <si>
    <t>2.1.5</t>
  </si>
  <si>
    <t>მოთუთიებული ორმაგი ეკლიანი მავთული</t>
  </si>
  <si>
    <t>2.1.6</t>
  </si>
  <si>
    <t>მოთუთიებული მავთული D=3მმ</t>
  </si>
  <si>
    <t>კუტიკარი, ჭიშკარი</t>
  </si>
  <si>
    <t>2.2.1</t>
  </si>
  <si>
    <t>მოთუთიებული მავთლბადე უჯრედებით 8x8სმ; მავთული 2.5მმ</t>
  </si>
  <si>
    <t>2.2.2</t>
  </si>
  <si>
    <t>მილკვადრატი 100x100x4მმ</t>
  </si>
  <si>
    <t>2.2.3</t>
  </si>
  <si>
    <t>მილკვადრატი 40x40x3მმ</t>
  </si>
  <si>
    <t>2.2.4</t>
  </si>
  <si>
    <t>ზოლოვანი ფოლადი 20x5მმ</t>
  </si>
  <si>
    <t>2.2.5</t>
  </si>
  <si>
    <t>2.2.6</t>
  </si>
  <si>
    <t>ანჯამა</t>
  </si>
  <si>
    <t>2.2.7</t>
  </si>
  <si>
    <t>ჩამკეტი</t>
  </si>
  <si>
    <t>2.2.8</t>
  </si>
  <si>
    <t>გამბრჯენი ფოლადის მილი D=42.2x2მმ, L=2.2</t>
  </si>
  <si>
    <t>ფოლადის (გარდა მოთუთიებულის) ელემენტების შეღებვა ანტიკოროზიული საღებავით, 2 ფენა</t>
  </si>
  <si>
    <t>რ/ბ მონოლითური საძირკვლის ფილის მოწყობა</t>
  </si>
  <si>
    <t>3.1.1</t>
  </si>
  <si>
    <t>3.1.2</t>
  </si>
  <si>
    <t>ფურცლოვანი ფოლადი 150x150x8 მმ.</t>
  </si>
  <si>
    <t>3.1.3</t>
  </si>
  <si>
    <t>ბეტონი B20, F150</t>
  </si>
  <si>
    <t>ლითონის კარკასის მოწყობა შენობისათვის მილკვადრატით 80x80x3 მმ.</t>
  </si>
  <si>
    <t>10 სმ სისქის სენდვიჩპანელით კედლების შეფუთვა</t>
  </si>
  <si>
    <t>ფოლადის კუთხოვანა 50x4 მმ</t>
  </si>
  <si>
    <t>10 სმ სისქის სენდვიჩპანელით გადახურვის შეფუთვა</t>
  </si>
  <si>
    <t>მოთუთიებული თვითმჭრელი 4.8-65 მმ</t>
  </si>
  <si>
    <t>მეტალოპლასტმასის ფანჯარა ორმაგი მინით (1 ცალი)</t>
  </si>
  <si>
    <t>წყალსადენის ანაკრები რკ/ბ ჭის მოწყობა D=2000 მმ, H=1400 მმ. (ნახაზის მიხედვით)</t>
  </si>
  <si>
    <t>ჭის კედლების ჰიდროიზოლაცია პოლიმერ-ბიტუმის ბაზაზე დამზადებული ჰიდროსაიზოლაციო მასალით, 2 ფენა</t>
  </si>
  <si>
    <t>წყალსადენის ანაკრები რჯ/ბ ჭის მოწყობა D=1000 მმ, H=1400 მმ. (ნახაზის მიხედვით)</t>
  </si>
  <si>
    <t>ელექტროტექნიკური ნაწილი</t>
  </si>
  <si>
    <t xml:space="preserve">HMI სენსორული ეკრანი </t>
  </si>
  <si>
    <t>კომპ</t>
  </si>
  <si>
    <t>PLC პროგრამირებადი ლოგიკური კონტროლერი</t>
  </si>
  <si>
    <t>PLC პროგრამული უზრუნველყოფა</t>
  </si>
  <si>
    <t>გადამრთველი</t>
  </si>
  <si>
    <t>I/O მოდული</t>
  </si>
  <si>
    <t>დონმზომი, ჩამრთველით და სიგნალით</t>
  </si>
  <si>
    <t>ბას კაბელი (Profibus - Modbus)</t>
  </si>
  <si>
    <t>lump sum</t>
  </si>
  <si>
    <t>ავტომატიზაციის სისტემის პროგრამირება, ტესტირება, დოკუმენტირება</t>
  </si>
  <si>
    <t>ხარჯთაღრიცხვა №5</t>
  </si>
  <si>
    <t>ავტომატიზაცია</t>
  </si>
  <si>
    <t>ავტომატიზაცია (ყველა ხელსაწყოსთან ერთად გათვალისწინებული უნდა იყოს შესაბამისი კაბელები და აღჭურვილობა)</t>
  </si>
  <si>
    <t>სათადარიგო ნაწილები</t>
  </si>
  <si>
    <t>მილების შედუღების ადგილების რადიოგრაფიული შემოწმება</t>
  </si>
  <si>
    <t>გეგმიური დაგროვება მოწყობილობების გარეშე</t>
  </si>
  <si>
    <t>ზედნადები ხარჯი  მოწყობილობების გარეშე</t>
  </si>
  <si>
    <t>ხარჯთაღრიცხვა</t>
  </si>
  <si>
    <t>შესრულებითი ნახაზების მომზადება</t>
  </si>
  <si>
    <t>ნაკრები ხარჯთაღრიცხვა</t>
  </si>
  <si>
    <t>მისასვლელი გზის ფორმირება, მოსწორება-მოშანდაკება</t>
  </si>
  <si>
    <t xml:space="preserve">I ჯგუფის ტუმბო აგრეგატების მართვის ფარი. მართვის ფარი აღჭურვილი უნდა იყოს:                                                                        
1. ერთფაზა მოკლედ შერთვისგან დაცვა;           
2. ფაზათაშორის მოკლედ შერთვისგან დაცვა;  
3. ძრავის თბური დატვირთვისგან დაცვა;          
4. ელ. ძრავის დაცვა მოკლედშერთვისგან;         
5. მშრალი სვლისგან დაცვა;                                  
6. ფაზის დაკარგვისგან დაცვა;                             
7. ძაბვის დისბალანსისგან დაცვა;                         
8. დენის დისბალანსისგან დაცვა.  </t>
  </si>
  <si>
    <t>II ჯგუფის ტუმბო აგრეგატის მართვის ფარი. მართვის ფარი აღჭურვილი უნდა იყოს:                                                                        
1. ერთფაზა მოკლედ შერთვისგან დაცვა;           
2. ფაზათაშორის მოკლედ შერთვისგან დაცვა;  
3. ძრავის თბური დატვირთვისგან დაცვა;          
4. ელ. ძრავის დაცვა მოკლედშერთვისგან;         
5. მშრალი სვლისგან დაცვა;                                  
6. ფაზის დაკარგვისგან დაცვა;                             
7. ძაბვის დისბალანსისგან დაცვა;                         
8. დენის დისბალანსისგან დაცვა;
9. ტუმბო მდორე გამშვები.</t>
  </si>
  <si>
    <t>ტუმბო აგრეგატი 15 მეტრი სიგრძის კაბელით , Q=30 მ3/სთ, H=15 მ, მ.გ.კ. არანაკლებ 70%. მაქსიმალური სიმძლავრე 2.5 კვტ. (ერთი მუშა, ერთი სათადარიგო)</t>
  </si>
  <si>
    <t>ტუმბო აგრეგატის და 15 მეტრი სიგრძის კაბელის შეძენა მონტაჟი, Q=30 მ3/სთ, H=170 მ, მ.გ.კ. არანაკლებ 70%. მაქსიმალური სიმძლავრე 20 კვტ. (მუშა)</t>
  </si>
  <si>
    <t>ყაზბეგის მუნიციპალიტეტის სოფელ ფანშეტში წყალმომარაგების სისტემის მოწყობის სამშენებლო სამუშაოები</t>
  </si>
  <si>
    <t>%</t>
  </si>
  <si>
    <r>
      <rPr>
        <sz val="10"/>
        <rFont val="Sylfaen"/>
        <family val="1"/>
      </rPr>
      <t>III</t>
    </r>
    <r>
      <rPr>
        <sz val="10"/>
        <color theme="1"/>
        <rFont val="Sylfaen"/>
        <family val="1"/>
      </rPr>
      <t xml:space="preserve"> კატეგორიის გრუნტის დამუშავება ექსკავატორით, ადგილზე დაყრით</t>
    </r>
  </si>
  <si>
    <r>
      <t>მ</t>
    </r>
    <r>
      <rPr>
        <vertAlign val="superscript"/>
        <sz val="10"/>
        <color theme="1"/>
        <rFont val="Sylfaen"/>
        <family val="1"/>
      </rPr>
      <t>3</t>
    </r>
  </si>
  <si>
    <r>
      <rPr>
        <sz val="10"/>
        <rFont val="Sylfaen"/>
        <family val="1"/>
      </rPr>
      <t>III</t>
    </r>
    <r>
      <rPr>
        <sz val="10"/>
        <color theme="1"/>
        <rFont val="Sylfaen"/>
        <family val="1"/>
      </rPr>
      <t xml:space="preserve"> კატეგორიის გრუნტის დამუშავება ხელით</t>
    </r>
  </si>
  <si>
    <r>
      <t>1.6 მეტრი გარე დიამეტრის შახტური ჭის გაყვანა ხელით</t>
    </r>
    <r>
      <rPr>
        <sz val="10"/>
        <rFont val="Sylfaen"/>
        <family val="1"/>
      </rPr>
      <t>, III</t>
    </r>
    <r>
      <rPr>
        <sz val="10"/>
        <color theme="1"/>
        <rFont val="Sylfaen"/>
        <family val="1"/>
      </rPr>
      <t xml:space="preserve"> კატეგორიის გრუნტში</t>
    </r>
  </si>
  <si>
    <r>
      <t xml:space="preserve">1.6 მეტრი გარე დიამეტრის შახტური ჭის გაყვანა ხელით, </t>
    </r>
    <r>
      <rPr>
        <sz val="10"/>
        <rFont val="Sylfaen"/>
        <family val="1"/>
      </rPr>
      <t>IV კა</t>
    </r>
    <r>
      <rPr>
        <sz val="10"/>
        <color theme="1"/>
        <rFont val="Sylfaen"/>
        <family val="1"/>
      </rPr>
      <t>ტეგორიის გრუნტში</t>
    </r>
  </si>
  <si>
    <r>
      <t>გრუნტის წყლის მოშორება შახტური ჭიდან, წყალტუმბო 30 მ</t>
    </r>
    <r>
      <rPr>
        <vertAlign val="superscript"/>
        <sz val="10"/>
        <color theme="1"/>
        <rFont val="Sylfaen"/>
        <family val="1"/>
      </rPr>
      <t>3</t>
    </r>
    <r>
      <rPr>
        <sz val="10"/>
        <color theme="1"/>
        <rFont val="Sylfaen"/>
        <family val="1"/>
      </rPr>
      <t>/სთ</t>
    </r>
  </si>
  <si>
    <r>
      <t>მ</t>
    </r>
    <r>
      <rPr>
        <vertAlign val="superscript"/>
        <sz val="10"/>
        <color theme="1"/>
        <rFont val="Sylfaen"/>
        <family val="1"/>
      </rPr>
      <t>2</t>
    </r>
  </si>
  <si>
    <t>წყალსადენის ჭა №1</t>
  </si>
  <si>
    <r>
      <t>ფოლადის წამგვარი 90</t>
    </r>
    <r>
      <rPr>
        <vertAlign val="superscript"/>
        <sz val="10"/>
        <color theme="1"/>
        <rFont val="Sylfaen"/>
        <family val="1"/>
      </rPr>
      <t>0</t>
    </r>
    <r>
      <rPr>
        <sz val="10"/>
        <color theme="1"/>
        <rFont val="Sylfaen"/>
        <family val="1"/>
      </rPr>
      <t>/, R=2D, DN80</t>
    </r>
  </si>
  <si>
    <r>
      <t>ფოლადის წამგვარი 90</t>
    </r>
    <r>
      <rPr>
        <vertAlign val="superscript"/>
        <sz val="10"/>
        <color theme="1"/>
        <rFont val="Sylfaen"/>
        <family val="1"/>
      </rPr>
      <t>0</t>
    </r>
    <r>
      <rPr>
        <sz val="10"/>
        <color theme="1"/>
        <rFont val="Sylfaen"/>
        <family val="1"/>
      </rPr>
      <t>/, R=1.5D, DN150</t>
    </r>
  </si>
  <si>
    <t>ტუმბოს დამჭერი ბრჟენი №1-ის დამზადება და მოწყობა ფოლადის ელემენტებისგან ნახაზის მიხედვით</t>
  </si>
  <si>
    <t>ტუმბოს დამჭერი ბრჟენი №2-ის დამზადება და მოწყობა ფოლადის ელემენტებისგან ნახაზის მიხედვით</t>
  </si>
  <si>
    <t>კარის ჩამკეტი ღერო Φ20მმ</t>
  </si>
  <si>
    <t>არმატურა Φ12-AIII</t>
  </si>
  <si>
    <r>
      <t xml:space="preserve">წყალსადენის ჭა </t>
    </r>
    <r>
      <rPr>
        <sz val="10"/>
        <color theme="1"/>
        <rFont val="Sylfaen"/>
        <family val="1"/>
      </rPr>
      <t>№1</t>
    </r>
  </si>
  <si>
    <r>
      <t>სპილენძის ძარღვიანი კაბელი კვეთით - (5x16)მმ</t>
    </r>
    <r>
      <rPr>
        <vertAlign val="superscript"/>
        <sz val="10"/>
        <rFont val="Sylfaen"/>
        <family val="1"/>
      </rPr>
      <t>2</t>
    </r>
    <r>
      <rPr>
        <sz val="10"/>
        <rFont val="Sylfaen"/>
        <family val="1"/>
      </rPr>
      <t>, 0.4კვ</t>
    </r>
  </si>
  <si>
    <r>
      <t>სპილენძის ძარღვიანი კაბელი კვეთით - (5x10)მმ</t>
    </r>
    <r>
      <rPr>
        <vertAlign val="superscript"/>
        <sz val="10"/>
        <rFont val="Sylfaen"/>
        <family val="1"/>
      </rPr>
      <t>2</t>
    </r>
    <r>
      <rPr>
        <sz val="10"/>
        <rFont val="Sylfaen"/>
        <family val="1"/>
      </rPr>
      <t>, 0.4კვ</t>
    </r>
  </si>
  <si>
    <r>
      <t>სპილენძის ძარღვიანი კაბელი კვეთით - (5x4)მმ</t>
    </r>
    <r>
      <rPr>
        <vertAlign val="superscript"/>
        <sz val="10"/>
        <rFont val="Sylfaen"/>
        <family val="1"/>
      </rPr>
      <t>2</t>
    </r>
    <r>
      <rPr>
        <sz val="10"/>
        <rFont val="Sylfaen"/>
        <family val="1"/>
      </rPr>
      <t>, 0.4კვ</t>
    </r>
  </si>
  <si>
    <r>
      <t>სპილენძის ძარღვიანი კაბელი კვეთით - (3x4)მმ</t>
    </r>
    <r>
      <rPr>
        <vertAlign val="superscript"/>
        <sz val="10"/>
        <rFont val="Sylfaen"/>
        <family val="1"/>
      </rPr>
      <t>2</t>
    </r>
    <r>
      <rPr>
        <sz val="10"/>
        <rFont val="Sylfaen"/>
        <family val="1"/>
      </rPr>
      <t>, 0.22კვ</t>
    </r>
  </si>
  <si>
    <r>
      <t>სპილენძის ძარღვიანი კაბელი კვეთით - (3x2.5)მმ</t>
    </r>
    <r>
      <rPr>
        <vertAlign val="superscript"/>
        <sz val="10"/>
        <rFont val="Sylfaen"/>
        <family val="1"/>
      </rPr>
      <t>2</t>
    </r>
    <r>
      <rPr>
        <sz val="10"/>
        <rFont val="Sylfaen"/>
        <family val="1"/>
      </rPr>
      <t>, 0.22კვ</t>
    </r>
  </si>
  <si>
    <r>
      <t>სპილენძის ძარღვიანი კაბელი კვეთით - (3x1.5)მმ</t>
    </r>
    <r>
      <rPr>
        <vertAlign val="superscript"/>
        <sz val="10"/>
        <rFont val="Sylfaen"/>
        <family val="1"/>
      </rPr>
      <t>2</t>
    </r>
    <r>
      <rPr>
        <sz val="10"/>
        <rFont val="Sylfaen"/>
        <family val="1"/>
      </rPr>
      <t>, 0.22კვ</t>
    </r>
  </si>
  <si>
    <r>
      <t>გამანაწილებელი კოლოფი მომჭერების რიგით გარე დაყენების 2.5 მმ</t>
    </r>
    <r>
      <rPr>
        <vertAlign val="superscript"/>
        <sz val="10"/>
        <rFont val="Sylfaen"/>
        <family val="1"/>
      </rPr>
      <t>2</t>
    </r>
  </si>
  <si>
    <r>
      <t>გამანაწილებელი კოლოფი მომჭერების რიგით 2.5 მმ</t>
    </r>
    <r>
      <rPr>
        <vertAlign val="superscript"/>
        <sz val="10"/>
        <rFont val="Sylfaen"/>
        <family val="1"/>
      </rPr>
      <t>2</t>
    </r>
  </si>
  <si>
    <r>
      <t>მ</t>
    </r>
    <r>
      <rPr>
        <vertAlign val="superscript"/>
        <sz val="10"/>
        <rFont val="Sylfaen"/>
        <family val="1"/>
      </rPr>
      <t>3</t>
    </r>
    <r>
      <rPr>
        <sz val="12"/>
        <rFont val="Arial"/>
        <family val="2"/>
      </rPr>
      <t/>
    </r>
  </si>
  <si>
    <r>
      <t>სპილენძს შიშველი სადენი კვეთ. 10მმ</t>
    </r>
    <r>
      <rPr>
        <vertAlign val="superscript"/>
        <sz val="10"/>
        <rFont val="Sylfae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</si>
</sst>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L_a_r_i_-;\-* #,##0.00\ _L_a_r_i_-;_-* &quot;-&quot;??\ _L_a_r_i_-;_-@_-"/>
    <numFmt numFmtId="164" formatCode="_(* #,##0.00_);_(* \(#,##0.00\);_(* &quot;-&quot;??_);_(@_)"/>
    <numFmt numFmtId="165" formatCode="_(* #,##0.0_);_(* \(#,##0.0\);_(* &quot;-&quot;??_);_(@_)"/>
    <numFmt numFmtId="166" formatCode="#,##0.0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vertAlign val="superscript"/>
      <sz val="10"/>
      <color theme="1"/>
      <name val="Sylfaen"/>
      <family val="1"/>
    </font>
    <font>
      <vertAlign val="superscript"/>
      <sz val="10"/>
      <name val="Sylfaen"/>
      <family val="1"/>
    </font>
    <font>
      <b/>
      <sz val="10"/>
      <color indexed="8"/>
      <name val="Sylfaen"/>
      <family val="1"/>
    </font>
    <font>
      <sz val="10"/>
      <color indexed="8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25">
    <xf numFmtId="0" fontId="0" fillId="0" borderId="0" xfId="0"/>
    <xf numFmtId="164" fontId="0" fillId="0" borderId="0" xfId="1" applyFont="1"/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0" fillId="0" borderId="2" xfId="0" applyBorder="1"/>
    <xf numFmtId="0" fontId="0" fillId="4" borderId="2" xfId="0" applyFill="1" applyBorder="1" applyAlignment="1">
      <alignment horizontal="center" vertical="center"/>
    </xf>
    <xf numFmtId="0" fontId="0" fillId="4" borderId="0" xfId="0" applyFill="1"/>
    <xf numFmtId="0" fontId="5" fillId="4" borderId="3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4" fontId="7" fillId="0" borderId="0" xfId="0" applyNumberFormat="1" applyFont="1"/>
    <xf numFmtId="0" fontId="0" fillId="0" borderId="0" xfId="0" applyFill="1"/>
    <xf numFmtId="0" fontId="5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 shrinkToFi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64" fontId="12" fillId="0" borderId="2" xfId="1" applyFont="1" applyBorder="1" applyAlignment="1">
      <alignment vertical="center"/>
    </xf>
    <xf numFmtId="164" fontId="12" fillId="0" borderId="5" xfId="1" applyFont="1" applyFill="1" applyBorder="1" applyAlignment="1">
      <alignment vertical="center"/>
    </xf>
    <xf numFmtId="0" fontId="12" fillId="4" borderId="9" xfId="0" applyFont="1" applyFill="1" applyBorder="1" applyAlignment="1">
      <alignment horizontal="center" vertical="top" wrapText="1"/>
    </xf>
    <xf numFmtId="0" fontId="12" fillId="4" borderId="15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/>
    </xf>
    <xf numFmtId="164" fontId="13" fillId="0" borderId="2" xfId="1" applyFont="1" applyBorder="1" applyAlignment="1">
      <alignment vertical="center"/>
    </xf>
    <xf numFmtId="0" fontId="12" fillId="0" borderId="2" xfId="0" applyFont="1" applyBorder="1" applyAlignment="1">
      <alignment horizontal="center"/>
    </xf>
    <xf numFmtId="9" fontId="12" fillId="0" borderId="2" xfId="0" applyNumberFormat="1" applyFont="1" applyBorder="1" applyAlignment="1">
      <alignment horizontal="center"/>
    </xf>
    <xf numFmtId="164" fontId="12" fillId="0" borderId="2" xfId="1" applyFont="1" applyBorder="1"/>
    <xf numFmtId="0" fontId="13" fillId="0" borderId="2" xfId="0" applyFont="1" applyBorder="1" applyAlignment="1">
      <alignment horizontal="center"/>
    </xf>
    <xf numFmtId="164" fontId="13" fillId="0" borderId="2" xfId="1" applyFont="1" applyBorder="1"/>
    <xf numFmtId="167" fontId="12" fillId="0" borderId="2" xfId="1" applyNumberFormat="1" applyFont="1" applyBorder="1"/>
    <xf numFmtId="0" fontId="12" fillId="0" borderId="0" xfId="0" applyFont="1"/>
    <xf numFmtId="0" fontId="11" fillId="0" borderId="1" xfId="2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top"/>
    </xf>
    <xf numFmtId="165" fontId="12" fillId="3" borderId="2" xfId="1" applyNumberFormat="1" applyFont="1" applyFill="1" applyBorder="1"/>
    <xf numFmtId="164" fontId="12" fillId="3" borderId="2" xfId="1" applyFont="1" applyFill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165" fontId="12" fillId="0" borderId="2" xfId="1" applyNumberFormat="1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top" wrapText="1"/>
    </xf>
    <xf numFmtId="165" fontId="12" fillId="0" borderId="5" xfId="1" applyNumberFormat="1" applyFont="1" applyFill="1" applyBorder="1" applyAlignment="1">
      <alignment vertical="center"/>
    </xf>
    <xf numFmtId="0" fontId="12" fillId="0" borderId="0" xfId="0" applyFont="1" applyFill="1"/>
    <xf numFmtId="0" fontId="12" fillId="0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top" wrapText="1"/>
    </xf>
    <xf numFmtId="165" fontId="12" fillId="3" borderId="2" xfId="1" applyNumberFormat="1" applyFont="1" applyFill="1" applyBorder="1" applyAlignment="1">
      <alignment vertical="center"/>
    </xf>
    <xf numFmtId="164" fontId="12" fillId="3" borderId="2" xfId="1" applyFont="1" applyFill="1" applyBorder="1" applyAlignment="1">
      <alignment vertical="center"/>
    </xf>
    <xf numFmtId="0" fontId="14" fillId="0" borderId="2" xfId="0" applyFont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165" fontId="12" fillId="0" borderId="4" xfId="1" applyNumberFormat="1" applyFont="1" applyFill="1" applyBorder="1" applyAlignment="1">
      <alignment vertical="center"/>
    </xf>
    <xf numFmtId="164" fontId="12" fillId="0" borderId="4" xfId="1" applyFont="1" applyFill="1" applyBorder="1" applyAlignment="1">
      <alignment vertical="center"/>
    </xf>
    <xf numFmtId="164" fontId="12" fillId="0" borderId="0" xfId="0" applyNumberFormat="1" applyFont="1"/>
    <xf numFmtId="0" fontId="14" fillId="0" borderId="2" xfId="0" applyFont="1" applyFill="1" applyBorder="1" applyAlignment="1">
      <alignment vertical="top" wrapText="1"/>
    </xf>
    <xf numFmtId="165" fontId="12" fillId="0" borderId="2" xfId="1" applyNumberFormat="1" applyFont="1" applyFill="1" applyBorder="1" applyAlignment="1">
      <alignment vertical="center"/>
    </xf>
    <xf numFmtId="164" fontId="12" fillId="0" borderId="2" xfId="1" applyFont="1" applyFill="1" applyBorder="1" applyAlignment="1">
      <alignment vertical="center"/>
    </xf>
    <xf numFmtId="0" fontId="12" fillId="0" borderId="2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top" wrapText="1"/>
    </xf>
    <xf numFmtId="165" fontId="12" fillId="4" borderId="2" xfId="1" applyNumberFormat="1" applyFont="1" applyFill="1" applyBorder="1" applyAlignment="1">
      <alignment vertical="center"/>
    </xf>
    <xf numFmtId="164" fontId="12" fillId="4" borderId="2" xfId="1" applyFont="1" applyFill="1" applyBorder="1" applyAlignment="1">
      <alignment vertical="center"/>
    </xf>
    <xf numFmtId="0" fontId="12" fillId="4" borderId="0" xfId="0" applyFont="1" applyFill="1"/>
    <xf numFmtId="165" fontId="13" fillId="0" borderId="2" xfId="1" applyNumberFormat="1" applyFont="1" applyBorder="1" applyAlignment="1">
      <alignment vertical="center"/>
    </xf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164" fontId="12" fillId="0" borderId="0" xfId="1" applyFont="1"/>
    <xf numFmtId="2" fontId="12" fillId="0" borderId="2" xfId="0" applyNumberFormat="1" applyFont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top" wrapText="1"/>
    </xf>
    <xf numFmtId="165" fontId="12" fillId="0" borderId="6" xfId="1" applyNumberFormat="1" applyFont="1" applyFill="1" applyBorder="1" applyAlignment="1">
      <alignment vertical="center"/>
    </xf>
    <xf numFmtId="164" fontId="12" fillId="0" borderId="6" xfId="1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164" fontId="12" fillId="0" borderId="0" xfId="0" applyNumberFormat="1" applyFont="1" applyFill="1"/>
    <xf numFmtId="0" fontId="12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top" wrapText="1"/>
    </xf>
    <xf numFmtId="165" fontId="13" fillId="0" borderId="2" xfId="1" applyNumberFormat="1" applyFont="1" applyFill="1" applyBorder="1" applyAlignment="1">
      <alignment horizontal="center" vertical="center"/>
    </xf>
    <xf numFmtId="164" fontId="13" fillId="0" borderId="2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2" xfId="0" applyFont="1" applyFill="1" applyBorder="1" applyAlignment="1">
      <alignment horizontal="right" vertical="top" wrapText="1"/>
    </xf>
    <xf numFmtId="2" fontId="12" fillId="0" borderId="0" xfId="0" applyNumberFormat="1" applyFont="1"/>
    <xf numFmtId="2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horizontal="left" vertical="top" wrapText="1"/>
    </xf>
    <xf numFmtId="164" fontId="12" fillId="0" borderId="2" xfId="1" applyNumberFormat="1" applyFont="1" applyFill="1" applyBorder="1" applyAlignment="1">
      <alignment vertical="center"/>
    </xf>
    <xf numFmtId="0" fontId="14" fillId="0" borderId="0" xfId="3" applyFont="1"/>
    <xf numFmtId="0" fontId="11" fillId="0" borderId="0" xfId="2" applyFont="1" applyFill="1" applyBorder="1" applyAlignment="1">
      <alignment vertical="center" wrapText="1" shrinkToFit="1"/>
    </xf>
    <xf numFmtId="0" fontId="14" fillId="0" borderId="2" xfId="3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left" vertical="center" wrapText="1"/>
    </xf>
    <xf numFmtId="0" fontId="14" fillId="0" borderId="2" xfId="3" applyNumberFormat="1" applyFont="1" applyFill="1" applyBorder="1" applyAlignment="1">
      <alignment horizontal="center" vertical="center" wrapText="1"/>
    </xf>
    <xf numFmtId="3" fontId="14" fillId="0" borderId="2" xfId="3" applyNumberFormat="1" applyFont="1" applyFill="1" applyBorder="1" applyAlignment="1">
      <alignment horizontal="center" vertical="center"/>
    </xf>
    <xf numFmtId="164" fontId="14" fillId="0" borderId="2" xfId="1" applyFont="1" applyBorder="1" applyAlignment="1">
      <alignment vertical="center"/>
    </xf>
    <xf numFmtId="0" fontId="14" fillId="0" borderId="0" xfId="4" applyFont="1" applyFill="1" applyAlignment="1">
      <alignment vertical="center" wrapText="1"/>
    </xf>
    <xf numFmtId="0" fontId="14" fillId="0" borderId="2" xfId="3" applyFont="1" applyFill="1" applyBorder="1" applyAlignment="1">
      <alignment horizontal="left" vertical="center"/>
    </xf>
    <xf numFmtId="0" fontId="14" fillId="0" borderId="2" xfId="3" applyFont="1" applyFill="1" applyBorder="1" applyAlignment="1">
      <alignment horizontal="center" vertical="center" wrapText="1"/>
    </xf>
    <xf numFmtId="4" fontId="14" fillId="0" borderId="2" xfId="3" applyNumberFormat="1" applyFont="1" applyFill="1" applyBorder="1" applyAlignment="1">
      <alignment horizontal="center" vertical="center"/>
    </xf>
    <xf numFmtId="43" fontId="14" fillId="0" borderId="0" xfId="4" applyNumberFormat="1" applyFont="1" applyFill="1" applyAlignment="1">
      <alignment vertical="center" wrapText="1"/>
    </xf>
    <xf numFmtId="166" fontId="14" fillId="0" borderId="2" xfId="3" applyNumberFormat="1" applyFont="1" applyFill="1" applyBorder="1" applyAlignment="1">
      <alignment horizontal="center" vertical="center"/>
    </xf>
    <xf numFmtId="0" fontId="14" fillId="0" borderId="0" xfId="3" applyFont="1" applyAlignment="1">
      <alignment vertical="center" wrapText="1"/>
    </xf>
    <xf numFmtId="0" fontId="17" fillId="3" borderId="2" xfId="18" applyFont="1" applyFill="1" applyBorder="1" applyAlignment="1" applyProtection="1">
      <alignment horizontal="left" vertical="center" wrapText="1"/>
      <protection locked="0"/>
    </xf>
    <xf numFmtId="0" fontId="18" fillId="0" borderId="2" xfId="18" applyFont="1" applyFill="1" applyBorder="1" applyAlignment="1" applyProtection="1">
      <alignment horizontal="left" vertical="center" wrapText="1"/>
      <protection locked="0"/>
    </xf>
    <xf numFmtId="0" fontId="18" fillId="0" borderId="2" xfId="18" applyFont="1" applyFill="1" applyBorder="1" applyAlignment="1" applyProtection="1">
      <alignment horizontal="center" vertical="center" wrapText="1"/>
      <protection locked="0"/>
    </xf>
    <xf numFmtId="164" fontId="18" fillId="0" borderId="2" xfId="1" quotePrefix="1" applyFont="1" applyFill="1" applyBorder="1" applyAlignment="1" applyProtection="1">
      <alignment horizontal="right" vertical="center" wrapText="1"/>
      <protection locked="0"/>
    </xf>
    <xf numFmtId="0" fontId="14" fillId="0" borderId="2" xfId="18" applyFont="1" applyFill="1" applyBorder="1" applyAlignment="1" applyProtection="1">
      <alignment horizontal="left" vertical="center" wrapText="1"/>
      <protection locked="0"/>
    </xf>
    <xf numFmtId="0" fontId="18" fillId="0" borderId="2" xfId="18" applyFont="1" applyFill="1" applyBorder="1" applyAlignment="1" applyProtection="1">
      <alignment vertical="center" wrapText="1"/>
      <protection locked="0"/>
    </xf>
    <xf numFmtId="164" fontId="18" fillId="0" borderId="2" xfId="1" applyFont="1" applyFill="1" applyBorder="1" applyAlignment="1" applyProtection="1">
      <alignment horizontal="right" vertical="center" wrapText="1"/>
      <protection locked="0"/>
    </xf>
    <xf numFmtId="164" fontId="13" fillId="0" borderId="2" xfId="1" applyFont="1" applyFill="1" applyBorder="1" applyAlignment="1">
      <alignment vertical="center"/>
    </xf>
    <xf numFmtId="164" fontId="12" fillId="0" borderId="2" xfId="1" applyFont="1" applyFill="1" applyBorder="1"/>
  </cellXfs>
  <cellStyles count="19">
    <cellStyle name="Comma" xfId="1" builtinId="3"/>
    <cellStyle name="Excel Built-in Normal" xfId="5"/>
    <cellStyle name="Excel Built-in Normal 1" xfId="6"/>
    <cellStyle name="Normal" xfId="0" builtinId="0"/>
    <cellStyle name="Normal 10" xfId="7"/>
    <cellStyle name="Normal 10 10" xfId="18"/>
    <cellStyle name="Normal 14" xfId="8"/>
    <cellStyle name="Normal 16_axalqalaqis skola " xfId="9"/>
    <cellStyle name="Normal 2" xfId="3"/>
    <cellStyle name="Normal 2 2" xfId="10"/>
    <cellStyle name="Normal 2 2 2" xfId="11"/>
    <cellStyle name="Normal 2 2_MCXETA yazarma- Copy" xfId="12"/>
    <cellStyle name="Normal 2_---SUL--- GORI-HOSPITALI-BOLO" xfId="13"/>
    <cellStyle name="Normal 3" xfId="14"/>
    <cellStyle name="Normal 4" xfId="15"/>
    <cellStyle name="Normal 8" xfId="16"/>
    <cellStyle name="Normal_Azavreti 2" xfId="4"/>
    <cellStyle name="Standard 2" xfId="17"/>
    <cellStyle name="Обычный_Лист1" xfId="2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211"/>
  <sheetViews>
    <sheetView view="pageBreakPreview" zoomScale="130" zoomScaleSheetLayoutView="130" workbookViewId="0">
      <selection activeCell="G1" sqref="G1:G1048576"/>
    </sheetView>
  </sheetViews>
  <sheetFormatPr defaultRowHeight="15" x14ac:dyDescent="0.25"/>
  <cols>
    <col min="1" max="1" width="3" customWidth="1"/>
    <col min="2" max="2" width="4.5703125" customWidth="1"/>
    <col min="3" max="3" width="54.140625" customWidth="1"/>
    <col min="4" max="4" width="11.42578125" customWidth="1"/>
    <col min="5" max="5" width="16.42578125" customWidth="1"/>
    <col min="6" max="6" width="12.140625" bestFit="1" customWidth="1"/>
    <col min="7" max="7" width="34.5703125" customWidth="1"/>
  </cols>
  <sheetData>
    <row r="2" spans="1:7" ht="15.75" customHeight="1" x14ac:dyDescent="0.25">
      <c r="B2" s="19" t="s">
        <v>231</v>
      </c>
      <c r="C2" s="19"/>
      <c r="D2" s="19"/>
      <c r="E2" s="19"/>
    </row>
    <row r="3" spans="1:7" ht="15.75" customHeight="1" x14ac:dyDescent="0.25">
      <c r="B3" s="19"/>
      <c r="C3" s="19"/>
      <c r="D3" s="19"/>
      <c r="E3" s="19"/>
    </row>
    <row r="4" spans="1:7" ht="15.75" customHeight="1" x14ac:dyDescent="0.25">
      <c r="B4" s="19"/>
      <c r="C4" s="19"/>
      <c r="D4" s="19"/>
      <c r="E4" s="19"/>
    </row>
    <row r="5" spans="1:7" x14ac:dyDescent="0.25">
      <c r="B5" s="19" t="s">
        <v>225</v>
      </c>
      <c r="C5" s="19"/>
      <c r="D5" s="19"/>
      <c r="E5" s="19"/>
    </row>
    <row r="6" spans="1:7" ht="15.75" x14ac:dyDescent="0.25">
      <c r="B6" s="16"/>
      <c r="C6" s="16"/>
      <c r="D6" s="16"/>
      <c r="E6" s="16"/>
    </row>
    <row r="7" spans="1:7" x14ac:dyDescent="0.25">
      <c r="B7" s="17" t="s">
        <v>6</v>
      </c>
      <c r="C7" s="20" t="s">
        <v>223</v>
      </c>
      <c r="D7" s="21"/>
      <c r="E7" s="22" t="s">
        <v>5</v>
      </c>
    </row>
    <row r="8" spans="1:7" x14ac:dyDescent="0.25">
      <c r="B8" s="18"/>
      <c r="C8" s="23"/>
      <c r="D8" s="24"/>
      <c r="E8" s="25"/>
      <c r="G8" s="2"/>
    </row>
    <row r="9" spans="1:7" x14ac:dyDescent="0.25">
      <c r="B9" s="10">
        <v>1</v>
      </c>
      <c r="C9" s="26" t="str">
        <f>'მიწის სამუშაოები'!A4</f>
        <v>მიწის სამუშაოები</v>
      </c>
      <c r="D9" s="27"/>
      <c r="E9" s="28"/>
      <c r="G9" s="3"/>
    </row>
    <row r="10" spans="1:7" x14ac:dyDescent="0.25">
      <c r="B10" s="10">
        <v>2</v>
      </c>
      <c r="C10" s="26" t="str">
        <f>'მექანიკური ნაწილი'!A4</f>
        <v>მექანიკური ნაწილი</v>
      </c>
      <c r="D10" s="27"/>
      <c r="E10" s="28"/>
      <c r="G10" s="3"/>
    </row>
    <row r="11" spans="1:7" x14ac:dyDescent="0.25">
      <c r="B11" s="10">
        <v>3</v>
      </c>
      <c r="C11" s="26" t="str">
        <f>'კონსტრუქციული ნაწილი'!A4</f>
        <v>კონსტრუქციული ნაწილი</v>
      </c>
      <c r="D11" s="27"/>
      <c r="E11" s="28"/>
      <c r="G11" s="3"/>
    </row>
    <row r="12" spans="1:7" x14ac:dyDescent="0.25">
      <c r="B12" s="10">
        <v>4</v>
      </c>
      <c r="C12" s="26" t="str">
        <f>'ფანშეტი - ელექტრო'!A3</f>
        <v>ელექტროტექნიკური ნაწილი</v>
      </c>
      <c r="D12" s="27"/>
      <c r="E12" s="28"/>
      <c r="G12" s="3"/>
    </row>
    <row r="13" spans="1:7" s="13" customFormat="1" x14ac:dyDescent="0.25">
      <c r="B13" s="15">
        <v>5</v>
      </c>
      <c r="C13" s="26" t="str">
        <f>ავტომატიზაცია!A4</f>
        <v>ავტომატიზაცია</v>
      </c>
      <c r="D13" s="27"/>
      <c r="E13" s="29"/>
      <c r="G13" s="14"/>
    </row>
    <row r="14" spans="1:7" s="6" customFormat="1" x14ac:dyDescent="0.25">
      <c r="A14" s="13"/>
      <c r="B14" s="5"/>
      <c r="C14" s="30"/>
      <c r="D14" s="31"/>
      <c r="E14" s="32"/>
      <c r="G14" s="7"/>
    </row>
    <row r="15" spans="1:7" s="9" customFormat="1" x14ac:dyDescent="0.25">
      <c r="B15" s="10"/>
      <c r="C15" s="33" t="s">
        <v>5</v>
      </c>
      <c r="D15" s="34"/>
      <c r="E15" s="35"/>
      <c r="G15" s="11"/>
    </row>
    <row r="16" spans="1:7" ht="15.75" x14ac:dyDescent="0.3">
      <c r="B16" s="4"/>
      <c r="C16" s="36" t="s">
        <v>77</v>
      </c>
      <c r="D16" s="37">
        <v>0.03</v>
      </c>
      <c r="E16" s="38"/>
    </row>
    <row r="17" spans="2:6" s="9" customFormat="1" ht="15.75" x14ac:dyDescent="0.3">
      <c r="B17" s="8"/>
      <c r="C17" s="33" t="s">
        <v>5</v>
      </c>
      <c r="D17" s="39"/>
      <c r="E17" s="40"/>
    </row>
    <row r="18" spans="2:6" ht="15.75" x14ac:dyDescent="0.3">
      <c r="B18" s="4"/>
      <c r="C18" s="36" t="s">
        <v>78</v>
      </c>
      <c r="D18" s="37">
        <v>0.18</v>
      </c>
      <c r="E18" s="38"/>
    </row>
    <row r="19" spans="2:6" s="9" customFormat="1" ht="15.75" x14ac:dyDescent="0.3">
      <c r="B19" s="8"/>
      <c r="C19" s="33" t="s">
        <v>5</v>
      </c>
      <c r="D19" s="39"/>
      <c r="E19" s="40"/>
      <c r="F19" s="12"/>
    </row>
    <row r="20" spans="2:6" ht="15.75" x14ac:dyDescent="0.3">
      <c r="B20" s="4"/>
      <c r="C20" s="36" t="s">
        <v>224</v>
      </c>
      <c r="D20" s="37"/>
      <c r="E20" s="41"/>
    </row>
    <row r="21" spans="2:6" s="9" customFormat="1" ht="15.75" x14ac:dyDescent="0.3">
      <c r="B21" s="8"/>
      <c r="C21" s="33" t="s">
        <v>5</v>
      </c>
      <c r="D21" s="39"/>
      <c r="E21" s="40"/>
      <c r="F21" s="12"/>
    </row>
    <row r="22" spans="2:6" x14ac:dyDescent="0.25">
      <c r="E22" s="1"/>
    </row>
    <row r="23" spans="2:6" x14ac:dyDescent="0.25">
      <c r="E23" s="1"/>
    </row>
    <row r="24" spans="2:6" x14ac:dyDescent="0.25">
      <c r="E24" s="1"/>
    </row>
    <row r="25" spans="2:6" x14ac:dyDescent="0.25">
      <c r="E25" s="1"/>
    </row>
    <row r="26" spans="2:6" x14ac:dyDescent="0.25">
      <c r="E26" s="1"/>
    </row>
    <row r="27" spans="2:6" x14ac:dyDescent="0.25">
      <c r="E27" s="1"/>
    </row>
    <row r="28" spans="2:6" x14ac:dyDescent="0.25">
      <c r="E28" s="1"/>
    </row>
    <row r="29" spans="2:6" x14ac:dyDescent="0.25">
      <c r="E29" s="1"/>
    </row>
    <row r="30" spans="2:6" x14ac:dyDescent="0.25">
      <c r="E30" s="1"/>
    </row>
    <row r="31" spans="2:6" x14ac:dyDescent="0.25">
      <c r="E31" s="1"/>
    </row>
    <row r="32" spans="2:6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  <row r="45" spans="5:5" x14ac:dyDescent="0.25">
      <c r="E45" s="1"/>
    </row>
    <row r="46" spans="5:5" x14ac:dyDescent="0.25">
      <c r="E46" s="1"/>
    </row>
    <row r="47" spans="5:5" x14ac:dyDescent="0.25">
      <c r="E47" s="1"/>
    </row>
    <row r="48" spans="5:5" x14ac:dyDescent="0.25">
      <c r="E48" s="1"/>
    </row>
    <row r="49" spans="5:5" x14ac:dyDescent="0.25">
      <c r="E49" s="1"/>
    </row>
    <row r="50" spans="5:5" x14ac:dyDescent="0.25">
      <c r="E50" s="1"/>
    </row>
    <row r="51" spans="5:5" x14ac:dyDescent="0.25">
      <c r="E51" s="1"/>
    </row>
    <row r="52" spans="5:5" x14ac:dyDescent="0.25">
      <c r="E52" s="1"/>
    </row>
    <row r="53" spans="5:5" x14ac:dyDescent="0.25">
      <c r="E53" s="1"/>
    </row>
    <row r="54" spans="5:5" x14ac:dyDescent="0.25">
      <c r="E54" s="1"/>
    </row>
    <row r="55" spans="5:5" x14ac:dyDescent="0.25">
      <c r="E55" s="1"/>
    </row>
    <row r="56" spans="5:5" x14ac:dyDescent="0.25">
      <c r="E56" s="1"/>
    </row>
    <row r="57" spans="5:5" x14ac:dyDescent="0.25">
      <c r="E57" s="1"/>
    </row>
    <row r="58" spans="5:5" x14ac:dyDescent="0.25">
      <c r="E58" s="1"/>
    </row>
    <row r="59" spans="5:5" x14ac:dyDescent="0.25">
      <c r="E59" s="1"/>
    </row>
    <row r="60" spans="5:5" x14ac:dyDescent="0.25">
      <c r="E60" s="1"/>
    </row>
    <row r="61" spans="5:5" x14ac:dyDescent="0.25">
      <c r="E61" s="1"/>
    </row>
    <row r="62" spans="5:5" x14ac:dyDescent="0.25">
      <c r="E62" s="1"/>
    </row>
    <row r="63" spans="5:5" x14ac:dyDescent="0.25">
      <c r="E63" s="1"/>
    </row>
    <row r="64" spans="5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  <row r="132" spans="5:5" x14ac:dyDescent="0.25">
      <c r="E132" s="1"/>
    </row>
    <row r="133" spans="5:5" x14ac:dyDescent="0.25">
      <c r="E133" s="1"/>
    </row>
    <row r="134" spans="5:5" x14ac:dyDescent="0.25">
      <c r="E134" s="1"/>
    </row>
    <row r="135" spans="5:5" x14ac:dyDescent="0.25">
      <c r="E135" s="1"/>
    </row>
    <row r="136" spans="5:5" x14ac:dyDescent="0.25">
      <c r="E136" s="1"/>
    </row>
    <row r="137" spans="5:5" x14ac:dyDescent="0.25">
      <c r="E137" s="1"/>
    </row>
    <row r="138" spans="5:5" x14ac:dyDescent="0.25">
      <c r="E138" s="1"/>
    </row>
    <row r="139" spans="5:5" x14ac:dyDescent="0.25">
      <c r="E139" s="1"/>
    </row>
    <row r="140" spans="5:5" x14ac:dyDescent="0.25">
      <c r="E140" s="1"/>
    </row>
    <row r="141" spans="5:5" x14ac:dyDescent="0.25">
      <c r="E141" s="1"/>
    </row>
    <row r="142" spans="5:5" x14ac:dyDescent="0.25">
      <c r="E142" s="1"/>
    </row>
    <row r="143" spans="5:5" x14ac:dyDescent="0.25">
      <c r="E143" s="1"/>
    </row>
    <row r="144" spans="5:5" x14ac:dyDescent="0.25">
      <c r="E144" s="1"/>
    </row>
    <row r="145" spans="5:5" x14ac:dyDescent="0.25">
      <c r="E145" s="1"/>
    </row>
    <row r="146" spans="5:5" x14ac:dyDescent="0.25">
      <c r="E146" s="1"/>
    </row>
    <row r="147" spans="5:5" x14ac:dyDescent="0.25">
      <c r="E147" s="1"/>
    </row>
    <row r="148" spans="5:5" x14ac:dyDescent="0.25">
      <c r="E148" s="1"/>
    </row>
    <row r="149" spans="5:5" x14ac:dyDescent="0.25">
      <c r="E149" s="1"/>
    </row>
    <row r="150" spans="5:5" x14ac:dyDescent="0.25">
      <c r="E150" s="1"/>
    </row>
    <row r="151" spans="5:5" x14ac:dyDescent="0.25">
      <c r="E151" s="1"/>
    </row>
    <row r="152" spans="5:5" x14ac:dyDescent="0.25">
      <c r="E152" s="1"/>
    </row>
    <row r="153" spans="5:5" x14ac:dyDescent="0.25">
      <c r="E153" s="1"/>
    </row>
    <row r="154" spans="5:5" x14ac:dyDescent="0.25">
      <c r="E154" s="1"/>
    </row>
    <row r="155" spans="5:5" x14ac:dyDescent="0.25">
      <c r="E155" s="1"/>
    </row>
    <row r="156" spans="5:5" x14ac:dyDescent="0.25">
      <c r="E156" s="1"/>
    </row>
    <row r="157" spans="5:5" x14ac:dyDescent="0.25">
      <c r="E157" s="1"/>
    </row>
    <row r="158" spans="5:5" x14ac:dyDescent="0.25">
      <c r="E158" s="1"/>
    </row>
    <row r="159" spans="5:5" x14ac:dyDescent="0.25">
      <c r="E159" s="1"/>
    </row>
    <row r="160" spans="5:5" x14ac:dyDescent="0.25">
      <c r="E160" s="1"/>
    </row>
    <row r="161" spans="5:5" x14ac:dyDescent="0.25">
      <c r="E161" s="1"/>
    </row>
    <row r="162" spans="5:5" x14ac:dyDescent="0.25">
      <c r="E162" s="1"/>
    </row>
    <row r="163" spans="5:5" x14ac:dyDescent="0.25">
      <c r="E163" s="1"/>
    </row>
    <row r="164" spans="5:5" x14ac:dyDescent="0.25">
      <c r="E164" s="1"/>
    </row>
    <row r="165" spans="5:5" x14ac:dyDescent="0.25">
      <c r="E165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  <row r="169" spans="5:5" x14ac:dyDescent="0.25">
      <c r="E169" s="1"/>
    </row>
    <row r="170" spans="5:5" x14ac:dyDescent="0.25">
      <c r="E170" s="1"/>
    </row>
    <row r="171" spans="5:5" x14ac:dyDescent="0.25">
      <c r="E171" s="1"/>
    </row>
    <row r="172" spans="5:5" x14ac:dyDescent="0.25">
      <c r="E172" s="1"/>
    </row>
    <row r="173" spans="5:5" x14ac:dyDescent="0.25">
      <c r="E173" s="1"/>
    </row>
    <row r="174" spans="5:5" x14ac:dyDescent="0.25">
      <c r="E174" s="1"/>
    </row>
    <row r="175" spans="5:5" x14ac:dyDescent="0.25">
      <c r="E175" s="1"/>
    </row>
    <row r="176" spans="5:5" x14ac:dyDescent="0.25">
      <c r="E176" s="1"/>
    </row>
    <row r="177" spans="5:5" x14ac:dyDescent="0.25">
      <c r="E177" s="1"/>
    </row>
    <row r="178" spans="5:5" x14ac:dyDescent="0.25">
      <c r="E178" s="1"/>
    </row>
    <row r="179" spans="5:5" x14ac:dyDescent="0.25">
      <c r="E179" s="1"/>
    </row>
    <row r="180" spans="5:5" x14ac:dyDescent="0.25">
      <c r="E180" s="1"/>
    </row>
    <row r="181" spans="5:5" x14ac:dyDescent="0.25">
      <c r="E181" s="1"/>
    </row>
    <row r="182" spans="5:5" x14ac:dyDescent="0.25">
      <c r="E182" s="1"/>
    </row>
    <row r="183" spans="5:5" x14ac:dyDescent="0.25">
      <c r="E183" s="1"/>
    </row>
    <row r="184" spans="5:5" x14ac:dyDescent="0.25">
      <c r="E184" s="1"/>
    </row>
    <row r="185" spans="5:5" x14ac:dyDescent="0.25">
      <c r="E185" s="1"/>
    </row>
    <row r="186" spans="5:5" x14ac:dyDescent="0.25">
      <c r="E186" s="1"/>
    </row>
    <row r="187" spans="5:5" x14ac:dyDescent="0.25">
      <c r="E187" s="1"/>
    </row>
    <row r="188" spans="5:5" x14ac:dyDescent="0.25">
      <c r="E188" s="1"/>
    </row>
    <row r="189" spans="5:5" x14ac:dyDescent="0.25">
      <c r="E189" s="1"/>
    </row>
    <row r="190" spans="5:5" x14ac:dyDescent="0.25">
      <c r="E190" s="1"/>
    </row>
    <row r="191" spans="5:5" x14ac:dyDescent="0.25">
      <c r="E191" s="1"/>
    </row>
    <row r="192" spans="5:5" x14ac:dyDescent="0.25">
      <c r="E192" s="1"/>
    </row>
    <row r="193" spans="5:5" x14ac:dyDescent="0.25">
      <c r="E193" s="1"/>
    </row>
    <row r="194" spans="5:5" x14ac:dyDescent="0.25">
      <c r="E194" s="1"/>
    </row>
    <row r="195" spans="5:5" x14ac:dyDescent="0.25">
      <c r="E195" s="1"/>
    </row>
    <row r="196" spans="5:5" x14ac:dyDescent="0.25">
      <c r="E196" s="1"/>
    </row>
    <row r="197" spans="5:5" x14ac:dyDescent="0.25">
      <c r="E197" s="1"/>
    </row>
    <row r="198" spans="5:5" x14ac:dyDescent="0.25">
      <c r="E198" s="1"/>
    </row>
    <row r="199" spans="5:5" x14ac:dyDescent="0.25">
      <c r="E199" s="1"/>
    </row>
    <row r="200" spans="5:5" x14ac:dyDescent="0.25">
      <c r="E200" s="1"/>
    </row>
    <row r="201" spans="5:5" x14ac:dyDescent="0.25">
      <c r="E201" s="1"/>
    </row>
    <row r="202" spans="5:5" x14ac:dyDescent="0.25">
      <c r="E202" s="1"/>
    </row>
    <row r="203" spans="5:5" x14ac:dyDescent="0.25">
      <c r="E203" s="1"/>
    </row>
    <row r="204" spans="5:5" x14ac:dyDescent="0.25">
      <c r="E204" s="1"/>
    </row>
    <row r="205" spans="5:5" x14ac:dyDescent="0.25">
      <c r="E205" s="1"/>
    </row>
    <row r="206" spans="5:5" x14ac:dyDescent="0.25">
      <c r="E206" s="1"/>
    </row>
    <row r="207" spans="5:5" x14ac:dyDescent="0.25">
      <c r="E207" s="1"/>
    </row>
    <row r="208" spans="5:5" x14ac:dyDescent="0.25">
      <c r="E208" s="1"/>
    </row>
    <row r="209" spans="5:5" x14ac:dyDescent="0.25">
      <c r="E209" s="1"/>
    </row>
    <row r="210" spans="5:5" x14ac:dyDescent="0.25">
      <c r="E210" s="1"/>
    </row>
    <row r="211" spans="5:5" x14ac:dyDescent="0.25">
      <c r="E211" s="1"/>
    </row>
  </sheetData>
  <mergeCells count="13">
    <mergeCell ref="C14:E14"/>
    <mergeCell ref="C9:D9"/>
    <mergeCell ref="C10:D10"/>
    <mergeCell ref="C11:D11"/>
    <mergeCell ref="C12:D12"/>
    <mergeCell ref="C13:D13"/>
    <mergeCell ref="C7:D8"/>
    <mergeCell ref="B5:E5"/>
    <mergeCell ref="B6:E6"/>
    <mergeCell ref="B7:B8"/>
    <mergeCell ref="E7:E8"/>
    <mergeCell ref="B2:E3"/>
    <mergeCell ref="B4:E4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I241"/>
  <sheetViews>
    <sheetView view="pageBreakPreview" topLeftCell="A37" zoomScale="130" zoomScaleSheetLayoutView="130" workbookViewId="0">
      <selection activeCell="H1" sqref="H1:H1048576"/>
    </sheetView>
  </sheetViews>
  <sheetFormatPr defaultRowHeight="15" x14ac:dyDescent="0.3"/>
  <cols>
    <col min="1" max="1" width="4.5703125" style="42" customWidth="1"/>
    <col min="2" max="2" width="45.85546875" style="42" customWidth="1"/>
    <col min="3" max="3" width="9.140625" style="42"/>
    <col min="4" max="4" width="9.7109375" style="42" customWidth="1"/>
    <col min="5" max="6" width="11.85546875" style="42" customWidth="1"/>
    <col min="7" max="7" width="12.140625" style="42" bestFit="1" customWidth="1"/>
    <col min="8" max="16384" width="9.140625" style="42"/>
  </cols>
  <sheetData>
    <row r="2" spans="1:6" ht="35.25" customHeight="1" x14ac:dyDescent="0.3">
      <c r="A2" s="19" t="s">
        <v>231</v>
      </c>
      <c r="B2" s="19"/>
      <c r="C2" s="19"/>
      <c r="D2" s="19"/>
      <c r="E2" s="19"/>
      <c r="F2" s="19"/>
    </row>
    <row r="3" spans="1:6" ht="22.5" customHeight="1" x14ac:dyDescent="0.3">
      <c r="A3" s="19" t="s">
        <v>21</v>
      </c>
      <c r="B3" s="19"/>
      <c r="C3" s="19"/>
      <c r="D3" s="19"/>
      <c r="E3" s="19"/>
      <c r="F3" s="19"/>
    </row>
    <row r="4" spans="1:6" x14ac:dyDescent="0.3">
      <c r="A4" s="43" t="s">
        <v>7</v>
      </c>
      <c r="B4" s="43"/>
      <c r="C4" s="43"/>
      <c r="D4" s="43"/>
      <c r="E4" s="43"/>
      <c r="F4" s="43"/>
    </row>
    <row r="5" spans="1:6" x14ac:dyDescent="0.3">
      <c r="A5" s="44" t="s">
        <v>6</v>
      </c>
      <c r="B5" s="44" t="s">
        <v>0</v>
      </c>
      <c r="C5" s="44" t="s">
        <v>1</v>
      </c>
      <c r="D5" s="44" t="s">
        <v>2</v>
      </c>
      <c r="E5" s="45" t="s">
        <v>3</v>
      </c>
      <c r="F5" s="45"/>
    </row>
    <row r="6" spans="1:6" x14ac:dyDescent="0.3">
      <c r="A6" s="44"/>
      <c r="B6" s="44"/>
      <c r="C6" s="44"/>
      <c r="D6" s="44"/>
      <c r="E6" s="46" t="s">
        <v>4</v>
      </c>
      <c r="F6" s="47" t="s">
        <v>5</v>
      </c>
    </row>
    <row r="7" spans="1:6" x14ac:dyDescent="0.3">
      <c r="A7" s="48">
        <v>1</v>
      </c>
      <c r="B7" s="49" t="s">
        <v>8</v>
      </c>
      <c r="C7" s="48"/>
      <c r="D7" s="50"/>
      <c r="E7" s="51"/>
      <c r="F7" s="51"/>
    </row>
    <row r="8" spans="1:6" ht="30" x14ac:dyDescent="0.3">
      <c r="A8" s="52">
        <v>1.1000000000000001</v>
      </c>
      <c r="B8" s="53" t="s">
        <v>233</v>
      </c>
      <c r="C8" s="52" t="s">
        <v>234</v>
      </c>
      <c r="D8" s="54">
        <f>85*0.93</f>
        <v>79.05</v>
      </c>
      <c r="E8" s="28"/>
      <c r="F8" s="28"/>
    </row>
    <row r="9" spans="1:6" ht="15.75" x14ac:dyDescent="0.3">
      <c r="A9" s="52">
        <v>1.2</v>
      </c>
      <c r="B9" s="53" t="s">
        <v>235</v>
      </c>
      <c r="C9" s="52" t="s">
        <v>234</v>
      </c>
      <c r="D9" s="54">
        <f>85*0.07</f>
        <v>5.95</v>
      </c>
      <c r="E9" s="28"/>
      <c r="F9" s="28"/>
    </row>
    <row r="10" spans="1:6" ht="30" x14ac:dyDescent="0.3">
      <c r="A10" s="52">
        <v>1.3</v>
      </c>
      <c r="B10" s="53" t="s">
        <v>236</v>
      </c>
      <c r="C10" s="52" t="s">
        <v>10</v>
      </c>
      <c r="D10" s="54">
        <v>5</v>
      </c>
      <c r="E10" s="28"/>
      <c r="F10" s="28"/>
    </row>
    <row r="11" spans="1:6" ht="30" x14ac:dyDescent="0.3">
      <c r="A11" s="52">
        <v>1.4</v>
      </c>
      <c r="B11" s="53" t="s">
        <v>237</v>
      </c>
      <c r="C11" s="52" t="s">
        <v>10</v>
      </c>
      <c r="D11" s="54">
        <v>9</v>
      </c>
      <c r="E11" s="28"/>
      <c r="F11" s="28"/>
    </row>
    <row r="12" spans="1:6" s="58" customFormat="1" ht="30.75" x14ac:dyDescent="0.3">
      <c r="A12" s="55">
        <v>1.5</v>
      </c>
      <c r="B12" s="56" t="s">
        <v>238</v>
      </c>
      <c r="C12" s="55" t="s">
        <v>114</v>
      </c>
      <c r="D12" s="57">
        <v>280</v>
      </c>
      <c r="E12" s="29"/>
      <c r="F12" s="29"/>
    </row>
    <row r="13" spans="1:6" ht="15.75" x14ac:dyDescent="0.3">
      <c r="A13" s="52">
        <v>1.6</v>
      </c>
      <c r="B13" s="53" t="s">
        <v>11</v>
      </c>
      <c r="C13" s="52" t="s">
        <v>234</v>
      </c>
      <c r="D13" s="54">
        <f>3.8+1.9</f>
        <v>5.6999999999999993</v>
      </c>
      <c r="E13" s="28"/>
      <c r="F13" s="28"/>
    </row>
    <row r="14" spans="1:6" ht="15.75" x14ac:dyDescent="0.3">
      <c r="A14" s="55">
        <v>1.7</v>
      </c>
      <c r="B14" s="53" t="s">
        <v>12</v>
      </c>
      <c r="C14" s="52" t="s">
        <v>234</v>
      </c>
      <c r="D14" s="54">
        <v>6</v>
      </c>
      <c r="E14" s="28"/>
      <c r="F14" s="28"/>
    </row>
    <row r="15" spans="1:6" ht="30" x14ac:dyDescent="0.3">
      <c r="A15" s="59">
        <v>1.8</v>
      </c>
      <c r="B15" s="53" t="s">
        <v>15</v>
      </c>
      <c r="C15" s="52" t="s">
        <v>234</v>
      </c>
      <c r="D15" s="54">
        <f>D8-25-1.6-1.9*2-3.8</f>
        <v>44.85</v>
      </c>
      <c r="E15" s="28"/>
      <c r="F15" s="28"/>
    </row>
    <row r="16" spans="1:6" ht="30" x14ac:dyDescent="0.3">
      <c r="A16" s="55">
        <v>1.9</v>
      </c>
      <c r="B16" s="53" t="s">
        <v>14</v>
      </c>
      <c r="C16" s="52" t="s">
        <v>234</v>
      </c>
      <c r="D16" s="54">
        <f>85-D15+28.5</f>
        <v>68.650000000000006</v>
      </c>
      <c r="E16" s="28"/>
      <c r="F16" s="28"/>
    </row>
    <row r="17" spans="1:9" x14ac:dyDescent="0.3">
      <c r="A17" s="48">
        <v>2</v>
      </c>
      <c r="B17" s="60" t="s">
        <v>16</v>
      </c>
      <c r="C17" s="48"/>
      <c r="D17" s="61"/>
      <c r="E17" s="62"/>
      <c r="F17" s="28"/>
    </row>
    <row r="18" spans="1:9" ht="30" x14ac:dyDescent="0.3">
      <c r="A18" s="52">
        <v>2.1</v>
      </c>
      <c r="B18" s="63" t="s">
        <v>23</v>
      </c>
      <c r="C18" s="52" t="s">
        <v>234</v>
      </c>
      <c r="D18" s="54">
        <f>(110+97)*0.93</f>
        <v>192.51000000000002</v>
      </c>
      <c r="E18" s="28"/>
      <c r="F18" s="28"/>
    </row>
    <row r="19" spans="1:9" ht="15.75" x14ac:dyDescent="0.3">
      <c r="A19" s="52">
        <v>2.2000000000000002</v>
      </c>
      <c r="B19" s="63" t="s">
        <v>25</v>
      </c>
      <c r="C19" s="52" t="s">
        <v>234</v>
      </c>
      <c r="D19" s="54">
        <f>(110+97)*0.07</f>
        <v>14.490000000000002</v>
      </c>
      <c r="E19" s="28"/>
      <c r="F19" s="28"/>
    </row>
    <row r="20" spans="1:9" s="58" customFormat="1" ht="15.75" x14ac:dyDescent="0.3">
      <c r="A20" s="59">
        <v>2.2999999999999998</v>
      </c>
      <c r="B20" s="64" t="s">
        <v>115</v>
      </c>
      <c r="C20" s="55" t="s">
        <v>234</v>
      </c>
      <c r="D20" s="65">
        <f>D18+D19</f>
        <v>207.00000000000003</v>
      </c>
      <c r="E20" s="66"/>
      <c r="F20" s="66"/>
    </row>
    <row r="21" spans="1:9" ht="30" x14ac:dyDescent="0.3">
      <c r="A21" s="52">
        <v>2.4</v>
      </c>
      <c r="B21" s="53" t="s">
        <v>17</v>
      </c>
      <c r="C21" s="52" t="s">
        <v>234</v>
      </c>
      <c r="D21" s="54">
        <v>33.299999999999997</v>
      </c>
      <c r="E21" s="28"/>
      <c r="F21" s="28"/>
    </row>
    <row r="22" spans="1:9" ht="33" customHeight="1" x14ac:dyDescent="0.3">
      <c r="A22" s="52">
        <v>2.5</v>
      </c>
      <c r="B22" s="53" t="s">
        <v>80</v>
      </c>
      <c r="C22" s="52" t="s">
        <v>234</v>
      </c>
      <c r="D22" s="54">
        <v>29.4</v>
      </c>
      <c r="E22" s="28"/>
      <c r="F22" s="28"/>
    </row>
    <row r="23" spans="1:9" ht="15.75" x14ac:dyDescent="0.3">
      <c r="A23" s="52">
        <v>2.6</v>
      </c>
      <c r="B23" s="53" t="s">
        <v>13</v>
      </c>
      <c r="C23" s="52" t="s">
        <v>234</v>
      </c>
      <c r="D23" s="54">
        <f>75.8+66.3</f>
        <v>142.1</v>
      </c>
      <c r="E23" s="28"/>
      <c r="F23" s="28"/>
      <c r="I23" s="67"/>
    </row>
    <row r="24" spans="1:9" ht="30" x14ac:dyDescent="0.3">
      <c r="A24" s="52">
        <v>2.7</v>
      </c>
      <c r="B24" s="53" t="s">
        <v>14</v>
      </c>
      <c r="C24" s="52" t="s">
        <v>234</v>
      </c>
      <c r="D24" s="54">
        <f>D21+2.2</f>
        <v>35.5</v>
      </c>
      <c r="E24" s="28"/>
      <c r="F24" s="28"/>
      <c r="I24" s="67"/>
    </row>
    <row r="25" spans="1:9" x14ac:dyDescent="0.3">
      <c r="A25" s="48">
        <v>3</v>
      </c>
      <c r="B25" s="60" t="s">
        <v>20</v>
      </c>
      <c r="C25" s="48"/>
      <c r="D25" s="61"/>
      <c r="E25" s="62"/>
      <c r="F25" s="28"/>
      <c r="I25" s="67"/>
    </row>
    <row r="26" spans="1:9" ht="30" x14ac:dyDescent="0.3">
      <c r="A26" s="52">
        <v>3.1</v>
      </c>
      <c r="B26" s="63" t="s">
        <v>23</v>
      </c>
      <c r="C26" s="52" t="s">
        <v>234</v>
      </c>
      <c r="D26" s="54">
        <f>6*0.93</f>
        <v>5.58</v>
      </c>
      <c r="E26" s="28"/>
      <c r="F26" s="28"/>
      <c r="I26" s="67"/>
    </row>
    <row r="27" spans="1:9" ht="15.75" x14ac:dyDescent="0.3">
      <c r="A27" s="52">
        <v>3.2</v>
      </c>
      <c r="B27" s="63" t="s">
        <v>25</v>
      </c>
      <c r="C27" s="52" t="s">
        <v>234</v>
      </c>
      <c r="D27" s="54">
        <f>6*0.07</f>
        <v>0.42000000000000004</v>
      </c>
      <c r="E27" s="28"/>
      <c r="F27" s="28"/>
      <c r="I27" s="67"/>
    </row>
    <row r="28" spans="1:9" ht="15.75" x14ac:dyDescent="0.3">
      <c r="A28" s="52">
        <v>3.3</v>
      </c>
      <c r="B28" s="53" t="s">
        <v>11</v>
      </c>
      <c r="C28" s="52" t="s">
        <v>234</v>
      </c>
      <c r="D28" s="54">
        <v>4</v>
      </c>
      <c r="E28" s="28"/>
      <c r="F28" s="28"/>
      <c r="I28" s="67"/>
    </row>
    <row r="29" spans="1:9" ht="30" x14ac:dyDescent="0.3">
      <c r="A29" s="52">
        <v>3.4</v>
      </c>
      <c r="B29" s="53" t="s">
        <v>14</v>
      </c>
      <c r="C29" s="52" t="s">
        <v>234</v>
      </c>
      <c r="D29" s="54">
        <v>6</v>
      </c>
      <c r="E29" s="28"/>
      <c r="F29" s="28"/>
      <c r="I29" s="67"/>
    </row>
    <row r="30" spans="1:9" x14ac:dyDescent="0.3">
      <c r="A30" s="48">
        <v>4</v>
      </c>
      <c r="B30" s="60" t="s">
        <v>18</v>
      </c>
      <c r="C30" s="48"/>
      <c r="D30" s="61"/>
      <c r="E30" s="62"/>
      <c r="F30" s="28"/>
    </row>
    <row r="31" spans="1:9" ht="31.5" customHeight="1" x14ac:dyDescent="0.3">
      <c r="A31" s="52">
        <v>4.0999999999999996</v>
      </c>
      <c r="B31" s="53" t="s">
        <v>226</v>
      </c>
      <c r="C31" s="52" t="s">
        <v>239</v>
      </c>
      <c r="D31" s="54">
        <v>500</v>
      </c>
      <c r="E31" s="28"/>
      <c r="F31" s="28"/>
    </row>
    <row r="32" spans="1:9" x14ac:dyDescent="0.3">
      <c r="A32" s="48">
        <v>5</v>
      </c>
      <c r="B32" s="60" t="s">
        <v>19</v>
      </c>
      <c r="C32" s="48"/>
      <c r="D32" s="61"/>
      <c r="E32" s="62"/>
      <c r="F32" s="28"/>
    </row>
    <row r="33" spans="1:6" ht="30" x14ac:dyDescent="0.3">
      <c r="A33" s="52">
        <v>5.0999999999999996</v>
      </c>
      <c r="B33" s="63" t="s">
        <v>24</v>
      </c>
      <c r="C33" s="52" t="s">
        <v>234</v>
      </c>
      <c r="D33" s="54">
        <v>8</v>
      </c>
      <c r="E33" s="28"/>
      <c r="F33" s="28"/>
    </row>
    <row r="34" spans="1:6" ht="30" x14ac:dyDescent="0.3">
      <c r="A34" s="52">
        <v>5.2</v>
      </c>
      <c r="B34" s="53" t="s">
        <v>79</v>
      </c>
      <c r="C34" s="52" t="s">
        <v>234</v>
      </c>
      <c r="D34" s="54">
        <v>8</v>
      </c>
      <c r="E34" s="28"/>
      <c r="F34" s="28"/>
    </row>
    <row r="35" spans="1:6" x14ac:dyDescent="0.3">
      <c r="A35" s="48">
        <v>6</v>
      </c>
      <c r="B35" s="60" t="s">
        <v>62</v>
      </c>
      <c r="C35" s="48"/>
      <c r="D35" s="61"/>
      <c r="E35" s="62"/>
      <c r="F35" s="62"/>
    </row>
    <row r="36" spans="1:6" s="58" customFormat="1" ht="30" x14ac:dyDescent="0.3">
      <c r="A36" s="59">
        <v>6.1</v>
      </c>
      <c r="B36" s="68" t="s">
        <v>23</v>
      </c>
      <c r="C36" s="59" t="s">
        <v>234</v>
      </c>
      <c r="D36" s="69">
        <f>22*0.93</f>
        <v>20.46</v>
      </c>
      <c r="E36" s="70"/>
      <c r="F36" s="70"/>
    </row>
    <row r="37" spans="1:6" s="58" customFormat="1" ht="15.75" x14ac:dyDescent="0.3">
      <c r="A37" s="59">
        <v>6.2</v>
      </c>
      <c r="B37" s="68" t="s">
        <v>25</v>
      </c>
      <c r="C37" s="59" t="s">
        <v>234</v>
      </c>
      <c r="D37" s="69">
        <f>22*0.07</f>
        <v>1.54</v>
      </c>
      <c r="E37" s="70"/>
      <c r="F37" s="70"/>
    </row>
    <row r="38" spans="1:6" s="58" customFormat="1" ht="15.75" x14ac:dyDescent="0.3">
      <c r="A38" s="59">
        <v>6.3</v>
      </c>
      <c r="B38" s="71" t="s">
        <v>11</v>
      </c>
      <c r="C38" s="59" t="s">
        <v>234</v>
      </c>
      <c r="D38" s="69">
        <v>0.6</v>
      </c>
      <c r="E38" s="70"/>
      <c r="F38" s="70"/>
    </row>
    <row r="39" spans="1:6" s="58" customFormat="1" ht="30" x14ac:dyDescent="0.3">
      <c r="A39" s="59">
        <v>6.4</v>
      </c>
      <c r="B39" s="71" t="s">
        <v>15</v>
      </c>
      <c r="C39" s="59" t="s">
        <v>234</v>
      </c>
      <c r="D39" s="69">
        <f>D36+D37-7.1</f>
        <v>14.9</v>
      </c>
      <c r="E39" s="70"/>
      <c r="F39" s="70"/>
    </row>
    <row r="40" spans="1:6" s="58" customFormat="1" ht="30" x14ac:dyDescent="0.3">
      <c r="A40" s="59">
        <v>6.5</v>
      </c>
      <c r="B40" s="71" t="s">
        <v>14</v>
      </c>
      <c r="C40" s="59" t="s">
        <v>234</v>
      </c>
      <c r="D40" s="69">
        <f>D36+D37-D39</f>
        <v>7.1</v>
      </c>
      <c r="E40" s="70"/>
      <c r="F40" s="70"/>
    </row>
    <row r="41" spans="1:6" x14ac:dyDescent="0.3">
      <c r="A41" s="48">
        <v>7</v>
      </c>
      <c r="B41" s="60" t="s">
        <v>240</v>
      </c>
      <c r="C41" s="48"/>
      <c r="D41" s="61"/>
      <c r="E41" s="62"/>
      <c r="F41" s="28"/>
    </row>
    <row r="42" spans="1:6" s="58" customFormat="1" ht="30" x14ac:dyDescent="0.3">
      <c r="A42" s="59">
        <v>7.1</v>
      </c>
      <c r="B42" s="68" t="s">
        <v>23</v>
      </c>
      <c r="C42" s="59" t="s">
        <v>234</v>
      </c>
      <c r="D42" s="69">
        <f>11.2*0.93</f>
        <v>10.416</v>
      </c>
      <c r="E42" s="70"/>
      <c r="F42" s="70"/>
    </row>
    <row r="43" spans="1:6" s="58" customFormat="1" ht="15.75" x14ac:dyDescent="0.3">
      <c r="A43" s="59">
        <v>7.2</v>
      </c>
      <c r="B43" s="68" t="s">
        <v>25</v>
      </c>
      <c r="C43" s="59" t="s">
        <v>234</v>
      </c>
      <c r="D43" s="69">
        <f>11.2*0.07</f>
        <v>0.78400000000000003</v>
      </c>
      <c r="E43" s="70"/>
      <c r="F43" s="70"/>
    </row>
    <row r="44" spans="1:6" s="58" customFormat="1" ht="15.75" x14ac:dyDescent="0.3">
      <c r="A44" s="59">
        <v>7.3</v>
      </c>
      <c r="B44" s="71" t="s">
        <v>11</v>
      </c>
      <c r="C44" s="59" t="s">
        <v>234</v>
      </c>
      <c r="D44" s="69">
        <v>0.2</v>
      </c>
      <c r="E44" s="70"/>
      <c r="F44" s="70"/>
    </row>
    <row r="45" spans="1:6" s="58" customFormat="1" ht="30" x14ac:dyDescent="0.3">
      <c r="A45" s="59">
        <v>7.4</v>
      </c>
      <c r="B45" s="71" t="s">
        <v>15</v>
      </c>
      <c r="C45" s="59" t="s">
        <v>234</v>
      </c>
      <c r="D45" s="69">
        <f>D42+D43-2.1</f>
        <v>9.1000000000000014</v>
      </c>
      <c r="E45" s="70"/>
      <c r="F45" s="70"/>
    </row>
    <row r="46" spans="1:6" s="58" customFormat="1" ht="30" x14ac:dyDescent="0.3">
      <c r="A46" s="59">
        <v>7.5</v>
      </c>
      <c r="B46" s="71" t="s">
        <v>14</v>
      </c>
      <c r="C46" s="59" t="s">
        <v>234</v>
      </c>
      <c r="D46" s="69">
        <f>D42+D43-D45</f>
        <v>2.0999999999999996</v>
      </c>
      <c r="E46" s="70"/>
      <c r="F46" s="70"/>
    </row>
    <row r="47" spans="1:6" s="76" customFormat="1" x14ac:dyDescent="0.3">
      <c r="A47" s="72"/>
      <c r="B47" s="73"/>
      <c r="C47" s="72"/>
      <c r="D47" s="74"/>
      <c r="E47" s="75"/>
      <c r="F47" s="75"/>
    </row>
    <row r="48" spans="1:6" s="78" customFormat="1" x14ac:dyDescent="0.3">
      <c r="A48" s="34"/>
      <c r="B48" s="33" t="s">
        <v>5</v>
      </c>
      <c r="C48" s="34"/>
      <c r="D48" s="77"/>
      <c r="E48" s="35"/>
      <c r="F48" s="35"/>
    </row>
    <row r="49" spans="1:6" x14ac:dyDescent="0.3">
      <c r="A49" s="79"/>
      <c r="B49" s="36" t="s">
        <v>75</v>
      </c>
      <c r="C49" s="37" t="s">
        <v>232</v>
      </c>
      <c r="D49" s="38"/>
      <c r="E49" s="38"/>
      <c r="F49" s="38"/>
    </row>
    <row r="50" spans="1:6" s="78" customFormat="1" x14ac:dyDescent="0.3">
      <c r="A50" s="80"/>
      <c r="B50" s="33" t="s">
        <v>5</v>
      </c>
      <c r="C50" s="39"/>
      <c r="D50" s="40"/>
      <c r="E50" s="40"/>
      <c r="F50" s="40"/>
    </row>
    <row r="51" spans="1:6" x14ac:dyDescent="0.3">
      <c r="A51" s="79"/>
      <c r="B51" s="36" t="s">
        <v>76</v>
      </c>
      <c r="C51" s="37" t="s">
        <v>232</v>
      </c>
      <c r="D51" s="38"/>
      <c r="E51" s="38"/>
      <c r="F51" s="38"/>
    </row>
    <row r="52" spans="1:6" s="78" customFormat="1" x14ac:dyDescent="0.3">
      <c r="A52" s="80"/>
      <c r="B52" s="33" t="s">
        <v>5</v>
      </c>
      <c r="C52" s="39"/>
      <c r="D52" s="40"/>
      <c r="E52" s="40"/>
      <c r="F52" s="40"/>
    </row>
    <row r="53" spans="1:6" x14ac:dyDescent="0.3">
      <c r="D53" s="81"/>
      <c r="E53" s="81"/>
      <c r="F53" s="81"/>
    </row>
    <row r="54" spans="1:6" x14ac:dyDescent="0.3">
      <c r="D54" s="81"/>
      <c r="E54" s="81"/>
      <c r="F54" s="81"/>
    </row>
    <row r="55" spans="1:6" x14ac:dyDescent="0.3">
      <c r="D55" s="81"/>
      <c r="E55" s="81"/>
      <c r="F55" s="81"/>
    </row>
    <row r="56" spans="1:6" x14ac:dyDescent="0.3">
      <c r="D56" s="81"/>
      <c r="E56" s="81"/>
      <c r="F56" s="81"/>
    </row>
    <row r="57" spans="1:6" x14ac:dyDescent="0.3">
      <c r="D57" s="81"/>
      <c r="E57" s="81"/>
      <c r="F57" s="81"/>
    </row>
    <row r="58" spans="1:6" x14ac:dyDescent="0.3">
      <c r="D58" s="81"/>
      <c r="E58" s="81"/>
      <c r="F58" s="81"/>
    </row>
    <row r="59" spans="1:6" x14ac:dyDescent="0.3">
      <c r="D59" s="81"/>
      <c r="E59" s="81"/>
      <c r="F59" s="81"/>
    </row>
    <row r="60" spans="1:6" x14ac:dyDescent="0.3">
      <c r="D60" s="81"/>
      <c r="E60" s="81"/>
      <c r="F60" s="81"/>
    </row>
    <row r="61" spans="1:6" x14ac:dyDescent="0.3">
      <c r="D61" s="81"/>
      <c r="E61" s="81"/>
      <c r="F61" s="81"/>
    </row>
    <row r="62" spans="1:6" x14ac:dyDescent="0.3">
      <c r="D62" s="81"/>
      <c r="E62" s="81"/>
      <c r="F62" s="81"/>
    </row>
    <row r="63" spans="1:6" x14ac:dyDescent="0.3">
      <c r="D63" s="81"/>
      <c r="E63" s="81"/>
      <c r="F63" s="81"/>
    </row>
    <row r="64" spans="1:6" x14ac:dyDescent="0.3">
      <c r="D64" s="81"/>
      <c r="E64" s="81"/>
      <c r="F64" s="81"/>
    </row>
    <row r="65" spans="4:6" x14ac:dyDescent="0.3">
      <c r="D65" s="81"/>
      <c r="E65" s="81"/>
      <c r="F65" s="81"/>
    </row>
    <row r="66" spans="4:6" x14ac:dyDescent="0.3">
      <c r="D66" s="81"/>
      <c r="E66" s="81"/>
      <c r="F66" s="81"/>
    </row>
    <row r="67" spans="4:6" x14ac:dyDescent="0.3">
      <c r="D67" s="81"/>
      <c r="E67" s="81"/>
      <c r="F67" s="81"/>
    </row>
    <row r="68" spans="4:6" x14ac:dyDescent="0.3">
      <c r="D68" s="81"/>
      <c r="E68" s="81"/>
      <c r="F68" s="81"/>
    </row>
    <row r="69" spans="4:6" x14ac:dyDescent="0.3">
      <c r="D69" s="81"/>
      <c r="E69" s="81"/>
      <c r="F69" s="81"/>
    </row>
    <row r="70" spans="4:6" x14ac:dyDescent="0.3">
      <c r="D70" s="81"/>
      <c r="E70" s="81"/>
      <c r="F70" s="81"/>
    </row>
    <row r="71" spans="4:6" x14ac:dyDescent="0.3">
      <c r="D71" s="81"/>
      <c r="E71" s="81"/>
      <c r="F71" s="81"/>
    </row>
    <row r="72" spans="4:6" x14ac:dyDescent="0.3">
      <c r="D72" s="81"/>
      <c r="E72" s="81"/>
      <c r="F72" s="81"/>
    </row>
    <row r="73" spans="4:6" x14ac:dyDescent="0.3">
      <c r="D73" s="81"/>
      <c r="E73" s="81"/>
      <c r="F73" s="81"/>
    </row>
    <row r="74" spans="4:6" x14ac:dyDescent="0.3">
      <c r="D74" s="81"/>
      <c r="E74" s="81"/>
      <c r="F74" s="81"/>
    </row>
    <row r="75" spans="4:6" x14ac:dyDescent="0.3">
      <c r="D75" s="81"/>
      <c r="E75" s="81"/>
      <c r="F75" s="81"/>
    </row>
    <row r="76" spans="4:6" x14ac:dyDescent="0.3">
      <c r="D76" s="81"/>
      <c r="E76" s="81"/>
      <c r="F76" s="81"/>
    </row>
    <row r="77" spans="4:6" x14ac:dyDescent="0.3">
      <c r="D77" s="81"/>
      <c r="E77" s="81"/>
      <c r="F77" s="81"/>
    </row>
    <row r="78" spans="4:6" x14ac:dyDescent="0.3">
      <c r="D78" s="81"/>
      <c r="E78" s="81"/>
      <c r="F78" s="81"/>
    </row>
    <row r="79" spans="4:6" x14ac:dyDescent="0.3">
      <c r="D79" s="81"/>
      <c r="E79" s="81"/>
      <c r="F79" s="81"/>
    </row>
    <row r="80" spans="4:6" x14ac:dyDescent="0.3">
      <c r="D80" s="81"/>
      <c r="E80" s="81"/>
      <c r="F80" s="81"/>
    </row>
    <row r="81" spans="4:6" x14ac:dyDescent="0.3">
      <c r="D81" s="81"/>
      <c r="E81" s="81"/>
      <c r="F81" s="81"/>
    </row>
    <row r="82" spans="4:6" x14ac:dyDescent="0.3">
      <c r="D82" s="81"/>
      <c r="E82" s="81"/>
      <c r="F82" s="81"/>
    </row>
    <row r="83" spans="4:6" x14ac:dyDescent="0.3">
      <c r="D83" s="81"/>
      <c r="E83" s="81"/>
      <c r="F83" s="81"/>
    </row>
    <row r="84" spans="4:6" x14ac:dyDescent="0.3">
      <c r="D84" s="81"/>
      <c r="E84" s="81"/>
      <c r="F84" s="81"/>
    </row>
    <row r="85" spans="4:6" x14ac:dyDescent="0.3">
      <c r="D85" s="81"/>
      <c r="E85" s="81"/>
      <c r="F85" s="81"/>
    </row>
    <row r="86" spans="4:6" x14ac:dyDescent="0.3">
      <c r="D86" s="81"/>
      <c r="E86" s="81"/>
      <c r="F86" s="81"/>
    </row>
    <row r="87" spans="4:6" x14ac:dyDescent="0.3">
      <c r="D87" s="81"/>
      <c r="E87" s="81"/>
      <c r="F87" s="81"/>
    </row>
    <row r="88" spans="4:6" x14ac:dyDescent="0.3">
      <c r="D88" s="81"/>
      <c r="E88" s="81"/>
      <c r="F88" s="81"/>
    </row>
    <row r="89" spans="4:6" x14ac:dyDescent="0.3">
      <c r="D89" s="81"/>
      <c r="E89" s="81"/>
      <c r="F89" s="81"/>
    </row>
    <row r="90" spans="4:6" x14ac:dyDescent="0.3">
      <c r="D90" s="81"/>
      <c r="E90" s="81"/>
      <c r="F90" s="81"/>
    </row>
    <row r="91" spans="4:6" x14ac:dyDescent="0.3">
      <c r="D91" s="81"/>
      <c r="E91" s="81"/>
      <c r="F91" s="81"/>
    </row>
    <row r="92" spans="4:6" x14ac:dyDescent="0.3">
      <c r="D92" s="81"/>
      <c r="E92" s="81"/>
      <c r="F92" s="81"/>
    </row>
    <row r="93" spans="4:6" x14ac:dyDescent="0.3">
      <c r="D93" s="81"/>
      <c r="E93" s="81"/>
      <c r="F93" s="81"/>
    </row>
    <row r="94" spans="4:6" x14ac:dyDescent="0.3">
      <c r="D94" s="81"/>
      <c r="E94" s="81"/>
      <c r="F94" s="81"/>
    </row>
    <row r="95" spans="4:6" x14ac:dyDescent="0.3">
      <c r="D95" s="81"/>
      <c r="E95" s="81"/>
      <c r="F95" s="81"/>
    </row>
    <row r="96" spans="4:6" x14ac:dyDescent="0.3">
      <c r="D96" s="81"/>
      <c r="E96" s="81"/>
      <c r="F96" s="81"/>
    </row>
    <row r="97" spans="4:6" x14ac:dyDescent="0.3">
      <c r="D97" s="81"/>
      <c r="E97" s="81"/>
      <c r="F97" s="81"/>
    </row>
    <row r="98" spans="4:6" x14ac:dyDescent="0.3">
      <c r="D98" s="81"/>
      <c r="E98" s="81"/>
      <c r="F98" s="81"/>
    </row>
    <row r="99" spans="4:6" x14ac:dyDescent="0.3">
      <c r="D99" s="81"/>
      <c r="E99" s="81"/>
      <c r="F99" s="81"/>
    </row>
    <row r="100" spans="4:6" x14ac:dyDescent="0.3">
      <c r="D100" s="81"/>
      <c r="E100" s="81"/>
      <c r="F100" s="81"/>
    </row>
    <row r="101" spans="4:6" x14ac:dyDescent="0.3">
      <c r="D101" s="81"/>
      <c r="E101" s="81"/>
      <c r="F101" s="81"/>
    </row>
    <row r="102" spans="4:6" x14ac:dyDescent="0.3">
      <c r="D102" s="81"/>
      <c r="E102" s="81"/>
      <c r="F102" s="81"/>
    </row>
    <row r="103" spans="4:6" x14ac:dyDescent="0.3">
      <c r="D103" s="81"/>
      <c r="E103" s="81"/>
      <c r="F103" s="81"/>
    </row>
    <row r="104" spans="4:6" x14ac:dyDescent="0.3">
      <c r="D104" s="81"/>
      <c r="E104" s="81"/>
      <c r="F104" s="81"/>
    </row>
    <row r="105" spans="4:6" x14ac:dyDescent="0.3">
      <c r="D105" s="81"/>
      <c r="E105" s="81"/>
      <c r="F105" s="81"/>
    </row>
    <row r="106" spans="4:6" x14ac:dyDescent="0.3">
      <c r="D106" s="81"/>
      <c r="E106" s="81"/>
      <c r="F106" s="81"/>
    </row>
    <row r="107" spans="4:6" x14ac:dyDescent="0.3">
      <c r="D107" s="81"/>
      <c r="E107" s="81"/>
      <c r="F107" s="81"/>
    </row>
    <row r="108" spans="4:6" x14ac:dyDescent="0.3">
      <c r="D108" s="81"/>
      <c r="E108" s="81"/>
      <c r="F108" s="81"/>
    </row>
    <row r="109" spans="4:6" x14ac:dyDescent="0.3">
      <c r="D109" s="81"/>
      <c r="E109" s="81"/>
      <c r="F109" s="81"/>
    </row>
    <row r="110" spans="4:6" x14ac:dyDescent="0.3">
      <c r="D110" s="81"/>
      <c r="E110" s="81"/>
      <c r="F110" s="81"/>
    </row>
    <row r="111" spans="4:6" x14ac:dyDescent="0.3">
      <c r="D111" s="81"/>
      <c r="E111" s="81"/>
      <c r="F111" s="81"/>
    </row>
    <row r="112" spans="4:6" x14ac:dyDescent="0.3">
      <c r="D112" s="81"/>
      <c r="E112" s="81"/>
      <c r="F112" s="81"/>
    </row>
    <row r="113" spans="4:6" x14ac:dyDescent="0.3">
      <c r="D113" s="81"/>
      <c r="E113" s="81"/>
      <c r="F113" s="81"/>
    </row>
    <row r="114" spans="4:6" x14ac:dyDescent="0.3">
      <c r="D114" s="81"/>
      <c r="E114" s="81"/>
      <c r="F114" s="81"/>
    </row>
    <row r="115" spans="4:6" x14ac:dyDescent="0.3">
      <c r="D115" s="81"/>
      <c r="E115" s="81"/>
      <c r="F115" s="81"/>
    </row>
    <row r="116" spans="4:6" x14ac:dyDescent="0.3">
      <c r="D116" s="81"/>
      <c r="E116" s="81"/>
      <c r="F116" s="81"/>
    </row>
    <row r="117" spans="4:6" x14ac:dyDescent="0.3">
      <c r="D117" s="81"/>
      <c r="E117" s="81"/>
      <c r="F117" s="81"/>
    </row>
    <row r="118" spans="4:6" x14ac:dyDescent="0.3">
      <c r="D118" s="81"/>
      <c r="E118" s="81"/>
      <c r="F118" s="81"/>
    </row>
    <row r="119" spans="4:6" x14ac:dyDescent="0.3">
      <c r="D119" s="81"/>
      <c r="E119" s="81"/>
      <c r="F119" s="81"/>
    </row>
    <row r="120" spans="4:6" x14ac:dyDescent="0.3">
      <c r="D120" s="81"/>
      <c r="E120" s="81"/>
      <c r="F120" s="81"/>
    </row>
    <row r="121" spans="4:6" x14ac:dyDescent="0.3">
      <c r="D121" s="81"/>
      <c r="E121" s="81"/>
      <c r="F121" s="81"/>
    </row>
    <row r="122" spans="4:6" x14ac:dyDescent="0.3">
      <c r="D122" s="81"/>
      <c r="E122" s="81"/>
      <c r="F122" s="81"/>
    </row>
    <row r="123" spans="4:6" x14ac:dyDescent="0.3">
      <c r="D123" s="81"/>
      <c r="E123" s="81"/>
      <c r="F123" s="81"/>
    </row>
    <row r="124" spans="4:6" x14ac:dyDescent="0.3">
      <c r="D124" s="81"/>
      <c r="E124" s="81"/>
      <c r="F124" s="81"/>
    </row>
    <row r="125" spans="4:6" x14ac:dyDescent="0.3">
      <c r="D125" s="81"/>
      <c r="E125" s="81"/>
      <c r="F125" s="81"/>
    </row>
    <row r="126" spans="4:6" x14ac:dyDescent="0.3">
      <c r="D126" s="81"/>
      <c r="E126" s="81"/>
      <c r="F126" s="81"/>
    </row>
    <row r="127" spans="4:6" x14ac:dyDescent="0.3">
      <c r="D127" s="81"/>
      <c r="E127" s="81"/>
      <c r="F127" s="81"/>
    </row>
    <row r="128" spans="4:6" x14ac:dyDescent="0.3">
      <c r="D128" s="81"/>
      <c r="E128" s="81"/>
      <c r="F128" s="81"/>
    </row>
    <row r="129" spans="4:6" x14ac:dyDescent="0.3">
      <c r="D129" s="81"/>
      <c r="E129" s="81"/>
      <c r="F129" s="81"/>
    </row>
    <row r="130" spans="4:6" x14ac:dyDescent="0.3">
      <c r="D130" s="81"/>
      <c r="E130" s="81"/>
      <c r="F130" s="81"/>
    </row>
    <row r="131" spans="4:6" x14ac:dyDescent="0.3">
      <c r="D131" s="81"/>
      <c r="E131" s="81"/>
      <c r="F131" s="81"/>
    </row>
    <row r="132" spans="4:6" x14ac:dyDescent="0.3">
      <c r="D132" s="81"/>
      <c r="E132" s="81"/>
      <c r="F132" s="81"/>
    </row>
    <row r="133" spans="4:6" x14ac:dyDescent="0.3">
      <c r="D133" s="81"/>
      <c r="E133" s="81"/>
      <c r="F133" s="81"/>
    </row>
    <row r="134" spans="4:6" x14ac:dyDescent="0.3">
      <c r="D134" s="81"/>
      <c r="E134" s="81"/>
      <c r="F134" s="81"/>
    </row>
    <row r="135" spans="4:6" x14ac:dyDescent="0.3">
      <c r="D135" s="81"/>
      <c r="E135" s="81"/>
      <c r="F135" s="81"/>
    </row>
    <row r="136" spans="4:6" x14ac:dyDescent="0.3">
      <c r="D136" s="81"/>
      <c r="E136" s="81"/>
      <c r="F136" s="81"/>
    </row>
    <row r="137" spans="4:6" x14ac:dyDescent="0.3">
      <c r="D137" s="81"/>
      <c r="E137" s="81"/>
      <c r="F137" s="81"/>
    </row>
    <row r="138" spans="4:6" x14ac:dyDescent="0.3">
      <c r="D138" s="81"/>
      <c r="E138" s="81"/>
      <c r="F138" s="81"/>
    </row>
    <row r="139" spans="4:6" x14ac:dyDescent="0.3">
      <c r="D139" s="81"/>
      <c r="E139" s="81"/>
      <c r="F139" s="81"/>
    </row>
    <row r="140" spans="4:6" x14ac:dyDescent="0.3">
      <c r="D140" s="81"/>
      <c r="E140" s="81"/>
      <c r="F140" s="81"/>
    </row>
    <row r="141" spans="4:6" x14ac:dyDescent="0.3">
      <c r="D141" s="81"/>
      <c r="E141" s="81"/>
      <c r="F141" s="81"/>
    </row>
    <row r="142" spans="4:6" x14ac:dyDescent="0.3">
      <c r="D142" s="81"/>
      <c r="E142" s="81"/>
      <c r="F142" s="81"/>
    </row>
    <row r="143" spans="4:6" x14ac:dyDescent="0.3">
      <c r="D143" s="81"/>
      <c r="E143" s="81"/>
      <c r="F143" s="81"/>
    </row>
    <row r="144" spans="4:6" x14ac:dyDescent="0.3">
      <c r="D144" s="81"/>
      <c r="E144" s="81"/>
      <c r="F144" s="81"/>
    </row>
    <row r="145" spans="4:6" x14ac:dyDescent="0.3">
      <c r="D145" s="81"/>
      <c r="E145" s="81"/>
      <c r="F145" s="81"/>
    </row>
    <row r="146" spans="4:6" x14ac:dyDescent="0.3">
      <c r="D146" s="81"/>
      <c r="E146" s="81"/>
      <c r="F146" s="81"/>
    </row>
    <row r="147" spans="4:6" x14ac:dyDescent="0.3">
      <c r="D147" s="81"/>
      <c r="E147" s="81"/>
      <c r="F147" s="81"/>
    </row>
    <row r="148" spans="4:6" x14ac:dyDescent="0.3">
      <c r="D148" s="81"/>
      <c r="E148" s="81"/>
      <c r="F148" s="81"/>
    </row>
    <row r="149" spans="4:6" x14ac:dyDescent="0.3">
      <c r="D149" s="81"/>
      <c r="E149" s="81"/>
      <c r="F149" s="81"/>
    </row>
    <row r="150" spans="4:6" x14ac:dyDescent="0.3">
      <c r="D150" s="81"/>
      <c r="E150" s="81"/>
      <c r="F150" s="81"/>
    </row>
    <row r="151" spans="4:6" x14ac:dyDescent="0.3">
      <c r="D151" s="81"/>
      <c r="E151" s="81"/>
      <c r="F151" s="81"/>
    </row>
    <row r="152" spans="4:6" x14ac:dyDescent="0.3">
      <c r="D152" s="81"/>
      <c r="E152" s="81"/>
      <c r="F152" s="81"/>
    </row>
    <row r="153" spans="4:6" x14ac:dyDescent="0.3">
      <c r="D153" s="81"/>
      <c r="E153" s="81"/>
      <c r="F153" s="81"/>
    </row>
    <row r="154" spans="4:6" x14ac:dyDescent="0.3">
      <c r="D154" s="81"/>
      <c r="E154" s="81"/>
      <c r="F154" s="81"/>
    </row>
    <row r="155" spans="4:6" x14ac:dyDescent="0.3">
      <c r="D155" s="81"/>
      <c r="E155" s="81"/>
      <c r="F155" s="81"/>
    </row>
    <row r="156" spans="4:6" x14ac:dyDescent="0.3">
      <c r="D156" s="81"/>
      <c r="E156" s="81"/>
      <c r="F156" s="81"/>
    </row>
    <row r="157" spans="4:6" x14ac:dyDescent="0.3">
      <c r="D157" s="81"/>
      <c r="E157" s="81"/>
      <c r="F157" s="81"/>
    </row>
    <row r="158" spans="4:6" x14ac:dyDescent="0.3">
      <c r="D158" s="81"/>
      <c r="E158" s="81"/>
      <c r="F158" s="81"/>
    </row>
    <row r="159" spans="4:6" x14ac:dyDescent="0.3">
      <c r="D159" s="81"/>
      <c r="E159" s="81"/>
      <c r="F159" s="81"/>
    </row>
    <row r="160" spans="4:6" x14ac:dyDescent="0.3">
      <c r="D160" s="81"/>
      <c r="E160" s="81"/>
      <c r="F160" s="81"/>
    </row>
    <row r="161" spans="4:6" x14ac:dyDescent="0.3">
      <c r="D161" s="81"/>
      <c r="E161" s="81"/>
      <c r="F161" s="81"/>
    </row>
    <row r="162" spans="4:6" x14ac:dyDescent="0.3">
      <c r="D162" s="81"/>
      <c r="E162" s="81"/>
      <c r="F162" s="81"/>
    </row>
    <row r="163" spans="4:6" x14ac:dyDescent="0.3">
      <c r="D163" s="81"/>
      <c r="E163" s="81"/>
      <c r="F163" s="81"/>
    </row>
    <row r="164" spans="4:6" x14ac:dyDescent="0.3">
      <c r="D164" s="81"/>
      <c r="E164" s="81"/>
      <c r="F164" s="81"/>
    </row>
    <row r="165" spans="4:6" x14ac:dyDescent="0.3">
      <c r="D165" s="81"/>
      <c r="E165" s="81"/>
      <c r="F165" s="81"/>
    </row>
    <row r="166" spans="4:6" x14ac:dyDescent="0.3">
      <c r="D166" s="81"/>
      <c r="E166" s="81"/>
      <c r="F166" s="81"/>
    </row>
    <row r="167" spans="4:6" x14ac:dyDescent="0.3">
      <c r="D167" s="81"/>
      <c r="E167" s="81"/>
      <c r="F167" s="81"/>
    </row>
    <row r="168" spans="4:6" x14ac:dyDescent="0.3">
      <c r="D168" s="81"/>
      <c r="E168" s="81"/>
      <c r="F168" s="81"/>
    </row>
    <row r="169" spans="4:6" x14ac:dyDescent="0.3">
      <c r="D169" s="81"/>
      <c r="E169" s="81"/>
      <c r="F169" s="81"/>
    </row>
    <row r="170" spans="4:6" x14ac:dyDescent="0.3">
      <c r="D170" s="81"/>
      <c r="E170" s="81"/>
      <c r="F170" s="81"/>
    </row>
    <row r="171" spans="4:6" x14ac:dyDescent="0.3">
      <c r="D171" s="81"/>
      <c r="E171" s="81"/>
      <c r="F171" s="81"/>
    </row>
    <row r="172" spans="4:6" x14ac:dyDescent="0.3">
      <c r="D172" s="81"/>
      <c r="E172" s="81"/>
      <c r="F172" s="81"/>
    </row>
    <row r="173" spans="4:6" x14ac:dyDescent="0.3">
      <c r="D173" s="81"/>
      <c r="E173" s="81"/>
      <c r="F173" s="81"/>
    </row>
    <row r="174" spans="4:6" x14ac:dyDescent="0.3">
      <c r="D174" s="81"/>
      <c r="E174" s="81"/>
      <c r="F174" s="81"/>
    </row>
    <row r="175" spans="4:6" x14ac:dyDescent="0.3">
      <c r="D175" s="81"/>
      <c r="E175" s="81"/>
      <c r="F175" s="81"/>
    </row>
    <row r="176" spans="4:6" x14ac:dyDescent="0.3">
      <c r="D176" s="81"/>
      <c r="E176" s="81"/>
      <c r="F176" s="81"/>
    </row>
    <row r="177" spans="4:6" x14ac:dyDescent="0.3">
      <c r="D177" s="81"/>
      <c r="E177" s="81"/>
      <c r="F177" s="81"/>
    </row>
    <row r="178" spans="4:6" x14ac:dyDescent="0.3">
      <c r="D178" s="81"/>
      <c r="E178" s="81"/>
      <c r="F178" s="81"/>
    </row>
    <row r="179" spans="4:6" x14ac:dyDescent="0.3">
      <c r="D179" s="81"/>
      <c r="E179" s="81"/>
      <c r="F179" s="81"/>
    </row>
    <row r="180" spans="4:6" x14ac:dyDescent="0.3">
      <c r="D180" s="81"/>
      <c r="E180" s="81"/>
      <c r="F180" s="81"/>
    </row>
    <row r="181" spans="4:6" x14ac:dyDescent="0.3">
      <c r="D181" s="81"/>
      <c r="E181" s="81"/>
      <c r="F181" s="81"/>
    </row>
    <row r="182" spans="4:6" x14ac:dyDescent="0.3">
      <c r="D182" s="81"/>
      <c r="E182" s="81"/>
      <c r="F182" s="81"/>
    </row>
    <row r="183" spans="4:6" x14ac:dyDescent="0.3">
      <c r="D183" s="81"/>
      <c r="E183" s="81"/>
      <c r="F183" s="81"/>
    </row>
    <row r="184" spans="4:6" x14ac:dyDescent="0.3">
      <c r="D184" s="81"/>
      <c r="E184" s="81"/>
      <c r="F184" s="81"/>
    </row>
    <row r="185" spans="4:6" x14ac:dyDescent="0.3">
      <c r="D185" s="81"/>
      <c r="E185" s="81"/>
      <c r="F185" s="81"/>
    </row>
    <row r="186" spans="4:6" x14ac:dyDescent="0.3">
      <c r="D186" s="81"/>
      <c r="E186" s="81"/>
      <c r="F186" s="81"/>
    </row>
    <row r="187" spans="4:6" x14ac:dyDescent="0.3">
      <c r="D187" s="81"/>
      <c r="E187" s="81"/>
      <c r="F187" s="81"/>
    </row>
    <row r="188" spans="4:6" x14ac:dyDescent="0.3">
      <c r="D188" s="81"/>
      <c r="E188" s="81"/>
      <c r="F188" s="81"/>
    </row>
    <row r="189" spans="4:6" x14ac:dyDescent="0.3">
      <c r="D189" s="81"/>
      <c r="E189" s="81"/>
      <c r="F189" s="81"/>
    </row>
    <row r="190" spans="4:6" x14ac:dyDescent="0.3">
      <c r="D190" s="81"/>
      <c r="E190" s="81"/>
      <c r="F190" s="81"/>
    </row>
    <row r="191" spans="4:6" x14ac:dyDescent="0.3">
      <c r="D191" s="81"/>
      <c r="E191" s="81"/>
      <c r="F191" s="81"/>
    </row>
    <row r="192" spans="4:6" x14ac:dyDescent="0.3">
      <c r="D192" s="81"/>
      <c r="E192" s="81"/>
      <c r="F192" s="81"/>
    </row>
    <row r="193" spans="4:6" x14ac:dyDescent="0.3">
      <c r="D193" s="81"/>
      <c r="E193" s="81"/>
      <c r="F193" s="81"/>
    </row>
    <row r="194" spans="4:6" x14ac:dyDescent="0.3">
      <c r="D194" s="81"/>
      <c r="E194" s="81"/>
      <c r="F194" s="81"/>
    </row>
    <row r="195" spans="4:6" x14ac:dyDescent="0.3">
      <c r="D195" s="81"/>
      <c r="E195" s="81"/>
      <c r="F195" s="81"/>
    </row>
    <row r="196" spans="4:6" x14ac:dyDescent="0.3">
      <c r="D196" s="81"/>
      <c r="E196" s="81"/>
      <c r="F196" s="81"/>
    </row>
    <row r="197" spans="4:6" x14ac:dyDescent="0.3">
      <c r="D197" s="81"/>
      <c r="E197" s="81"/>
      <c r="F197" s="81"/>
    </row>
    <row r="198" spans="4:6" x14ac:dyDescent="0.3">
      <c r="D198" s="81"/>
      <c r="E198" s="81"/>
      <c r="F198" s="81"/>
    </row>
    <row r="199" spans="4:6" x14ac:dyDescent="0.3">
      <c r="D199" s="81"/>
      <c r="E199" s="81"/>
      <c r="F199" s="81"/>
    </row>
    <row r="200" spans="4:6" x14ac:dyDescent="0.3">
      <c r="D200" s="81"/>
      <c r="E200" s="81"/>
      <c r="F200" s="81"/>
    </row>
    <row r="201" spans="4:6" x14ac:dyDescent="0.3">
      <c r="D201" s="81"/>
      <c r="E201" s="81"/>
      <c r="F201" s="81"/>
    </row>
    <row r="202" spans="4:6" x14ac:dyDescent="0.3">
      <c r="D202" s="81"/>
      <c r="E202" s="81"/>
      <c r="F202" s="81"/>
    </row>
    <row r="203" spans="4:6" x14ac:dyDescent="0.3">
      <c r="D203" s="81"/>
      <c r="E203" s="81"/>
      <c r="F203" s="81"/>
    </row>
    <row r="204" spans="4:6" x14ac:dyDescent="0.3">
      <c r="D204" s="81"/>
      <c r="E204" s="81"/>
      <c r="F204" s="81"/>
    </row>
    <row r="205" spans="4:6" x14ac:dyDescent="0.3">
      <c r="D205" s="81"/>
      <c r="E205" s="81"/>
      <c r="F205" s="81"/>
    </row>
    <row r="206" spans="4:6" x14ac:dyDescent="0.3">
      <c r="D206" s="81"/>
      <c r="E206" s="81"/>
      <c r="F206" s="81"/>
    </row>
    <row r="207" spans="4:6" x14ac:dyDescent="0.3">
      <c r="D207" s="81"/>
      <c r="E207" s="81"/>
      <c r="F207" s="81"/>
    </row>
    <row r="208" spans="4:6" x14ac:dyDescent="0.3">
      <c r="D208" s="81"/>
      <c r="E208" s="81"/>
      <c r="F208" s="81"/>
    </row>
    <row r="209" spans="4:6" x14ac:dyDescent="0.3">
      <c r="D209" s="81"/>
      <c r="E209" s="81"/>
      <c r="F209" s="81"/>
    </row>
    <row r="210" spans="4:6" x14ac:dyDescent="0.3">
      <c r="D210" s="81"/>
      <c r="E210" s="81"/>
      <c r="F210" s="81"/>
    </row>
    <row r="211" spans="4:6" x14ac:dyDescent="0.3">
      <c r="D211" s="81"/>
      <c r="E211" s="81"/>
      <c r="F211" s="81"/>
    </row>
    <row r="212" spans="4:6" x14ac:dyDescent="0.3">
      <c r="D212" s="81"/>
      <c r="E212" s="81"/>
      <c r="F212" s="81"/>
    </row>
    <row r="213" spans="4:6" x14ac:dyDescent="0.3">
      <c r="D213" s="81"/>
      <c r="E213" s="81"/>
      <c r="F213" s="81"/>
    </row>
    <row r="214" spans="4:6" x14ac:dyDescent="0.3">
      <c r="D214" s="81"/>
      <c r="E214" s="81"/>
      <c r="F214" s="81"/>
    </row>
    <row r="215" spans="4:6" x14ac:dyDescent="0.3">
      <c r="D215" s="81"/>
      <c r="E215" s="81"/>
      <c r="F215" s="81"/>
    </row>
    <row r="216" spans="4:6" x14ac:dyDescent="0.3">
      <c r="D216" s="81"/>
      <c r="E216" s="81"/>
      <c r="F216" s="81"/>
    </row>
    <row r="217" spans="4:6" x14ac:dyDescent="0.3">
      <c r="D217" s="81"/>
      <c r="E217" s="81"/>
      <c r="F217" s="81"/>
    </row>
    <row r="218" spans="4:6" x14ac:dyDescent="0.3">
      <c r="D218" s="81"/>
      <c r="E218" s="81"/>
      <c r="F218" s="81"/>
    </row>
    <row r="219" spans="4:6" x14ac:dyDescent="0.3">
      <c r="D219" s="81"/>
      <c r="E219" s="81"/>
      <c r="F219" s="81"/>
    </row>
    <row r="220" spans="4:6" x14ac:dyDescent="0.3">
      <c r="D220" s="81"/>
      <c r="E220" s="81"/>
      <c r="F220" s="81"/>
    </row>
    <row r="221" spans="4:6" x14ac:dyDescent="0.3">
      <c r="D221" s="81"/>
      <c r="E221" s="81"/>
      <c r="F221" s="81"/>
    </row>
    <row r="222" spans="4:6" x14ac:dyDescent="0.3">
      <c r="D222" s="81"/>
      <c r="E222" s="81"/>
      <c r="F222" s="81"/>
    </row>
    <row r="223" spans="4:6" x14ac:dyDescent="0.3">
      <c r="D223" s="81"/>
      <c r="E223" s="81"/>
      <c r="F223" s="81"/>
    </row>
    <row r="224" spans="4:6" x14ac:dyDescent="0.3">
      <c r="D224" s="81"/>
      <c r="E224" s="81"/>
      <c r="F224" s="81"/>
    </row>
    <row r="225" spans="4:6" x14ac:dyDescent="0.3">
      <c r="D225" s="81"/>
      <c r="E225" s="81"/>
      <c r="F225" s="81"/>
    </row>
    <row r="226" spans="4:6" x14ac:dyDescent="0.3">
      <c r="D226" s="81"/>
      <c r="E226" s="81"/>
      <c r="F226" s="81"/>
    </row>
    <row r="227" spans="4:6" x14ac:dyDescent="0.3">
      <c r="D227" s="81"/>
      <c r="E227" s="81"/>
      <c r="F227" s="81"/>
    </row>
    <row r="228" spans="4:6" x14ac:dyDescent="0.3">
      <c r="D228" s="81"/>
      <c r="E228" s="81"/>
      <c r="F228" s="81"/>
    </row>
    <row r="229" spans="4:6" x14ac:dyDescent="0.3">
      <c r="D229" s="81"/>
      <c r="E229" s="81"/>
      <c r="F229" s="81"/>
    </row>
    <row r="230" spans="4:6" x14ac:dyDescent="0.3">
      <c r="D230" s="81"/>
      <c r="E230" s="81"/>
      <c r="F230" s="81"/>
    </row>
    <row r="231" spans="4:6" x14ac:dyDescent="0.3">
      <c r="D231" s="81"/>
      <c r="E231" s="81"/>
      <c r="F231" s="81"/>
    </row>
    <row r="232" spans="4:6" x14ac:dyDescent="0.3">
      <c r="D232" s="81"/>
      <c r="E232" s="81"/>
      <c r="F232" s="81"/>
    </row>
    <row r="233" spans="4:6" x14ac:dyDescent="0.3">
      <c r="D233" s="81"/>
      <c r="E233" s="81"/>
      <c r="F233" s="81"/>
    </row>
    <row r="234" spans="4:6" x14ac:dyDescent="0.3">
      <c r="D234" s="81"/>
      <c r="E234" s="81"/>
      <c r="F234" s="81"/>
    </row>
    <row r="235" spans="4:6" x14ac:dyDescent="0.3">
      <c r="D235" s="81"/>
      <c r="E235" s="81"/>
      <c r="F235" s="81"/>
    </row>
    <row r="236" spans="4:6" x14ac:dyDescent="0.3">
      <c r="D236" s="81"/>
      <c r="E236" s="81"/>
      <c r="F236" s="81"/>
    </row>
    <row r="237" spans="4:6" x14ac:dyDescent="0.3">
      <c r="D237" s="81"/>
      <c r="E237" s="81"/>
      <c r="F237" s="81"/>
    </row>
    <row r="238" spans="4:6" x14ac:dyDescent="0.3">
      <c r="D238" s="81"/>
      <c r="E238" s="81"/>
      <c r="F238" s="81"/>
    </row>
    <row r="239" spans="4:6" x14ac:dyDescent="0.3">
      <c r="D239" s="81"/>
      <c r="E239" s="81"/>
      <c r="F239" s="81"/>
    </row>
    <row r="240" spans="4:6" x14ac:dyDescent="0.3">
      <c r="D240" s="81"/>
      <c r="E240" s="81"/>
      <c r="F240" s="81"/>
    </row>
    <row r="241" spans="4:6" x14ac:dyDescent="0.3">
      <c r="D241" s="81"/>
      <c r="E241" s="81"/>
      <c r="F241" s="81"/>
    </row>
  </sheetData>
  <mergeCells count="8">
    <mergeCell ref="A2:F2"/>
    <mergeCell ref="A5:A6"/>
    <mergeCell ref="B5:B6"/>
    <mergeCell ref="C5:C6"/>
    <mergeCell ref="D5:D6"/>
    <mergeCell ref="E5:F5"/>
    <mergeCell ref="A3:F3"/>
    <mergeCell ref="A4:F4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I271"/>
  <sheetViews>
    <sheetView view="pageBreakPreview" topLeftCell="A61" zoomScale="115" zoomScaleSheetLayoutView="115" workbookViewId="0">
      <selection sqref="A1:XFD1048576"/>
    </sheetView>
  </sheetViews>
  <sheetFormatPr defaultRowHeight="15" x14ac:dyDescent="0.3"/>
  <cols>
    <col min="1" max="1" width="5" style="42" bestFit="1" customWidth="1"/>
    <col min="2" max="2" width="54.85546875" style="42" customWidth="1"/>
    <col min="3" max="3" width="9.140625" style="42"/>
    <col min="4" max="4" width="9.7109375" style="42" customWidth="1"/>
    <col min="5" max="5" width="11.85546875" style="42" customWidth="1"/>
    <col min="6" max="6" width="12.28515625" style="42" bestFit="1" customWidth="1"/>
    <col min="7" max="16384" width="9.140625" style="42"/>
  </cols>
  <sheetData>
    <row r="2" spans="1:6" ht="35.25" customHeight="1" x14ac:dyDescent="0.3">
      <c r="A2" s="19" t="s">
        <v>231</v>
      </c>
      <c r="B2" s="19"/>
      <c r="C2" s="19"/>
      <c r="D2" s="19"/>
      <c r="E2" s="19"/>
      <c r="F2" s="19"/>
    </row>
    <row r="3" spans="1:6" ht="22.5" customHeight="1" x14ac:dyDescent="0.3">
      <c r="A3" s="19" t="s">
        <v>113</v>
      </c>
      <c r="B3" s="19"/>
      <c r="C3" s="19"/>
      <c r="D3" s="19"/>
      <c r="E3" s="19"/>
      <c r="F3" s="19"/>
    </row>
    <row r="4" spans="1:6" x14ac:dyDescent="0.3">
      <c r="A4" s="43" t="s">
        <v>22</v>
      </c>
      <c r="B4" s="43"/>
      <c r="C4" s="43"/>
      <c r="D4" s="43"/>
      <c r="E4" s="43"/>
      <c r="F4" s="43"/>
    </row>
    <row r="5" spans="1:6" x14ac:dyDescent="0.3">
      <c r="A5" s="44" t="s">
        <v>6</v>
      </c>
      <c r="B5" s="44" t="s">
        <v>0</v>
      </c>
      <c r="C5" s="44" t="s">
        <v>1</v>
      </c>
      <c r="D5" s="44" t="s">
        <v>2</v>
      </c>
      <c r="E5" s="45" t="s">
        <v>3</v>
      </c>
      <c r="F5" s="45"/>
    </row>
    <row r="6" spans="1:6" x14ac:dyDescent="0.3">
      <c r="A6" s="44"/>
      <c r="B6" s="44"/>
      <c r="C6" s="44"/>
      <c r="D6" s="44"/>
      <c r="E6" s="46" t="s">
        <v>4</v>
      </c>
      <c r="F6" s="47" t="s">
        <v>5</v>
      </c>
    </row>
    <row r="7" spans="1:6" ht="60" x14ac:dyDescent="0.3">
      <c r="A7" s="48"/>
      <c r="B7" s="60" t="s">
        <v>74</v>
      </c>
      <c r="C7" s="48"/>
      <c r="D7" s="50"/>
      <c r="E7" s="51"/>
      <c r="F7" s="51"/>
    </row>
    <row r="8" spans="1:6" x14ac:dyDescent="0.3">
      <c r="A8" s="48">
        <v>1</v>
      </c>
      <c r="B8" s="49" t="s">
        <v>8</v>
      </c>
      <c r="C8" s="48"/>
      <c r="D8" s="50"/>
      <c r="E8" s="51"/>
      <c r="F8" s="51"/>
    </row>
    <row r="9" spans="1:6" ht="45" x14ac:dyDescent="0.3">
      <c r="A9" s="52">
        <v>1.1000000000000001</v>
      </c>
      <c r="B9" s="63" t="s">
        <v>229</v>
      </c>
      <c r="C9" s="52" t="s">
        <v>26</v>
      </c>
      <c r="D9" s="54">
        <v>2</v>
      </c>
      <c r="E9" s="28"/>
      <c r="F9" s="28"/>
    </row>
    <row r="10" spans="1:6" ht="150" x14ac:dyDescent="0.3">
      <c r="A10" s="52">
        <v>1.2</v>
      </c>
      <c r="B10" s="53" t="s">
        <v>227</v>
      </c>
      <c r="C10" s="52" t="s">
        <v>26</v>
      </c>
      <c r="D10" s="54">
        <v>1</v>
      </c>
      <c r="E10" s="70"/>
      <c r="F10" s="28"/>
    </row>
    <row r="11" spans="1:6" ht="45" x14ac:dyDescent="0.3">
      <c r="A11" s="52">
        <v>1.4</v>
      </c>
      <c r="B11" s="63" t="s">
        <v>230</v>
      </c>
      <c r="C11" s="52" t="s">
        <v>26</v>
      </c>
      <c r="D11" s="54">
        <v>1</v>
      </c>
      <c r="E11" s="28"/>
      <c r="F11" s="28"/>
    </row>
    <row r="12" spans="1:6" ht="165" x14ac:dyDescent="0.3">
      <c r="A12" s="52">
        <v>1.5</v>
      </c>
      <c r="B12" s="53" t="s">
        <v>228</v>
      </c>
      <c r="C12" s="52" t="s">
        <v>26</v>
      </c>
      <c r="D12" s="54">
        <v>1</v>
      </c>
      <c r="E12" s="70"/>
      <c r="F12" s="28"/>
    </row>
    <row r="13" spans="1:6" ht="45" x14ac:dyDescent="0.3">
      <c r="A13" s="52">
        <v>1.6</v>
      </c>
      <c r="B13" s="53" t="s">
        <v>27</v>
      </c>
      <c r="C13" s="52" t="s">
        <v>28</v>
      </c>
      <c r="D13" s="54">
        <v>3</v>
      </c>
      <c r="E13" s="28"/>
      <c r="F13" s="28"/>
    </row>
    <row r="14" spans="1:6" ht="30" x14ac:dyDescent="0.3">
      <c r="A14" s="52">
        <v>1.7</v>
      </c>
      <c r="B14" s="53" t="s">
        <v>29</v>
      </c>
      <c r="C14" s="52" t="s">
        <v>9</v>
      </c>
      <c r="D14" s="54">
        <v>22</v>
      </c>
      <c r="E14" s="28"/>
      <c r="F14" s="28"/>
    </row>
    <row r="15" spans="1:6" x14ac:dyDescent="0.3">
      <c r="A15" s="52">
        <v>1.8</v>
      </c>
      <c r="B15" s="53" t="s">
        <v>30</v>
      </c>
      <c r="C15" s="52" t="s">
        <v>28</v>
      </c>
      <c r="D15" s="54">
        <v>3</v>
      </c>
      <c r="E15" s="28"/>
      <c r="F15" s="28"/>
    </row>
    <row r="16" spans="1:6" x14ac:dyDescent="0.3">
      <c r="A16" s="52">
        <v>1.9</v>
      </c>
      <c r="B16" s="53" t="s">
        <v>37</v>
      </c>
      <c r="C16" s="52" t="s">
        <v>28</v>
      </c>
      <c r="D16" s="54">
        <v>1</v>
      </c>
      <c r="E16" s="28"/>
      <c r="F16" s="28"/>
    </row>
    <row r="17" spans="1:6" ht="15.75" x14ac:dyDescent="0.3">
      <c r="A17" s="82">
        <v>1.1000000000000001</v>
      </c>
      <c r="B17" s="53" t="s">
        <v>241</v>
      </c>
      <c r="C17" s="52" t="s">
        <v>28</v>
      </c>
      <c r="D17" s="54">
        <v>8</v>
      </c>
      <c r="E17" s="28"/>
      <c r="F17" s="28"/>
    </row>
    <row r="18" spans="1:6" x14ac:dyDescent="0.3">
      <c r="A18" s="82">
        <v>1.1100000000000001</v>
      </c>
      <c r="B18" s="53" t="s">
        <v>31</v>
      </c>
      <c r="C18" s="52" t="s">
        <v>28</v>
      </c>
      <c r="D18" s="54">
        <v>4</v>
      </c>
      <c r="E18" s="28"/>
      <c r="F18" s="28"/>
    </row>
    <row r="19" spans="1:6" x14ac:dyDescent="0.3">
      <c r="A19" s="82">
        <v>1.1200000000000001</v>
      </c>
      <c r="B19" s="53" t="s">
        <v>32</v>
      </c>
      <c r="C19" s="52" t="s">
        <v>28</v>
      </c>
      <c r="D19" s="54">
        <v>2</v>
      </c>
      <c r="E19" s="28"/>
      <c r="F19" s="28"/>
    </row>
    <row r="20" spans="1:6" x14ac:dyDescent="0.3">
      <c r="A20" s="82">
        <v>1.1299999999999999</v>
      </c>
      <c r="B20" s="53" t="s">
        <v>35</v>
      </c>
      <c r="C20" s="52" t="s">
        <v>28</v>
      </c>
      <c r="D20" s="54">
        <v>1</v>
      </c>
      <c r="E20" s="28"/>
      <c r="F20" s="28"/>
    </row>
    <row r="21" spans="1:6" x14ac:dyDescent="0.3">
      <c r="A21" s="82">
        <v>1.1399999999999999</v>
      </c>
      <c r="B21" s="53" t="s">
        <v>33</v>
      </c>
      <c r="C21" s="52" t="s">
        <v>28</v>
      </c>
      <c r="D21" s="54">
        <v>4</v>
      </c>
      <c r="E21" s="28"/>
      <c r="F21" s="28"/>
    </row>
    <row r="22" spans="1:6" x14ac:dyDescent="0.3">
      <c r="A22" s="82">
        <v>1.1499999999999999</v>
      </c>
      <c r="B22" s="53" t="s">
        <v>36</v>
      </c>
      <c r="C22" s="52" t="s">
        <v>28</v>
      </c>
      <c r="D22" s="54">
        <v>2</v>
      </c>
      <c r="E22" s="28"/>
      <c r="F22" s="28"/>
    </row>
    <row r="23" spans="1:6" ht="30" x14ac:dyDescent="0.3">
      <c r="A23" s="82">
        <v>1.1599999999999999</v>
      </c>
      <c r="B23" s="53" t="s">
        <v>54</v>
      </c>
      <c r="C23" s="52" t="s">
        <v>28</v>
      </c>
      <c r="D23" s="54">
        <v>1</v>
      </c>
      <c r="E23" s="28"/>
      <c r="F23" s="28"/>
    </row>
    <row r="24" spans="1:6" x14ac:dyDescent="0.3">
      <c r="A24" s="82">
        <v>1.17</v>
      </c>
      <c r="B24" s="53" t="s">
        <v>53</v>
      </c>
      <c r="C24" s="52" t="s">
        <v>28</v>
      </c>
      <c r="D24" s="54">
        <v>1</v>
      </c>
      <c r="E24" s="28"/>
      <c r="F24" s="28"/>
    </row>
    <row r="25" spans="1:6" x14ac:dyDescent="0.3">
      <c r="A25" s="82">
        <v>1.18</v>
      </c>
      <c r="B25" s="53" t="s">
        <v>34</v>
      </c>
      <c r="C25" s="52" t="s">
        <v>28</v>
      </c>
      <c r="D25" s="54">
        <v>3</v>
      </c>
      <c r="E25" s="28"/>
      <c r="F25" s="28"/>
    </row>
    <row r="26" spans="1:6" x14ac:dyDescent="0.3">
      <c r="A26" s="82">
        <v>1.19</v>
      </c>
      <c r="B26" s="53" t="s">
        <v>55</v>
      </c>
      <c r="C26" s="52" t="s">
        <v>28</v>
      </c>
      <c r="D26" s="54">
        <v>1</v>
      </c>
      <c r="E26" s="28"/>
      <c r="F26" s="28"/>
    </row>
    <row r="27" spans="1:6" x14ac:dyDescent="0.3">
      <c r="A27" s="82">
        <v>1.2</v>
      </c>
      <c r="B27" s="53" t="s">
        <v>37</v>
      </c>
      <c r="C27" s="52" t="s">
        <v>28</v>
      </c>
      <c r="D27" s="54">
        <v>1</v>
      </c>
      <c r="E27" s="28"/>
      <c r="F27" s="28"/>
    </row>
    <row r="28" spans="1:6" x14ac:dyDescent="0.3">
      <c r="A28" s="82">
        <v>1.21</v>
      </c>
      <c r="B28" s="53" t="s">
        <v>38</v>
      </c>
      <c r="C28" s="52" t="s">
        <v>9</v>
      </c>
      <c r="D28" s="54">
        <v>5</v>
      </c>
      <c r="E28" s="28"/>
      <c r="F28" s="28"/>
    </row>
    <row r="29" spans="1:6" x14ac:dyDescent="0.3">
      <c r="A29" s="82">
        <v>1.22</v>
      </c>
      <c r="B29" s="53" t="s">
        <v>39</v>
      </c>
      <c r="C29" s="52" t="s">
        <v>28</v>
      </c>
      <c r="D29" s="54">
        <v>2</v>
      </c>
      <c r="E29" s="28"/>
      <c r="F29" s="28"/>
    </row>
    <row r="30" spans="1:6" x14ac:dyDescent="0.3">
      <c r="A30" s="82">
        <v>1.23</v>
      </c>
      <c r="B30" s="53" t="s">
        <v>42</v>
      </c>
      <c r="C30" s="52" t="s">
        <v>28</v>
      </c>
      <c r="D30" s="54">
        <v>1</v>
      </c>
      <c r="E30" s="28"/>
      <c r="F30" s="28"/>
    </row>
    <row r="31" spans="1:6" x14ac:dyDescent="0.3">
      <c r="A31" s="82">
        <v>1.24</v>
      </c>
      <c r="B31" s="53" t="s">
        <v>40</v>
      </c>
      <c r="C31" s="52" t="s">
        <v>28</v>
      </c>
      <c r="D31" s="54">
        <v>2</v>
      </c>
      <c r="E31" s="28"/>
      <c r="F31" s="28"/>
    </row>
    <row r="32" spans="1:6" x14ac:dyDescent="0.3">
      <c r="A32" s="82">
        <v>1.25</v>
      </c>
      <c r="B32" s="53" t="s">
        <v>41</v>
      </c>
      <c r="C32" s="52" t="s">
        <v>28</v>
      </c>
      <c r="D32" s="54">
        <v>1</v>
      </c>
      <c r="E32" s="28"/>
      <c r="F32" s="28"/>
    </row>
    <row r="33" spans="1:6" x14ac:dyDescent="0.3">
      <c r="A33" s="82">
        <v>1.26</v>
      </c>
      <c r="B33" s="53" t="s">
        <v>43</v>
      </c>
      <c r="C33" s="52" t="s">
        <v>28</v>
      </c>
      <c r="D33" s="54">
        <v>1</v>
      </c>
      <c r="E33" s="28"/>
      <c r="F33" s="28"/>
    </row>
    <row r="34" spans="1:6" x14ac:dyDescent="0.3">
      <c r="A34" s="82">
        <v>1.27</v>
      </c>
      <c r="B34" s="53" t="s">
        <v>44</v>
      </c>
      <c r="C34" s="52" t="s">
        <v>28</v>
      </c>
      <c r="D34" s="54">
        <v>1</v>
      </c>
      <c r="E34" s="28"/>
      <c r="F34" s="28"/>
    </row>
    <row r="35" spans="1:6" x14ac:dyDescent="0.3">
      <c r="A35" s="82">
        <v>1.28</v>
      </c>
      <c r="B35" s="53" t="s">
        <v>45</v>
      </c>
      <c r="C35" s="52" t="s">
        <v>28</v>
      </c>
      <c r="D35" s="54">
        <v>2</v>
      </c>
      <c r="E35" s="28"/>
      <c r="F35" s="28"/>
    </row>
    <row r="36" spans="1:6" x14ac:dyDescent="0.3">
      <c r="A36" s="82">
        <v>1.29</v>
      </c>
      <c r="B36" s="53" t="s">
        <v>46</v>
      </c>
      <c r="C36" s="52" t="s">
        <v>28</v>
      </c>
      <c r="D36" s="54">
        <v>1</v>
      </c>
      <c r="E36" s="28"/>
      <c r="F36" s="28"/>
    </row>
    <row r="37" spans="1:6" x14ac:dyDescent="0.3">
      <c r="A37" s="82">
        <v>1.3</v>
      </c>
      <c r="B37" s="53" t="s">
        <v>58</v>
      </c>
      <c r="C37" s="52" t="s">
        <v>28</v>
      </c>
      <c r="D37" s="54">
        <v>2</v>
      </c>
      <c r="E37" s="28"/>
      <c r="F37" s="28"/>
    </row>
    <row r="38" spans="1:6" x14ac:dyDescent="0.3">
      <c r="A38" s="82">
        <v>1.31</v>
      </c>
      <c r="B38" s="53" t="s">
        <v>47</v>
      </c>
      <c r="C38" s="52" t="s">
        <v>28</v>
      </c>
      <c r="D38" s="54">
        <v>1</v>
      </c>
      <c r="E38" s="28"/>
      <c r="F38" s="28"/>
    </row>
    <row r="39" spans="1:6" x14ac:dyDescent="0.3">
      <c r="A39" s="82">
        <v>1.32</v>
      </c>
      <c r="B39" s="53" t="s">
        <v>56</v>
      </c>
      <c r="C39" s="52" t="s">
        <v>28</v>
      </c>
      <c r="D39" s="54">
        <v>11</v>
      </c>
      <c r="E39" s="28"/>
      <c r="F39" s="28"/>
    </row>
    <row r="40" spans="1:6" x14ac:dyDescent="0.3">
      <c r="A40" s="82">
        <v>1.33</v>
      </c>
      <c r="B40" s="53" t="s">
        <v>57</v>
      </c>
      <c r="C40" s="52" t="s">
        <v>28</v>
      </c>
      <c r="D40" s="54">
        <v>8</v>
      </c>
      <c r="E40" s="28"/>
      <c r="F40" s="28"/>
    </row>
    <row r="41" spans="1:6" x14ac:dyDescent="0.3">
      <c r="A41" s="82">
        <v>1.34</v>
      </c>
      <c r="B41" s="53" t="s">
        <v>48</v>
      </c>
      <c r="C41" s="52" t="s">
        <v>49</v>
      </c>
      <c r="D41" s="54">
        <v>35</v>
      </c>
      <c r="E41" s="28"/>
      <c r="F41" s="28"/>
    </row>
    <row r="42" spans="1:6" x14ac:dyDescent="0.3">
      <c r="A42" s="82">
        <v>1.35</v>
      </c>
      <c r="B42" s="53" t="s">
        <v>50</v>
      </c>
      <c r="C42" s="52" t="s">
        <v>28</v>
      </c>
      <c r="D42" s="54">
        <v>2</v>
      </c>
      <c r="E42" s="28"/>
      <c r="F42" s="28"/>
    </row>
    <row r="43" spans="1:6" x14ac:dyDescent="0.3">
      <c r="A43" s="82">
        <v>1.36</v>
      </c>
      <c r="B43" s="53" t="s">
        <v>51</v>
      </c>
      <c r="C43" s="52" t="s">
        <v>28</v>
      </c>
      <c r="D43" s="54">
        <v>2</v>
      </c>
      <c r="E43" s="28"/>
      <c r="F43" s="28"/>
    </row>
    <row r="44" spans="1:6" x14ac:dyDescent="0.3">
      <c r="A44" s="82">
        <v>1.37</v>
      </c>
      <c r="B44" s="53" t="s">
        <v>52</v>
      </c>
      <c r="C44" s="52" t="s">
        <v>9</v>
      </c>
      <c r="D44" s="54">
        <v>2</v>
      </c>
      <c r="E44" s="28"/>
      <c r="F44" s="28"/>
    </row>
    <row r="45" spans="1:6" ht="15.75" x14ac:dyDescent="0.3">
      <c r="A45" s="82">
        <v>1.38</v>
      </c>
      <c r="B45" s="53" t="s">
        <v>242</v>
      </c>
      <c r="C45" s="52" t="s">
        <v>28</v>
      </c>
      <c r="D45" s="54">
        <v>4</v>
      </c>
      <c r="E45" s="28"/>
      <c r="F45" s="28"/>
    </row>
    <row r="46" spans="1:6" s="58" customFormat="1" ht="35.25" customHeight="1" x14ac:dyDescent="0.3">
      <c r="A46" s="83">
        <v>1.39</v>
      </c>
      <c r="B46" s="84" t="s">
        <v>116</v>
      </c>
      <c r="C46" s="55" t="s">
        <v>239</v>
      </c>
      <c r="D46" s="85">
        <v>5</v>
      </c>
      <c r="E46" s="86"/>
      <c r="F46" s="86"/>
    </row>
    <row r="47" spans="1:6" x14ac:dyDescent="0.3">
      <c r="A47" s="48">
        <v>2</v>
      </c>
      <c r="B47" s="60" t="s">
        <v>16</v>
      </c>
      <c r="C47" s="48"/>
      <c r="D47" s="61"/>
      <c r="E47" s="62"/>
      <c r="F47" s="28"/>
    </row>
    <row r="48" spans="1:6" ht="30" x14ac:dyDescent="0.3">
      <c r="A48" s="52">
        <v>2.1</v>
      </c>
      <c r="B48" s="53" t="s">
        <v>73</v>
      </c>
      <c r="C48" s="52" t="s">
        <v>9</v>
      </c>
      <c r="D48" s="54">
        <v>120</v>
      </c>
      <c r="E48" s="28"/>
      <c r="F48" s="28"/>
    </row>
    <row r="49" spans="1:9" ht="30" x14ac:dyDescent="0.3">
      <c r="A49" s="52">
        <v>2.2000000000000002</v>
      </c>
      <c r="B49" s="53" t="s">
        <v>72</v>
      </c>
      <c r="C49" s="52" t="s">
        <v>9</v>
      </c>
      <c r="D49" s="54">
        <v>105</v>
      </c>
      <c r="E49" s="28"/>
      <c r="F49" s="28"/>
    </row>
    <row r="50" spans="1:9" s="58" customFormat="1" ht="60" x14ac:dyDescent="0.3">
      <c r="A50" s="59">
        <v>2.2999999999999998</v>
      </c>
      <c r="B50" s="71" t="s">
        <v>117</v>
      </c>
      <c r="C50" s="59" t="s">
        <v>60</v>
      </c>
      <c r="D50" s="69">
        <v>18</v>
      </c>
      <c r="E50" s="70"/>
      <c r="F50" s="70"/>
    </row>
    <row r="51" spans="1:9" s="58" customFormat="1" ht="30" x14ac:dyDescent="0.3">
      <c r="A51" s="59">
        <v>2.4</v>
      </c>
      <c r="B51" s="71" t="s">
        <v>220</v>
      </c>
      <c r="C51" s="59" t="s">
        <v>60</v>
      </c>
      <c r="D51" s="69">
        <v>50</v>
      </c>
      <c r="E51" s="70"/>
      <c r="F51" s="70"/>
    </row>
    <row r="52" spans="1:9" x14ac:dyDescent="0.3">
      <c r="A52" s="52">
        <v>2.5</v>
      </c>
      <c r="B52" s="53" t="s">
        <v>59</v>
      </c>
      <c r="C52" s="52" t="s">
        <v>60</v>
      </c>
      <c r="D52" s="54">
        <v>1</v>
      </c>
      <c r="E52" s="28"/>
      <c r="F52" s="28"/>
      <c r="I52" s="67"/>
    </row>
    <row r="53" spans="1:9" x14ac:dyDescent="0.3">
      <c r="A53" s="52">
        <v>2.6</v>
      </c>
      <c r="B53" s="53" t="s">
        <v>61</v>
      </c>
      <c r="C53" s="52" t="s">
        <v>9</v>
      </c>
      <c r="D53" s="54">
        <f>D48+D49</f>
        <v>225</v>
      </c>
      <c r="E53" s="28"/>
      <c r="F53" s="28"/>
      <c r="I53" s="67"/>
    </row>
    <row r="54" spans="1:9" s="58" customFormat="1" x14ac:dyDescent="0.3">
      <c r="A54" s="87">
        <v>2.6</v>
      </c>
      <c r="B54" s="71" t="s">
        <v>118</v>
      </c>
      <c r="C54" s="59" t="s">
        <v>9</v>
      </c>
      <c r="D54" s="69">
        <v>225</v>
      </c>
      <c r="E54" s="70"/>
      <c r="F54" s="70"/>
      <c r="I54" s="88"/>
    </row>
    <row r="55" spans="1:9" x14ac:dyDescent="0.3">
      <c r="A55" s="48">
        <v>3</v>
      </c>
      <c r="B55" s="89" t="s">
        <v>20</v>
      </c>
      <c r="C55" s="48"/>
      <c r="D55" s="61"/>
      <c r="E55" s="62"/>
      <c r="F55" s="28"/>
      <c r="I55" s="67"/>
    </row>
    <row r="56" spans="1:9" s="58" customFormat="1" x14ac:dyDescent="0.3">
      <c r="A56" s="59">
        <v>3.1</v>
      </c>
      <c r="B56" s="71" t="s">
        <v>119</v>
      </c>
      <c r="C56" s="59" t="s">
        <v>120</v>
      </c>
      <c r="D56" s="69">
        <v>1</v>
      </c>
      <c r="E56" s="70"/>
      <c r="F56" s="70"/>
      <c r="I56" s="88"/>
    </row>
    <row r="57" spans="1:9" s="58" customFormat="1" x14ac:dyDescent="0.3">
      <c r="A57" s="59">
        <v>3.2</v>
      </c>
      <c r="B57" s="71" t="s">
        <v>121</v>
      </c>
      <c r="C57" s="59" t="s">
        <v>9</v>
      </c>
      <c r="D57" s="69">
        <v>18</v>
      </c>
      <c r="E57" s="70"/>
      <c r="F57" s="70"/>
      <c r="I57" s="88"/>
    </row>
    <row r="58" spans="1:9" s="58" customFormat="1" x14ac:dyDescent="0.3">
      <c r="A58" s="59">
        <v>3.3</v>
      </c>
      <c r="B58" s="71" t="s">
        <v>122</v>
      </c>
      <c r="C58" s="59" t="s">
        <v>9</v>
      </c>
      <c r="D58" s="69">
        <v>30</v>
      </c>
      <c r="E58" s="70"/>
      <c r="F58" s="70"/>
      <c r="I58" s="88"/>
    </row>
    <row r="59" spans="1:9" x14ac:dyDescent="0.3">
      <c r="A59" s="48">
        <v>4</v>
      </c>
      <c r="B59" s="60" t="s">
        <v>62</v>
      </c>
      <c r="C59" s="48"/>
      <c r="D59" s="61"/>
      <c r="E59" s="62"/>
      <c r="F59" s="28"/>
    </row>
    <row r="60" spans="1:9" x14ac:dyDescent="0.3">
      <c r="A60" s="52">
        <v>4.0999999999999996</v>
      </c>
      <c r="B60" s="53" t="s">
        <v>33</v>
      </c>
      <c r="C60" s="52" t="s">
        <v>28</v>
      </c>
      <c r="D60" s="54">
        <v>2</v>
      </c>
      <c r="E60" s="28"/>
      <c r="F60" s="28"/>
    </row>
    <row r="61" spans="1:9" x14ac:dyDescent="0.3">
      <c r="A61" s="52">
        <v>4.2</v>
      </c>
      <c r="B61" s="53" t="s">
        <v>63</v>
      </c>
      <c r="C61" s="52" t="s">
        <v>28</v>
      </c>
      <c r="D61" s="54">
        <v>1</v>
      </c>
      <c r="E61" s="28"/>
      <c r="F61" s="28"/>
    </row>
    <row r="62" spans="1:9" ht="30" x14ac:dyDescent="0.3">
      <c r="A62" s="52">
        <v>4.3</v>
      </c>
      <c r="B62" s="53" t="s">
        <v>54</v>
      </c>
      <c r="C62" s="52" t="s">
        <v>28</v>
      </c>
      <c r="D62" s="54">
        <v>6</v>
      </c>
      <c r="E62" s="28"/>
      <c r="F62" s="28"/>
    </row>
    <row r="63" spans="1:9" x14ac:dyDescent="0.3">
      <c r="A63" s="52">
        <v>4.4000000000000004</v>
      </c>
      <c r="B63" s="53" t="s">
        <v>64</v>
      </c>
      <c r="C63" s="52" t="s">
        <v>28</v>
      </c>
      <c r="D63" s="54">
        <v>4</v>
      </c>
      <c r="E63" s="28"/>
      <c r="F63" s="28"/>
    </row>
    <row r="64" spans="1:9" x14ac:dyDescent="0.3">
      <c r="A64" s="52">
        <v>4.5</v>
      </c>
      <c r="B64" s="53" t="s">
        <v>71</v>
      </c>
      <c r="C64" s="52" t="s">
        <v>28</v>
      </c>
      <c r="D64" s="54">
        <v>2</v>
      </c>
      <c r="E64" s="28"/>
      <c r="F64" s="28"/>
    </row>
    <row r="65" spans="1:6" x14ac:dyDescent="0.3">
      <c r="A65" s="52">
        <v>4.5999999999999996</v>
      </c>
      <c r="B65" s="53" t="s">
        <v>65</v>
      </c>
      <c r="C65" s="52" t="s">
        <v>9</v>
      </c>
      <c r="D65" s="54">
        <v>2</v>
      </c>
      <c r="E65" s="28"/>
      <c r="F65" s="28"/>
    </row>
    <row r="66" spans="1:6" x14ac:dyDescent="0.3">
      <c r="A66" s="52">
        <v>4.7</v>
      </c>
      <c r="B66" s="53" t="s">
        <v>66</v>
      </c>
      <c r="C66" s="52" t="s">
        <v>49</v>
      </c>
      <c r="D66" s="54">
        <v>15</v>
      </c>
      <c r="E66" s="28"/>
      <c r="F66" s="28"/>
    </row>
    <row r="67" spans="1:6" x14ac:dyDescent="0.3">
      <c r="A67" s="48">
        <v>5</v>
      </c>
      <c r="B67" s="60" t="s">
        <v>240</v>
      </c>
      <c r="C67" s="48"/>
      <c r="D67" s="61"/>
      <c r="E67" s="62"/>
      <c r="F67" s="28"/>
    </row>
    <row r="68" spans="1:6" x14ac:dyDescent="0.3">
      <c r="A68" s="52">
        <v>5.0999999999999996</v>
      </c>
      <c r="B68" s="53" t="s">
        <v>67</v>
      </c>
      <c r="C68" s="52" t="s">
        <v>28</v>
      </c>
      <c r="D68" s="54">
        <v>1</v>
      </c>
      <c r="E68" s="28"/>
      <c r="F68" s="28"/>
    </row>
    <row r="69" spans="1:6" x14ac:dyDescent="0.3">
      <c r="A69" s="52">
        <v>5.2</v>
      </c>
      <c r="B69" s="53" t="s">
        <v>68</v>
      </c>
      <c r="C69" s="52" t="s">
        <v>28</v>
      </c>
      <c r="D69" s="54">
        <v>1</v>
      </c>
      <c r="E69" s="28"/>
      <c r="F69" s="28"/>
    </row>
    <row r="70" spans="1:6" x14ac:dyDescent="0.3">
      <c r="A70" s="52">
        <v>5.3</v>
      </c>
      <c r="B70" s="53" t="s">
        <v>69</v>
      </c>
      <c r="C70" s="52" t="s">
        <v>28</v>
      </c>
      <c r="D70" s="54">
        <v>2</v>
      </c>
      <c r="E70" s="28"/>
      <c r="F70" s="28"/>
    </row>
    <row r="71" spans="1:6" x14ac:dyDescent="0.3">
      <c r="A71" s="52">
        <v>5.4</v>
      </c>
      <c r="B71" s="53" t="s">
        <v>70</v>
      </c>
      <c r="C71" s="52" t="s">
        <v>49</v>
      </c>
      <c r="D71" s="54">
        <v>5</v>
      </c>
      <c r="E71" s="28"/>
      <c r="F71" s="28"/>
    </row>
    <row r="72" spans="1:6" s="76" customFormat="1" x14ac:dyDescent="0.3">
      <c r="A72" s="72"/>
      <c r="B72" s="73"/>
      <c r="C72" s="72"/>
      <c r="D72" s="74"/>
      <c r="E72" s="75"/>
      <c r="F72" s="75"/>
    </row>
    <row r="73" spans="1:6" s="78" customFormat="1" x14ac:dyDescent="0.3">
      <c r="A73" s="34"/>
      <c r="B73" s="33" t="s">
        <v>5</v>
      </c>
      <c r="C73" s="34"/>
      <c r="D73" s="77"/>
      <c r="E73" s="35"/>
      <c r="F73" s="35"/>
    </row>
    <row r="74" spans="1:6" x14ac:dyDescent="0.3">
      <c r="A74" s="79"/>
      <c r="B74" s="36" t="s">
        <v>222</v>
      </c>
      <c r="C74" s="37" t="s">
        <v>232</v>
      </c>
      <c r="D74" s="38"/>
      <c r="E74" s="38"/>
      <c r="F74" s="38"/>
    </row>
    <row r="75" spans="1:6" s="78" customFormat="1" x14ac:dyDescent="0.3">
      <c r="A75" s="80"/>
      <c r="B75" s="33" t="s">
        <v>5</v>
      </c>
      <c r="C75" s="39"/>
      <c r="D75" s="40"/>
      <c r="E75" s="40"/>
      <c r="F75" s="40"/>
    </row>
    <row r="76" spans="1:6" x14ac:dyDescent="0.3">
      <c r="A76" s="79"/>
      <c r="B76" s="36" t="s">
        <v>221</v>
      </c>
      <c r="C76" s="37" t="s">
        <v>232</v>
      </c>
      <c r="D76" s="38"/>
      <c r="E76" s="38"/>
      <c r="F76" s="38"/>
    </row>
    <row r="77" spans="1:6" s="78" customFormat="1" x14ac:dyDescent="0.3">
      <c r="A77" s="80"/>
      <c r="B77" s="33" t="s">
        <v>5</v>
      </c>
      <c r="C77" s="39"/>
      <c r="D77" s="40"/>
      <c r="E77" s="40"/>
      <c r="F77" s="40"/>
    </row>
    <row r="78" spans="1:6" x14ac:dyDescent="0.3">
      <c r="D78" s="81"/>
      <c r="E78" s="81"/>
      <c r="F78" s="81"/>
    </row>
    <row r="79" spans="1:6" x14ac:dyDescent="0.3">
      <c r="D79" s="81"/>
      <c r="E79" s="81"/>
      <c r="F79" s="81"/>
    </row>
    <row r="80" spans="1:6" x14ac:dyDescent="0.3">
      <c r="D80" s="81"/>
      <c r="E80" s="81"/>
      <c r="F80" s="81"/>
    </row>
    <row r="81" spans="4:6" x14ac:dyDescent="0.3">
      <c r="D81" s="81"/>
      <c r="E81" s="81"/>
      <c r="F81" s="81"/>
    </row>
    <row r="82" spans="4:6" x14ac:dyDescent="0.3">
      <c r="D82" s="81"/>
      <c r="E82" s="81"/>
      <c r="F82" s="81"/>
    </row>
    <row r="83" spans="4:6" x14ac:dyDescent="0.3">
      <c r="D83" s="81"/>
      <c r="E83" s="81"/>
      <c r="F83" s="81"/>
    </row>
    <row r="84" spans="4:6" x14ac:dyDescent="0.3">
      <c r="D84" s="81"/>
      <c r="E84" s="81"/>
      <c r="F84" s="81"/>
    </row>
    <row r="85" spans="4:6" x14ac:dyDescent="0.3">
      <c r="D85" s="81"/>
      <c r="E85" s="81"/>
      <c r="F85" s="81"/>
    </row>
    <row r="86" spans="4:6" x14ac:dyDescent="0.3">
      <c r="D86" s="81"/>
      <c r="E86" s="81"/>
      <c r="F86" s="81"/>
    </row>
    <row r="87" spans="4:6" x14ac:dyDescent="0.3">
      <c r="D87" s="81"/>
      <c r="E87" s="81"/>
      <c r="F87" s="81"/>
    </row>
    <row r="88" spans="4:6" x14ac:dyDescent="0.3">
      <c r="D88" s="81"/>
      <c r="E88" s="81"/>
      <c r="F88" s="81"/>
    </row>
    <row r="89" spans="4:6" x14ac:dyDescent="0.3">
      <c r="D89" s="81"/>
      <c r="E89" s="81"/>
      <c r="F89" s="81"/>
    </row>
    <row r="90" spans="4:6" x14ac:dyDescent="0.3">
      <c r="D90" s="81"/>
      <c r="E90" s="81"/>
      <c r="F90" s="81"/>
    </row>
    <row r="91" spans="4:6" x14ac:dyDescent="0.3">
      <c r="D91" s="81"/>
      <c r="E91" s="81"/>
      <c r="F91" s="81"/>
    </row>
    <row r="92" spans="4:6" x14ac:dyDescent="0.3">
      <c r="D92" s="81"/>
      <c r="E92" s="81"/>
      <c r="F92" s="81"/>
    </row>
    <row r="93" spans="4:6" x14ac:dyDescent="0.3">
      <c r="D93" s="81"/>
      <c r="E93" s="81"/>
      <c r="F93" s="81"/>
    </row>
    <row r="94" spans="4:6" x14ac:dyDescent="0.3">
      <c r="D94" s="81"/>
      <c r="E94" s="81"/>
      <c r="F94" s="81"/>
    </row>
    <row r="95" spans="4:6" x14ac:dyDescent="0.3">
      <c r="D95" s="81"/>
      <c r="E95" s="81"/>
      <c r="F95" s="81"/>
    </row>
    <row r="96" spans="4:6" x14ac:dyDescent="0.3">
      <c r="D96" s="81"/>
      <c r="E96" s="81"/>
      <c r="F96" s="81"/>
    </row>
    <row r="97" spans="4:6" x14ac:dyDescent="0.3">
      <c r="D97" s="81"/>
      <c r="E97" s="81"/>
      <c r="F97" s="81"/>
    </row>
    <row r="98" spans="4:6" x14ac:dyDescent="0.3">
      <c r="D98" s="81"/>
      <c r="E98" s="81"/>
      <c r="F98" s="81"/>
    </row>
    <row r="99" spans="4:6" x14ac:dyDescent="0.3">
      <c r="D99" s="81"/>
      <c r="E99" s="81"/>
      <c r="F99" s="81"/>
    </row>
    <row r="100" spans="4:6" x14ac:dyDescent="0.3">
      <c r="D100" s="81"/>
      <c r="E100" s="81"/>
      <c r="F100" s="81"/>
    </row>
    <row r="101" spans="4:6" x14ac:dyDescent="0.3">
      <c r="D101" s="81"/>
      <c r="E101" s="81"/>
      <c r="F101" s="81"/>
    </row>
    <row r="102" spans="4:6" x14ac:dyDescent="0.3">
      <c r="D102" s="81"/>
      <c r="E102" s="81"/>
      <c r="F102" s="81"/>
    </row>
    <row r="103" spans="4:6" x14ac:dyDescent="0.3">
      <c r="D103" s="81"/>
      <c r="E103" s="81"/>
      <c r="F103" s="81"/>
    </row>
    <row r="104" spans="4:6" x14ac:dyDescent="0.3">
      <c r="D104" s="81"/>
      <c r="E104" s="81"/>
      <c r="F104" s="81"/>
    </row>
    <row r="105" spans="4:6" x14ac:dyDescent="0.3">
      <c r="D105" s="81"/>
      <c r="E105" s="81"/>
      <c r="F105" s="81"/>
    </row>
    <row r="106" spans="4:6" x14ac:dyDescent="0.3">
      <c r="D106" s="81"/>
      <c r="E106" s="81"/>
      <c r="F106" s="81"/>
    </row>
    <row r="107" spans="4:6" x14ac:dyDescent="0.3">
      <c r="D107" s="81"/>
      <c r="E107" s="81"/>
      <c r="F107" s="81"/>
    </row>
    <row r="108" spans="4:6" x14ac:dyDescent="0.3">
      <c r="D108" s="81"/>
      <c r="E108" s="81"/>
      <c r="F108" s="81"/>
    </row>
    <row r="109" spans="4:6" x14ac:dyDescent="0.3">
      <c r="D109" s="81"/>
      <c r="E109" s="81"/>
      <c r="F109" s="81"/>
    </row>
    <row r="110" spans="4:6" x14ac:dyDescent="0.3">
      <c r="D110" s="81"/>
      <c r="E110" s="81"/>
      <c r="F110" s="81"/>
    </row>
    <row r="111" spans="4:6" x14ac:dyDescent="0.3">
      <c r="D111" s="81"/>
      <c r="E111" s="81"/>
      <c r="F111" s="81"/>
    </row>
    <row r="112" spans="4:6" x14ac:dyDescent="0.3">
      <c r="D112" s="81"/>
      <c r="E112" s="81"/>
      <c r="F112" s="81"/>
    </row>
    <row r="113" spans="4:6" x14ac:dyDescent="0.3">
      <c r="D113" s="81"/>
      <c r="E113" s="81"/>
      <c r="F113" s="81"/>
    </row>
    <row r="114" spans="4:6" x14ac:dyDescent="0.3">
      <c r="D114" s="81"/>
      <c r="E114" s="81"/>
      <c r="F114" s="81"/>
    </row>
    <row r="115" spans="4:6" x14ac:dyDescent="0.3">
      <c r="D115" s="81"/>
      <c r="E115" s="81"/>
      <c r="F115" s="81"/>
    </row>
    <row r="116" spans="4:6" x14ac:dyDescent="0.3">
      <c r="D116" s="81"/>
      <c r="E116" s="81"/>
      <c r="F116" s="81"/>
    </row>
    <row r="117" spans="4:6" x14ac:dyDescent="0.3">
      <c r="D117" s="81"/>
      <c r="E117" s="81"/>
      <c r="F117" s="81"/>
    </row>
    <row r="118" spans="4:6" x14ac:dyDescent="0.3">
      <c r="D118" s="81"/>
      <c r="E118" s="81"/>
      <c r="F118" s="81"/>
    </row>
    <row r="119" spans="4:6" x14ac:dyDescent="0.3">
      <c r="D119" s="81"/>
      <c r="E119" s="81"/>
      <c r="F119" s="81"/>
    </row>
    <row r="120" spans="4:6" x14ac:dyDescent="0.3">
      <c r="D120" s="81"/>
      <c r="E120" s="81"/>
      <c r="F120" s="81"/>
    </row>
    <row r="121" spans="4:6" x14ac:dyDescent="0.3">
      <c r="D121" s="81"/>
      <c r="E121" s="81"/>
      <c r="F121" s="81"/>
    </row>
    <row r="122" spans="4:6" x14ac:dyDescent="0.3">
      <c r="D122" s="81"/>
      <c r="E122" s="81"/>
      <c r="F122" s="81"/>
    </row>
    <row r="123" spans="4:6" x14ac:dyDescent="0.3">
      <c r="D123" s="81"/>
      <c r="E123" s="81"/>
      <c r="F123" s="81"/>
    </row>
    <row r="124" spans="4:6" x14ac:dyDescent="0.3">
      <c r="D124" s="81"/>
      <c r="E124" s="81"/>
      <c r="F124" s="81"/>
    </row>
    <row r="125" spans="4:6" x14ac:dyDescent="0.3">
      <c r="D125" s="81"/>
      <c r="E125" s="81"/>
      <c r="F125" s="81"/>
    </row>
    <row r="126" spans="4:6" x14ac:dyDescent="0.3">
      <c r="D126" s="81"/>
      <c r="E126" s="81"/>
      <c r="F126" s="81"/>
    </row>
    <row r="127" spans="4:6" x14ac:dyDescent="0.3">
      <c r="D127" s="81"/>
      <c r="E127" s="81"/>
      <c r="F127" s="81"/>
    </row>
    <row r="128" spans="4:6" x14ac:dyDescent="0.3">
      <c r="D128" s="81"/>
      <c r="E128" s="81"/>
      <c r="F128" s="81"/>
    </row>
    <row r="129" spans="4:6" x14ac:dyDescent="0.3">
      <c r="D129" s="81"/>
      <c r="E129" s="81"/>
      <c r="F129" s="81"/>
    </row>
    <row r="130" spans="4:6" x14ac:dyDescent="0.3">
      <c r="D130" s="81"/>
      <c r="E130" s="81"/>
      <c r="F130" s="81"/>
    </row>
    <row r="131" spans="4:6" x14ac:dyDescent="0.3">
      <c r="D131" s="81"/>
      <c r="E131" s="81"/>
      <c r="F131" s="81"/>
    </row>
    <row r="132" spans="4:6" x14ac:dyDescent="0.3">
      <c r="D132" s="81"/>
      <c r="E132" s="81"/>
      <c r="F132" s="81"/>
    </row>
    <row r="133" spans="4:6" x14ac:dyDescent="0.3">
      <c r="D133" s="81"/>
      <c r="E133" s="81"/>
      <c r="F133" s="81"/>
    </row>
    <row r="134" spans="4:6" x14ac:dyDescent="0.3">
      <c r="D134" s="81"/>
      <c r="E134" s="81"/>
      <c r="F134" s="81"/>
    </row>
    <row r="135" spans="4:6" x14ac:dyDescent="0.3">
      <c r="D135" s="81"/>
      <c r="E135" s="81"/>
      <c r="F135" s="81"/>
    </row>
    <row r="136" spans="4:6" x14ac:dyDescent="0.3">
      <c r="D136" s="81"/>
      <c r="E136" s="81"/>
      <c r="F136" s="81"/>
    </row>
    <row r="137" spans="4:6" x14ac:dyDescent="0.3">
      <c r="D137" s="81"/>
      <c r="E137" s="81"/>
      <c r="F137" s="81"/>
    </row>
    <row r="138" spans="4:6" x14ac:dyDescent="0.3">
      <c r="D138" s="81"/>
      <c r="E138" s="81"/>
      <c r="F138" s="81"/>
    </row>
    <row r="139" spans="4:6" x14ac:dyDescent="0.3">
      <c r="D139" s="81"/>
      <c r="E139" s="81"/>
      <c r="F139" s="81"/>
    </row>
    <row r="140" spans="4:6" x14ac:dyDescent="0.3">
      <c r="D140" s="81"/>
      <c r="E140" s="81"/>
      <c r="F140" s="81"/>
    </row>
    <row r="141" spans="4:6" x14ac:dyDescent="0.3">
      <c r="D141" s="81"/>
      <c r="E141" s="81"/>
      <c r="F141" s="81"/>
    </row>
    <row r="142" spans="4:6" x14ac:dyDescent="0.3">
      <c r="D142" s="81"/>
      <c r="E142" s="81"/>
      <c r="F142" s="81"/>
    </row>
    <row r="143" spans="4:6" x14ac:dyDescent="0.3">
      <c r="D143" s="81"/>
      <c r="E143" s="81"/>
      <c r="F143" s="81"/>
    </row>
    <row r="144" spans="4:6" x14ac:dyDescent="0.3">
      <c r="D144" s="81"/>
      <c r="E144" s="81"/>
      <c r="F144" s="81"/>
    </row>
    <row r="145" spans="4:6" x14ac:dyDescent="0.3">
      <c r="D145" s="81"/>
      <c r="E145" s="81"/>
      <c r="F145" s="81"/>
    </row>
    <row r="146" spans="4:6" x14ac:dyDescent="0.3">
      <c r="D146" s="81"/>
      <c r="E146" s="81"/>
      <c r="F146" s="81"/>
    </row>
    <row r="147" spans="4:6" x14ac:dyDescent="0.3">
      <c r="D147" s="81"/>
      <c r="E147" s="81"/>
      <c r="F147" s="81"/>
    </row>
    <row r="148" spans="4:6" x14ac:dyDescent="0.3">
      <c r="D148" s="81"/>
      <c r="E148" s="81"/>
      <c r="F148" s="81"/>
    </row>
    <row r="149" spans="4:6" x14ac:dyDescent="0.3">
      <c r="D149" s="81"/>
      <c r="E149" s="81"/>
      <c r="F149" s="81"/>
    </row>
    <row r="150" spans="4:6" x14ac:dyDescent="0.3">
      <c r="D150" s="81"/>
      <c r="E150" s="81"/>
      <c r="F150" s="81"/>
    </row>
    <row r="151" spans="4:6" x14ac:dyDescent="0.3">
      <c r="D151" s="81"/>
      <c r="E151" s="81"/>
      <c r="F151" s="81"/>
    </row>
    <row r="152" spans="4:6" x14ac:dyDescent="0.3">
      <c r="D152" s="81"/>
      <c r="E152" s="81"/>
      <c r="F152" s="81"/>
    </row>
    <row r="153" spans="4:6" x14ac:dyDescent="0.3">
      <c r="D153" s="81"/>
      <c r="E153" s="81"/>
      <c r="F153" s="81"/>
    </row>
    <row r="154" spans="4:6" x14ac:dyDescent="0.3">
      <c r="D154" s="81"/>
      <c r="E154" s="81"/>
      <c r="F154" s="81"/>
    </row>
    <row r="155" spans="4:6" x14ac:dyDescent="0.3">
      <c r="D155" s="81"/>
      <c r="E155" s="81"/>
      <c r="F155" s="81"/>
    </row>
    <row r="156" spans="4:6" x14ac:dyDescent="0.3">
      <c r="D156" s="81"/>
      <c r="E156" s="81"/>
      <c r="F156" s="81"/>
    </row>
    <row r="157" spans="4:6" x14ac:dyDescent="0.3">
      <c r="D157" s="81"/>
      <c r="E157" s="81"/>
      <c r="F157" s="81"/>
    </row>
    <row r="158" spans="4:6" x14ac:dyDescent="0.3">
      <c r="D158" s="81"/>
      <c r="E158" s="81"/>
      <c r="F158" s="81"/>
    </row>
    <row r="159" spans="4:6" x14ac:dyDescent="0.3">
      <c r="D159" s="81"/>
      <c r="E159" s="81"/>
      <c r="F159" s="81"/>
    </row>
    <row r="160" spans="4:6" x14ac:dyDescent="0.3">
      <c r="D160" s="81"/>
      <c r="E160" s="81"/>
      <c r="F160" s="81"/>
    </row>
    <row r="161" spans="4:6" x14ac:dyDescent="0.3">
      <c r="D161" s="81"/>
      <c r="E161" s="81"/>
      <c r="F161" s="81"/>
    </row>
    <row r="162" spans="4:6" x14ac:dyDescent="0.3">
      <c r="D162" s="81"/>
      <c r="E162" s="81"/>
      <c r="F162" s="81"/>
    </row>
    <row r="163" spans="4:6" x14ac:dyDescent="0.3">
      <c r="D163" s="81"/>
      <c r="E163" s="81"/>
      <c r="F163" s="81"/>
    </row>
    <row r="164" spans="4:6" x14ac:dyDescent="0.3">
      <c r="D164" s="81"/>
      <c r="E164" s="81"/>
      <c r="F164" s="81"/>
    </row>
    <row r="165" spans="4:6" x14ac:dyDescent="0.3">
      <c r="D165" s="81"/>
      <c r="E165" s="81"/>
      <c r="F165" s="81"/>
    </row>
    <row r="166" spans="4:6" x14ac:dyDescent="0.3">
      <c r="D166" s="81"/>
      <c r="E166" s="81"/>
      <c r="F166" s="81"/>
    </row>
    <row r="167" spans="4:6" x14ac:dyDescent="0.3">
      <c r="D167" s="81"/>
      <c r="E167" s="81"/>
      <c r="F167" s="81"/>
    </row>
    <row r="168" spans="4:6" x14ac:dyDescent="0.3">
      <c r="D168" s="81"/>
      <c r="E168" s="81"/>
      <c r="F168" s="81"/>
    </row>
    <row r="169" spans="4:6" x14ac:dyDescent="0.3">
      <c r="D169" s="81"/>
      <c r="E169" s="81"/>
      <c r="F169" s="81"/>
    </row>
    <row r="170" spans="4:6" x14ac:dyDescent="0.3">
      <c r="D170" s="81"/>
      <c r="E170" s="81"/>
      <c r="F170" s="81"/>
    </row>
    <row r="171" spans="4:6" x14ac:dyDescent="0.3">
      <c r="D171" s="81"/>
      <c r="E171" s="81"/>
      <c r="F171" s="81"/>
    </row>
    <row r="172" spans="4:6" x14ac:dyDescent="0.3">
      <c r="D172" s="81"/>
      <c r="E172" s="81"/>
      <c r="F172" s="81"/>
    </row>
    <row r="173" spans="4:6" x14ac:dyDescent="0.3">
      <c r="D173" s="81"/>
      <c r="E173" s="81"/>
      <c r="F173" s="81"/>
    </row>
    <row r="174" spans="4:6" x14ac:dyDescent="0.3">
      <c r="D174" s="81"/>
      <c r="E174" s="81"/>
      <c r="F174" s="81"/>
    </row>
    <row r="175" spans="4:6" x14ac:dyDescent="0.3">
      <c r="D175" s="81"/>
      <c r="E175" s="81"/>
      <c r="F175" s="81"/>
    </row>
    <row r="176" spans="4:6" x14ac:dyDescent="0.3">
      <c r="D176" s="81"/>
      <c r="E176" s="81"/>
      <c r="F176" s="81"/>
    </row>
    <row r="177" spans="4:6" x14ac:dyDescent="0.3">
      <c r="D177" s="81"/>
      <c r="E177" s="81"/>
      <c r="F177" s="81"/>
    </row>
    <row r="178" spans="4:6" x14ac:dyDescent="0.3">
      <c r="D178" s="81"/>
      <c r="E178" s="81"/>
      <c r="F178" s="81"/>
    </row>
    <row r="179" spans="4:6" x14ac:dyDescent="0.3">
      <c r="D179" s="81"/>
      <c r="E179" s="81"/>
      <c r="F179" s="81"/>
    </row>
    <row r="180" spans="4:6" x14ac:dyDescent="0.3">
      <c r="D180" s="81"/>
      <c r="E180" s="81"/>
      <c r="F180" s="81"/>
    </row>
    <row r="181" spans="4:6" x14ac:dyDescent="0.3">
      <c r="D181" s="81"/>
      <c r="E181" s="81"/>
      <c r="F181" s="81"/>
    </row>
    <row r="182" spans="4:6" x14ac:dyDescent="0.3">
      <c r="D182" s="81"/>
      <c r="E182" s="81"/>
      <c r="F182" s="81"/>
    </row>
    <row r="183" spans="4:6" x14ac:dyDescent="0.3">
      <c r="D183" s="81"/>
      <c r="E183" s="81"/>
      <c r="F183" s="81"/>
    </row>
    <row r="184" spans="4:6" x14ac:dyDescent="0.3">
      <c r="D184" s="81"/>
      <c r="E184" s="81"/>
      <c r="F184" s="81"/>
    </row>
    <row r="185" spans="4:6" x14ac:dyDescent="0.3">
      <c r="D185" s="81"/>
      <c r="E185" s="81"/>
      <c r="F185" s="81"/>
    </row>
    <row r="186" spans="4:6" x14ac:dyDescent="0.3">
      <c r="D186" s="81"/>
      <c r="E186" s="81"/>
      <c r="F186" s="81"/>
    </row>
    <row r="187" spans="4:6" x14ac:dyDescent="0.3">
      <c r="D187" s="81"/>
      <c r="E187" s="81"/>
      <c r="F187" s="81"/>
    </row>
    <row r="188" spans="4:6" x14ac:dyDescent="0.3">
      <c r="D188" s="81"/>
      <c r="E188" s="81"/>
      <c r="F188" s="81"/>
    </row>
    <row r="189" spans="4:6" x14ac:dyDescent="0.3">
      <c r="D189" s="81"/>
      <c r="E189" s="81"/>
      <c r="F189" s="81"/>
    </row>
    <row r="190" spans="4:6" x14ac:dyDescent="0.3">
      <c r="D190" s="81"/>
      <c r="E190" s="81"/>
      <c r="F190" s="81"/>
    </row>
    <row r="191" spans="4:6" x14ac:dyDescent="0.3">
      <c r="D191" s="81"/>
      <c r="E191" s="81"/>
      <c r="F191" s="81"/>
    </row>
    <row r="192" spans="4:6" x14ac:dyDescent="0.3">
      <c r="D192" s="81"/>
      <c r="E192" s="81"/>
      <c r="F192" s="81"/>
    </row>
    <row r="193" spans="4:6" x14ac:dyDescent="0.3">
      <c r="D193" s="81"/>
      <c r="E193" s="81"/>
      <c r="F193" s="81"/>
    </row>
    <row r="194" spans="4:6" x14ac:dyDescent="0.3">
      <c r="D194" s="81"/>
      <c r="E194" s="81"/>
      <c r="F194" s="81"/>
    </row>
    <row r="195" spans="4:6" x14ac:dyDescent="0.3">
      <c r="D195" s="81"/>
      <c r="E195" s="81"/>
      <c r="F195" s="81"/>
    </row>
    <row r="196" spans="4:6" x14ac:dyDescent="0.3">
      <c r="D196" s="81"/>
      <c r="E196" s="81"/>
      <c r="F196" s="81"/>
    </row>
    <row r="197" spans="4:6" x14ac:dyDescent="0.3">
      <c r="D197" s="81"/>
      <c r="E197" s="81"/>
      <c r="F197" s="81"/>
    </row>
    <row r="198" spans="4:6" x14ac:dyDescent="0.3">
      <c r="D198" s="81"/>
      <c r="E198" s="81"/>
      <c r="F198" s="81"/>
    </row>
    <row r="199" spans="4:6" x14ac:dyDescent="0.3">
      <c r="D199" s="81"/>
      <c r="E199" s="81"/>
      <c r="F199" s="81"/>
    </row>
    <row r="200" spans="4:6" x14ac:dyDescent="0.3">
      <c r="D200" s="81"/>
      <c r="E200" s="81"/>
      <c r="F200" s="81"/>
    </row>
    <row r="201" spans="4:6" x14ac:dyDescent="0.3">
      <c r="D201" s="81"/>
      <c r="E201" s="81"/>
      <c r="F201" s="81"/>
    </row>
    <row r="202" spans="4:6" x14ac:dyDescent="0.3">
      <c r="D202" s="81"/>
      <c r="E202" s="81"/>
      <c r="F202" s="81"/>
    </row>
    <row r="203" spans="4:6" x14ac:dyDescent="0.3">
      <c r="D203" s="81"/>
      <c r="E203" s="81"/>
      <c r="F203" s="81"/>
    </row>
    <row r="204" spans="4:6" x14ac:dyDescent="0.3">
      <c r="D204" s="81"/>
      <c r="E204" s="81"/>
      <c r="F204" s="81"/>
    </row>
    <row r="205" spans="4:6" x14ac:dyDescent="0.3">
      <c r="D205" s="81"/>
      <c r="E205" s="81"/>
      <c r="F205" s="81"/>
    </row>
    <row r="206" spans="4:6" x14ac:dyDescent="0.3">
      <c r="D206" s="81"/>
      <c r="E206" s="81"/>
      <c r="F206" s="81"/>
    </row>
    <row r="207" spans="4:6" x14ac:dyDescent="0.3">
      <c r="D207" s="81"/>
      <c r="E207" s="81"/>
      <c r="F207" s="81"/>
    </row>
    <row r="208" spans="4:6" x14ac:dyDescent="0.3">
      <c r="D208" s="81"/>
      <c r="E208" s="81"/>
      <c r="F208" s="81"/>
    </row>
    <row r="209" spans="4:6" x14ac:dyDescent="0.3">
      <c r="D209" s="81"/>
      <c r="E209" s="81"/>
      <c r="F209" s="81"/>
    </row>
    <row r="210" spans="4:6" x14ac:dyDescent="0.3">
      <c r="D210" s="81"/>
      <c r="E210" s="81"/>
      <c r="F210" s="81"/>
    </row>
    <row r="211" spans="4:6" x14ac:dyDescent="0.3">
      <c r="D211" s="81"/>
      <c r="E211" s="81"/>
      <c r="F211" s="81"/>
    </row>
    <row r="212" spans="4:6" x14ac:dyDescent="0.3">
      <c r="D212" s="81"/>
      <c r="E212" s="81"/>
      <c r="F212" s="81"/>
    </row>
    <row r="213" spans="4:6" x14ac:dyDescent="0.3">
      <c r="D213" s="81"/>
      <c r="E213" s="81"/>
      <c r="F213" s="81"/>
    </row>
    <row r="214" spans="4:6" x14ac:dyDescent="0.3">
      <c r="D214" s="81"/>
      <c r="E214" s="81"/>
      <c r="F214" s="81"/>
    </row>
    <row r="215" spans="4:6" x14ac:dyDescent="0.3">
      <c r="D215" s="81"/>
      <c r="E215" s="81"/>
      <c r="F215" s="81"/>
    </row>
    <row r="216" spans="4:6" x14ac:dyDescent="0.3">
      <c r="D216" s="81"/>
      <c r="E216" s="81"/>
      <c r="F216" s="81"/>
    </row>
    <row r="217" spans="4:6" x14ac:dyDescent="0.3">
      <c r="D217" s="81"/>
      <c r="E217" s="81"/>
      <c r="F217" s="81"/>
    </row>
    <row r="218" spans="4:6" x14ac:dyDescent="0.3">
      <c r="D218" s="81"/>
      <c r="E218" s="81"/>
      <c r="F218" s="81"/>
    </row>
    <row r="219" spans="4:6" x14ac:dyDescent="0.3">
      <c r="D219" s="81"/>
      <c r="E219" s="81"/>
      <c r="F219" s="81"/>
    </row>
    <row r="220" spans="4:6" x14ac:dyDescent="0.3">
      <c r="D220" s="81"/>
      <c r="E220" s="81"/>
      <c r="F220" s="81"/>
    </row>
    <row r="221" spans="4:6" x14ac:dyDescent="0.3">
      <c r="D221" s="81"/>
      <c r="E221" s="81"/>
      <c r="F221" s="81"/>
    </row>
    <row r="222" spans="4:6" x14ac:dyDescent="0.3">
      <c r="D222" s="81"/>
      <c r="E222" s="81"/>
      <c r="F222" s="81"/>
    </row>
    <row r="223" spans="4:6" x14ac:dyDescent="0.3">
      <c r="D223" s="81"/>
      <c r="E223" s="81"/>
      <c r="F223" s="81"/>
    </row>
    <row r="224" spans="4:6" x14ac:dyDescent="0.3">
      <c r="D224" s="81"/>
      <c r="E224" s="81"/>
      <c r="F224" s="81"/>
    </row>
    <row r="225" spans="4:6" x14ac:dyDescent="0.3">
      <c r="D225" s="81"/>
      <c r="E225" s="81"/>
      <c r="F225" s="81"/>
    </row>
    <row r="226" spans="4:6" x14ac:dyDescent="0.3">
      <c r="D226" s="81"/>
      <c r="E226" s="81"/>
      <c r="F226" s="81"/>
    </row>
    <row r="227" spans="4:6" x14ac:dyDescent="0.3">
      <c r="D227" s="81"/>
      <c r="E227" s="81"/>
      <c r="F227" s="81"/>
    </row>
    <row r="228" spans="4:6" x14ac:dyDescent="0.3">
      <c r="D228" s="81"/>
      <c r="E228" s="81"/>
      <c r="F228" s="81"/>
    </row>
    <row r="229" spans="4:6" x14ac:dyDescent="0.3">
      <c r="D229" s="81"/>
      <c r="E229" s="81"/>
      <c r="F229" s="81"/>
    </row>
    <row r="230" spans="4:6" x14ac:dyDescent="0.3">
      <c r="D230" s="81"/>
      <c r="E230" s="81"/>
      <c r="F230" s="81"/>
    </row>
    <row r="231" spans="4:6" x14ac:dyDescent="0.3">
      <c r="D231" s="81"/>
      <c r="E231" s="81"/>
      <c r="F231" s="81"/>
    </row>
    <row r="232" spans="4:6" x14ac:dyDescent="0.3">
      <c r="D232" s="81"/>
      <c r="E232" s="81"/>
      <c r="F232" s="81"/>
    </row>
    <row r="233" spans="4:6" x14ac:dyDescent="0.3">
      <c r="D233" s="81"/>
      <c r="E233" s="81"/>
      <c r="F233" s="81"/>
    </row>
    <row r="234" spans="4:6" x14ac:dyDescent="0.3">
      <c r="D234" s="81"/>
      <c r="E234" s="81"/>
      <c r="F234" s="81"/>
    </row>
    <row r="235" spans="4:6" x14ac:dyDescent="0.3">
      <c r="D235" s="81"/>
      <c r="E235" s="81"/>
      <c r="F235" s="81"/>
    </row>
    <row r="236" spans="4:6" x14ac:dyDescent="0.3">
      <c r="D236" s="81"/>
      <c r="E236" s="81"/>
      <c r="F236" s="81"/>
    </row>
    <row r="237" spans="4:6" x14ac:dyDescent="0.3">
      <c r="D237" s="81"/>
      <c r="E237" s="81"/>
      <c r="F237" s="81"/>
    </row>
    <row r="238" spans="4:6" x14ac:dyDescent="0.3">
      <c r="D238" s="81"/>
      <c r="E238" s="81"/>
      <c r="F238" s="81"/>
    </row>
    <row r="239" spans="4:6" x14ac:dyDescent="0.3">
      <c r="D239" s="81"/>
      <c r="E239" s="81"/>
      <c r="F239" s="81"/>
    </row>
    <row r="240" spans="4:6" x14ac:dyDescent="0.3">
      <c r="D240" s="81"/>
      <c r="E240" s="81"/>
      <c r="F240" s="81"/>
    </row>
    <row r="241" spans="4:6" x14ac:dyDescent="0.3">
      <c r="D241" s="81"/>
      <c r="E241" s="81"/>
      <c r="F241" s="81"/>
    </row>
    <row r="242" spans="4:6" x14ac:dyDescent="0.3">
      <c r="D242" s="81"/>
      <c r="E242" s="81"/>
      <c r="F242" s="81"/>
    </row>
    <row r="243" spans="4:6" x14ac:dyDescent="0.3">
      <c r="D243" s="81"/>
      <c r="E243" s="81"/>
      <c r="F243" s="81"/>
    </row>
    <row r="244" spans="4:6" x14ac:dyDescent="0.3">
      <c r="D244" s="81"/>
      <c r="E244" s="81"/>
      <c r="F244" s="81"/>
    </row>
    <row r="245" spans="4:6" x14ac:dyDescent="0.3">
      <c r="D245" s="81"/>
      <c r="E245" s="81"/>
      <c r="F245" s="81"/>
    </row>
    <row r="246" spans="4:6" x14ac:dyDescent="0.3">
      <c r="D246" s="81"/>
      <c r="E246" s="81"/>
      <c r="F246" s="81"/>
    </row>
    <row r="247" spans="4:6" x14ac:dyDescent="0.3">
      <c r="D247" s="81"/>
      <c r="E247" s="81"/>
      <c r="F247" s="81"/>
    </row>
    <row r="248" spans="4:6" x14ac:dyDescent="0.3">
      <c r="D248" s="81"/>
      <c r="E248" s="81"/>
      <c r="F248" s="81"/>
    </row>
    <row r="249" spans="4:6" x14ac:dyDescent="0.3">
      <c r="D249" s="81"/>
      <c r="E249" s="81"/>
      <c r="F249" s="81"/>
    </row>
    <row r="250" spans="4:6" x14ac:dyDescent="0.3">
      <c r="D250" s="81"/>
      <c r="E250" s="81"/>
      <c r="F250" s="81"/>
    </row>
    <row r="251" spans="4:6" x14ac:dyDescent="0.3">
      <c r="D251" s="81"/>
      <c r="E251" s="81"/>
      <c r="F251" s="81"/>
    </row>
    <row r="252" spans="4:6" x14ac:dyDescent="0.3">
      <c r="D252" s="81"/>
      <c r="E252" s="81"/>
      <c r="F252" s="81"/>
    </row>
    <row r="253" spans="4:6" x14ac:dyDescent="0.3">
      <c r="D253" s="81"/>
      <c r="E253" s="81"/>
      <c r="F253" s="81"/>
    </row>
    <row r="254" spans="4:6" x14ac:dyDescent="0.3">
      <c r="D254" s="81"/>
      <c r="E254" s="81"/>
      <c r="F254" s="81"/>
    </row>
    <row r="255" spans="4:6" x14ac:dyDescent="0.3">
      <c r="D255" s="81"/>
      <c r="E255" s="81"/>
      <c r="F255" s="81"/>
    </row>
    <row r="256" spans="4:6" x14ac:dyDescent="0.3">
      <c r="D256" s="81"/>
      <c r="E256" s="81"/>
      <c r="F256" s="81"/>
    </row>
    <row r="257" spans="4:6" x14ac:dyDescent="0.3">
      <c r="D257" s="81"/>
      <c r="E257" s="81"/>
      <c r="F257" s="81"/>
    </row>
    <row r="258" spans="4:6" x14ac:dyDescent="0.3">
      <c r="D258" s="81"/>
      <c r="E258" s="81"/>
      <c r="F258" s="81"/>
    </row>
    <row r="259" spans="4:6" x14ac:dyDescent="0.3">
      <c r="D259" s="81"/>
      <c r="E259" s="81"/>
      <c r="F259" s="81"/>
    </row>
    <row r="260" spans="4:6" x14ac:dyDescent="0.3">
      <c r="D260" s="81"/>
      <c r="E260" s="81"/>
      <c r="F260" s="81"/>
    </row>
    <row r="261" spans="4:6" x14ac:dyDescent="0.3">
      <c r="D261" s="81"/>
      <c r="E261" s="81"/>
      <c r="F261" s="81"/>
    </row>
    <row r="262" spans="4:6" x14ac:dyDescent="0.3">
      <c r="D262" s="81"/>
      <c r="E262" s="81"/>
      <c r="F262" s="81"/>
    </row>
    <row r="263" spans="4:6" x14ac:dyDescent="0.3">
      <c r="D263" s="81"/>
      <c r="E263" s="81"/>
      <c r="F263" s="81"/>
    </row>
    <row r="264" spans="4:6" x14ac:dyDescent="0.3">
      <c r="D264" s="81"/>
      <c r="E264" s="81"/>
      <c r="F264" s="81"/>
    </row>
    <row r="265" spans="4:6" x14ac:dyDescent="0.3">
      <c r="D265" s="81"/>
      <c r="E265" s="81"/>
      <c r="F265" s="81"/>
    </row>
    <row r="266" spans="4:6" x14ac:dyDescent="0.3">
      <c r="D266" s="81"/>
      <c r="E266" s="81"/>
      <c r="F266" s="81"/>
    </row>
    <row r="267" spans="4:6" x14ac:dyDescent="0.3">
      <c r="D267" s="81"/>
      <c r="E267" s="81"/>
      <c r="F267" s="81"/>
    </row>
    <row r="268" spans="4:6" x14ac:dyDescent="0.3">
      <c r="D268" s="81"/>
      <c r="E268" s="81"/>
      <c r="F268" s="81"/>
    </row>
    <row r="269" spans="4:6" x14ac:dyDescent="0.3">
      <c r="D269" s="81"/>
      <c r="E269" s="81"/>
      <c r="F269" s="81"/>
    </row>
    <row r="270" spans="4:6" x14ac:dyDescent="0.3">
      <c r="D270" s="81"/>
      <c r="E270" s="81"/>
      <c r="F270" s="81"/>
    </row>
    <row r="271" spans="4:6" x14ac:dyDescent="0.3">
      <c r="D271" s="81"/>
      <c r="E271" s="81"/>
      <c r="F271" s="81"/>
    </row>
  </sheetData>
  <mergeCells count="8">
    <mergeCell ref="A2:F2"/>
    <mergeCell ref="A3:F3"/>
    <mergeCell ref="A4:F4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267"/>
  <sheetViews>
    <sheetView view="pageBreakPreview" zoomScale="115" zoomScaleSheetLayoutView="115" workbookViewId="0">
      <selection activeCell="E71" sqref="E71"/>
    </sheetView>
  </sheetViews>
  <sheetFormatPr defaultRowHeight="15" x14ac:dyDescent="0.3"/>
  <cols>
    <col min="1" max="1" width="5.42578125" style="42" bestFit="1" customWidth="1"/>
    <col min="2" max="2" width="54.85546875" style="42" customWidth="1"/>
    <col min="3" max="3" width="9.140625" style="42"/>
    <col min="4" max="4" width="9.7109375" style="42" customWidth="1"/>
    <col min="5" max="5" width="11.85546875" style="42" customWidth="1"/>
    <col min="6" max="6" width="14" style="42" bestFit="1" customWidth="1"/>
    <col min="7" max="9" width="9.140625" style="42"/>
    <col min="10" max="10" width="13.7109375" style="42" bestFit="1" customWidth="1"/>
    <col min="11" max="11" width="9.140625" style="42"/>
    <col min="12" max="12" width="15" style="42" customWidth="1"/>
    <col min="13" max="16384" width="9.140625" style="42"/>
  </cols>
  <sheetData>
    <row r="2" spans="1:10" ht="35.25" customHeight="1" x14ac:dyDescent="0.3">
      <c r="A2" s="19" t="s">
        <v>231</v>
      </c>
      <c r="B2" s="19"/>
      <c r="C2" s="19"/>
      <c r="D2" s="19"/>
      <c r="E2" s="19"/>
      <c r="F2" s="19"/>
    </row>
    <row r="3" spans="1:10" ht="22.5" customHeight="1" x14ac:dyDescent="0.3">
      <c r="A3" s="19" t="s">
        <v>123</v>
      </c>
      <c r="B3" s="19"/>
      <c r="C3" s="19"/>
      <c r="D3" s="19"/>
      <c r="E3" s="19"/>
      <c r="F3" s="19"/>
    </row>
    <row r="4" spans="1:10" x14ac:dyDescent="0.3">
      <c r="A4" s="43" t="s">
        <v>124</v>
      </c>
      <c r="B4" s="43"/>
      <c r="C4" s="43"/>
      <c r="D4" s="43"/>
      <c r="E4" s="43"/>
      <c r="F4" s="43"/>
    </row>
    <row r="5" spans="1:10" x14ac:dyDescent="0.3">
      <c r="A5" s="44" t="s">
        <v>6</v>
      </c>
      <c r="B5" s="44" t="s">
        <v>0</v>
      </c>
      <c r="C5" s="44" t="s">
        <v>1</v>
      </c>
      <c r="D5" s="44" t="s">
        <v>2</v>
      </c>
      <c r="E5" s="45" t="s">
        <v>3</v>
      </c>
      <c r="F5" s="45"/>
    </row>
    <row r="6" spans="1:10" x14ac:dyDescent="0.3">
      <c r="A6" s="44"/>
      <c r="B6" s="44"/>
      <c r="C6" s="44"/>
      <c r="D6" s="44"/>
      <c r="E6" s="46" t="s">
        <v>4</v>
      </c>
      <c r="F6" s="47" t="s">
        <v>5</v>
      </c>
    </row>
    <row r="7" spans="1:10" x14ac:dyDescent="0.3">
      <c r="A7" s="48">
        <v>1</v>
      </c>
      <c r="B7" s="90" t="s">
        <v>8</v>
      </c>
      <c r="C7" s="48"/>
      <c r="D7" s="50"/>
      <c r="E7" s="51"/>
      <c r="F7" s="51"/>
    </row>
    <row r="8" spans="1:10" s="95" customFormat="1" x14ac:dyDescent="0.3">
      <c r="A8" s="91">
        <v>1.1000000000000001</v>
      </c>
      <c r="B8" s="92" t="s">
        <v>125</v>
      </c>
      <c r="C8" s="91"/>
      <c r="D8" s="93"/>
      <c r="E8" s="94"/>
      <c r="F8" s="94"/>
    </row>
    <row r="9" spans="1:10" ht="15.75" x14ac:dyDescent="0.3">
      <c r="A9" s="59" t="s">
        <v>126</v>
      </c>
      <c r="B9" s="96" t="s">
        <v>127</v>
      </c>
      <c r="C9" s="59" t="s">
        <v>234</v>
      </c>
      <c r="D9" s="69">
        <v>1.6</v>
      </c>
      <c r="E9" s="70"/>
      <c r="F9" s="70"/>
      <c r="J9" s="97"/>
    </row>
    <row r="10" spans="1:10" ht="15.75" x14ac:dyDescent="0.3">
      <c r="A10" s="59" t="s">
        <v>128</v>
      </c>
      <c r="B10" s="96" t="s">
        <v>129</v>
      </c>
      <c r="C10" s="59" t="s">
        <v>234</v>
      </c>
      <c r="D10" s="69">
        <v>17.8</v>
      </c>
      <c r="E10" s="70"/>
      <c r="F10" s="70"/>
      <c r="J10" s="97"/>
    </row>
    <row r="11" spans="1:10" x14ac:dyDescent="0.3">
      <c r="A11" s="59" t="s">
        <v>130</v>
      </c>
      <c r="B11" s="96" t="s">
        <v>131</v>
      </c>
      <c r="C11" s="59" t="s">
        <v>132</v>
      </c>
      <c r="D11" s="69">
        <v>1190</v>
      </c>
      <c r="E11" s="70"/>
      <c r="F11" s="70"/>
    </row>
    <row r="12" spans="1:10" x14ac:dyDescent="0.3">
      <c r="A12" s="59" t="s">
        <v>133</v>
      </c>
      <c r="B12" s="96" t="s">
        <v>134</v>
      </c>
      <c r="C12" s="59" t="s">
        <v>132</v>
      </c>
      <c r="D12" s="69">
        <v>13.7</v>
      </c>
      <c r="E12" s="70"/>
      <c r="F12" s="70"/>
    </row>
    <row r="13" spans="1:10" ht="30" x14ac:dyDescent="0.3">
      <c r="A13" s="59" t="s">
        <v>135</v>
      </c>
      <c r="B13" s="96" t="s">
        <v>136</v>
      </c>
      <c r="C13" s="59" t="s">
        <v>239</v>
      </c>
      <c r="D13" s="69">
        <v>28</v>
      </c>
      <c r="E13" s="70"/>
      <c r="F13" s="70"/>
    </row>
    <row r="14" spans="1:10" ht="60" x14ac:dyDescent="0.3">
      <c r="A14" s="59" t="s">
        <v>137</v>
      </c>
      <c r="B14" s="96" t="s">
        <v>138</v>
      </c>
      <c r="C14" s="59" t="s">
        <v>239</v>
      </c>
      <c r="D14" s="69">
        <v>24</v>
      </c>
      <c r="E14" s="70"/>
      <c r="F14" s="70"/>
    </row>
    <row r="15" spans="1:10" ht="30" x14ac:dyDescent="0.3">
      <c r="A15" s="59" t="s">
        <v>139</v>
      </c>
      <c r="B15" s="96" t="s">
        <v>140</v>
      </c>
      <c r="C15" s="59" t="s">
        <v>132</v>
      </c>
      <c r="D15" s="69">
        <v>30</v>
      </c>
      <c r="E15" s="70"/>
      <c r="F15" s="70"/>
    </row>
    <row r="16" spans="1:10" s="95" customFormat="1" ht="30" x14ac:dyDescent="0.3">
      <c r="A16" s="91">
        <v>1.5</v>
      </c>
      <c r="B16" s="92" t="s">
        <v>141</v>
      </c>
      <c r="C16" s="91"/>
      <c r="D16" s="93"/>
      <c r="E16" s="94"/>
      <c r="F16" s="94"/>
    </row>
    <row r="17" spans="1:12" ht="15.75" x14ac:dyDescent="0.3">
      <c r="A17" s="59" t="s">
        <v>142</v>
      </c>
      <c r="B17" s="96" t="s">
        <v>143</v>
      </c>
      <c r="C17" s="59" t="s">
        <v>234</v>
      </c>
      <c r="D17" s="69">
        <f>0.5*5</f>
        <v>2.5</v>
      </c>
      <c r="E17" s="70"/>
      <c r="F17" s="70"/>
      <c r="J17" s="97"/>
      <c r="L17" s="97"/>
    </row>
    <row r="18" spans="1:12" x14ac:dyDescent="0.3">
      <c r="A18" s="59" t="s">
        <v>144</v>
      </c>
      <c r="B18" s="96" t="s">
        <v>145</v>
      </c>
      <c r="C18" s="59" t="s">
        <v>132</v>
      </c>
      <c r="D18" s="69">
        <f>17.3*5</f>
        <v>86.5</v>
      </c>
      <c r="E18" s="70"/>
      <c r="F18" s="70"/>
      <c r="J18" s="97"/>
      <c r="L18" s="97"/>
    </row>
    <row r="19" spans="1:12" s="95" customFormat="1" ht="45" x14ac:dyDescent="0.3">
      <c r="A19" s="91">
        <v>1.6</v>
      </c>
      <c r="B19" s="92" t="s">
        <v>146</v>
      </c>
      <c r="C19" s="91"/>
      <c r="D19" s="93"/>
      <c r="E19" s="94"/>
      <c r="F19" s="94"/>
    </row>
    <row r="20" spans="1:12" ht="15.75" x14ac:dyDescent="0.3">
      <c r="A20" s="98" t="s">
        <v>147</v>
      </c>
      <c r="B20" s="96" t="s">
        <v>143</v>
      </c>
      <c r="C20" s="59" t="s">
        <v>234</v>
      </c>
      <c r="D20" s="69">
        <f>0.5*8</f>
        <v>4</v>
      </c>
      <c r="E20" s="70"/>
      <c r="F20" s="70"/>
    </row>
    <row r="21" spans="1:12" x14ac:dyDescent="0.3">
      <c r="A21" s="98" t="s">
        <v>148</v>
      </c>
      <c r="B21" s="96" t="s">
        <v>145</v>
      </c>
      <c r="C21" s="59" t="s">
        <v>132</v>
      </c>
      <c r="D21" s="69">
        <f>17.3*8</f>
        <v>138.4</v>
      </c>
      <c r="E21" s="70"/>
      <c r="F21" s="70"/>
    </row>
    <row r="22" spans="1:12" s="95" customFormat="1" ht="30" x14ac:dyDescent="0.3">
      <c r="A22" s="91">
        <v>1.7</v>
      </c>
      <c r="B22" s="92" t="s">
        <v>149</v>
      </c>
      <c r="C22" s="91"/>
      <c r="D22" s="93"/>
      <c r="E22" s="94"/>
      <c r="F22" s="94"/>
    </row>
    <row r="23" spans="1:12" ht="15.75" x14ac:dyDescent="0.3">
      <c r="A23" s="98" t="s">
        <v>150</v>
      </c>
      <c r="B23" s="96" t="s">
        <v>143</v>
      </c>
      <c r="C23" s="59" t="s">
        <v>234</v>
      </c>
      <c r="D23" s="69">
        <v>0.88</v>
      </c>
      <c r="E23" s="70"/>
      <c r="F23" s="70"/>
      <c r="L23" s="97"/>
    </row>
    <row r="24" spans="1:12" x14ac:dyDescent="0.3">
      <c r="A24" s="98" t="s">
        <v>151</v>
      </c>
      <c r="B24" s="96" t="s">
        <v>145</v>
      </c>
      <c r="C24" s="59" t="s">
        <v>132</v>
      </c>
      <c r="D24" s="69">
        <v>36</v>
      </c>
      <c r="E24" s="70"/>
      <c r="F24" s="70"/>
    </row>
    <row r="25" spans="1:12" x14ac:dyDescent="0.3">
      <c r="A25" s="98" t="s">
        <v>152</v>
      </c>
      <c r="B25" s="99" t="s">
        <v>153</v>
      </c>
      <c r="C25" s="59" t="s">
        <v>132</v>
      </c>
      <c r="D25" s="69">
        <v>270</v>
      </c>
      <c r="E25" s="70"/>
      <c r="F25" s="70"/>
    </row>
    <row r="26" spans="1:12" ht="30" x14ac:dyDescent="0.3">
      <c r="A26" s="98">
        <v>1.9</v>
      </c>
      <c r="B26" s="68" t="s">
        <v>243</v>
      </c>
      <c r="C26" s="59" t="s">
        <v>132</v>
      </c>
      <c r="D26" s="69">
        <v>26</v>
      </c>
      <c r="E26" s="70"/>
      <c r="F26" s="70"/>
    </row>
    <row r="27" spans="1:12" ht="30" x14ac:dyDescent="0.3">
      <c r="A27" s="98">
        <v>2</v>
      </c>
      <c r="B27" s="68" t="s">
        <v>244</v>
      </c>
      <c r="C27" s="59" t="s">
        <v>132</v>
      </c>
      <c r="D27" s="69">
        <v>23</v>
      </c>
      <c r="E27" s="70"/>
      <c r="F27" s="70"/>
    </row>
    <row r="28" spans="1:12" x14ac:dyDescent="0.3">
      <c r="A28" s="98">
        <v>2.1</v>
      </c>
      <c r="B28" s="68" t="s">
        <v>154</v>
      </c>
      <c r="C28" s="59" t="s">
        <v>28</v>
      </c>
      <c r="D28" s="69">
        <v>8</v>
      </c>
      <c r="E28" s="70"/>
      <c r="F28" s="70"/>
    </row>
    <row r="29" spans="1:12" ht="45" x14ac:dyDescent="0.3">
      <c r="A29" s="98">
        <v>2.2000000000000002</v>
      </c>
      <c r="B29" s="68" t="s">
        <v>155</v>
      </c>
      <c r="C29" s="59" t="s">
        <v>132</v>
      </c>
      <c r="D29" s="69">
        <v>240</v>
      </c>
      <c r="E29" s="70"/>
      <c r="F29" s="70"/>
    </row>
    <row r="30" spans="1:12" ht="45" x14ac:dyDescent="0.3">
      <c r="A30" s="98">
        <v>2.2999999999999998</v>
      </c>
      <c r="B30" s="68" t="s">
        <v>156</v>
      </c>
      <c r="C30" s="59" t="s">
        <v>132</v>
      </c>
      <c r="D30" s="69">
        <v>225</v>
      </c>
      <c r="E30" s="70"/>
      <c r="F30" s="70"/>
    </row>
    <row r="31" spans="1:12" x14ac:dyDescent="0.3">
      <c r="A31" s="98">
        <v>2.4</v>
      </c>
      <c r="B31" s="71" t="s">
        <v>157</v>
      </c>
      <c r="C31" s="59" t="s">
        <v>28</v>
      </c>
      <c r="D31" s="69">
        <v>28</v>
      </c>
      <c r="E31" s="70"/>
      <c r="F31" s="70"/>
    </row>
    <row r="32" spans="1:12" ht="30" x14ac:dyDescent="0.3">
      <c r="A32" s="98">
        <v>2.5</v>
      </c>
      <c r="B32" s="71" t="s">
        <v>158</v>
      </c>
      <c r="C32" s="59" t="s">
        <v>239</v>
      </c>
      <c r="D32" s="69">
        <v>8</v>
      </c>
      <c r="E32" s="70"/>
      <c r="F32" s="70"/>
    </row>
    <row r="33" spans="1:9" s="95" customFormat="1" x14ac:dyDescent="0.3">
      <c r="A33" s="91">
        <v>2</v>
      </c>
      <c r="B33" s="92" t="s">
        <v>159</v>
      </c>
      <c r="C33" s="91"/>
      <c r="D33" s="93"/>
      <c r="E33" s="94"/>
      <c r="F33" s="94"/>
    </row>
    <row r="34" spans="1:9" s="95" customFormat="1" x14ac:dyDescent="0.3">
      <c r="A34" s="91">
        <v>2.1</v>
      </c>
      <c r="B34" s="92" t="s">
        <v>160</v>
      </c>
      <c r="C34" s="91"/>
      <c r="D34" s="93"/>
      <c r="E34" s="94"/>
      <c r="F34" s="94"/>
    </row>
    <row r="35" spans="1:9" ht="15.75" x14ac:dyDescent="0.3">
      <c r="A35" s="59" t="s">
        <v>161</v>
      </c>
      <c r="B35" s="99" t="s">
        <v>162</v>
      </c>
      <c r="C35" s="59" t="s">
        <v>234</v>
      </c>
      <c r="D35" s="69">
        <v>11</v>
      </c>
      <c r="E35" s="70"/>
      <c r="F35" s="70"/>
    </row>
    <row r="36" spans="1:9" x14ac:dyDescent="0.3">
      <c r="A36" s="59" t="s">
        <v>163</v>
      </c>
      <c r="B36" s="99" t="s">
        <v>164</v>
      </c>
      <c r="C36" s="59" t="s">
        <v>28</v>
      </c>
      <c r="D36" s="69">
        <v>106</v>
      </c>
      <c r="E36" s="70"/>
      <c r="F36" s="70"/>
    </row>
    <row r="37" spans="1:9" x14ac:dyDescent="0.3">
      <c r="A37" s="59" t="s">
        <v>165</v>
      </c>
      <c r="B37" s="99" t="s">
        <v>166</v>
      </c>
      <c r="C37" s="59" t="s">
        <v>28</v>
      </c>
      <c r="D37" s="69">
        <v>16</v>
      </c>
      <c r="E37" s="70"/>
      <c r="F37" s="70"/>
    </row>
    <row r="38" spans="1:9" ht="30" x14ac:dyDescent="0.3">
      <c r="A38" s="59" t="s">
        <v>167</v>
      </c>
      <c r="B38" s="99" t="s">
        <v>168</v>
      </c>
      <c r="C38" s="59" t="s">
        <v>239</v>
      </c>
      <c r="D38" s="69">
        <v>382.5</v>
      </c>
      <c r="E38" s="70"/>
      <c r="F38" s="70"/>
    </row>
    <row r="39" spans="1:9" x14ac:dyDescent="0.3">
      <c r="A39" s="59" t="s">
        <v>169</v>
      </c>
      <c r="B39" s="99" t="s">
        <v>170</v>
      </c>
      <c r="C39" s="59" t="s">
        <v>9</v>
      </c>
      <c r="D39" s="69">
        <v>510</v>
      </c>
      <c r="E39" s="70"/>
      <c r="F39" s="70"/>
    </row>
    <row r="40" spans="1:9" x14ac:dyDescent="0.3">
      <c r="A40" s="59" t="s">
        <v>171</v>
      </c>
      <c r="B40" s="99" t="s">
        <v>172</v>
      </c>
      <c r="C40" s="59" t="s">
        <v>9</v>
      </c>
      <c r="D40" s="69">
        <v>765</v>
      </c>
      <c r="E40" s="70"/>
      <c r="F40" s="70"/>
    </row>
    <row r="41" spans="1:9" s="95" customFormat="1" x14ac:dyDescent="0.3">
      <c r="A41" s="91">
        <v>2.2000000000000002</v>
      </c>
      <c r="B41" s="92" t="s">
        <v>173</v>
      </c>
      <c r="C41" s="91"/>
      <c r="D41" s="93"/>
      <c r="E41" s="94"/>
      <c r="F41" s="94"/>
    </row>
    <row r="42" spans="1:9" ht="30" x14ac:dyDescent="0.3">
      <c r="A42" s="59" t="s">
        <v>174</v>
      </c>
      <c r="B42" s="99" t="s">
        <v>175</v>
      </c>
      <c r="C42" s="59" t="s">
        <v>239</v>
      </c>
      <c r="D42" s="69">
        <v>7</v>
      </c>
      <c r="E42" s="70"/>
      <c r="F42" s="70"/>
    </row>
    <row r="43" spans="1:9" x14ac:dyDescent="0.3">
      <c r="A43" s="59" t="s">
        <v>176</v>
      </c>
      <c r="B43" s="99" t="s">
        <v>177</v>
      </c>
      <c r="C43" s="59" t="s">
        <v>9</v>
      </c>
      <c r="D43" s="69">
        <v>9</v>
      </c>
      <c r="E43" s="70"/>
      <c r="F43" s="70"/>
    </row>
    <row r="44" spans="1:9" x14ac:dyDescent="0.3">
      <c r="A44" s="59" t="s">
        <v>178</v>
      </c>
      <c r="B44" s="99" t="s">
        <v>179</v>
      </c>
      <c r="C44" s="59" t="s">
        <v>9</v>
      </c>
      <c r="D44" s="69">
        <v>24</v>
      </c>
      <c r="E44" s="70"/>
      <c r="F44" s="70"/>
    </row>
    <row r="45" spans="1:9" x14ac:dyDescent="0.3">
      <c r="A45" s="59" t="s">
        <v>180</v>
      </c>
      <c r="B45" s="99" t="s">
        <v>181</v>
      </c>
      <c r="C45" s="59" t="s">
        <v>9</v>
      </c>
      <c r="D45" s="69">
        <v>24</v>
      </c>
      <c r="E45" s="70"/>
      <c r="F45" s="70"/>
    </row>
    <row r="46" spans="1:9" x14ac:dyDescent="0.3">
      <c r="A46" s="59" t="s">
        <v>182</v>
      </c>
      <c r="B46" s="99" t="s">
        <v>245</v>
      </c>
      <c r="C46" s="59" t="s">
        <v>120</v>
      </c>
      <c r="D46" s="69">
        <v>2</v>
      </c>
      <c r="E46" s="70"/>
      <c r="F46" s="70"/>
    </row>
    <row r="47" spans="1:9" x14ac:dyDescent="0.3">
      <c r="A47" s="59" t="s">
        <v>183</v>
      </c>
      <c r="B47" s="99" t="s">
        <v>184</v>
      </c>
      <c r="C47" s="59" t="s">
        <v>28</v>
      </c>
      <c r="D47" s="69">
        <v>6</v>
      </c>
      <c r="E47" s="70"/>
      <c r="F47" s="70"/>
    </row>
    <row r="48" spans="1:9" x14ac:dyDescent="0.3">
      <c r="A48" s="59" t="s">
        <v>185</v>
      </c>
      <c r="B48" s="99" t="s">
        <v>186</v>
      </c>
      <c r="C48" s="59" t="s">
        <v>120</v>
      </c>
      <c r="D48" s="69">
        <v>2</v>
      </c>
      <c r="E48" s="70"/>
      <c r="F48" s="70"/>
      <c r="I48" s="67"/>
    </row>
    <row r="49" spans="1:9" x14ac:dyDescent="0.3">
      <c r="A49" s="59" t="s">
        <v>187</v>
      </c>
      <c r="B49" s="99" t="s">
        <v>188</v>
      </c>
      <c r="C49" s="59" t="s">
        <v>28</v>
      </c>
      <c r="D49" s="69">
        <v>2</v>
      </c>
      <c r="E49" s="70"/>
      <c r="F49" s="70"/>
      <c r="I49" s="67"/>
    </row>
    <row r="50" spans="1:9" ht="30" x14ac:dyDescent="0.3">
      <c r="A50" s="59">
        <v>2.2999999999999998</v>
      </c>
      <c r="B50" s="100" t="s">
        <v>189</v>
      </c>
      <c r="C50" s="59" t="s">
        <v>239</v>
      </c>
      <c r="D50" s="69">
        <v>50</v>
      </c>
      <c r="E50" s="70"/>
      <c r="F50" s="70"/>
      <c r="I50" s="67"/>
    </row>
    <row r="51" spans="1:9" s="95" customFormat="1" x14ac:dyDescent="0.3">
      <c r="A51" s="91">
        <v>3</v>
      </c>
      <c r="B51" s="92" t="s">
        <v>20</v>
      </c>
      <c r="C51" s="91"/>
      <c r="D51" s="93"/>
      <c r="E51" s="94"/>
      <c r="F51" s="94"/>
    </row>
    <row r="52" spans="1:9" x14ac:dyDescent="0.3">
      <c r="A52" s="59">
        <v>3.1</v>
      </c>
      <c r="B52" s="71" t="s">
        <v>190</v>
      </c>
      <c r="C52" s="59"/>
      <c r="D52" s="69"/>
      <c r="E52" s="70"/>
      <c r="F52" s="70"/>
      <c r="I52" s="67"/>
    </row>
    <row r="53" spans="1:9" x14ac:dyDescent="0.3">
      <c r="A53" s="59" t="s">
        <v>191</v>
      </c>
      <c r="B53" s="99" t="s">
        <v>246</v>
      </c>
      <c r="C53" s="59" t="s">
        <v>132</v>
      </c>
      <c r="D53" s="69">
        <v>182.1</v>
      </c>
      <c r="E53" s="70"/>
      <c r="F53" s="70"/>
      <c r="I53" s="67"/>
    </row>
    <row r="54" spans="1:9" x14ac:dyDescent="0.3">
      <c r="A54" s="59" t="s">
        <v>192</v>
      </c>
      <c r="B54" s="99" t="s">
        <v>193</v>
      </c>
      <c r="C54" s="59" t="s">
        <v>132</v>
      </c>
      <c r="D54" s="101">
        <v>11.5</v>
      </c>
      <c r="E54" s="70"/>
      <c r="F54" s="70"/>
      <c r="I54" s="67"/>
    </row>
    <row r="55" spans="1:9" ht="15.75" x14ac:dyDescent="0.3">
      <c r="A55" s="59" t="s">
        <v>194</v>
      </c>
      <c r="B55" s="99" t="s">
        <v>195</v>
      </c>
      <c r="C55" s="59" t="s">
        <v>234</v>
      </c>
      <c r="D55" s="69">
        <v>4</v>
      </c>
      <c r="E55" s="70"/>
      <c r="F55" s="70"/>
      <c r="I55" s="67"/>
    </row>
    <row r="56" spans="1:9" ht="30" x14ac:dyDescent="0.3">
      <c r="A56" s="59">
        <v>3.2</v>
      </c>
      <c r="B56" s="71" t="s">
        <v>196</v>
      </c>
      <c r="C56" s="59" t="s">
        <v>132</v>
      </c>
      <c r="D56" s="69">
        <v>584</v>
      </c>
      <c r="E56" s="70"/>
      <c r="F56" s="70"/>
      <c r="I56" s="67"/>
    </row>
    <row r="57" spans="1:9" ht="15.75" x14ac:dyDescent="0.3">
      <c r="A57" s="59">
        <v>3.3</v>
      </c>
      <c r="B57" s="71" t="s">
        <v>197</v>
      </c>
      <c r="C57" s="59" t="s">
        <v>239</v>
      </c>
      <c r="D57" s="69">
        <f>18+8+14</f>
        <v>40</v>
      </c>
      <c r="E57" s="70"/>
      <c r="F57" s="70"/>
      <c r="I57" s="67"/>
    </row>
    <row r="58" spans="1:9" x14ac:dyDescent="0.3">
      <c r="A58" s="59">
        <v>3.4</v>
      </c>
      <c r="B58" s="71" t="s">
        <v>198</v>
      </c>
      <c r="C58" s="59" t="s">
        <v>9</v>
      </c>
      <c r="D58" s="69">
        <v>6</v>
      </c>
      <c r="E58" s="70"/>
      <c r="F58" s="70"/>
      <c r="I58" s="67"/>
    </row>
    <row r="59" spans="1:9" ht="15.75" x14ac:dyDescent="0.3">
      <c r="A59" s="59">
        <v>3.5</v>
      </c>
      <c r="B59" s="71" t="s">
        <v>199</v>
      </c>
      <c r="C59" s="59" t="s">
        <v>239</v>
      </c>
      <c r="D59" s="69">
        <f>12+1.6</f>
        <v>13.6</v>
      </c>
      <c r="E59" s="70"/>
      <c r="F59" s="70"/>
      <c r="I59" s="67"/>
    </row>
    <row r="60" spans="1:9" x14ac:dyDescent="0.3">
      <c r="A60" s="59">
        <v>3.6</v>
      </c>
      <c r="B60" s="71" t="s">
        <v>200</v>
      </c>
      <c r="C60" s="59" t="s">
        <v>28</v>
      </c>
      <c r="D60" s="69">
        <v>270</v>
      </c>
      <c r="E60" s="70"/>
      <c r="F60" s="70"/>
      <c r="I60" s="67"/>
    </row>
    <row r="61" spans="1:9" ht="15.75" x14ac:dyDescent="0.3">
      <c r="A61" s="59">
        <v>3.7</v>
      </c>
      <c r="B61" s="71" t="s">
        <v>201</v>
      </c>
      <c r="C61" s="59" t="s">
        <v>239</v>
      </c>
      <c r="D61" s="69">
        <v>0.8</v>
      </c>
      <c r="E61" s="70"/>
      <c r="F61" s="70"/>
      <c r="I61" s="67"/>
    </row>
    <row r="62" spans="1:9" s="95" customFormat="1" x14ac:dyDescent="0.3">
      <c r="A62" s="91">
        <v>4</v>
      </c>
      <c r="B62" s="92" t="s">
        <v>62</v>
      </c>
      <c r="C62" s="91"/>
      <c r="D62" s="93"/>
      <c r="E62" s="94"/>
      <c r="F62" s="94"/>
    </row>
    <row r="63" spans="1:9" ht="30" x14ac:dyDescent="0.3">
      <c r="A63" s="59">
        <v>4.0999999999999996</v>
      </c>
      <c r="B63" s="71" t="s">
        <v>202</v>
      </c>
      <c r="C63" s="59" t="s">
        <v>120</v>
      </c>
      <c r="D63" s="69">
        <v>1</v>
      </c>
      <c r="E63" s="70"/>
      <c r="F63" s="70"/>
    </row>
    <row r="64" spans="1:9" ht="30" x14ac:dyDescent="0.3">
      <c r="A64" s="59">
        <v>4.2</v>
      </c>
      <c r="B64" s="71" t="s">
        <v>203</v>
      </c>
      <c r="C64" s="59" t="s">
        <v>239</v>
      </c>
      <c r="D64" s="69">
        <v>10</v>
      </c>
      <c r="E64" s="70"/>
      <c r="F64" s="70"/>
    </row>
    <row r="65" spans="1:6" s="95" customFormat="1" x14ac:dyDescent="0.3">
      <c r="A65" s="91">
        <v>5</v>
      </c>
      <c r="B65" s="92" t="s">
        <v>247</v>
      </c>
      <c r="C65" s="91"/>
      <c r="D65" s="93"/>
      <c r="E65" s="94"/>
      <c r="F65" s="94"/>
    </row>
    <row r="66" spans="1:6" ht="30" x14ac:dyDescent="0.3">
      <c r="A66" s="59">
        <v>5.0999999999999996</v>
      </c>
      <c r="B66" s="71" t="s">
        <v>204</v>
      </c>
      <c r="C66" s="59" t="s">
        <v>120</v>
      </c>
      <c r="D66" s="69">
        <v>1</v>
      </c>
      <c r="E66" s="70"/>
      <c r="F66" s="70"/>
    </row>
    <row r="67" spans="1:6" ht="30" x14ac:dyDescent="0.3">
      <c r="A67" s="59">
        <v>5.2</v>
      </c>
      <c r="B67" s="71" t="s">
        <v>203</v>
      </c>
      <c r="C67" s="59" t="s">
        <v>239</v>
      </c>
      <c r="D67" s="69">
        <v>5.3</v>
      </c>
      <c r="E67" s="70"/>
      <c r="F67" s="70"/>
    </row>
    <row r="68" spans="1:6" s="76" customFormat="1" x14ac:dyDescent="0.3">
      <c r="A68" s="72"/>
      <c r="B68" s="73"/>
      <c r="C68" s="72"/>
      <c r="D68" s="74"/>
      <c r="E68" s="75"/>
      <c r="F68" s="75"/>
    </row>
    <row r="69" spans="1:6" s="78" customFormat="1" x14ac:dyDescent="0.3">
      <c r="A69" s="34"/>
      <c r="B69" s="33" t="s">
        <v>5</v>
      </c>
      <c r="C69" s="34"/>
      <c r="D69" s="77"/>
      <c r="E69" s="35"/>
      <c r="F69" s="35"/>
    </row>
    <row r="70" spans="1:6" x14ac:dyDescent="0.3">
      <c r="A70" s="79"/>
      <c r="B70" s="36" t="s">
        <v>75</v>
      </c>
      <c r="C70" s="37" t="s">
        <v>232</v>
      </c>
      <c r="D70" s="38"/>
      <c r="E70" s="38"/>
      <c r="F70" s="38"/>
    </row>
    <row r="71" spans="1:6" s="78" customFormat="1" x14ac:dyDescent="0.3">
      <c r="A71" s="80"/>
      <c r="B71" s="33" t="s">
        <v>5</v>
      </c>
      <c r="C71" s="39"/>
      <c r="D71" s="40"/>
      <c r="E71" s="40"/>
      <c r="F71" s="40"/>
    </row>
    <row r="72" spans="1:6" x14ac:dyDescent="0.3">
      <c r="A72" s="79"/>
      <c r="B72" s="36" t="s">
        <v>76</v>
      </c>
      <c r="C72" s="37" t="s">
        <v>232</v>
      </c>
      <c r="D72" s="38"/>
      <c r="E72" s="38"/>
      <c r="F72" s="38"/>
    </row>
    <row r="73" spans="1:6" s="78" customFormat="1" x14ac:dyDescent="0.3">
      <c r="A73" s="80"/>
      <c r="B73" s="33" t="s">
        <v>5</v>
      </c>
      <c r="C73" s="39"/>
      <c r="D73" s="40"/>
      <c r="E73" s="40"/>
      <c r="F73" s="40"/>
    </row>
    <row r="74" spans="1:6" x14ac:dyDescent="0.3">
      <c r="D74" s="81"/>
      <c r="E74" s="81"/>
      <c r="F74" s="81"/>
    </row>
    <row r="75" spans="1:6" x14ac:dyDescent="0.3">
      <c r="D75" s="81"/>
      <c r="E75" s="81"/>
      <c r="F75" s="81"/>
    </row>
    <row r="76" spans="1:6" x14ac:dyDescent="0.3">
      <c r="D76" s="81"/>
      <c r="E76" s="81"/>
      <c r="F76" s="81"/>
    </row>
    <row r="77" spans="1:6" x14ac:dyDescent="0.3">
      <c r="D77" s="81"/>
      <c r="E77" s="81"/>
      <c r="F77" s="81"/>
    </row>
    <row r="78" spans="1:6" x14ac:dyDescent="0.3">
      <c r="D78" s="81"/>
      <c r="E78" s="81"/>
      <c r="F78" s="81"/>
    </row>
    <row r="79" spans="1:6" x14ac:dyDescent="0.3">
      <c r="D79" s="81"/>
      <c r="E79" s="81"/>
      <c r="F79" s="81"/>
    </row>
    <row r="80" spans="1:6" x14ac:dyDescent="0.3">
      <c r="D80" s="81"/>
      <c r="E80" s="81"/>
      <c r="F80" s="81"/>
    </row>
    <row r="81" spans="4:6" x14ac:dyDescent="0.3">
      <c r="D81" s="81"/>
      <c r="E81" s="81"/>
      <c r="F81" s="81"/>
    </row>
    <row r="82" spans="4:6" x14ac:dyDescent="0.3">
      <c r="D82" s="81"/>
      <c r="E82" s="81"/>
      <c r="F82" s="81"/>
    </row>
    <row r="83" spans="4:6" x14ac:dyDescent="0.3">
      <c r="D83" s="81"/>
      <c r="E83" s="81"/>
      <c r="F83" s="81"/>
    </row>
    <row r="84" spans="4:6" x14ac:dyDescent="0.3">
      <c r="D84" s="81"/>
      <c r="E84" s="81"/>
      <c r="F84" s="81"/>
    </row>
    <row r="85" spans="4:6" x14ac:dyDescent="0.3">
      <c r="D85" s="81"/>
      <c r="E85" s="81"/>
      <c r="F85" s="81"/>
    </row>
    <row r="86" spans="4:6" x14ac:dyDescent="0.3">
      <c r="D86" s="81"/>
      <c r="E86" s="81"/>
      <c r="F86" s="81"/>
    </row>
    <row r="87" spans="4:6" x14ac:dyDescent="0.3">
      <c r="D87" s="81"/>
      <c r="E87" s="81"/>
      <c r="F87" s="81"/>
    </row>
    <row r="88" spans="4:6" x14ac:dyDescent="0.3">
      <c r="D88" s="81"/>
      <c r="E88" s="81"/>
      <c r="F88" s="81"/>
    </row>
    <row r="89" spans="4:6" x14ac:dyDescent="0.3">
      <c r="D89" s="81"/>
      <c r="E89" s="81"/>
      <c r="F89" s="81"/>
    </row>
    <row r="90" spans="4:6" x14ac:dyDescent="0.3">
      <c r="D90" s="81"/>
      <c r="E90" s="81"/>
      <c r="F90" s="81"/>
    </row>
    <row r="91" spans="4:6" x14ac:dyDescent="0.3">
      <c r="D91" s="81"/>
      <c r="E91" s="81"/>
      <c r="F91" s="81"/>
    </row>
    <row r="92" spans="4:6" x14ac:dyDescent="0.3">
      <c r="D92" s="81"/>
      <c r="E92" s="81"/>
      <c r="F92" s="81"/>
    </row>
    <row r="93" spans="4:6" x14ac:dyDescent="0.3">
      <c r="D93" s="81"/>
      <c r="E93" s="81"/>
      <c r="F93" s="81"/>
    </row>
    <row r="94" spans="4:6" x14ac:dyDescent="0.3">
      <c r="D94" s="81"/>
      <c r="E94" s="81"/>
      <c r="F94" s="81"/>
    </row>
    <row r="95" spans="4:6" x14ac:dyDescent="0.3">
      <c r="D95" s="81"/>
      <c r="E95" s="81"/>
      <c r="F95" s="81"/>
    </row>
    <row r="96" spans="4:6" x14ac:dyDescent="0.3">
      <c r="D96" s="81"/>
      <c r="E96" s="81"/>
      <c r="F96" s="81"/>
    </row>
    <row r="97" spans="4:6" x14ac:dyDescent="0.3">
      <c r="D97" s="81"/>
      <c r="E97" s="81"/>
      <c r="F97" s="81"/>
    </row>
    <row r="98" spans="4:6" x14ac:dyDescent="0.3">
      <c r="D98" s="81"/>
      <c r="E98" s="81"/>
      <c r="F98" s="81"/>
    </row>
    <row r="99" spans="4:6" x14ac:dyDescent="0.3">
      <c r="D99" s="81"/>
      <c r="E99" s="81"/>
      <c r="F99" s="81"/>
    </row>
    <row r="100" spans="4:6" x14ac:dyDescent="0.3">
      <c r="D100" s="81"/>
      <c r="E100" s="81"/>
      <c r="F100" s="81"/>
    </row>
    <row r="101" spans="4:6" x14ac:dyDescent="0.3">
      <c r="D101" s="81"/>
      <c r="E101" s="81"/>
      <c r="F101" s="81"/>
    </row>
    <row r="102" spans="4:6" x14ac:dyDescent="0.3">
      <c r="D102" s="81"/>
      <c r="E102" s="81"/>
      <c r="F102" s="81"/>
    </row>
    <row r="103" spans="4:6" x14ac:dyDescent="0.3">
      <c r="D103" s="81"/>
      <c r="E103" s="81"/>
      <c r="F103" s="81"/>
    </row>
    <row r="104" spans="4:6" x14ac:dyDescent="0.3">
      <c r="D104" s="81"/>
      <c r="E104" s="81"/>
      <c r="F104" s="81"/>
    </row>
    <row r="105" spans="4:6" x14ac:dyDescent="0.3">
      <c r="D105" s="81"/>
      <c r="E105" s="81"/>
      <c r="F105" s="81"/>
    </row>
    <row r="106" spans="4:6" x14ac:dyDescent="0.3">
      <c r="D106" s="81"/>
      <c r="E106" s="81"/>
      <c r="F106" s="81"/>
    </row>
    <row r="107" spans="4:6" x14ac:dyDescent="0.3">
      <c r="D107" s="81"/>
      <c r="E107" s="81"/>
      <c r="F107" s="81"/>
    </row>
    <row r="108" spans="4:6" x14ac:dyDescent="0.3">
      <c r="D108" s="81"/>
      <c r="E108" s="81"/>
      <c r="F108" s="81"/>
    </row>
    <row r="109" spans="4:6" x14ac:dyDescent="0.3">
      <c r="D109" s="81"/>
      <c r="E109" s="81"/>
      <c r="F109" s="81"/>
    </row>
    <row r="110" spans="4:6" x14ac:dyDescent="0.3">
      <c r="D110" s="81"/>
      <c r="E110" s="81"/>
      <c r="F110" s="81"/>
    </row>
    <row r="111" spans="4:6" x14ac:dyDescent="0.3">
      <c r="D111" s="81"/>
      <c r="E111" s="81"/>
      <c r="F111" s="81"/>
    </row>
    <row r="112" spans="4:6" x14ac:dyDescent="0.3">
      <c r="D112" s="81"/>
      <c r="E112" s="81"/>
      <c r="F112" s="81"/>
    </row>
    <row r="113" spans="4:6" x14ac:dyDescent="0.3">
      <c r="D113" s="81"/>
      <c r="E113" s="81"/>
      <c r="F113" s="81"/>
    </row>
    <row r="114" spans="4:6" x14ac:dyDescent="0.3">
      <c r="D114" s="81"/>
      <c r="E114" s="81"/>
      <c r="F114" s="81"/>
    </row>
    <row r="115" spans="4:6" x14ac:dyDescent="0.3">
      <c r="D115" s="81"/>
      <c r="E115" s="81"/>
      <c r="F115" s="81"/>
    </row>
    <row r="116" spans="4:6" x14ac:dyDescent="0.3">
      <c r="D116" s="81"/>
      <c r="E116" s="81"/>
      <c r="F116" s="81"/>
    </row>
    <row r="117" spans="4:6" x14ac:dyDescent="0.3">
      <c r="D117" s="81"/>
      <c r="E117" s="81"/>
      <c r="F117" s="81"/>
    </row>
    <row r="118" spans="4:6" x14ac:dyDescent="0.3">
      <c r="D118" s="81"/>
      <c r="E118" s="81"/>
      <c r="F118" s="81"/>
    </row>
    <row r="119" spans="4:6" x14ac:dyDescent="0.3">
      <c r="D119" s="81"/>
      <c r="E119" s="81"/>
      <c r="F119" s="81"/>
    </row>
    <row r="120" spans="4:6" x14ac:dyDescent="0.3">
      <c r="D120" s="81"/>
      <c r="E120" s="81"/>
      <c r="F120" s="81"/>
    </row>
    <row r="121" spans="4:6" x14ac:dyDescent="0.3">
      <c r="D121" s="81"/>
      <c r="E121" s="81"/>
      <c r="F121" s="81"/>
    </row>
    <row r="122" spans="4:6" x14ac:dyDescent="0.3">
      <c r="D122" s="81"/>
      <c r="E122" s="81"/>
      <c r="F122" s="81"/>
    </row>
    <row r="123" spans="4:6" x14ac:dyDescent="0.3">
      <c r="D123" s="81"/>
      <c r="E123" s="81"/>
      <c r="F123" s="81"/>
    </row>
    <row r="124" spans="4:6" x14ac:dyDescent="0.3">
      <c r="D124" s="81"/>
      <c r="E124" s="81"/>
      <c r="F124" s="81"/>
    </row>
    <row r="125" spans="4:6" x14ac:dyDescent="0.3">
      <c r="D125" s="81"/>
      <c r="E125" s="81"/>
      <c r="F125" s="81"/>
    </row>
    <row r="126" spans="4:6" x14ac:dyDescent="0.3">
      <c r="D126" s="81"/>
      <c r="E126" s="81"/>
      <c r="F126" s="81"/>
    </row>
    <row r="127" spans="4:6" x14ac:dyDescent="0.3">
      <c r="D127" s="81"/>
      <c r="E127" s="81"/>
      <c r="F127" s="81"/>
    </row>
    <row r="128" spans="4:6" x14ac:dyDescent="0.3">
      <c r="D128" s="81"/>
      <c r="E128" s="81"/>
      <c r="F128" s="81"/>
    </row>
    <row r="129" spans="4:6" x14ac:dyDescent="0.3">
      <c r="D129" s="81"/>
      <c r="E129" s="81"/>
      <c r="F129" s="81"/>
    </row>
    <row r="130" spans="4:6" x14ac:dyDescent="0.3">
      <c r="D130" s="81"/>
      <c r="E130" s="81"/>
      <c r="F130" s="81"/>
    </row>
    <row r="131" spans="4:6" x14ac:dyDescent="0.3">
      <c r="D131" s="81"/>
      <c r="E131" s="81"/>
      <c r="F131" s="81"/>
    </row>
    <row r="132" spans="4:6" x14ac:dyDescent="0.3">
      <c r="D132" s="81"/>
      <c r="E132" s="81"/>
      <c r="F132" s="81"/>
    </row>
    <row r="133" spans="4:6" x14ac:dyDescent="0.3">
      <c r="D133" s="81"/>
      <c r="E133" s="81"/>
      <c r="F133" s="81"/>
    </row>
    <row r="134" spans="4:6" x14ac:dyDescent="0.3">
      <c r="D134" s="81"/>
      <c r="E134" s="81"/>
      <c r="F134" s="81"/>
    </row>
    <row r="135" spans="4:6" x14ac:dyDescent="0.3">
      <c r="D135" s="81"/>
      <c r="E135" s="81"/>
      <c r="F135" s="81"/>
    </row>
    <row r="136" spans="4:6" x14ac:dyDescent="0.3">
      <c r="D136" s="81"/>
      <c r="E136" s="81"/>
      <c r="F136" s="81"/>
    </row>
    <row r="137" spans="4:6" x14ac:dyDescent="0.3">
      <c r="D137" s="81"/>
      <c r="E137" s="81"/>
      <c r="F137" s="81"/>
    </row>
    <row r="138" spans="4:6" x14ac:dyDescent="0.3">
      <c r="D138" s="81"/>
      <c r="E138" s="81"/>
      <c r="F138" s="81"/>
    </row>
    <row r="139" spans="4:6" x14ac:dyDescent="0.3">
      <c r="D139" s="81"/>
      <c r="E139" s="81"/>
      <c r="F139" s="81"/>
    </row>
    <row r="140" spans="4:6" x14ac:dyDescent="0.3">
      <c r="D140" s="81"/>
      <c r="E140" s="81"/>
      <c r="F140" s="81"/>
    </row>
    <row r="141" spans="4:6" x14ac:dyDescent="0.3">
      <c r="D141" s="81"/>
      <c r="E141" s="81"/>
      <c r="F141" s="81"/>
    </row>
    <row r="142" spans="4:6" x14ac:dyDescent="0.3">
      <c r="D142" s="81"/>
      <c r="E142" s="81"/>
      <c r="F142" s="81"/>
    </row>
    <row r="143" spans="4:6" x14ac:dyDescent="0.3">
      <c r="D143" s="81"/>
      <c r="E143" s="81"/>
      <c r="F143" s="81"/>
    </row>
    <row r="144" spans="4:6" x14ac:dyDescent="0.3">
      <c r="D144" s="81"/>
      <c r="E144" s="81"/>
      <c r="F144" s="81"/>
    </row>
    <row r="145" spans="4:6" x14ac:dyDescent="0.3">
      <c r="D145" s="81"/>
      <c r="E145" s="81"/>
      <c r="F145" s="81"/>
    </row>
    <row r="146" spans="4:6" x14ac:dyDescent="0.3">
      <c r="D146" s="81"/>
      <c r="E146" s="81"/>
      <c r="F146" s="81"/>
    </row>
    <row r="147" spans="4:6" x14ac:dyDescent="0.3">
      <c r="D147" s="81"/>
      <c r="E147" s="81"/>
      <c r="F147" s="81"/>
    </row>
    <row r="148" spans="4:6" x14ac:dyDescent="0.3">
      <c r="D148" s="81"/>
      <c r="E148" s="81"/>
      <c r="F148" s="81"/>
    </row>
    <row r="149" spans="4:6" x14ac:dyDescent="0.3">
      <c r="D149" s="81"/>
      <c r="E149" s="81"/>
      <c r="F149" s="81"/>
    </row>
    <row r="150" spans="4:6" x14ac:dyDescent="0.3">
      <c r="D150" s="81"/>
      <c r="E150" s="81"/>
      <c r="F150" s="81"/>
    </row>
    <row r="151" spans="4:6" x14ac:dyDescent="0.3">
      <c r="D151" s="81"/>
      <c r="E151" s="81"/>
      <c r="F151" s="81"/>
    </row>
    <row r="152" spans="4:6" x14ac:dyDescent="0.3">
      <c r="D152" s="81"/>
      <c r="E152" s="81"/>
      <c r="F152" s="81"/>
    </row>
    <row r="153" spans="4:6" x14ac:dyDescent="0.3">
      <c r="D153" s="81"/>
      <c r="E153" s="81"/>
      <c r="F153" s="81"/>
    </row>
    <row r="154" spans="4:6" x14ac:dyDescent="0.3">
      <c r="D154" s="81"/>
      <c r="E154" s="81"/>
      <c r="F154" s="81"/>
    </row>
    <row r="155" spans="4:6" x14ac:dyDescent="0.3">
      <c r="D155" s="81"/>
      <c r="E155" s="81"/>
      <c r="F155" s="81"/>
    </row>
    <row r="156" spans="4:6" x14ac:dyDescent="0.3">
      <c r="D156" s="81"/>
      <c r="E156" s="81"/>
      <c r="F156" s="81"/>
    </row>
    <row r="157" spans="4:6" x14ac:dyDescent="0.3">
      <c r="D157" s="81"/>
      <c r="E157" s="81"/>
      <c r="F157" s="81"/>
    </row>
    <row r="158" spans="4:6" x14ac:dyDescent="0.3">
      <c r="D158" s="81"/>
      <c r="E158" s="81"/>
      <c r="F158" s="81"/>
    </row>
    <row r="159" spans="4:6" x14ac:dyDescent="0.3">
      <c r="D159" s="81"/>
      <c r="E159" s="81"/>
      <c r="F159" s="81"/>
    </row>
    <row r="160" spans="4:6" x14ac:dyDescent="0.3">
      <c r="D160" s="81"/>
      <c r="E160" s="81"/>
      <c r="F160" s="81"/>
    </row>
    <row r="161" spans="4:6" x14ac:dyDescent="0.3">
      <c r="D161" s="81"/>
      <c r="E161" s="81"/>
      <c r="F161" s="81"/>
    </row>
    <row r="162" spans="4:6" x14ac:dyDescent="0.3">
      <c r="D162" s="81"/>
      <c r="E162" s="81"/>
      <c r="F162" s="81"/>
    </row>
    <row r="163" spans="4:6" x14ac:dyDescent="0.3">
      <c r="D163" s="81"/>
      <c r="E163" s="81"/>
      <c r="F163" s="81"/>
    </row>
    <row r="164" spans="4:6" x14ac:dyDescent="0.3">
      <c r="D164" s="81"/>
      <c r="E164" s="81"/>
      <c r="F164" s="81"/>
    </row>
    <row r="165" spans="4:6" x14ac:dyDescent="0.3">
      <c r="D165" s="81"/>
      <c r="E165" s="81"/>
      <c r="F165" s="81"/>
    </row>
    <row r="166" spans="4:6" x14ac:dyDescent="0.3">
      <c r="D166" s="81"/>
      <c r="E166" s="81"/>
      <c r="F166" s="81"/>
    </row>
    <row r="167" spans="4:6" x14ac:dyDescent="0.3">
      <c r="D167" s="81"/>
      <c r="E167" s="81"/>
      <c r="F167" s="81"/>
    </row>
    <row r="168" spans="4:6" x14ac:dyDescent="0.3">
      <c r="D168" s="81"/>
      <c r="E168" s="81"/>
      <c r="F168" s="81"/>
    </row>
    <row r="169" spans="4:6" x14ac:dyDescent="0.3">
      <c r="D169" s="81"/>
      <c r="E169" s="81"/>
      <c r="F169" s="81"/>
    </row>
    <row r="170" spans="4:6" x14ac:dyDescent="0.3">
      <c r="D170" s="81"/>
      <c r="E170" s="81"/>
      <c r="F170" s="81"/>
    </row>
    <row r="171" spans="4:6" x14ac:dyDescent="0.3">
      <c r="D171" s="81"/>
      <c r="E171" s="81"/>
      <c r="F171" s="81"/>
    </row>
    <row r="172" spans="4:6" x14ac:dyDescent="0.3">
      <c r="D172" s="81"/>
      <c r="E172" s="81"/>
      <c r="F172" s="81"/>
    </row>
    <row r="173" spans="4:6" x14ac:dyDescent="0.3">
      <c r="D173" s="81"/>
      <c r="E173" s="81"/>
      <c r="F173" s="81"/>
    </row>
    <row r="174" spans="4:6" x14ac:dyDescent="0.3">
      <c r="D174" s="81"/>
      <c r="E174" s="81"/>
      <c r="F174" s="81"/>
    </row>
    <row r="175" spans="4:6" x14ac:dyDescent="0.3">
      <c r="D175" s="81"/>
      <c r="E175" s="81"/>
      <c r="F175" s="81"/>
    </row>
    <row r="176" spans="4:6" x14ac:dyDescent="0.3">
      <c r="D176" s="81"/>
      <c r="E176" s="81"/>
      <c r="F176" s="81"/>
    </row>
    <row r="177" spans="4:6" x14ac:dyDescent="0.3">
      <c r="D177" s="81"/>
      <c r="E177" s="81"/>
      <c r="F177" s="81"/>
    </row>
    <row r="178" spans="4:6" x14ac:dyDescent="0.3">
      <c r="D178" s="81"/>
      <c r="E178" s="81"/>
      <c r="F178" s="81"/>
    </row>
    <row r="179" spans="4:6" x14ac:dyDescent="0.3">
      <c r="D179" s="81"/>
      <c r="E179" s="81"/>
      <c r="F179" s="81"/>
    </row>
    <row r="180" spans="4:6" x14ac:dyDescent="0.3">
      <c r="D180" s="81"/>
      <c r="E180" s="81"/>
      <c r="F180" s="81"/>
    </row>
    <row r="181" spans="4:6" x14ac:dyDescent="0.3">
      <c r="D181" s="81"/>
      <c r="E181" s="81"/>
      <c r="F181" s="81"/>
    </row>
    <row r="182" spans="4:6" x14ac:dyDescent="0.3">
      <c r="D182" s="81"/>
      <c r="E182" s="81"/>
      <c r="F182" s="81"/>
    </row>
    <row r="183" spans="4:6" x14ac:dyDescent="0.3">
      <c r="D183" s="81"/>
      <c r="E183" s="81"/>
      <c r="F183" s="81"/>
    </row>
    <row r="184" spans="4:6" x14ac:dyDescent="0.3">
      <c r="D184" s="81"/>
      <c r="E184" s="81"/>
      <c r="F184" s="81"/>
    </row>
    <row r="185" spans="4:6" x14ac:dyDescent="0.3">
      <c r="D185" s="81"/>
      <c r="E185" s="81"/>
      <c r="F185" s="81"/>
    </row>
    <row r="186" spans="4:6" x14ac:dyDescent="0.3">
      <c r="D186" s="81"/>
      <c r="E186" s="81"/>
      <c r="F186" s="81"/>
    </row>
    <row r="187" spans="4:6" x14ac:dyDescent="0.3">
      <c r="D187" s="81"/>
      <c r="E187" s="81"/>
      <c r="F187" s="81"/>
    </row>
    <row r="188" spans="4:6" x14ac:dyDescent="0.3">
      <c r="D188" s="81"/>
      <c r="E188" s="81"/>
      <c r="F188" s="81"/>
    </row>
    <row r="189" spans="4:6" x14ac:dyDescent="0.3">
      <c r="D189" s="81"/>
      <c r="E189" s="81"/>
      <c r="F189" s="81"/>
    </row>
    <row r="190" spans="4:6" x14ac:dyDescent="0.3">
      <c r="D190" s="81"/>
      <c r="E190" s="81"/>
      <c r="F190" s="81"/>
    </row>
    <row r="191" spans="4:6" x14ac:dyDescent="0.3">
      <c r="D191" s="81"/>
      <c r="E191" s="81"/>
      <c r="F191" s="81"/>
    </row>
    <row r="192" spans="4:6" x14ac:dyDescent="0.3">
      <c r="D192" s="81"/>
      <c r="E192" s="81"/>
      <c r="F192" s="81"/>
    </row>
    <row r="193" spans="4:6" x14ac:dyDescent="0.3">
      <c r="D193" s="81"/>
      <c r="E193" s="81"/>
      <c r="F193" s="81"/>
    </row>
    <row r="194" spans="4:6" x14ac:dyDescent="0.3">
      <c r="D194" s="81"/>
      <c r="E194" s="81"/>
      <c r="F194" s="81"/>
    </row>
    <row r="195" spans="4:6" x14ac:dyDescent="0.3">
      <c r="D195" s="81"/>
      <c r="E195" s="81"/>
      <c r="F195" s="81"/>
    </row>
    <row r="196" spans="4:6" x14ac:dyDescent="0.3">
      <c r="D196" s="81"/>
      <c r="E196" s="81"/>
      <c r="F196" s="81"/>
    </row>
    <row r="197" spans="4:6" x14ac:dyDescent="0.3">
      <c r="D197" s="81"/>
      <c r="E197" s="81"/>
      <c r="F197" s="81"/>
    </row>
    <row r="198" spans="4:6" x14ac:dyDescent="0.3">
      <c r="D198" s="81"/>
      <c r="E198" s="81"/>
      <c r="F198" s="81"/>
    </row>
    <row r="199" spans="4:6" x14ac:dyDescent="0.3">
      <c r="D199" s="81"/>
      <c r="E199" s="81"/>
      <c r="F199" s="81"/>
    </row>
    <row r="200" spans="4:6" x14ac:dyDescent="0.3">
      <c r="D200" s="81"/>
      <c r="E200" s="81"/>
      <c r="F200" s="81"/>
    </row>
    <row r="201" spans="4:6" x14ac:dyDescent="0.3">
      <c r="D201" s="81"/>
      <c r="E201" s="81"/>
      <c r="F201" s="81"/>
    </row>
    <row r="202" spans="4:6" x14ac:dyDescent="0.3">
      <c r="D202" s="81"/>
      <c r="E202" s="81"/>
      <c r="F202" s="81"/>
    </row>
    <row r="203" spans="4:6" x14ac:dyDescent="0.3">
      <c r="D203" s="81"/>
      <c r="E203" s="81"/>
      <c r="F203" s="81"/>
    </row>
    <row r="204" spans="4:6" x14ac:dyDescent="0.3">
      <c r="D204" s="81"/>
      <c r="E204" s="81"/>
      <c r="F204" s="81"/>
    </row>
    <row r="205" spans="4:6" x14ac:dyDescent="0.3">
      <c r="D205" s="81"/>
      <c r="E205" s="81"/>
      <c r="F205" s="81"/>
    </row>
    <row r="206" spans="4:6" x14ac:dyDescent="0.3">
      <c r="D206" s="81"/>
      <c r="E206" s="81"/>
      <c r="F206" s="81"/>
    </row>
    <row r="207" spans="4:6" x14ac:dyDescent="0.3">
      <c r="D207" s="81"/>
      <c r="E207" s="81"/>
      <c r="F207" s="81"/>
    </row>
    <row r="208" spans="4:6" x14ac:dyDescent="0.3">
      <c r="D208" s="81"/>
      <c r="E208" s="81"/>
      <c r="F208" s="81"/>
    </row>
    <row r="209" spans="4:6" x14ac:dyDescent="0.3">
      <c r="D209" s="81"/>
      <c r="E209" s="81"/>
      <c r="F209" s="81"/>
    </row>
    <row r="210" spans="4:6" x14ac:dyDescent="0.3">
      <c r="D210" s="81"/>
      <c r="E210" s="81"/>
      <c r="F210" s="81"/>
    </row>
    <row r="211" spans="4:6" x14ac:dyDescent="0.3">
      <c r="D211" s="81"/>
      <c r="E211" s="81"/>
      <c r="F211" s="81"/>
    </row>
    <row r="212" spans="4:6" x14ac:dyDescent="0.3">
      <c r="D212" s="81"/>
      <c r="E212" s="81"/>
      <c r="F212" s="81"/>
    </row>
    <row r="213" spans="4:6" x14ac:dyDescent="0.3">
      <c r="D213" s="81"/>
      <c r="E213" s="81"/>
      <c r="F213" s="81"/>
    </row>
    <row r="214" spans="4:6" x14ac:dyDescent="0.3">
      <c r="D214" s="81"/>
      <c r="E214" s="81"/>
      <c r="F214" s="81"/>
    </row>
    <row r="215" spans="4:6" x14ac:dyDescent="0.3">
      <c r="D215" s="81"/>
      <c r="E215" s="81"/>
      <c r="F215" s="81"/>
    </row>
    <row r="216" spans="4:6" x14ac:dyDescent="0.3">
      <c r="D216" s="81"/>
      <c r="E216" s="81"/>
      <c r="F216" s="81"/>
    </row>
    <row r="217" spans="4:6" x14ac:dyDescent="0.3">
      <c r="D217" s="81"/>
      <c r="E217" s="81"/>
      <c r="F217" s="81"/>
    </row>
    <row r="218" spans="4:6" x14ac:dyDescent="0.3">
      <c r="D218" s="81"/>
      <c r="E218" s="81"/>
      <c r="F218" s="81"/>
    </row>
    <row r="219" spans="4:6" x14ac:dyDescent="0.3">
      <c r="D219" s="81"/>
      <c r="E219" s="81"/>
      <c r="F219" s="81"/>
    </row>
    <row r="220" spans="4:6" x14ac:dyDescent="0.3">
      <c r="D220" s="81"/>
      <c r="E220" s="81"/>
      <c r="F220" s="81"/>
    </row>
    <row r="221" spans="4:6" x14ac:dyDescent="0.3">
      <c r="D221" s="81"/>
      <c r="E221" s="81"/>
      <c r="F221" s="81"/>
    </row>
    <row r="222" spans="4:6" x14ac:dyDescent="0.3">
      <c r="D222" s="81"/>
      <c r="E222" s="81"/>
      <c r="F222" s="81"/>
    </row>
    <row r="223" spans="4:6" x14ac:dyDescent="0.3">
      <c r="D223" s="81"/>
      <c r="E223" s="81"/>
      <c r="F223" s="81"/>
    </row>
    <row r="224" spans="4:6" x14ac:dyDescent="0.3">
      <c r="D224" s="81"/>
      <c r="E224" s="81"/>
      <c r="F224" s="81"/>
    </row>
    <row r="225" spans="4:6" x14ac:dyDescent="0.3">
      <c r="D225" s="81"/>
      <c r="E225" s="81"/>
      <c r="F225" s="81"/>
    </row>
    <row r="226" spans="4:6" x14ac:dyDescent="0.3">
      <c r="D226" s="81"/>
      <c r="E226" s="81"/>
      <c r="F226" s="81"/>
    </row>
    <row r="227" spans="4:6" x14ac:dyDescent="0.3">
      <c r="D227" s="81"/>
      <c r="E227" s="81"/>
      <c r="F227" s="81"/>
    </row>
    <row r="228" spans="4:6" x14ac:dyDescent="0.3">
      <c r="D228" s="81"/>
      <c r="E228" s="81"/>
      <c r="F228" s="81"/>
    </row>
    <row r="229" spans="4:6" x14ac:dyDescent="0.3">
      <c r="D229" s="81"/>
      <c r="E229" s="81"/>
      <c r="F229" s="81"/>
    </row>
    <row r="230" spans="4:6" x14ac:dyDescent="0.3">
      <c r="D230" s="81"/>
      <c r="E230" s="81"/>
      <c r="F230" s="81"/>
    </row>
    <row r="231" spans="4:6" x14ac:dyDescent="0.3">
      <c r="D231" s="81"/>
      <c r="E231" s="81"/>
      <c r="F231" s="81"/>
    </row>
    <row r="232" spans="4:6" x14ac:dyDescent="0.3">
      <c r="D232" s="81"/>
      <c r="E232" s="81"/>
      <c r="F232" s="81"/>
    </row>
    <row r="233" spans="4:6" x14ac:dyDescent="0.3">
      <c r="D233" s="81"/>
      <c r="E233" s="81"/>
      <c r="F233" s="81"/>
    </row>
    <row r="234" spans="4:6" x14ac:dyDescent="0.3">
      <c r="D234" s="81"/>
      <c r="E234" s="81"/>
      <c r="F234" s="81"/>
    </row>
    <row r="235" spans="4:6" x14ac:dyDescent="0.3">
      <c r="D235" s="81"/>
      <c r="E235" s="81"/>
      <c r="F235" s="81"/>
    </row>
    <row r="236" spans="4:6" x14ac:dyDescent="0.3">
      <c r="D236" s="81"/>
      <c r="E236" s="81"/>
      <c r="F236" s="81"/>
    </row>
    <row r="237" spans="4:6" x14ac:dyDescent="0.3">
      <c r="D237" s="81"/>
      <c r="E237" s="81"/>
      <c r="F237" s="81"/>
    </row>
    <row r="238" spans="4:6" x14ac:dyDescent="0.3">
      <c r="D238" s="81"/>
      <c r="E238" s="81"/>
      <c r="F238" s="81"/>
    </row>
    <row r="239" spans="4:6" x14ac:dyDescent="0.3">
      <c r="D239" s="81"/>
      <c r="E239" s="81"/>
      <c r="F239" s="81"/>
    </row>
    <row r="240" spans="4:6" x14ac:dyDescent="0.3">
      <c r="D240" s="81"/>
      <c r="E240" s="81"/>
      <c r="F240" s="81"/>
    </row>
    <row r="241" spans="4:6" x14ac:dyDescent="0.3">
      <c r="D241" s="81"/>
      <c r="E241" s="81"/>
      <c r="F241" s="81"/>
    </row>
    <row r="242" spans="4:6" x14ac:dyDescent="0.3">
      <c r="D242" s="81"/>
      <c r="E242" s="81"/>
      <c r="F242" s="81"/>
    </row>
    <row r="243" spans="4:6" x14ac:dyDescent="0.3">
      <c r="D243" s="81"/>
      <c r="E243" s="81"/>
      <c r="F243" s="81"/>
    </row>
    <row r="244" spans="4:6" x14ac:dyDescent="0.3">
      <c r="D244" s="81"/>
      <c r="E244" s="81"/>
      <c r="F244" s="81"/>
    </row>
    <row r="245" spans="4:6" x14ac:dyDescent="0.3">
      <c r="D245" s="81"/>
      <c r="E245" s="81"/>
      <c r="F245" s="81"/>
    </row>
    <row r="246" spans="4:6" x14ac:dyDescent="0.3">
      <c r="D246" s="81"/>
      <c r="E246" s="81"/>
      <c r="F246" s="81"/>
    </row>
    <row r="247" spans="4:6" x14ac:dyDescent="0.3">
      <c r="D247" s="81"/>
      <c r="E247" s="81"/>
      <c r="F247" s="81"/>
    </row>
    <row r="248" spans="4:6" x14ac:dyDescent="0.3">
      <c r="D248" s="81"/>
      <c r="E248" s="81"/>
      <c r="F248" s="81"/>
    </row>
    <row r="249" spans="4:6" x14ac:dyDescent="0.3">
      <c r="D249" s="81"/>
      <c r="E249" s="81"/>
      <c r="F249" s="81"/>
    </row>
    <row r="250" spans="4:6" x14ac:dyDescent="0.3">
      <c r="D250" s="81"/>
      <c r="E250" s="81"/>
      <c r="F250" s="81"/>
    </row>
    <row r="251" spans="4:6" x14ac:dyDescent="0.3">
      <c r="D251" s="81"/>
      <c r="E251" s="81"/>
      <c r="F251" s="81"/>
    </row>
    <row r="252" spans="4:6" x14ac:dyDescent="0.3">
      <c r="D252" s="81"/>
      <c r="E252" s="81"/>
      <c r="F252" s="81"/>
    </row>
    <row r="253" spans="4:6" x14ac:dyDescent="0.3">
      <c r="D253" s="81"/>
      <c r="E253" s="81"/>
      <c r="F253" s="81"/>
    </row>
    <row r="254" spans="4:6" x14ac:dyDescent="0.3">
      <c r="D254" s="81"/>
      <c r="E254" s="81"/>
      <c r="F254" s="81"/>
    </row>
    <row r="255" spans="4:6" x14ac:dyDescent="0.3">
      <c r="D255" s="81"/>
      <c r="E255" s="81"/>
      <c r="F255" s="81"/>
    </row>
    <row r="256" spans="4:6" x14ac:dyDescent="0.3">
      <c r="D256" s="81"/>
      <c r="E256" s="81"/>
      <c r="F256" s="81"/>
    </row>
    <row r="257" spans="4:6" x14ac:dyDescent="0.3">
      <c r="D257" s="81"/>
      <c r="E257" s="81"/>
      <c r="F257" s="81"/>
    </row>
    <row r="258" spans="4:6" x14ac:dyDescent="0.3">
      <c r="D258" s="81"/>
      <c r="E258" s="81"/>
      <c r="F258" s="81"/>
    </row>
    <row r="259" spans="4:6" x14ac:dyDescent="0.3">
      <c r="D259" s="81"/>
      <c r="E259" s="81"/>
      <c r="F259" s="81"/>
    </row>
    <row r="260" spans="4:6" x14ac:dyDescent="0.3">
      <c r="D260" s="81"/>
      <c r="E260" s="81"/>
      <c r="F260" s="81"/>
    </row>
    <row r="261" spans="4:6" x14ac:dyDescent="0.3">
      <c r="D261" s="81"/>
      <c r="E261" s="81"/>
      <c r="F261" s="81"/>
    </row>
    <row r="262" spans="4:6" x14ac:dyDescent="0.3">
      <c r="D262" s="81"/>
      <c r="E262" s="81"/>
      <c r="F262" s="81"/>
    </row>
    <row r="263" spans="4:6" x14ac:dyDescent="0.3">
      <c r="D263" s="81"/>
      <c r="E263" s="81"/>
      <c r="F263" s="81"/>
    </row>
    <row r="264" spans="4:6" x14ac:dyDescent="0.3">
      <c r="D264" s="81"/>
      <c r="E264" s="81"/>
      <c r="F264" s="81"/>
    </row>
    <row r="265" spans="4:6" x14ac:dyDescent="0.3">
      <c r="D265" s="81"/>
      <c r="E265" s="81"/>
      <c r="F265" s="81"/>
    </row>
    <row r="266" spans="4:6" x14ac:dyDescent="0.3">
      <c r="D266" s="81"/>
      <c r="E266" s="81"/>
      <c r="F266" s="81"/>
    </row>
    <row r="267" spans="4:6" x14ac:dyDescent="0.3">
      <c r="D267" s="81"/>
      <c r="E267" s="81"/>
      <c r="F267" s="81"/>
    </row>
  </sheetData>
  <mergeCells count="8">
    <mergeCell ref="A2:F2"/>
    <mergeCell ref="A3:F3"/>
    <mergeCell ref="A4:F4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54"/>
  <sheetViews>
    <sheetView view="pageBreakPreview" topLeftCell="A40" zoomScale="115" zoomScaleSheetLayoutView="115" workbookViewId="0">
      <selection activeCell="C49" sqref="C49"/>
    </sheetView>
  </sheetViews>
  <sheetFormatPr defaultRowHeight="15" x14ac:dyDescent="0.3"/>
  <cols>
    <col min="1" max="1" width="5.140625" style="102" bestFit="1" customWidth="1"/>
    <col min="2" max="2" width="64.5703125" style="115" customWidth="1"/>
    <col min="3" max="3" width="10" style="102" customWidth="1"/>
    <col min="4" max="4" width="11.42578125" style="102" bestFit="1" customWidth="1"/>
    <col min="5" max="6" width="11.85546875" style="42" customWidth="1"/>
    <col min="7" max="16384" width="9.140625" style="102"/>
  </cols>
  <sheetData>
    <row r="1" spans="1:7" ht="33.75" customHeight="1" x14ac:dyDescent="0.3">
      <c r="A1" s="19" t="s">
        <v>231</v>
      </c>
      <c r="B1" s="19"/>
      <c r="C1" s="19"/>
      <c r="D1" s="19"/>
      <c r="E1" s="19"/>
      <c r="F1" s="19"/>
    </row>
    <row r="2" spans="1:7" ht="15.75" customHeight="1" x14ac:dyDescent="0.3">
      <c r="A2" s="19" t="s">
        <v>112</v>
      </c>
      <c r="B2" s="19"/>
      <c r="C2" s="19"/>
      <c r="D2" s="19"/>
      <c r="E2" s="19"/>
      <c r="F2" s="19"/>
      <c r="G2" s="103"/>
    </row>
    <row r="3" spans="1:7" x14ac:dyDescent="0.3">
      <c r="A3" s="43" t="s">
        <v>205</v>
      </c>
      <c r="B3" s="43"/>
      <c r="C3" s="43"/>
      <c r="D3" s="43"/>
      <c r="E3" s="43"/>
      <c r="F3" s="43"/>
    </row>
    <row r="4" spans="1:7" s="42" customFormat="1" x14ac:dyDescent="0.3">
      <c r="A4" s="44" t="s">
        <v>6</v>
      </c>
      <c r="B4" s="44" t="s">
        <v>0</v>
      </c>
      <c r="C4" s="44" t="s">
        <v>1</v>
      </c>
      <c r="D4" s="44" t="s">
        <v>2</v>
      </c>
      <c r="E4" s="45" t="s">
        <v>3</v>
      </c>
      <c r="F4" s="45"/>
    </row>
    <row r="5" spans="1:7" s="42" customFormat="1" x14ac:dyDescent="0.3">
      <c r="A5" s="44"/>
      <c r="B5" s="44"/>
      <c r="C5" s="44"/>
      <c r="D5" s="44"/>
      <c r="E5" s="46" t="s">
        <v>4</v>
      </c>
      <c r="F5" s="47" t="s">
        <v>5</v>
      </c>
    </row>
    <row r="6" spans="1:7" s="109" customFormat="1" x14ac:dyDescent="0.25">
      <c r="A6" s="104">
        <v>1</v>
      </c>
      <c r="B6" s="105" t="s">
        <v>81</v>
      </c>
      <c r="C6" s="106" t="s">
        <v>28</v>
      </c>
      <c r="D6" s="107">
        <v>1</v>
      </c>
      <c r="E6" s="108"/>
      <c r="F6" s="108"/>
    </row>
    <row r="7" spans="1:7" s="109" customFormat="1" x14ac:dyDescent="0.25">
      <c r="A7" s="104">
        <f t="shared" ref="A7:A45" si="0">A6+1</f>
        <v>2</v>
      </c>
      <c r="B7" s="105" t="s">
        <v>82</v>
      </c>
      <c r="C7" s="106" t="s">
        <v>28</v>
      </c>
      <c r="D7" s="107">
        <v>1</v>
      </c>
      <c r="E7" s="108"/>
      <c r="F7" s="108"/>
    </row>
    <row r="8" spans="1:7" s="109" customFormat="1" x14ac:dyDescent="0.25">
      <c r="A8" s="104">
        <f t="shared" si="0"/>
        <v>3</v>
      </c>
      <c r="B8" s="105" t="s">
        <v>83</v>
      </c>
      <c r="C8" s="106" t="s">
        <v>28</v>
      </c>
      <c r="D8" s="107">
        <v>1</v>
      </c>
      <c r="E8" s="28"/>
      <c r="F8" s="108"/>
    </row>
    <row r="9" spans="1:7" s="109" customFormat="1" x14ac:dyDescent="0.25">
      <c r="A9" s="104">
        <f t="shared" si="0"/>
        <v>4</v>
      </c>
      <c r="B9" s="105" t="s">
        <v>84</v>
      </c>
      <c r="C9" s="106" t="s">
        <v>28</v>
      </c>
      <c r="D9" s="107">
        <v>1</v>
      </c>
      <c r="E9" s="28"/>
      <c r="F9" s="108"/>
    </row>
    <row r="10" spans="1:7" s="109" customFormat="1" x14ac:dyDescent="0.25">
      <c r="A10" s="104">
        <f t="shared" si="0"/>
        <v>5</v>
      </c>
      <c r="B10" s="105" t="s">
        <v>85</v>
      </c>
      <c r="C10" s="106" t="s">
        <v>28</v>
      </c>
      <c r="D10" s="107">
        <v>1</v>
      </c>
      <c r="E10" s="28"/>
      <c r="F10" s="108"/>
    </row>
    <row r="11" spans="1:7" s="109" customFormat="1" x14ac:dyDescent="0.25">
      <c r="A11" s="104">
        <f t="shared" si="0"/>
        <v>6</v>
      </c>
      <c r="B11" s="105" t="s">
        <v>86</v>
      </c>
      <c r="C11" s="106" t="s">
        <v>28</v>
      </c>
      <c r="D11" s="107">
        <v>1</v>
      </c>
      <c r="E11" s="28"/>
      <c r="F11" s="108"/>
    </row>
    <row r="12" spans="1:7" s="109" customFormat="1" x14ac:dyDescent="0.25">
      <c r="A12" s="104">
        <f t="shared" si="0"/>
        <v>7</v>
      </c>
      <c r="B12" s="105" t="s">
        <v>87</v>
      </c>
      <c r="C12" s="106" t="s">
        <v>28</v>
      </c>
      <c r="D12" s="107">
        <v>2</v>
      </c>
      <c r="E12" s="28"/>
      <c r="F12" s="108"/>
    </row>
    <row r="13" spans="1:7" s="109" customFormat="1" x14ac:dyDescent="0.25">
      <c r="A13" s="104">
        <f t="shared" si="0"/>
        <v>8</v>
      </c>
      <c r="B13" s="110" t="s">
        <v>88</v>
      </c>
      <c r="C13" s="106" t="s">
        <v>28</v>
      </c>
      <c r="D13" s="107">
        <v>2</v>
      </c>
      <c r="E13" s="28"/>
      <c r="F13" s="108"/>
    </row>
    <row r="14" spans="1:7" s="109" customFormat="1" x14ac:dyDescent="0.25">
      <c r="A14" s="104">
        <f t="shared" si="0"/>
        <v>9</v>
      </c>
      <c r="B14" s="110" t="s">
        <v>89</v>
      </c>
      <c r="C14" s="106" t="s">
        <v>28</v>
      </c>
      <c r="D14" s="107">
        <v>3</v>
      </c>
      <c r="E14" s="28"/>
      <c r="F14" s="108"/>
    </row>
    <row r="15" spans="1:7" s="109" customFormat="1" x14ac:dyDescent="0.25">
      <c r="A15" s="104">
        <f t="shared" si="0"/>
        <v>10</v>
      </c>
      <c r="B15" s="105" t="s">
        <v>90</v>
      </c>
      <c r="C15" s="106" t="s">
        <v>28</v>
      </c>
      <c r="D15" s="107">
        <v>6</v>
      </c>
      <c r="E15" s="28"/>
      <c r="F15" s="108"/>
    </row>
    <row r="16" spans="1:7" s="109" customFormat="1" x14ac:dyDescent="0.25">
      <c r="A16" s="104">
        <f t="shared" si="0"/>
        <v>11</v>
      </c>
      <c r="B16" s="105" t="s">
        <v>91</v>
      </c>
      <c r="C16" s="106" t="s">
        <v>28</v>
      </c>
      <c r="D16" s="107">
        <v>2</v>
      </c>
      <c r="E16" s="28"/>
      <c r="F16" s="108"/>
    </row>
    <row r="17" spans="1:7" s="109" customFormat="1" ht="15.75" x14ac:dyDescent="0.25">
      <c r="A17" s="104">
        <f t="shared" si="0"/>
        <v>12</v>
      </c>
      <c r="B17" s="105" t="s">
        <v>248</v>
      </c>
      <c r="C17" s="106" t="s">
        <v>9</v>
      </c>
      <c r="D17" s="107">
        <v>50</v>
      </c>
      <c r="E17" s="28"/>
      <c r="F17" s="108"/>
    </row>
    <row r="18" spans="1:7" s="109" customFormat="1" ht="15.75" x14ac:dyDescent="0.25">
      <c r="A18" s="104">
        <f t="shared" si="0"/>
        <v>13</v>
      </c>
      <c r="B18" s="105" t="s">
        <v>249</v>
      </c>
      <c r="C18" s="106" t="s">
        <v>9</v>
      </c>
      <c r="D18" s="107">
        <v>15</v>
      </c>
      <c r="E18" s="28"/>
      <c r="F18" s="108"/>
    </row>
    <row r="19" spans="1:7" s="109" customFormat="1" ht="15.75" x14ac:dyDescent="0.25">
      <c r="A19" s="104">
        <f t="shared" si="0"/>
        <v>14</v>
      </c>
      <c r="B19" s="105" t="s">
        <v>250</v>
      </c>
      <c r="C19" s="106" t="s">
        <v>9</v>
      </c>
      <c r="D19" s="107">
        <v>35</v>
      </c>
      <c r="E19" s="28"/>
      <c r="F19" s="108"/>
    </row>
    <row r="20" spans="1:7" s="109" customFormat="1" ht="15.75" x14ac:dyDescent="0.25">
      <c r="A20" s="104">
        <f t="shared" si="0"/>
        <v>15</v>
      </c>
      <c r="B20" s="105" t="s">
        <v>251</v>
      </c>
      <c r="C20" s="106" t="s">
        <v>9</v>
      </c>
      <c r="D20" s="107">
        <v>130</v>
      </c>
      <c r="E20" s="28"/>
      <c r="F20" s="108"/>
    </row>
    <row r="21" spans="1:7" s="109" customFormat="1" ht="15.75" x14ac:dyDescent="0.25">
      <c r="A21" s="104">
        <f t="shared" si="0"/>
        <v>16</v>
      </c>
      <c r="B21" s="105" t="s">
        <v>252</v>
      </c>
      <c r="C21" s="106" t="s">
        <v>9</v>
      </c>
      <c r="D21" s="107">
        <v>150</v>
      </c>
      <c r="E21" s="28"/>
      <c r="F21" s="108"/>
    </row>
    <row r="22" spans="1:7" s="109" customFormat="1" ht="15.75" x14ac:dyDescent="0.25">
      <c r="A22" s="104">
        <f t="shared" si="0"/>
        <v>17</v>
      </c>
      <c r="B22" s="105" t="s">
        <v>253</v>
      </c>
      <c r="C22" s="106" t="s">
        <v>9</v>
      </c>
      <c r="D22" s="107">
        <v>80</v>
      </c>
      <c r="E22" s="28"/>
      <c r="F22" s="108"/>
    </row>
    <row r="23" spans="1:7" s="109" customFormat="1" x14ac:dyDescent="0.25">
      <c r="A23" s="104">
        <f t="shared" si="0"/>
        <v>18</v>
      </c>
      <c r="B23" s="105" t="s">
        <v>92</v>
      </c>
      <c r="C23" s="106" t="s">
        <v>28</v>
      </c>
      <c r="D23" s="107">
        <v>4</v>
      </c>
      <c r="E23" s="28"/>
      <c r="F23" s="108"/>
    </row>
    <row r="24" spans="1:7" s="109" customFormat="1" ht="30" x14ac:dyDescent="0.25">
      <c r="A24" s="104">
        <f t="shared" si="0"/>
        <v>19</v>
      </c>
      <c r="B24" s="105" t="s">
        <v>93</v>
      </c>
      <c r="C24" s="106" t="s">
        <v>28</v>
      </c>
      <c r="D24" s="107">
        <v>6</v>
      </c>
      <c r="E24" s="28"/>
      <c r="F24" s="108"/>
    </row>
    <row r="25" spans="1:7" s="109" customFormat="1" ht="30" x14ac:dyDescent="0.25">
      <c r="A25" s="104">
        <f t="shared" si="0"/>
        <v>20</v>
      </c>
      <c r="B25" s="105" t="s">
        <v>94</v>
      </c>
      <c r="C25" s="106" t="s">
        <v>28</v>
      </c>
      <c r="D25" s="107">
        <v>8</v>
      </c>
      <c r="E25" s="28"/>
      <c r="F25" s="108"/>
    </row>
    <row r="26" spans="1:7" s="109" customFormat="1" x14ac:dyDescent="0.25">
      <c r="A26" s="104">
        <f t="shared" si="0"/>
        <v>21</v>
      </c>
      <c r="B26" s="105" t="s">
        <v>95</v>
      </c>
      <c r="C26" s="106" t="s">
        <v>28</v>
      </c>
      <c r="D26" s="107">
        <v>3</v>
      </c>
      <c r="E26" s="28"/>
      <c r="F26" s="108"/>
    </row>
    <row r="27" spans="1:7" s="109" customFormat="1" ht="30" x14ac:dyDescent="0.25">
      <c r="A27" s="104">
        <f t="shared" si="0"/>
        <v>22</v>
      </c>
      <c r="B27" s="105" t="s">
        <v>96</v>
      </c>
      <c r="C27" s="106" t="s">
        <v>28</v>
      </c>
      <c r="D27" s="107">
        <v>2</v>
      </c>
      <c r="E27" s="28"/>
      <c r="F27" s="108"/>
    </row>
    <row r="28" spans="1:7" s="109" customFormat="1" ht="15.75" x14ac:dyDescent="0.25">
      <c r="A28" s="104">
        <f t="shared" si="0"/>
        <v>23</v>
      </c>
      <c r="B28" s="105" t="s">
        <v>254</v>
      </c>
      <c r="C28" s="106" t="s">
        <v>28</v>
      </c>
      <c r="D28" s="107">
        <v>8</v>
      </c>
      <c r="E28" s="28"/>
      <c r="F28" s="108"/>
    </row>
    <row r="29" spans="1:7" s="109" customFormat="1" ht="15.75" x14ac:dyDescent="0.25">
      <c r="A29" s="104">
        <f t="shared" si="0"/>
        <v>24</v>
      </c>
      <c r="B29" s="105" t="s">
        <v>255</v>
      </c>
      <c r="C29" s="106" t="s">
        <v>28</v>
      </c>
      <c r="D29" s="107">
        <v>5</v>
      </c>
      <c r="E29" s="28"/>
      <c r="F29" s="108"/>
    </row>
    <row r="30" spans="1:7" s="109" customFormat="1" x14ac:dyDescent="0.25">
      <c r="A30" s="104">
        <f t="shared" si="0"/>
        <v>25</v>
      </c>
      <c r="B30" s="105" t="s">
        <v>97</v>
      </c>
      <c r="C30" s="106" t="s">
        <v>28</v>
      </c>
      <c r="D30" s="107">
        <v>1</v>
      </c>
      <c r="E30" s="28"/>
      <c r="F30" s="108"/>
    </row>
    <row r="31" spans="1:7" s="109" customFormat="1" x14ac:dyDescent="0.25">
      <c r="A31" s="104">
        <f t="shared" si="0"/>
        <v>26</v>
      </c>
      <c r="B31" s="110" t="s">
        <v>98</v>
      </c>
      <c r="C31" s="106" t="s">
        <v>28</v>
      </c>
      <c r="D31" s="107">
        <v>8</v>
      </c>
      <c r="E31" s="28"/>
      <c r="F31" s="108"/>
    </row>
    <row r="32" spans="1:7" s="109" customFormat="1" ht="15.75" x14ac:dyDescent="0.25">
      <c r="A32" s="104">
        <f t="shared" si="0"/>
        <v>27</v>
      </c>
      <c r="B32" s="105" t="s">
        <v>99</v>
      </c>
      <c r="C32" s="111" t="s">
        <v>256</v>
      </c>
      <c r="D32" s="112">
        <v>3.36</v>
      </c>
      <c r="E32" s="28"/>
      <c r="F32" s="108"/>
      <c r="G32" s="113"/>
    </row>
    <row r="33" spans="1:6" s="109" customFormat="1" ht="15.75" x14ac:dyDescent="0.25">
      <c r="A33" s="104">
        <f t="shared" si="0"/>
        <v>28</v>
      </c>
      <c r="B33" s="105" t="s">
        <v>100</v>
      </c>
      <c r="C33" s="111" t="s">
        <v>256</v>
      </c>
      <c r="D33" s="112">
        <v>3</v>
      </c>
      <c r="E33" s="28"/>
      <c r="F33" s="108"/>
    </row>
    <row r="34" spans="1:6" s="109" customFormat="1" x14ac:dyDescent="0.25">
      <c r="A34" s="104">
        <f t="shared" si="0"/>
        <v>29</v>
      </c>
      <c r="B34" s="110" t="s">
        <v>101</v>
      </c>
      <c r="C34" s="106" t="s">
        <v>9</v>
      </c>
      <c r="D34" s="107">
        <v>150</v>
      </c>
      <c r="E34" s="28"/>
      <c r="F34" s="108"/>
    </row>
    <row r="35" spans="1:6" s="109" customFormat="1" ht="15.75" x14ac:dyDescent="0.25">
      <c r="A35" s="104">
        <f t="shared" si="0"/>
        <v>30</v>
      </c>
      <c r="B35" s="110" t="s">
        <v>257</v>
      </c>
      <c r="C35" s="106" t="s">
        <v>9</v>
      </c>
      <c r="D35" s="107">
        <v>10</v>
      </c>
      <c r="E35" s="28"/>
      <c r="F35" s="108"/>
    </row>
    <row r="36" spans="1:6" s="109" customFormat="1" x14ac:dyDescent="0.25">
      <c r="A36" s="104">
        <f t="shared" si="0"/>
        <v>31</v>
      </c>
      <c r="B36" s="110" t="s">
        <v>102</v>
      </c>
      <c r="C36" s="106" t="s">
        <v>28</v>
      </c>
      <c r="D36" s="107">
        <v>14</v>
      </c>
      <c r="E36" s="28"/>
      <c r="F36" s="108"/>
    </row>
    <row r="37" spans="1:6" s="109" customFormat="1" x14ac:dyDescent="0.25">
      <c r="A37" s="104">
        <f t="shared" si="0"/>
        <v>32</v>
      </c>
      <c r="B37" s="105" t="s">
        <v>103</v>
      </c>
      <c r="C37" s="106" t="s">
        <v>9</v>
      </c>
      <c r="D37" s="107">
        <v>25</v>
      </c>
      <c r="E37" s="28"/>
      <c r="F37" s="108"/>
    </row>
    <row r="38" spans="1:6" s="109" customFormat="1" x14ac:dyDescent="0.25">
      <c r="A38" s="104">
        <f t="shared" si="0"/>
        <v>33</v>
      </c>
      <c r="B38" s="105" t="s">
        <v>104</v>
      </c>
      <c r="C38" s="106" t="s">
        <v>9</v>
      </c>
      <c r="D38" s="107">
        <v>15</v>
      </c>
      <c r="E38" s="28"/>
      <c r="F38" s="108"/>
    </row>
    <row r="39" spans="1:6" s="109" customFormat="1" ht="15.75" x14ac:dyDescent="0.25">
      <c r="A39" s="104">
        <f t="shared" si="0"/>
        <v>34</v>
      </c>
      <c r="B39" s="110" t="s">
        <v>105</v>
      </c>
      <c r="C39" s="111" t="s">
        <v>256</v>
      </c>
      <c r="D39" s="114">
        <v>53.2</v>
      </c>
      <c r="E39" s="28"/>
      <c r="F39" s="108"/>
    </row>
    <row r="40" spans="1:6" s="109" customFormat="1" ht="15.75" x14ac:dyDescent="0.25">
      <c r="A40" s="104">
        <f t="shared" si="0"/>
        <v>35</v>
      </c>
      <c r="B40" s="110" t="s">
        <v>106</v>
      </c>
      <c r="C40" s="111" t="s">
        <v>256</v>
      </c>
      <c r="D40" s="114">
        <v>15.2</v>
      </c>
      <c r="E40" s="28"/>
      <c r="F40" s="108"/>
    </row>
    <row r="41" spans="1:6" s="109" customFormat="1" ht="15.75" x14ac:dyDescent="0.25">
      <c r="A41" s="104">
        <f t="shared" si="0"/>
        <v>36</v>
      </c>
      <c r="B41" s="110" t="s">
        <v>107</v>
      </c>
      <c r="C41" s="111" t="s">
        <v>256</v>
      </c>
      <c r="D41" s="114">
        <v>38</v>
      </c>
      <c r="E41" s="28"/>
      <c r="F41" s="108"/>
    </row>
    <row r="42" spans="1:6" s="109" customFormat="1" ht="15.75" x14ac:dyDescent="0.25">
      <c r="A42" s="104">
        <f t="shared" si="0"/>
        <v>37</v>
      </c>
      <c r="B42" s="110" t="s">
        <v>108</v>
      </c>
      <c r="C42" s="111" t="s">
        <v>256</v>
      </c>
      <c r="D42" s="114">
        <v>15.2</v>
      </c>
      <c r="E42" s="28"/>
      <c r="F42" s="108"/>
    </row>
    <row r="43" spans="1:6" s="109" customFormat="1" x14ac:dyDescent="0.25">
      <c r="A43" s="104">
        <f t="shared" si="0"/>
        <v>38</v>
      </c>
      <c r="B43" s="105" t="s">
        <v>109</v>
      </c>
      <c r="C43" s="106" t="s">
        <v>9</v>
      </c>
      <c r="D43" s="107">
        <v>190</v>
      </c>
      <c r="E43" s="28"/>
      <c r="F43" s="108"/>
    </row>
    <row r="44" spans="1:6" s="109" customFormat="1" x14ac:dyDescent="0.25">
      <c r="A44" s="104">
        <f t="shared" si="0"/>
        <v>39</v>
      </c>
      <c r="B44" s="105" t="s">
        <v>110</v>
      </c>
      <c r="C44" s="106" t="s">
        <v>9</v>
      </c>
      <c r="D44" s="107">
        <v>25</v>
      </c>
      <c r="E44" s="28"/>
      <c r="F44" s="108"/>
    </row>
    <row r="45" spans="1:6" s="109" customFormat="1" x14ac:dyDescent="0.25">
      <c r="A45" s="104">
        <f t="shared" si="0"/>
        <v>40</v>
      </c>
      <c r="B45" s="105" t="s">
        <v>111</v>
      </c>
      <c r="C45" s="106" t="s">
        <v>28</v>
      </c>
      <c r="D45" s="107">
        <v>150</v>
      </c>
      <c r="E45" s="28"/>
      <c r="F45" s="108"/>
    </row>
    <row r="46" spans="1:6" s="78" customFormat="1" x14ac:dyDescent="0.3">
      <c r="A46" s="34"/>
      <c r="B46" s="33" t="s">
        <v>5</v>
      </c>
      <c r="C46" s="34"/>
      <c r="D46" s="77"/>
      <c r="E46" s="70"/>
      <c r="F46" s="35"/>
    </row>
    <row r="47" spans="1:6" s="42" customFormat="1" x14ac:dyDescent="0.3">
      <c r="A47" s="79"/>
      <c r="B47" s="36" t="s">
        <v>75</v>
      </c>
      <c r="C47" s="37" t="s">
        <v>232</v>
      </c>
      <c r="D47" s="38"/>
      <c r="E47" s="70"/>
      <c r="F47" s="38"/>
    </row>
    <row r="48" spans="1:6" s="78" customFormat="1" x14ac:dyDescent="0.3">
      <c r="A48" s="80"/>
      <c r="B48" s="33" t="s">
        <v>5</v>
      </c>
      <c r="C48" s="39"/>
      <c r="D48" s="40"/>
      <c r="E48" s="70"/>
      <c r="F48" s="40"/>
    </row>
    <row r="49" spans="1:6" s="42" customFormat="1" x14ac:dyDescent="0.3">
      <c r="A49" s="79"/>
      <c r="B49" s="36" t="s">
        <v>76</v>
      </c>
      <c r="C49" s="37" t="s">
        <v>232</v>
      </c>
      <c r="D49" s="38"/>
      <c r="E49" s="70"/>
      <c r="F49" s="38"/>
    </row>
    <row r="50" spans="1:6" s="78" customFormat="1" x14ac:dyDescent="0.3">
      <c r="A50" s="80"/>
      <c r="B50" s="33" t="s">
        <v>5</v>
      </c>
      <c r="C50" s="39"/>
      <c r="D50" s="40"/>
      <c r="E50" s="70"/>
      <c r="F50" s="40"/>
    </row>
    <row r="51" spans="1:6" x14ac:dyDescent="0.3">
      <c r="E51" s="81"/>
      <c r="F51" s="81"/>
    </row>
    <row r="52" spans="1:6" x14ac:dyDescent="0.3">
      <c r="E52" s="81"/>
      <c r="F52" s="81"/>
    </row>
    <row r="53" spans="1:6" x14ac:dyDescent="0.3">
      <c r="E53" s="81"/>
      <c r="F53" s="81"/>
    </row>
    <row r="54" spans="1:6" x14ac:dyDescent="0.3">
      <c r="E54" s="81"/>
      <c r="F54" s="81"/>
    </row>
    <row r="55" spans="1:6" x14ac:dyDescent="0.3">
      <c r="E55" s="81"/>
      <c r="F55" s="81"/>
    </row>
    <row r="56" spans="1:6" x14ac:dyDescent="0.3">
      <c r="E56" s="81"/>
      <c r="F56" s="81"/>
    </row>
    <row r="57" spans="1:6" x14ac:dyDescent="0.3">
      <c r="E57" s="81"/>
      <c r="F57" s="81"/>
    </row>
    <row r="58" spans="1:6" x14ac:dyDescent="0.3">
      <c r="E58" s="81"/>
      <c r="F58" s="81"/>
    </row>
    <row r="59" spans="1:6" x14ac:dyDescent="0.3">
      <c r="E59" s="81"/>
      <c r="F59" s="81"/>
    </row>
    <row r="60" spans="1:6" x14ac:dyDescent="0.3">
      <c r="E60" s="81"/>
      <c r="F60" s="81"/>
    </row>
    <row r="61" spans="1:6" x14ac:dyDescent="0.3">
      <c r="E61" s="81"/>
      <c r="F61" s="81"/>
    </row>
    <row r="62" spans="1:6" x14ac:dyDescent="0.3">
      <c r="E62" s="81"/>
      <c r="F62" s="81"/>
    </row>
    <row r="63" spans="1:6" x14ac:dyDescent="0.3">
      <c r="E63" s="81"/>
      <c r="F63" s="81"/>
    </row>
    <row r="64" spans="1:6" x14ac:dyDescent="0.3">
      <c r="E64" s="81"/>
      <c r="F64" s="81"/>
    </row>
    <row r="65" spans="5:6" x14ac:dyDescent="0.3">
      <c r="E65" s="81"/>
      <c r="F65" s="81"/>
    </row>
    <row r="66" spans="5:6" x14ac:dyDescent="0.3">
      <c r="E66" s="81"/>
      <c r="F66" s="81"/>
    </row>
    <row r="67" spans="5:6" x14ac:dyDescent="0.3">
      <c r="E67" s="81"/>
      <c r="F67" s="81"/>
    </row>
    <row r="68" spans="5:6" x14ac:dyDescent="0.3">
      <c r="E68" s="81"/>
      <c r="F68" s="81"/>
    </row>
    <row r="69" spans="5:6" x14ac:dyDescent="0.3">
      <c r="E69" s="81"/>
      <c r="F69" s="81"/>
    </row>
    <row r="70" spans="5:6" x14ac:dyDescent="0.3">
      <c r="E70" s="81"/>
      <c r="F70" s="81"/>
    </row>
    <row r="71" spans="5:6" x14ac:dyDescent="0.3">
      <c r="E71" s="81"/>
      <c r="F71" s="81"/>
    </row>
    <row r="72" spans="5:6" x14ac:dyDescent="0.3">
      <c r="E72" s="81"/>
      <c r="F72" s="81"/>
    </row>
    <row r="73" spans="5:6" x14ac:dyDescent="0.3">
      <c r="E73" s="81"/>
      <c r="F73" s="81"/>
    </row>
    <row r="74" spans="5:6" x14ac:dyDescent="0.3">
      <c r="E74" s="81"/>
      <c r="F74" s="81"/>
    </row>
    <row r="75" spans="5:6" x14ac:dyDescent="0.3">
      <c r="E75" s="81"/>
      <c r="F75" s="81"/>
    </row>
    <row r="76" spans="5:6" x14ac:dyDescent="0.3">
      <c r="E76" s="81"/>
      <c r="F76" s="81"/>
    </row>
    <row r="77" spans="5:6" x14ac:dyDescent="0.3">
      <c r="E77" s="81"/>
      <c r="F77" s="81"/>
    </row>
    <row r="78" spans="5:6" x14ac:dyDescent="0.3">
      <c r="E78" s="81"/>
      <c r="F78" s="81"/>
    </row>
    <row r="79" spans="5:6" x14ac:dyDescent="0.3">
      <c r="E79" s="81"/>
      <c r="F79" s="81"/>
    </row>
    <row r="80" spans="5:6" x14ac:dyDescent="0.3">
      <c r="E80" s="81"/>
      <c r="F80" s="81"/>
    </row>
    <row r="81" spans="5:6" x14ac:dyDescent="0.3">
      <c r="E81" s="81"/>
      <c r="F81" s="81"/>
    </row>
    <row r="82" spans="5:6" x14ac:dyDescent="0.3">
      <c r="E82" s="81"/>
      <c r="F82" s="81"/>
    </row>
    <row r="83" spans="5:6" x14ac:dyDescent="0.3">
      <c r="E83" s="81"/>
      <c r="F83" s="81"/>
    </row>
    <row r="84" spans="5:6" x14ac:dyDescent="0.3">
      <c r="E84" s="81"/>
      <c r="F84" s="81"/>
    </row>
    <row r="85" spans="5:6" x14ac:dyDescent="0.3">
      <c r="E85" s="81"/>
      <c r="F85" s="81"/>
    </row>
    <row r="86" spans="5:6" x14ac:dyDescent="0.3">
      <c r="E86" s="81"/>
      <c r="F86" s="81"/>
    </row>
    <row r="87" spans="5:6" x14ac:dyDescent="0.3">
      <c r="E87" s="81"/>
      <c r="F87" s="81"/>
    </row>
    <row r="88" spans="5:6" x14ac:dyDescent="0.3">
      <c r="E88" s="81"/>
      <c r="F88" s="81"/>
    </row>
    <row r="89" spans="5:6" x14ac:dyDescent="0.3">
      <c r="E89" s="81"/>
      <c r="F89" s="81"/>
    </row>
    <row r="90" spans="5:6" x14ac:dyDescent="0.3">
      <c r="E90" s="81"/>
      <c r="F90" s="81"/>
    </row>
    <row r="91" spans="5:6" x14ac:dyDescent="0.3">
      <c r="E91" s="81"/>
      <c r="F91" s="81"/>
    </row>
    <row r="92" spans="5:6" x14ac:dyDescent="0.3">
      <c r="E92" s="81"/>
      <c r="F92" s="81"/>
    </row>
    <row r="93" spans="5:6" x14ac:dyDescent="0.3">
      <c r="E93" s="81"/>
      <c r="F93" s="81"/>
    </row>
    <row r="94" spans="5:6" x14ac:dyDescent="0.3">
      <c r="E94" s="81"/>
      <c r="F94" s="81"/>
    </row>
    <row r="95" spans="5:6" x14ac:dyDescent="0.3">
      <c r="E95" s="81"/>
      <c r="F95" s="81"/>
    </row>
    <row r="96" spans="5:6" x14ac:dyDescent="0.3">
      <c r="E96" s="81"/>
      <c r="F96" s="81"/>
    </row>
    <row r="97" spans="5:6" x14ac:dyDescent="0.3">
      <c r="E97" s="81"/>
      <c r="F97" s="81"/>
    </row>
    <row r="98" spans="5:6" x14ac:dyDescent="0.3">
      <c r="E98" s="81"/>
      <c r="F98" s="81"/>
    </row>
    <row r="99" spans="5:6" x14ac:dyDescent="0.3">
      <c r="E99" s="81"/>
      <c r="F99" s="81"/>
    </row>
    <row r="100" spans="5:6" x14ac:dyDescent="0.3">
      <c r="E100" s="81"/>
      <c r="F100" s="81"/>
    </row>
    <row r="101" spans="5:6" x14ac:dyDescent="0.3">
      <c r="E101" s="81"/>
      <c r="F101" s="81"/>
    </row>
    <row r="102" spans="5:6" x14ac:dyDescent="0.3">
      <c r="E102" s="81"/>
      <c r="F102" s="81"/>
    </row>
    <row r="103" spans="5:6" x14ac:dyDescent="0.3">
      <c r="E103" s="81"/>
      <c r="F103" s="81"/>
    </row>
    <row r="104" spans="5:6" x14ac:dyDescent="0.3">
      <c r="E104" s="81"/>
      <c r="F104" s="81"/>
    </row>
    <row r="105" spans="5:6" x14ac:dyDescent="0.3">
      <c r="E105" s="81"/>
      <c r="F105" s="81"/>
    </row>
    <row r="106" spans="5:6" x14ac:dyDescent="0.3">
      <c r="E106" s="81"/>
      <c r="F106" s="81"/>
    </row>
    <row r="107" spans="5:6" x14ac:dyDescent="0.3">
      <c r="E107" s="81"/>
      <c r="F107" s="81"/>
    </row>
    <row r="108" spans="5:6" x14ac:dyDescent="0.3">
      <c r="E108" s="81"/>
      <c r="F108" s="81"/>
    </row>
    <row r="109" spans="5:6" x14ac:dyDescent="0.3">
      <c r="E109" s="81"/>
      <c r="F109" s="81"/>
    </row>
    <row r="110" spans="5:6" x14ac:dyDescent="0.3">
      <c r="E110" s="81"/>
      <c r="F110" s="81"/>
    </row>
    <row r="111" spans="5:6" x14ac:dyDescent="0.3">
      <c r="E111" s="81"/>
      <c r="F111" s="81"/>
    </row>
    <row r="112" spans="5:6" x14ac:dyDescent="0.3">
      <c r="E112" s="81"/>
      <c r="F112" s="81"/>
    </row>
    <row r="113" spans="5:6" x14ac:dyDescent="0.3">
      <c r="E113" s="81"/>
      <c r="F113" s="81"/>
    </row>
    <row r="114" spans="5:6" x14ac:dyDescent="0.3">
      <c r="E114" s="81"/>
      <c r="F114" s="81"/>
    </row>
    <row r="115" spans="5:6" x14ac:dyDescent="0.3">
      <c r="E115" s="81"/>
      <c r="F115" s="81"/>
    </row>
    <row r="116" spans="5:6" x14ac:dyDescent="0.3">
      <c r="E116" s="81"/>
      <c r="F116" s="81"/>
    </row>
    <row r="117" spans="5:6" x14ac:dyDescent="0.3">
      <c r="E117" s="81"/>
      <c r="F117" s="81"/>
    </row>
    <row r="118" spans="5:6" x14ac:dyDescent="0.3">
      <c r="E118" s="81"/>
      <c r="F118" s="81"/>
    </row>
    <row r="119" spans="5:6" x14ac:dyDescent="0.3">
      <c r="E119" s="81"/>
      <c r="F119" s="81"/>
    </row>
    <row r="120" spans="5:6" x14ac:dyDescent="0.3">
      <c r="E120" s="81"/>
      <c r="F120" s="81"/>
    </row>
    <row r="121" spans="5:6" x14ac:dyDescent="0.3">
      <c r="E121" s="81"/>
      <c r="F121" s="81"/>
    </row>
    <row r="122" spans="5:6" x14ac:dyDescent="0.3">
      <c r="E122" s="81"/>
      <c r="F122" s="81"/>
    </row>
    <row r="123" spans="5:6" x14ac:dyDescent="0.3">
      <c r="E123" s="81"/>
      <c r="F123" s="81"/>
    </row>
    <row r="124" spans="5:6" x14ac:dyDescent="0.3">
      <c r="E124" s="81"/>
      <c r="F124" s="81"/>
    </row>
    <row r="125" spans="5:6" x14ac:dyDescent="0.3">
      <c r="E125" s="81"/>
      <c r="F125" s="81"/>
    </row>
    <row r="126" spans="5:6" x14ac:dyDescent="0.3">
      <c r="E126" s="81"/>
      <c r="F126" s="81"/>
    </row>
    <row r="127" spans="5:6" x14ac:dyDescent="0.3">
      <c r="E127" s="81"/>
      <c r="F127" s="81"/>
    </row>
    <row r="128" spans="5:6" x14ac:dyDescent="0.3">
      <c r="E128" s="81"/>
      <c r="F128" s="81"/>
    </row>
    <row r="129" spans="5:6" x14ac:dyDescent="0.3">
      <c r="E129" s="81"/>
      <c r="F129" s="81"/>
    </row>
    <row r="130" spans="5:6" x14ac:dyDescent="0.3">
      <c r="E130" s="81"/>
      <c r="F130" s="81"/>
    </row>
    <row r="131" spans="5:6" x14ac:dyDescent="0.3">
      <c r="E131" s="81"/>
      <c r="F131" s="81"/>
    </row>
    <row r="132" spans="5:6" x14ac:dyDescent="0.3">
      <c r="E132" s="81"/>
      <c r="F132" s="81"/>
    </row>
    <row r="133" spans="5:6" x14ac:dyDescent="0.3">
      <c r="E133" s="81"/>
      <c r="F133" s="81"/>
    </row>
    <row r="134" spans="5:6" x14ac:dyDescent="0.3">
      <c r="E134" s="81"/>
      <c r="F134" s="81"/>
    </row>
    <row r="135" spans="5:6" x14ac:dyDescent="0.3">
      <c r="E135" s="81"/>
      <c r="F135" s="81"/>
    </row>
    <row r="136" spans="5:6" x14ac:dyDescent="0.3">
      <c r="E136" s="81"/>
      <c r="F136" s="81"/>
    </row>
    <row r="137" spans="5:6" x14ac:dyDescent="0.3">
      <c r="E137" s="81"/>
      <c r="F137" s="81"/>
    </row>
    <row r="138" spans="5:6" x14ac:dyDescent="0.3">
      <c r="E138" s="81"/>
      <c r="F138" s="81"/>
    </row>
    <row r="139" spans="5:6" x14ac:dyDescent="0.3">
      <c r="E139" s="81"/>
      <c r="F139" s="81"/>
    </row>
    <row r="140" spans="5:6" x14ac:dyDescent="0.3">
      <c r="E140" s="81"/>
      <c r="F140" s="81"/>
    </row>
    <row r="141" spans="5:6" x14ac:dyDescent="0.3">
      <c r="E141" s="81"/>
      <c r="F141" s="81"/>
    </row>
    <row r="142" spans="5:6" x14ac:dyDescent="0.3">
      <c r="E142" s="81"/>
      <c r="F142" s="81"/>
    </row>
    <row r="143" spans="5:6" x14ac:dyDescent="0.3">
      <c r="E143" s="81"/>
      <c r="F143" s="81"/>
    </row>
    <row r="144" spans="5:6" x14ac:dyDescent="0.3">
      <c r="E144" s="81"/>
      <c r="F144" s="81"/>
    </row>
    <row r="145" spans="5:6" x14ac:dyDescent="0.3">
      <c r="E145" s="81"/>
      <c r="F145" s="81"/>
    </row>
    <row r="146" spans="5:6" x14ac:dyDescent="0.3">
      <c r="E146" s="81"/>
      <c r="F146" s="81"/>
    </row>
    <row r="147" spans="5:6" x14ac:dyDescent="0.3">
      <c r="E147" s="81"/>
      <c r="F147" s="81"/>
    </row>
    <row r="148" spans="5:6" x14ac:dyDescent="0.3">
      <c r="E148" s="81"/>
      <c r="F148" s="81"/>
    </row>
    <row r="149" spans="5:6" x14ac:dyDescent="0.3">
      <c r="E149" s="81"/>
      <c r="F149" s="81"/>
    </row>
    <row r="150" spans="5:6" x14ac:dyDescent="0.3">
      <c r="E150" s="81"/>
      <c r="F150" s="81"/>
    </row>
    <row r="151" spans="5:6" x14ac:dyDescent="0.3">
      <c r="E151" s="81"/>
      <c r="F151" s="81"/>
    </row>
    <row r="152" spans="5:6" x14ac:dyDescent="0.3">
      <c r="E152" s="81"/>
      <c r="F152" s="81"/>
    </row>
    <row r="153" spans="5:6" x14ac:dyDescent="0.3">
      <c r="E153" s="81"/>
      <c r="F153" s="81"/>
    </row>
    <row r="154" spans="5:6" x14ac:dyDescent="0.3">
      <c r="E154" s="81"/>
      <c r="F154" s="81"/>
    </row>
  </sheetData>
  <mergeCells count="8">
    <mergeCell ref="A1:F1"/>
    <mergeCell ref="A2:F2"/>
    <mergeCell ref="A3:F3"/>
    <mergeCell ref="A4:A5"/>
    <mergeCell ref="B4:B5"/>
    <mergeCell ref="C4:C5"/>
    <mergeCell ref="D4:D5"/>
    <mergeCell ref="E4:F4"/>
  </mergeCells>
  <conditionalFormatting sqref="A6:B50 C32:C33 C39:C42 E6:F50">
    <cfRule type="cellIs" dxfId="1" priority="21" stopIfTrue="1" operator="equal">
      <formula>8223.307275</formula>
    </cfRule>
  </conditionalFormatting>
  <pageMargins left="0.72" right="0.31" top="0.56999999999999995" bottom="0.64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J214"/>
  <sheetViews>
    <sheetView tabSelected="1" view="pageBreakPreview" zoomScale="130" zoomScaleSheetLayoutView="130" workbookViewId="0">
      <selection activeCell="D16" sqref="D16"/>
    </sheetView>
  </sheetViews>
  <sheetFormatPr defaultRowHeight="15" x14ac:dyDescent="0.3"/>
  <cols>
    <col min="1" max="1" width="4.5703125" style="42" customWidth="1"/>
    <col min="2" max="2" width="54.85546875" style="42" customWidth="1"/>
    <col min="3" max="3" width="9.140625" style="42"/>
    <col min="4" max="4" width="9.7109375" style="42" customWidth="1"/>
    <col min="5" max="6" width="11.85546875" style="42" customWidth="1"/>
    <col min="7" max="9" width="9.140625" style="42"/>
    <col min="10" max="10" width="13.7109375" style="42" bestFit="1" customWidth="1"/>
    <col min="11" max="11" width="9.140625" style="42"/>
    <col min="12" max="12" width="15" style="42" customWidth="1"/>
    <col min="13" max="16384" width="9.140625" style="42"/>
  </cols>
  <sheetData>
    <row r="2" spans="1:10" ht="35.25" customHeight="1" x14ac:dyDescent="0.3">
      <c r="A2" s="19" t="s">
        <v>231</v>
      </c>
      <c r="B2" s="19"/>
      <c r="C2" s="19"/>
      <c r="D2" s="19"/>
      <c r="E2" s="19"/>
      <c r="F2" s="19"/>
    </row>
    <row r="3" spans="1:10" ht="22.5" customHeight="1" x14ac:dyDescent="0.3">
      <c r="A3" s="19" t="s">
        <v>216</v>
      </c>
      <c r="B3" s="19"/>
      <c r="C3" s="19"/>
      <c r="D3" s="19"/>
      <c r="E3" s="19"/>
      <c r="F3" s="19"/>
    </row>
    <row r="4" spans="1:10" x14ac:dyDescent="0.3">
      <c r="A4" s="43" t="s">
        <v>217</v>
      </c>
      <c r="B4" s="43"/>
      <c r="C4" s="43"/>
      <c r="D4" s="43"/>
      <c r="E4" s="43"/>
      <c r="F4" s="43"/>
    </row>
    <row r="5" spans="1:10" x14ac:dyDescent="0.3">
      <c r="A5" s="44" t="s">
        <v>6</v>
      </c>
      <c r="B5" s="44" t="s">
        <v>0</v>
      </c>
      <c r="C5" s="44" t="s">
        <v>1</v>
      </c>
      <c r="D5" s="44" t="s">
        <v>2</v>
      </c>
      <c r="E5" s="45" t="s">
        <v>3</v>
      </c>
      <c r="F5" s="45"/>
    </row>
    <row r="6" spans="1:10" x14ac:dyDescent="0.3">
      <c r="A6" s="44"/>
      <c r="B6" s="44"/>
      <c r="C6" s="44"/>
      <c r="D6" s="44"/>
      <c r="E6" s="46" t="s">
        <v>4</v>
      </c>
      <c r="F6" s="47" t="s">
        <v>5</v>
      </c>
    </row>
    <row r="7" spans="1:10" ht="45" x14ac:dyDescent="0.3">
      <c r="A7" s="48"/>
      <c r="B7" s="116" t="s">
        <v>218</v>
      </c>
      <c r="C7" s="48"/>
      <c r="D7" s="50"/>
      <c r="E7" s="51"/>
      <c r="F7" s="51"/>
    </row>
    <row r="8" spans="1:10" x14ac:dyDescent="0.3">
      <c r="A8" s="59">
        <v>1</v>
      </c>
      <c r="B8" s="117" t="s">
        <v>206</v>
      </c>
      <c r="C8" s="118" t="s">
        <v>207</v>
      </c>
      <c r="D8" s="119">
        <v>1</v>
      </c>
      <c r="E8" s="70"/>
      <c r="F8" s="70"/>
    </row>
    <row r="9" spans="1:10" x14ac:dyDescent="0.3">
      <c r="A9" s="59">
        <v>2</v>
      </c>
      <c r="B9" s="117" t="s">
        <v>208</v>
      </c>
      <c r="C9" s="118" t="s">
        <v>207</v>
      </c>
      <c r="D9" s="119">
        <v>1</v>
      </c>
      <c r="E9" s="70"/>
      <c r="F9" s="70"/>
      <c r="J9" s="97"/>
    </row>
    <row r="10" spans="1:10" x14ac:dyDescent="0.3">
      <c r="A10" s="59">
        <v>3</v>
      </c>
      <c r="B10" s="117" t="s">
        <v>209</v>
      </c>
      <c r="C10" s="118" t="s">
        <v>207</v>
      </c>
      <c r="D10" s="119">
        <v>1</v>
      </c>
      <c r="E10" s="70"/>
      <c r="F10" s="70"/>
      <c r="J10" s="97"/>
    </row>
    <row r="11" spans="1:10" x14ac:dyDescent="0.3">
      <c r="A11" s="59">
        <v>4</v>
      </c>
      <c r="B11" s="120" t="s">
        <v>210</v>
      </c>
      <c r="C11" s="118" t="s">
        <v>207</v>
      </c>
      <c r="D11" s="119">
        <v>1</v>
      </c>
      <c r="E11" s="70"/>
      <c r="F11" s="70"/>
    </row>
    <row r="12" spans="1:10" x14ac:dyDescent="0.3">
      <c r="A12" s="59">
        <v>5</v>
      </c>
      <c r="B12" s="117" t="s">
        <v>211</v>
      </c>
      <c r="C12" s="118" t="s">
        <v>207</v>
      </c>
      <c r="D12" s="119">
        <v>2</v>
      </c>
      <c r="E12" s="70"/>
      <c r="F12" s="70"/>
    </row>
    <row r="13" spans="1:10" x14ac:dyDescent="0.3">
      <c r="A13" s="59">
        <v>6</v>
      </c>
      <c r="B13" s="117" t="s">
        <v>212</v>
      </c>
      <c r="C13" s="118" t="s">
        <v>207</v>
      </c>
      <c r="D13" s="119">
        <v>3</v>
      </c>
      <c r="E13" s="70"/>
      <c r="F13" s="70"/>
    </row>
    <row r="14" spans="1:10" x14ac:dyDescent="0.3">
      <c r="A14" s="59">
        <v>7</v>
      </c>
      <c r="B14" s="117" t="s">
        <v>213</v>
      </c>
      <c r="C14" s="118" t="s">
        <v>9</v>
      </c>
      <c r="D14" s="119">
        <v>150</v>
      </c>
      <c r="E14" s="70"/>
      <c r="F14" s="70"/>
    </row>
    <row r="15" spans="1:10" x14ac:dyDescent="0.3">
      <c r="A15" s="59">
        <v>8</v>
      </c>
      <c r="B15" s="121" t="s">
        <v>219</v>
      </c>
      <c r="C15" s="118" t="s">
        <v>214</v>
      </c>
      <c r="D15" s="122">
        <v>1</v>
      </c>
      <c r="E15" s="70"/>
      <c r="F15" s="70"/>
    </row>
    <row r="16" spans="1:10" ht="30" x14ac:dyDescent="0.3">
      <c r="A16" s="59">
        <v>9</v>
      </c>
      <c r="B16" s="120" t="s">
        <v>215</v>
      </c>
      <c r="C16" s="118" t="s">
        <v>214</v>
      </c>
      <c r="D16" s="119">
        <v>1</v>
      </c>
      <c r="E16" s="70"/>
      <c r="F16" s="70"/>
    </row>
    <row r="17" spans="1:6" s="78" customFormat="1" x14ac:dyDescent="0.3">
      <c r="A17" s="34"/>
      <c r="B17" s="33" t="s">
        <v>5</v>
      </c>
      <c r="C17" s="34"/>
      <c r="D17" s="77"/>
      <c r="E17" s="70"/>
      <c r="F17" s="123"/>
    </row>
    <row r="18" spans="1:6" x14ac:dyDescent="0.3">
      <c r="A18" s="79"/>
      <c r="B18" s="36" t="s">
        <v>75</v>
      </c>
      <c r="C18" s="37" t="s">
        <v>232</v>
      </c>
      <c r="D18" s="38"/>
      <c r="E18" s="70"/>
      <c r="F18" s="124"/>
    </row>
    <row r="19" spans="1:6" s="78" customFormat="1" x14ac:dyDescent="0.3">
      <c r="A19" s="80"/>
      <c r="B19" s="33" t="s">
        <v>5</v>
      </c>
      <c r="C19" s="39"/>
      <c r="D19" s="40"/>
      <c r="E19" s="70"/>
      <c r="F19" s="40"/>
    </row>
    <row r="20" spans="1:6" x14ac:dyDescent="0.3">
      <c r="A20" s="79"/>
      <c r="B20" s="36" t="s">
        <v>76</v>
      </c>
      <c r="C20" s="37" t="s">
        <v>232</v>
      </c>
      <c r="D20" s="38"/>
      <c r="E20" s="70"/>
      <c r="F20" s="38"/>
    </row>
    <row r="21" spans="1:6" s="78" customFormat="1" x14ac:dyDescent="0.3">
      <c r="A21" s="80"/>
      <c r="B21" s="33" t="s">
        <v>5</v>
      </c>
      <c r="C21" s="39"/>
      <c r="D21" s="40"/>
      <c r="E21" s="70"/>
      <c r="F21" s="40"/>
    </row>
    <row r="22" spans="1:6" x14ac:dyDescent="0.3">
      <c r="D22" s="81"/>
      <c r="E22" s="81"/>
      <c r="F22" s="81"/>
    </row>
    <row r="23" spans="1:6" x14ac:dyDescent="0.3">
      <c r="D23" s="81"/>
      <c r="E23" s="81"/>
      <c r="F23" s="81"/>
    </row>
    <row r="24" spans="1:6" x14ac:dyDescent="0.3">
      <c r="D24" s="81"/>
      <c r="E24" s="81"/>
      <c r="F24" s="81"/>
    </row>
    <row r="25" spans="1:6" x14ac:dyDescent="0.3">
      <c r="D25" s="81"/>
      <c r="E25" s="81"/>
      <c r="F25" s="81"/>
    </row>
    <row r="26" spans="1:6" x14ac:dyDescent="0.3">
      <c r="D26" s="81"/>
      <c r="E26" s="81"/>
      <c r="F26" s="81"/>
    </row>
    <row r="27" spans="1:6" x14ac:dyDescent="0.3">
      <c r="D27" s="81"/>
      <c r="E27" s="81"/>
      <c r="F27" s="81"/>
    </row>
    <row r="28" spans="1:6" x14ac:dyDescent="0.3">
      <c r="D28" s="81"/>
      <c r="E28" s="81"/>
      <c r="F28" s="81"/>
    </row>
    <row r="29" spans="1:6" x14ac:dyDescent="0.3">
      <c r="D29" s="81"/>
      <c r="E29" s="81"/>
      <c r="F29" s="81"/>
    </row>
    <row r="30" spans="1:6" x14ac:dyDescent="0.3">
      <c r="D30" s="81"/>
      <c r="E30" s="81"/>
      <c r="F30" s="81"/>
    </row>
    <row r="31" spans="1:6" x14ac:dyDescent="0.3">
      <c r="D31" s="81"/>
      <c r="E31" s="81"/>
      <c r="F31" s="81"/>
    </row>
    <row r="32" spans="1:6" x14ac:dyDescent="0.3">
      <c r="D32" s="81"/>
      <c r="E32" s="81"/>
      <c r="F32" s="81"/>
    </row>
    <row r="33" spans="4:6" x14ac:dyDescent="0.3">
      <c r="D33" s="81"/>
      <c r="E33" s="81"/>
      <c r="F33" s="81"/>
    </row>
    <row r="34" spans="4:6" x14ac:dyDescent="0.3">
      <c r="D34" s="81"/>
      <c r="E34" s="81"/>
      <c r="F34" s="81"/>
    </row>
    <row r="35" spans="4:6" x14ac:dyDescent="0.3">
      <c r="D35" s="81"/>
      <c r="E35" s="81"/>
      <c r="F35" s="81"/>
    </row>
    <row r="36" spans="4:6" x14ac:dyDescent="0.3">
      <c r="D36" s="81"/>
      <c r="E36" s="81"/>
      <c r="F36" s="81"/>
    </row>
    <row r="37" spans="4:6" x14ac:dyDescent="0.3">
      <c r="D37" s="81"/>
      <c r="E37" s="81"/>
      <c r="F37" s="81"/>
    </row>
    <row r="38" spans="4:6" x14ac:dyDescent="0.3">
      <c r="D38" s="81"/>
      <c r="E38" s="81"/>
      <c r="F38" s="81"/>
    </row>
    <row r="39" spans="4:6" x14ac:dyDescent="0.3">
      <c r="D39" s="81"/>
      <c r="E39" s="81"/>
      <c r="F39" s="81"/>
    </row>
    <row r="40" spans="4:6" x14ac:dyDescent="0.3">
      <c r="D40" s="81"/>
      <c r="E40" s="81"/>
      <c r="F40" s="81"/>
    </row>
    <row r="41" spans="4:6" x14ac:dyDescent="0.3">
      <c r="D41" s="81"/>
      <c r="E41" s="81"/>
      <c r="F41" s="81"/>
    </row>
    <row r="42" spans="4:6" x14ac:dyDescent="0.3">
      <c r="D42" s="81"/>
      <c r="E42" s="81"/>
      <c r="F42" s="81"/>
    </row>
    <row r="43" spans="4:6" x14ac:dyDescent="0.3">
      <c r="D43" s="81"/>
      <c r="E43" s="81"/>
      <c r="F43" s="81"/>
    </row>
    <row r="44" spans="4:6" x14ac:dyDescent="0.3">
      <c r="D44" s="81"/>
      <c r="E44" s="81"/>
      <c r="F44" s="81"/>
    </row>
    <row r="45" spans="4:6" x14ac:dyDescent="0.3">
      <c r="D45" s="81"/>
      <c r="E45" s="81"/>
      <c r="F45" s="81"/>
    </row>
    <row r="46" spans="4:6" x14ac:dyDescent="0.3">
      <c r="D46" s="81"/>
      <c r="E46" s="81"/>
      <c r="F46" s="81"/>
    </row>
    <row r="47" spans="4:6" x14ac:dyDescent="0.3">
      <c r="D47" s="81"/>
      <c r="E47" s="81"/>
      <c r="F47" s="81"/>
    </row>
    <row r="48" spans="4:6" x14ac:dyDescent="0.3">
      <c r="D48" s="81"/>
      <c r="E48" s="81"/>
      <c r="F48" s="81"/>
    </row>
    <row r="49" spans="4:6" x14ac:dyDescent="0.3">
      <c r="D49" s="81"/>
      <c r="E49" s="81"/>
      <c r="F49" s="81"/>
    </row>
    <row r="50" spans="4:6" x14ac:dyDescent="0.3">
      <c r="D50" s="81"/>
      <c r="E50" s="81"/>
      <c r="F50" s="81"/>
    </row>
    <row r="51" spans="4:6" x14ac:dyDescent="0.3">
      <c r="D51" s="81"/>
      <c r="E51" s="81"/>
      <c r="F51" s="81"/>
    </row>
    <row r="52" spans="4:6" x14ac:dyDescent="0.3">
      <c r="D52" s="81"/>
      <c r="E52" s="81"/>
      <c r="F52" s="81"/>
    </row>
    <row r="53" spans="4:6" x14ac:dyDescent="0.3">
      <c r="D53" s="81"/>
      <c r="E53" s="81"/>
      <c r="F53" s="81"/>
    </row>
    <row r="54" spans="4:6" x14ac:dyDescent="0.3">
      <c r="D54" s="81"/>
      <c r="E54" s="81"/>
      <c r="F54" s="81"/>
    </row>
    <row r="55" spans="4:6" x14ac:dyDescent="0.3">
      <c r="D55" s="81"/>
      <c r="E55" s="81"/>
      <c r="F55" s="81"/>
    </row>
    <row r="56" spans="4:6" x14ac:dyDescent="0.3">
      <c r="D56" s="81"/>
      <c r="E56" s="81"/>
      <c r="F56" s="81"/>
    </row>
    <row r="57" spans="4:6" x14ac:dyDescent="0.3">
      <c r="D57" s="81"/>
      <c r="E57" s="81"/>
      <c r="F57" s="81"/>
    </row>
    <row r="58" spans="4:6" x14ac:dyDescent="0.3">
      <c r="D58" s="81"/>
      <c r="E58" s="81"/>
      <c r="F58" s="81"/>
    </row>
    <row r="59" spans="4:6" x14ac:dyDescent="0.3">
      <c r="D59" s="81"/>
      <c r="E59" s="81"/>
      <c r="F59" s="81"/>
    </row>
    <row r="60" spans="4:6" x14ac:dyDescent="0.3">
      <c r="D60" s="81"/>
      <c r="E60" s="81"/>
      <c r="F60" s="81"/>
    </row>
    <row r="61" spans="4:6" x14ac:dyDescent="0.3">
      <c r="D61" s="81"/>
      <c r="E61" s="81"/>
      <c r="F61" s="81"/>
    </row>
    <row r="62" spans="4:6" x14ac:dyDescent="0.3">
      <c r="D62" s="81"/>
      <c r="E62" s="81"/>
      <c r="F62" s="81"/>
    </row>
    <row r="63" spans="4:6" x14ac:dyDescent="0.3">
      <c r="D63" s="81"/>
      <c r="E63" s="81"/>
      <c r="F63" s="81"/>
    </row>
    <row r="64" spans="4:6" x14ac:dyDescent="0.3">
      <c r="D64" s="81"/>
      <c r="E64" s="81"/>
      <c r="F64" s="81"/>
    </row>
    <row r="65" spans="4:6" x14ac:dyDescent="0.3">
      <c r="D65" s="81"/>
      <c r="E65" s="81"/>
      <c r="F65" s="81"/>
    </row>
    <row r="66" spans="4:6" x14ac:dyDescent="0.3">
      <c r="D66" s="81"/>
      <c r="E66" s="81"/>
      <c r="F66" s="81"/>
    </row>
    <row r="67" spans="4:6" x14ac:dyDescent="0.3">
      <c r="D67" s="81"/>
      <c r="E67" s="81"/>
      <c r="F67" s="81"/>
    </row>
    <row r="68" spans="4:6" x14ac:dyDescent="0.3">
      <c r="D68" s="81"/>
      <c r="E68" s="81"/>
      <c r="F68" s="81"/>
    </row>
    <row r="69" spans="4:6" x14ac:dyDescent="0.3">
      <c r="D69" s="81"/>
      <c r="E69" s="81"/>
      <c r="F69" s="81"/>
    </row>
    <row r="70" spans="4:6" x14ac:dyDescent="0.3">
      <c r="D70" s="81"/>
      <c r="E70" s="81"/>
      <c r="F70" s="81"/>
    </row>
    <row r="71" spans="4:6" x14ac:dyDescent="0.3">
      <c r="D71" s="81"/>
      <c r="E71" s="81"/>
      <c r="F71" s="81"/>
    </row>
    <row r="72" spans="4:6" x14ac:dyDescent="0.3">
      <c r="D72" s="81"/>
      <c r="E72" s="81"/>
      <c r="F72" s="81"/>
    </row>
    <row r="73" spans="4:6" x14ac:dyDescent="0.3">
      <c r="D73" s="81"/>
      <c r="E73" s="81"/>
      <c r="F73" s="81"/>
    </row>
    <row r="74" spans="4:6" x14ac:dyDescent="0.3">
      <c r="D74" s="81"/>
      <c r="E74" s="81"/>
      <c r="F74" s="81"/>
    </row>
    <row r="75" spans="4:6" x14ac:dyDescent="0.3">
      <c r="D75" s="81"/>
      <c r="E75" s="81"/>
      <c r="F75" s="81"/>
    </row>
    <row r="76" spans="4:6" x14ac:dyDescent="0.3">
      <c r="D76" s="81"/>
      <c r="E76" s="81"/>
      <c r="F76" s="81"/>
    </row>
    <row r="77" spans="4:6" x14ac:dyDescent="0.3">
      <c r="D77" s="81"/>
      <c r="E77" s="81"/>
      <c r="F77" s="81"/>
    </row>
    <row r="78" spans="4:6" x14ac:dyDescent="0.3">
      <c r="D78" s="81"/>
      <c r="E78" s="81"/>
      <c r="F78" s="81"/>
    </row>
    <row r="79" spans="4:6" x14ac:dyDescent="0.3">
      <c r="D79" s="81"/>
      <c r="E79" s="81"/>
      <c r="F79" s="81"/>
    </row>
    <row r="80" spans="4:6" x14ac:dyDescent="0.3">
      <c r="D80" s="81"/>
      <c r="E80" s="81"/>
      <c r="F80" s="81"/>
    </row>
    <row r="81" spans="4:6" x14ac:dyDescent="0.3">
      <c r="D81" s="81"/>
      <c r="E81" s="81"/>
      <c r="F81" s="81"/>
    </row>
    <row r="82" spans="4:6" x14ac:dyDescent="0.3">
      <c r="D82" s="81"/>
      <c r="E82" s="81"/>
      <c r="F82" s="81"/>
    </row>
    <row r="83" spans="4:6" x14ac:dyDescent="0.3">
      <c r="D83" s="81"/>
      <c r="E83" s="81"/>
      <c r="F83" s="81"/>
    </row>
    <row r="84" spans="4:6" x14ac:dyDescent="0.3">
      <c r="D84" s="81"/>
      <c r="E84" s="81"/>
      <c r="F84" s="81"/>
    </row>
    <row r="85" spans="4:6" x14ac:dyDescent="0.3">
      <c r="D85" s="81"/>
      <c r="E85" s="81"/>
      <c r="F85" s="81"/>
    </row>
    <row r="86" spans="4:6" x14ac:dyDescent="0.3">
      <c r="D86" s="81"/>
      <c r="E86" s="81"/>
      <c r="F86" s="81"/>
    </row>
    <row r="87" spans="4:6" x14ac:dyDescent="0.3">
      <c r="D87" s="81"/>
      <c r="E87" s="81"/>
      <c r="F87" s="81"/>
    </row>
    <row r="88" spans="4:6" x14ac:dyDescent="0.3">
      <c r="D88" s="81"/>
      <c r="E88" s="81"/>
      <c r="F88" s="81"/>
    </row>
    <row r="89" spans="4:6" x14ac:dyDescent="0.3">
      <c r="D89" s="81"/>
      <c r="E89" s="81"/>
      <c r="F89" s="81"/>
    </row>
    <row r="90" spans="4:6" x14ac:dyDescent="0.3">
      <c r="D90" s="81"/>
      <c r="E90" s="81"/>
      <c r="F90" s="81"/>
    </row>
    <row r="91" spans="4:6" x14ac:dyDescent="0.3">
      <c r="D91" s="81"/>
      <c r="E91" s="81"/>
      <c r="F91" s="81"/>
    </row>
    <row r="92" spans="4:6" x14ac:dyDescent="0.3">
      <c r="D92" s="81"/>
      <c r="E92" s="81"/>
      <c r="F92" s="81"/>
    </row>
    <row r="93" spans="4:6" x14ac:dyDescent="0.3">
      <c r="D93" s="81"/>
      <c r="E93" s="81"/>
      <c r="F93" s="81"/>
    </row>
    <row r="94" spans="4:6" x14ac:dyDescent="0.3">
      <c r="D94" s="81"/>
      <c r="E94" s="81"/>
      <c r="F94" s="81"/>
    </row>
    <row r="95" spans="4:6" x14ac:dyDescent="0.3">
      <c r="D95" s="81"/>
      <c r="E95" s="81"/>
      <c r="F95" s="81"/>
    </row>
    <row r="96" spans="4:6" x14ac:dyDescent="0.3">
      <c r="D96" s="81"/>
      <c r="E96" s="81"/>
      <c r="F96" s="81"/>
    </row>
    <row r="97" spans="4:6" x14ac:dyDescent="0.3">
      <c r="D97" s="81"/>
      <c r="E97" s="81"/>
      <c r="F97" s="81"/>
    </row>
    <row r="98" spans="4:6" x14ac:dyDescent="0.3">
      <c r="D98" s="81"/>
      <c r="E98" s="81"/>
      <c r="F98" s="81"/>
    </row>
    <row r="99" spans="4:6" x14ac:dyDescent="0.3">
      <c r="D99" s="81"/>
      <c r="E99" s="81"/>
      <c r="F99" s="81"/>
    </row>
    <row r="100" spans="4:6" x14ac:dyDescent="0.3">
      <c r="D100" s="81"/>
      <c r="E100" s="81"/>
      <c r="F100" s="81"/>
    </row>
    <row r="101" spans="4:6" x14ac:dyDescent="0.3">
      <c r="D101" s="81"/>
      <c r="E101" s="81"/>
      <c r="F101" s="81"/>
    </row>
    <row r="102" spans="4:6" x14ac:dyDescent="0.3">
      <c r="D102" s="81"/>
      <c r="E102" s="81"/>
      <c r="F102" s="81"/>
    </row>
    <row r="103" spans="4:6" x14ac:dyDescent="0.3">
      <c r="D103" s="81"/>
      <c r="E103" s="81"/>
      <c r="F103" s="81"/>
    </row>
    <row r="104" spans="4:6" x14ac:dyDescent="0.3">
      <c r="D104" s="81"/>
      <c r="E104" s="81"/>
      <c r="F104" s="81"/>
    </row>
    <row r="105" spans="4:6" x14ac:dyDescent="0.3">
      <c r="D105" s="81"/>
      <c r="E105" s="81"/>
      <c r="F105" s="81"/>
    </row>
    <row r="106" spans="4:6" x14ac:dyDescent="0.3">
      <c r="D106" s="81"/>
      <c r="E106" s="81"/>
      <c r="F106" s="81"/>
    </row>
    <row r="107" spans="4:6" x14ac:dyDescent="0.3">
      <c r="D107" s="81"/>
      <c r="E107" s="81"/>
      <c r="F107" s="81"/>
    </row>
    <row r="108" spans="4:6" x14ac:dyDescent="0.3">
      <c r="D108" s="81"/>
      <c r="E108" s="81"/>
      <c r="F108" s="81"/>
    </row>
    <row r="109" spans="4:6" x14ac:dyDescent="0.3">
      <c r="D109" s="81"/>
      <c r="E109" s="81"/>
      <c r="F109" s="81"/>
    </row>
    <row r="110" spans="4:6" x14ac:dyDescent="0.3">
      <c r="D110" s="81"/>
      <c r="E110" s="81"/>
      <c r="F110" s="81"/>
    </row>
    <row r="111" spans="4:6" x14ac:dyDescent="0.3">
      <c r="D111" s="81"/>
      <c r="E111" s="81"/>
      <c r="F111" s="81"/>
    </row>
    <row r="112" spans="4:6" x14ac:dyDescent="0.3">
      <c r="D112" s="81"/>
      <c r="E112" s="81"/>
      <c r="F112" s="81"/>
    </row>
    <row r="113" spans="4:6" x14ac:dyDescent="0.3">
      <c r="D113" s="81"/>
      <c r="E113" s="81"/>
      <c r="F113" s="81"/>
    </row>
    <row r="114" spans="4:6" x14ac:dyDescent="0.3">
      <c r="D114" s="81"/>
      <c r="E114" s="81"/>
      <c r="F114" s="81"/>
    </row>
    <row r="115" spans="4:6" x14ac:dyDescent="0.3">
      <c r="D115" s="81"/>
      <c r="E115" s="81"/>
      <c r="F115" s="81"/>
    </row>
    <row r="116" spans="4:6" x14ac:dyDescent="0.3">
      <c r="D116" s="81"/>
      <c r="E116" s="81"/>
      <c r="F116" s="81"/>
    </row>
    <row r="117" spans="4:6" x14ac:dyDescent="0.3">
      <c r="D117" s="81"/>
      <c r="E117" s="81"/>
      <c r="F117" s="81"/>
    </row>
    <row r="118" spans="4:6" x14ac:dyDescent="0.3">
      <c r="D118" s="81"/>
      <c r="E118" s="81"/>
      <c r="F118" s="81"/>
    </row>
    <row r="119" spans="4:6" x14ac:dyDescent="0.3">
      <c r="D119" s="81"/>
      <c r="E119" s="81"/>
      <c r="F119" s="81"/>
    </row>
    <row r="120" spans="4:6" x14ac:dyDescent="0.3">
      <c r="D120" s="81"/>
      <c r="E120" s="81"/>
      <c r="F120" s="81"/>
    </row>
    <row r="121" spans="4:6" x14ac:dyDescent="0.3">
      <c r="D121" s="81"/>
      <c r="E121" s="81"/>
      <c r="F121" s="81"/>
    </row>
    <row r="122" spans="4:6" x14ac:dyDescent="0.3">
      <c r="D122" s="81"/>
      <c r="E122" s="81"/>
      <c r="F122" s="81"/>
    </row>
    <row r="123" spans="4:6" x14ac:dyDescent="0.3">
      <c r="D123" s="81"/>
      <c r="E123" s="81"/>
      <c r="F123" s="81"/>
    </row>
    <row r="124" spans="4:6" x14ac:dyDescent="0.3">
      <c r="D124" s="81"/>
      <c r="E124" s="81"/>
      <c r="F124" s="81"/>
    </row>
    <row r="125" spans="4:6" x14ac:dyDescent="0.3">
      <c r="D125" s="81"/>
      <c r="E125" s="81"/>
      <c r="F125" s="81"/>
    </row>
    <row r="126" spans="4:6" x14ac:dyDescent="0.3">
      <c r="D126" s="81"/>
      <c r="E126" s="81"/>
      <c r="F126" s="81"/>
    </row>
    <row r="127" spans="4:6" x14ac:dyDescent="0.3">
      <c r="D127" s="81"/>
      <c r="E127" s="81"/>
      <c r="F127" s="81"/>
    </row>
    <row r="128" spans="4:6" x14ac:dyDescent="0.3">
      <c r="D128" s="81"/>
      <c r="E128" s="81"/>
      <c r="F128" s="81"/>
    </row>
    <row r="129" spans="4:6" x14ac:dyDescent="0.3">
      <c r="D129" s="81"/>
      <c r="E129" s="81"/>
      <c r="F129" s="81"/>
    </row>
    <row r="130" spans="4:6" x14ac:dyDescent="0.3">
      <c r="D130" s="81"/>
      <c r="E130" s="81"/>
      <c r="F130" s="81"/>
    </row>
    <row r="131" spans="4:6" x14ac:dyDescent="0.3">
      <c r="D131" s="81"/>
      <c r="E131" s="81"/>
      <c r="F131" s="81"/>
    </row>
    <row r="132" spans="4:6" x14ac:dyDescent="0.3">
      <c r="D132" s="81"/>
      <c r="E132" s="81"/>
      <c r="F132" s="81"/>
    </row>
    <row r="133" spans="4:6" x14ac:dyDescent="0.3">
      <c r="D133" s="81"/>
      <c r="E133" s="81"/>
      <c r="F133" s="81"/>
    </row>
    <row r="134" spans="4:6" x14ac:dyDescent="0.3">
      <c r="D134" s="81"/>
      <c r="E134" s="81"/>
      <c r="F134" s="81"/>
    </row>
    <row r="135" spans="4:6" x14ac:dyDescent="0.3">
      <c r="D135" s="81"/>
      <c r="E135" s="81"/>
      <c r="F135" s="81"/>
    </row>
    <row r="136" spans="4:6" x14ac:dyDescent="0.3">
      <c r="D136" s="81"/>
      <c r="E136" s="81"/>
      <c r="F136" s="81"/>
    </row>
    <row r="137" spans="4:6" x14ac:dyDescent="0.3">
      <c r="D137" s="81"/>
      <c r="E137" s="81"/>
      <c r="F137" s="81"/>
    </row>
    <row r="138" spans="4:6" x14ac:dyDescent="0.3">
      <c r="D138" s="81"/>
      <c r="E138" s="81"/>
      <c r="F138" s="81"/>
    </row>
    <row r="139" spans="4:6" x14ac:dyDescent="0.3">
      <c r="D139" s="81"/>
      <c r="E139" s="81"/>
      <c r="F139" s="81"/>
    </row>
    <row r="140" spans="4:6" x14ac:dyDescent="0.3">
      <c r="D140" s="81"/>
      <c r="E140" s="81"/>
      <c r="F140" s="81"/>
    </row>
    <row r="141" spans="4:6" x14ac:dyDescent="0.3">
      <c r="D141" s="81"/>
      <c r="E141" s="81"/>
      <c r="F141" s="81"/>
    </row>
    <row r="142" spans="4:6" x14ac:dyDescent="0.3">
      <c r="D142" s="81"/>
      <c r="E142" s="81"/>
      <c r="F142" s="81"/>
    </row>
    <row r="143" spans="4:6" x14ac:dyDescent="0.3">
      <c r="D143" s="81"/>
      <c r="E143" s="81"/>
      <c r="F143" s="81"/>
    </row>
    <row r="144" spans="4:6" x14ac:dyDescent="0.3">
      <c r="D144" s="81"/>
      <c r="E144" s="81"/>
      <c r="F144" s="81"/>
    </row>
    <row r="145" spans="4:6" x14ac:dyDescent="0.3">
      <c r="D145" s="81"/>
      <c r="E145" s="81"/>
      <c r="F145" s="81"/>
    </row>
    <row r="146" spans="4:6" x14ac:dyDescent="0.3">
      <c r="D146" s="81"/>
      <c r="E146" s="81"/>
      <c r="F146" s="81"/>
    </row>
    <row r="147" spans="4:6" x14ac:dyDescent="0.3">
      <c r="D147" s="81"/>
      <c r="E147" s="81"/>
      <c r="F147" s="81"/>
    </row>
    <row r="148" spans="4:6" x14ac:dyDescent="0.3">
      <c r="D148" s="81"/>
      <c r="E148" s="81"/>
      <c r="F148" s="81"/>
    </row>
    <row r="149" spans="4:6" x14ac:dyDescent="0.3">
      <c r="D149" s="81"/>
      <c r="E149" s="81"/>
      <c r="F149" s="81"/>
    </row>
    <row r="150" spans="4:6" x14ac:dyDescent="0.3">
      <c r="D150" s="81"/>
      <c r="E150" s="81"/>
      <c r="F150" s="81"/>
    </row>
    <row r="151" spans="4:6" x14ac:dyDescent="0.3">
      <c r="D151" s="81"/>
      <c r="E151" s="81"/>
      <c r="F151" s="81"/>
    </row>
    <row r="152" spans="4:6" x14ac:dyDescent="0.3">
      <c r="D152" s="81"/>
      <c r="E152" s="81"/>
      <c r="F152" s="81"/>
    </row>
    <row r="153" spans="4:6" x14ac:dyDescent="0.3">
      <c r="D153" s="81"/>
      <c r="E153" s="81"/>
      <c r="F153" s="81"/>
    </row>
    <row r="154" spans="4:6" x14ac:dyDescent="0.3">
      <c r="D154" s="81"/>
      <c r="E154" s="81"/>
      <c r="F154" s="81"/>
    </row>
    <row r="155" spans="4:6" x14ac:dyDescent="0.3">
      <c r="D155" s="81"/>
      <c r="E155" s="81"/>
      <c r="F155" s="81"/>
    </row>
    <row r="156" spans="4:6" x14ac:dyDescent="0.3">
      <c r="D156" s="81"/>
      <c r="E156" s="81"/>
      <c r="F156" s="81"/>
    </row>
    <row r="157" spans="4:6" x14ac:dyDescent="0.3">
      <c r="D157" s="81"/>
      <c r="E157" s="81"/>
      <c r="F157" s="81"/>
    </row>
    <row r="158" spans="4:6" x14ac:dyDescent="0.3">
      <c r="D158" s="81"/>
      <c r="E158" s="81"/>
      <c r="F158" s="81"/>
    </row>
    <row r="159" spans="4:6" x14ac:dyDescent="0.3">
      <c r="D159" s="81"/>
      <c r="E159" s="81"/>
      <c r="F159" s="81"/>
    </row>
    <row r="160" spans="4:6" x14ac:dyDescent="0.3">
      <c r="D160" s="81"/>
      <c r="E160" s="81"/>
      <c r="F160" s="81"/>
    </row>
    <row r="161" spans="4:6" x14ac:dyDescent="0.3">
      <c r="D161" s="81"/>
      <c r="E161" s="81"/>
      <c r="F161" s="81"/>
    </row>
    <row r="162" spans="4:6" x14ac:dyDescent="0.3">
      <c r="D162" s="81"/>
      <c r="E162" s="81"/>
      <c r="F162" s="81"/>
    </row>
    <row r="163" spans="4:6" x14ac:dyDescent="0.3">
      <c r="D163" s="81"/>
      <c r="E163" s="81"/>
      <c r="F163" s="81"/>
    </row>
    <row r="164" spans="4:6" x14ac:dyDescent="0.3">
      <c r="D164" s="81"/>
      <c r="E164" s="81"/>
      <c r="F164" s="81"/>
    </row>
    <row r="165" spans="4:6" x14ac:dyDescent="0.3">
      <c r="D165" s="81"/>
      <c r="E165" s="81"/>
      <c r="F165" s="81"/>
    </row>
    <row r="166" spans="4:6" x14ac:dyDescent="0.3">
      <c r="D166" s="81"/>
      <c r="E166" s="81"/>
      <c r="F166" s="81"/>
    </row>
    <row r="167" spans="4:6" x14ac:dyDescent="0.3">
      <c r="D167" s="81"/>
      <c r="E167" s="81"/>
      <c r="F167" s="81"/>
    </row>
    <row r="168" spans="4:6" x14ac:dyDescent="0.3">
      <c r="D168" s="81"/>
      <c r="E168" s="81"/>
      <c r="F168" s="81"/>
    </row>
    <row r="169" spans="4:6" x14ac:dyDescent="0.3">
      <c r="D169" s="81"/>
      <c r="E169" s="81"/>
      <c r="F169" s="81"/>
    </row>
    <row r="170" spans="4:6" x14ac:dyDescent="0.3">
      <c r="D170" s="81"/>
      <c r="E170" s="81"/>
      <c r="F170" s="81"/>
    </row>
    <row r="171" spans="4:6" x14ac:dyDescent="0.3">
      <c r="D171" s="81"/>
      <c r="E171" s="81"/>
      <c r="F171" s="81"/>
    </row>
    <row r="172" spans="4:6" x14ac:dyDescent="0.3">
      <c r="D172" s="81"/>
      <c r="E172" s="81"/>
      <c r="F172" s="81"/>
    </row>
    <row r="173" spans="4:6" x14ac:dyDescent="0.3">
      <c r="D173" s="81"/>
      <c r="E173" s="81"/>
      <c r="F173" s="81"/>
    </row>
    <row r="174" spans="4:6" x14ac:dyDescent="0.3">
      <c r="D174" s="81"/>
      <c r="E174" s="81"/>
      <c r="F174" s="81"/>
    </row>
    <row r="175" spans="4:6" x14ac:dyDescent="0.3">
      <c r="D175" s="81"/>
      <c r="E175" s="81"/>
      <c r="F175" s="81"/>
    </row>
    <row r="176" spans="4:6" x14ac:dyDescent="0.3">
      <c r="D176" s="81"/>
      <c r="E176" s="81"/>
      <c r="F176" s="81"/>
    </row>
    <row r="177" spans="4:6" x14ac:dyDescent="0.3">
      <c r="D177" s="81"/>
      <c r="E177" s="81"/>
      <c r="F177" s="81"/>
    </row>
    <row r="178" spans="4:6" x14ac:dyDescent="0.3">
      <c r="D178" s="81"/>
      <c r="E178" s="81"/>
      <c r="F178" s="81"/>
    </row>
    <row r="179" spans="4:6" x14ac:dyDescent="0.3">
      <c r="D179" s="81"/>
      <c r="E179" s="81"/>
      <c r="F179" s="81"/>
    </row>
    <row r="180" spans="4:6" x14ac:dyDescent="0.3">
      <c r="D180" s="81"/>
      <c r="E180" s="81"/>
      <c r="F180" s="81"/>
    </row>
    <row r="181" spans="4:6" x14ac:dyDescent="0.3">
      <c r="D181" s="81"/>
      <c r="E181" s="81"/>
      <c r="F181" s="81"/>
    </row>
    <row r="182" spans="4:6" x14ac:dyDescent="0.3">
      <c r="D182" s="81"/>
      <c r="E182" s="81"/>
      <c r="F182" s="81"/>
    </row>
    <row r="183" spans="4:6" x14ac:dyDescent="0.3">
      <c r="D183" s="81"/>
      <c r="E183" s="81"/>
      <c r="F183" s="81"/>
    </row>
    <row r="184" spans="4:6" x14ac:dyDescent="0.3">
      <c r="D184" s="81"/>
      <c r="E184" s="81"/>
      <c r="F184" s="81"/>
    </row>
    <row r="185" spans="4:6" x14ac:dyDescent="0.3">
      <c r="D185" s="81"/>
      <c r="E185" s="81"/>
      <c r="F185" s="81"/>
    </row>
    <row r="186" spans="4:6" x14ac:dyDescent="0.3">
      <c r="D186" s="81"/>
      <c r="E186" s="81"/>
      <c r="F186" s="81"/>
    </row>
    <row r="187" spans="4:6" x14ac:dyDescent="0.3">
      <c r="D187" s="81"/>
      <c r="E187" s="81"/>
      <c r="F187" s="81"/>
    </row>
    <row r="188" spans="4:6" x14ac:dyDescent="0.3">
      <c r="D188" s="81"/>
      <c r="E188" s="81"/>
      <c r="F188" s="81"/>
    </row>
    <row r="189" spans="4:6" x14ac:dyDescent="0.3">
      <c r="D189" s="81"/>
      <c r="E189" s="81"/>
      <c r="F189" s="81"/>
    </row>
    <row r="190" spans="4:6" x14ac:dyDescent="0.3">
      <c r="D190" s="81"/>
      <c r="E190" s="81"/>
      <c r="F190" s="81"/>
    </row>
    <row r="191" spans="4:6" x14ac:dyDescent="0.3">
      <c r="D191" s="81"/>
      <c r="E191" s="81"/>
      <c r="F191" s="81"/>
    </row>
    <row r="192" spans="4:6" x14ac:dyDescent="0.3">
      <c r="D192" s="81"/>
      <c r="E192" s="81"/>
      <c r="F192" s="81"/>
    </row>
    <row r="193" spans="4:6" x14ac:dyDescent="0.3">
      <c r="D193" s="81"/>
      <c r="E193" s="81"/>
      <c r="F193" s="81"/>
    </row>
    <row r="194" spans="4:6" x14ac:dyDescent="0.3">
      <c r="D194" s="81"/>
      <c r="E194" s="81"/>
      <c r="F194" s="81"/>
    </row>
    <row r="195" spans="4:6" x14ac:dyDescent="0.3">
      <c r="D195" s="81"/>
      <c r="E195" s="81"/>
      <c r="F195" s="81"/>
    </row>
    <row r="196" spans="4:6" x14ac:dyDescent="0.3">
      <c r="D196" s="81"/>
      <c r="E196" s="81"/>
      <c r="F196" s="81"/>
    </row>
    <row r="197" spans="4:6" x14ac:dyDescent="0.3">
      <c r="D197" s="81"/>
      <c r="E197" s="81"/>
      <c r="F197" s="81"/>
    </row>
    <row r="198" spans="4:6" x14ac:dyDescent="0.3">
      <c r="D198" s="81"/>
      <c r="E198" s="81"/>
      <c r="F198" s="81"/>
    </row>
    <row r="199" spans="4:6" x14ac:dyDescent="0.3">
      <c r="D199" s="81"/>
      <c r="E199" s="81"/>
      <c r="F199" s="81"/>
    </row>
    <row r="200" spans="4:6" x14ac:dyDescent="0.3">
      <c r="D200" s="81"/>
      <c r="E200" s="81"/>
      <c r="F200" s="81"/>
    </row>
    <row r="201" spans="4:6" x14ac:dyDescent="0.3">
      <c r="D201" s="81"/>
      <c r="E201" s="81"/>
      <c r="F201" s="81"/>
    </row>
    <row r="202" spans="4:6" x14ac:dyDescent="0.3">
      <c r="D202" s="81"/>
      <c r="E202" s="81"/>
      <c r="F202" s="81"/>
    </row>
    <row r="203" spans="4:6" x14ac:dyDescent="0.3">
      <c r="D203" s="81"/>
      <c r="E203" s="81"/>
      <c r="F203" s="81"/>
    </row>
    <row r="204" spans="4:6" x14ac:dyDescent="0.3">
      <c r="D204" s="81"/>
      <c r="E204" s="81"/>
      <c r="F204" s="81"/>
    </row>
    <row r="205" spans="4:6" x14ac:dyDescent="0.3">
      <c r="D205" s="81"/>
      <c r="E205" s="81"/>
      <c r="F205" s="81"/>
    </row>
    <row r="206" spans="4:6" x14ac:dyDescent="0.3">
      <c r="D206" s="81"/>
      <c r="E206" s="81"/>
      <c r="F206" s="81"/>
    </row>
    <row r="207" spans="4:6" x14ac:dyDescent="0.3">
      <c r="D207" s="81"/>
      <c r="E207" s="81"/>
      <c r="F207" s="81"/>
    </row>
    <row r="208" spans="4:6" x14ac:dyDescent="0.3">
      <c r="D208" s="81"/>
      <c r="E208" s="81"/>
      <c r="F208" s="81"/>
    </row>
    <row r="209" spans="4:6" x14ac:dyDescent="0.3">
      <c r="D209" s="81"/>
      <c r="E209" s="81"/>
      <c r="F209" s="81"/>
    </row>
    <row r="210" spans="4:6" x14ac:dyDescent="0.3">
      <c r="D210" s="81"/>
      <c r="E210" s="81"/>
      <c r="F210" s="81"/>
    </row>
    <row r="211" spans="4:6" x14ac:dyDescent="0.3">
      <c r="D211" s="81"/>
      <c r="E211" s="81"/>
      <c r="F211" s="81"/>
    </row>
    <row r="212" spans="4:6" x14ac:dyDescent="0.3">
      <c r="D212" s="81"/>
      <c r="E212" s="81"/>
      <c r="F212" s="81"/>
    </row>
    <row r="213" spans="4:6" x14ac:dyDescent="0.3">
      <c r="D213" s="81"/>
      <c r="E213" s="81"/>
      <c r="F213" s="81"/>
    </row>
    <row r="214" spans="4:6" x14ac:dyDescent="0.3">
      <c r="D214" s="81"/>
      <c r="E214" s="81"/>
      <c r="F214" s="81"/>
    </row>
  </sheetData>
  <mergeCells count="8">
    <mergeCell ref="A2:F2"/>
    <mergeCell ref="A3:F3"/>
    <mergeCell ref="A4:F4"/>
    <mergeCell ref="A5:A6"/>
    <mergeCell ref="B5:B6"/>
    <mergeCell ref="C5:C6"/>
    <mergeCell ref="D5:D6"/>
    <mergeCell ref="E5:F5"/>
  </mergeCells>
  <conditionalFormatting sqref="B8:C16 B7 A17:B21 E17:F21">
    <cfRule type="cellIs" dxfId="0" priority="8" stopIfTrue="1" operator="equal">
      <formula>8223.307275</formula>
    </cfRule>
  </conditionalFormatting>
  <pageMargins left="0.7" right="0.7" top="0.75" bottom="0.75" header="0.3" footer="0.3"/>
  <pageSetup paperSize="9" scale="8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კერბსითი</vt:lpstr>
      <vt:lpstr>მიწის სამუშაოები</vt:lpstr>
      <vt:lpstr>მექანიკური ნაწილი</vt:lpstr>
      <vt:lpstr>კონსტრუქციული ნაწილი</vt:lpstr>
      <vt:lpstr>ფანშეტი - ელექტრო</vt:lpstr>
      <vt:lpstr>ავტომატიზაცია</vt:lpstr>
      <vt:lpstr>ავტომატიზაცია!Print_Area</vt:lpstr>
      <vt:lpstr>კერბსითი!Print_Area</vt:lpstr>
      <vt:lpstr>'კონსტრუქციული ნაწილი'!Print_Area</vt:lpstr>
      <vt:lpstr>'მექანიკური ნაწილი'!Print_Area</vt:lpstr>
      <vt:lpstr>'მიწის სამუშაოები'!Print_Area</vt:lpstr>
      <vt:lpstr>'ფანშეტი - ელექტრო'!Print_Area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2018-09-27T09:05:53Z</dcterms:modified>
</cp:coreProperties>
</file>