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657" activeTab="0"/>
  </bookViews>
  <sheets>
    <sheet name=" №1 (3)" sheetId="1" r:id="rId1"/>
  </sheets>
  <definedNames>
    <definedName name="_xlnm.Print_Area" localSheetId="0">' №1 (3)'!$A$1:$G$134</definedName>
    <definedName name="_xlnm.Print_Titles" localSheetId="0">' №1 (3)'!$6:$6</definedName>
  </definedNames>
  <calcPr fullCalcOnLoad="1" fullPrecision="0"/>
</workbook>
</file>

<file path=xl/sharedStrings.xml><?xml version="1.0" encoding="utf-8"?>
<sst xmlns="http://schemas.openxmlformats.org/spreadsheetml/2006/main" count="304" uniqueCount="137">
  <si>
    <t>Rirebuleba (lari)</t>
  </si>
  <si>
    <t>kac.sT</t>
  </si>
  <si>
    <t>ganzomilebis erTeuli</t>
  </si>
  <si>
    <t>#</t>
  </si>
  <si>
    <t>samuSaoTa dasaxeleba</t>
  </si>
  <si>
    <t>raodenoba</t>
  </si>
  <si>
    <t>ganz. erTeulze</t>
  </si>
  <si>
    <t>saproeqto monacemze</t>
  </si>
  <si>
    <t>1</t>
  </si>
  <si>
    <t>kubm</t>
  </si>
  <si>
    <t>kg</t>
  </si>
  <si>
    <t>lari</t>
  </si>
  <si>
    <t>kub.m</t>
  </si>
  <si>
    <t>sxvadasxva masalebi</t>
  </si>
  <si>
    <t>tn</t>
  </si>
  <si>
    <t>cali</t>
  </si>
  <si>
    <t>j a m i:</t>
  </si>
  <si>
    <t xml:space="preserve"> j a m i:</t>
  </si>
  <si>
    <t>kv.m</t>
  </si>
  <si>
    <t>2</t>
  </si>
  <si>
    <t>grZ.m</t>
  </si>
  <si>
    <t>lursmani</t>
  </si>
  <si>
    <t>SromiTi danaxarji 1,15*2,7</t>
  </si>
  <si>
    <t>sWvali</t>
  </si>
  <si>
    <t>cecxldamcavi xsnari</t>
  </si>
  <si>
    <t>naWedi</t>
  </si>
  <si>
    <t>lokalur-resursuli xarjTaRricxva #1</t>
  </si>
  <si>
    <t xml:space="preserve">saxarjTaRricxvo mogeba araumetes </t>
  </si>
  <si>
    <t>zednadebi xarjebi araumetes</t>
  </si>
  <si>
    <t>dRg</t>
  </si>
  <si>
    <t>sul Rirebuleba</t>
  </si>
  <si>
    <t>100 kvm</t>
  </si>
  <si>
    <t>kac/sT</t>
  </si>
  <si>
    <t>proeq</t>
  </si>
  <si>
    <t xml:space="preserve">saxuravis sanivnive sistemaze molartyvis mowyoba </t>
  </si>
  <si>
    <t>ficari, lartya wiwvovani</t>
  </si>
  <si>
    <t>Rari galvanizirebuli</t>
  </si>
  <si>
    <t>manqanebi 1,15*0,0046</t>
  </si>
  <si>
    <t>SromiTi danaxarji 1,15*0,583</t>
  </si>
  <si>
    <t>samagri detalebi</t>
  </si>
  <si>
    <t>sxvadasxva masala</t>
  </si>
  <si>
    <t>manqanebi 1,15*0,0041</t>
  </si>
  <si>
    <t>wyalmimRebi Zabri</t>
  </si>
  <si>
    <t>manqanebi 1,15*0,45</t>
  </si>
  <si>
    <t>manqanebi 1,15*(0,0041+0,0021)</t>
  </si>
  <si>
    <t>SromiTi danaxarji 1,15*(0,0303+0,0424)</t>
  </si>
  <si>
    <t>manqanebi 1,15*0,33</t>
  </si>
  <si>
    <t>SromiTi danaxarji 1,15*6,03</t>
  </si>
  <si>
    <t>manqanebi 1,15*0,043</t>
  </si>
  <si>
    <t>SromiTi danaxarji 1,15*0,242</t>
  </si>
  <si>
    <t>3</t>
  </si>
  <si>
    <t>antiseptikuri xsnari</t>
  </si>
  <si>
    <t>gauTvaliswinebeli xarji</t>
  </si>
  <si>
    <t>grZ/m</t>
  </si>
  <si>
    <t>Sromis danaxarjebi</t>
  </si>
  <si>
    <t>meqanizmebi</t>
  </si>
  <si>
    <t>manq./sT</t>
  </si>
  <si>
    <t>silikoni</t>
  </si>
  <si>
    <t>saWvali</t>
  </si>
  <si>
    <t>xaxuravis burvilis mowyoba profilirebuli feradi faqturis galvanizirebuli liTonis furclebiT sisqiT 0.5mm</t>
  </si>
  <si>
    <t>liTonis galvanizirebuli feradi profilirebuli furclebi 0.5mm</t>
  </si>
  <si>
    <t>brtyeli galvanizirebuli feradi furclebi sisqiT 0.5mm 74*1.15</t>
  </si>
  <si>
    <t xml:space="preserve">Tovlis damWeri milebis mowyoba  </t>
  </si>
  <si>
    <t>Tovlis damWeri milebi (wyvili) samagrebiT bijiT 0.6</t>
  </si>
  <si>
    <t>SromiTi danaxarji 1,15*15.9</t>
  </si>
  <si>
    <t>manqanebi 1,15*1.7</t>
  </si>
  <si>
    <t>SromiTi danaxarji 1,15*23.8*0.8</t>
  </si>
  <si>
    <t>manqanebi 1,15*2,1*0.8</t>
  </si>
  <si>
    <t>4</t>
  </si>
  <si>
    <t>SromiTi danaxarji 1.15*0.53</t>
  </si>
  <si>
    <t>5</t>
  </si>
  <si>
    <t>SromiTi danaxarji 1,15*0,286</t>
  </si>
  <si>
    <t>Raris gare kuTxe</t>
  </si>
  <si>
    <t>proeq.</t>
  </si>
  <si>
    <t>satransporto xarji</t>
  </si>
  <si>
    <t>liTonis cxauriani fanjara 0.7*0.8m</t>
  </si>
  <si>
    <t>igive masalis muxli</t>
  </si>
  <si>
    <t>galvanizirebuli feradi Tunuqis vertikaluri wyalsawreti milebis dayeneba (qarxnuli)</t>
  </si>
  <si>
    <t>6</t>
  </si>
  <si>
    <t xml:space="preserve">ნაგვის ჩამოტანა 2 სართულიანი სახლის სახურავიდან  </t>
  </si>
  <si>
    <t>SromiTi danaxarji 1,15*23,8</t>
  </si>
  <si>
    <t>manqanebi 1,15*2,1</t>
  </si>
  <si>
    <t>xis masala wiwvovani gamomSrali</t>
  </si>
  <si>
    <t>antiseptikuri pasta</t>
  </si>
  <si>
    <t>ruberoidi</t>
  </si>
  <si>
    <t>kvm</t>
  </si>
  <si>
    <t>mavTuli glinuli</t>
  </si>
  <si>
    <t>nagvis datvirTva TviTmclelebze xeliT</t>
  </si>
  <si>
    <t>samercxlis mowyoba liTonis cxauriani fanjriT</t>
  </si>
  <si>
    <t xml:space="preserve">saxuravis xis sanivnive sistemis mowyoba </t>
  </si>
  <si>
    <t>saxuravis burvilis xis zedapirebis cecxldacva da antiseptireba</t>
  </si>
  <si>
    <t>Raris Camketi</t>
  </si>
  <si>
    <t xml:space="preserve">SromiTi resursebi </t>
  </si>
  <si>
    <t>gruntis  damuSaveba xeliT II kat. gruntSi wertilovani saZirkvlis mosawyobad</t>
  </si>
  <si>
    <t>SromiTi resursebi</t>
  </si>
  <si>
    <t>manqanebi</t>
  </si>
  <si>
    <t>sxva xarjebi</t>
  </si>
  <si>
    <r>
      <t>betoni "</t>
    </r>
    <r>
      <rPr>
        <sz val="10"/>
        <color indexed="8"/>
        <rFont val="Calibri"/>
        <family val="2"/>
      </rPr>
      <t>B22.5"</t>
    </r>
  </si>
  <si>
    <t>liToni sayrdeni boZebis d-219mm dabetoneba</t>
  </si>
  <si>
    <t>liTonis mili d-219mm b-5mm</t>
  </si>
  <si>
    <t>furcvlovani foladi sisqiT 10mm</t>
  </si>
  <si>
    <t>karkasis liTonis elementebis montaJi</t>
  </si>
  <si>
    <t>tona</t>
  </si>
  <si>
    <t>m/sT</t>
  </si>
  <si>
    <t>samontaJo elementebi</t>
  </si>
  <si>
    <t>eleqtrodi</t>
  </si>
  <si>
    <t>liTonis elementebis SeRebva emaliT</t>
  </si>
  <si>
    <t>17</t>
  </si>
  <si>
    <t>18</t>
  </si>
  <si>
    <t>19</t>
  </si>
  <si>
    <t xml:space="preserve">gamWedi dubeli </t>
  </si>
  <si>
    <t>პროექ</t>
  </si>
  <si>
    <t>gamWedi ankeri დ10მმ ლ200მმ</t>
  </si>
  <si>
    <t>WanWiki qanCi დ10მმ ლ200მმ</t>
  </si>
  <si>
    <t>nagvis transportireba nayarSi 5km-mde</t>
  </si>
  <si>
    <t>ptorq</t>
  </si>
  <si>
    <t>masalebis transportireba 105km-mde</t>
  </si>
  <si>
    <t>arsebuli saxuravis azbestis (Suferis) burvilis demontaJi</t>
  </si>
  <si>
    <t>SromiT danaxrjebi</t>
  </si>
  <si>
    <t>SromiTi danaxarji       
(1.1+0.36*2)*1.15</t>
  </si>
  <si>
    <t xml:space="preserve">arsebuli rk. betonis wibovani gadaxurvis filis dangreva. </t>
  </si>
  <si>
    <t xml:space="preserve">arsebuli saxuravis xis elementebis demontaJi. </t>
  </si>
  <si>
    <t>xis fari</t>
  </si>
  <si>
    <t>m2</t>
  </si>
  <si>
    <t>m3</t>
  </si>
  <si>
    <t>ficari 40 mm III xarisxis</t>
  </si>
  <si>
    <t>amwe 16 toniani</t>
  </si>
  <si>
    <t>saRebavi</t>
  </si>
  <si>
    <t>SromiTi danaxarji 1,15*0,83</t>
  </si>
  <si>
    <r>
      <t xml:space="preserve">ortesebri </t>
    </r>
    <r>
      <rPr>
        <sz val="10"/>
        <color indexed="8"/>
        <rFont val="Arial"/>
        <family val="2"/>
      </rPr>
      <t>N</t>
    </r>
    <r>
      <rPr>
        <sz val="10"/>
        <color indexed="8"/>
        <rFont val="AcadNusx"/>
        <family val="0"/>
      </rPr>
      <t>18</t>
    </r>
  </si>
  <si>
    <r>
      <t xml:space="preserve">ortesebri </t>
    </r>
    <r>
      <rPr>
        <sz val="10"/>
        <color indexed="8"/>
        <rFont val="Arial"/>
        <family val="2"/>
      </rPr>
      <t>N</t>
    </r>
    <r>
      <rPr>
        <sz val="10"/>
        <color indexed="8"/>
        <rFont val="AcadNusx"/>
        <family val="0"/>
      </rPr>
      <t>22</t>
    </r>
  </si>
  <si>
    <t>wyalsawreti mili galvanizirebuli feradi Tunuqis 0.5mm</t>
  </si>
  <si>
    <t>galvanizirebuli feradi Tunuqis wyalsarini Rarebis dayeneba 0.5mm</t>
  </si>
  <si>
    <t>feradi galvanizirebuli Tunuqis wyalmimRebi Zabris dayeneba 0.5mm (qarxnuli)</t>
  </si>
  <si>
    <t>%</t>
  </si>
  <si>
    <t>დმანისის მუნიციპალიტეტში, სოფ. ვარდისუბანში კორპუსის  სახურავის სარეაბილიტაციო სამუშაოების</t>
  </si>
  <si>
    <r>
      <rPr>
        <b/>
        <sz val="10"/>
        <color indexed="10"/>
        <rFont val="AcadNusx"/>
        <family val="0"/>
      </rPr>
      <t xml:space="preserve">შენიშვნა </t>
    </r>
    <r>
      <rPr>
        <b/>
        <sz val="10"/>
        <rFont val="AcadNusx"/>
        <family val="0"/>
      </rPr>
      <t xml:space="preserve">: დმანისის მუნიციპალიტეტში, სოფ. ვარდისუბანში კორპუსის სახურავის სარეაბილიტაციო სამუშაოების ხარჯთაღრიცხვის თანხა არ უნდა აღემატებოდეს                                                                                   </t>
    </r>
    <r>
      <rPr>
        <b/>
        <sz val="10"/>
        <color indexed="10"/>
        <rFont val="AcadNusx"/>
        <family val="0"/>
      </rPr>
      <t>70 800</t>
    </r>
    <r>
      <rPr>
        <b/>
        <sz val="10"/>
        <rFont val="AcadNusx"/>
        <family val="0"/>
      </rPr>
      <t xml:space="preserve"> ლარს (დ.ღ.გ.-ს ჩათვლით)</t>
    </r>
  </si>
</sst>
</file>

<file path=xl/styles.xml><?xml version="1.0" encoding="utf-8"?>
<styleSheet xmlns="http://schemas.openxmlformats.org/spreadsheetml/2006/main">
  <numFmts count="6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0.0000000"/>
    <numFmt numFmtId="197" formatCode="_-* #,##0.00_l_-;\-* #,##0.00_l_-;_-* &quot;-&quot;??_l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"/>
    <numFmt numFmtId="203" formatCode="0.000000000"/>
    <numFmt numFmtId="204" formatCode="#,##0.0"/>
    <numFmt numFmtId="205" formatCode="0.0%"/>
    <numFmt numFmtId="206" formatCode="#,##0.000"/>
    <numFmt numFmtId="207" formatCode="#,##0.0000"/>
    <numFmt numFmtId="208" formatCode="#,##0.00000"/>
    <numFmt numFmtId="209" formatCode="#,##0.000000"/>
    <numFmt numFmtId="210" formatCode="0.000%"/>
    <numFmt numFmtId="211" formatCode="0.0000%"/>
    <numFmt numFmtId="212" formatCode="0.00000%"/>
    <numFmt numFmtId="213" formatCode="0.000000%"/>
    <numFmt numFmtId="214" formatCode="#,##0.00&quot;р.&quot;"/>
    <numFmt numFmtId="215" formatCode="#,##0.00_р_."/>
    <numFmt numFmtId="216" formatCode="_(* #,##0.000_);_(* \(#,##0.000\);_(* &quot;-&quot;??_);_(@_)"/>
    <numFmt numFmtId="217" formatCode="#,##0_ ;\-#,##0\ "/>
    <numFmt numFmtId="218" formatCode="#,##0.00_ ;\-#,##0.00\ "/>
    <numFmt numFmtId="219" formatCode="_(* #,##0.0_);_(* \(#,##0.0\);_(* &quot;-&quot;??_);_(@_)"/>
    <numFmt numFmtId="220" formatCode="_(* #,##0_);_(* \(#,##0\);_(* &quot;-&quot;??_);_(@_)"/>
  </numFmts>
  <fonts count="45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Sylfaen"/>
      <family val="1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" fontId="1" fillId="31" borderId="0" xfId="0" applyNumberFormat="1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4" fontId="1" fillId="30" borderId="0" xfId="0" applyNumberFormat="1" applyFont="1" applyFill="1" applyAlignment="1">
      <alignment horizontal="center" vertical="center" wrapText="1"/>
    </xf>
    <xf numFmtId="2" fontId="1" fillId="30" borderId="0" xfId="0" applyNumberFormat="1" applyFont="1" applyFill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16" fontId="1" fillId="30" borderId="0" xfId="0" applyNumberFormat="1" applyFont="1" applyFill="1" applyAlignment="1">
      <alignment horizontal="center" vertical="center" wrapText="1"/>
    </xf>
    <xf numFmtId="2" fontId="1" fillId="30" borderId="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2" fontId="2" fillId="30" borderId="10" xfId="0" applyNumberFormat="1" applyFont="1" applyFill="1" applyBorder="1" applyAlignment="1">
      <alignment horizontal="left" vertical="center" wrapText="1"/>
    </xf>
    <xf numFmtId="2" fontId="2" fillId="30" borderId="10" xfId="0" applyNumberFormat="1" applyFont="1" applyFill="1" applyBorder="1" applyAlignment="1" applyProtection="1">
      <alignment horizontal="center" vertical="center" wrapText="1"/>
      <protection/>
    </xf>
    <xf numFmtId="4" fontId="2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2" fontId="43" fillId="30" borderId="10" xfId="0" applyNumberFormat="1" applyFont="1" applyFill="1" applyBorder="1" applyAlignment="1">
      <alignment vertical="center" wrapText="1"/>
    </xf>
    <xf numFmtId="2" fontId="43" fillId="30" borderId="10" xfId="0" applyNumberFormat="1" applyFont="1" applyFill="1" applyBorder="1" applyAlignment="1">
      <alignment horizontal="center" vertical="center" wrapText="1"/>
    </xf>
    <xf numFmtId="0" fontId="1" fillId="30" borderId="10" xfId="60" applyFont="1" applyFill="1" applyBorder="1" applyAlignment="1">
      <alignment horizontal="center" vertical="center" wrapText="1"/>
      <protection/>
    </xf>
    <xf numFmtId="0" fontId="2" fillId="30" borderId="10" xfId="60" applyFont="1" applyFill="1" applyBorder="1" applyAlignment="1">
      <alignment horizontal="left" vertical="center" wrapText="1"/>
      <protection/>
    </xf>
    <xf numFmtId="0" fontId="2" fillId="30" borderId="10" xfId="60" applyFont="1" applyFill="1" applyBorder="1" applyAlignment="1">
      <alignment horizontal="center" vertical="center" wrapText="1"/>
      <protection/>
    </xf>
    <xf numFmtId="4" fontId="2" fillId="30" borderId="10" xfId="60" applyNumberFormat="1" applyFont="1" applyFill="1" applyBorder="1" applyAlignment="1">
      <alignment horizontal="center" vertical="center" wrapText="1"/>
      <protection/>
    </xf>
    <xf numFmtId="0" fontId="1" fillId="30" borderId="10" xfId="60" applyFont="1" applyFill="1" applyBorder="1" applyAlignment="1">
      <alignment horizontal="left" vertical="center" wrapText="1"/>
      <protection/>
    </xf>
    <xf numFmtId="0" fontId="1" fillId="30" borderId="0" xfId="60" applyFont="1" applyFill="1" applyAlignment="1">
      <alignment horizontal="center" vertical="center" wrapText="1"/>
      <protection/>
    </xf>
    <xf numFmtId="0" fontId="2" fillId="30" borderId="10" xfId="0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center" vertical="center" wrapText="1"/>
    </xf>
    <xf numFmtId="190" fontId="44" fillId="30" borderId="10" xfId="0" applyNumberFormat="1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left" vertical="center" wrapText="1"/>
    </xf>
    <xf numFmtId="190" fontId="43" fillId="30" borderId="10" xfId="0" applyNumberFormat="1" applyFont="1" applyFill="1" applyBorder="1" applyAlignment="1">
      <alignment horizontal="center" vertical="center" wrapText="1"/>
    </xf>
    <xf numFmtId="192" fontId="44" fillId="30" borderId="10" xfId="0" applyNumberFormat="1" applyFont="1" applyFill="1" applyBorder="1" applyAlignment="1">
      <alignment horizontal="center" vertical="center" wrapText="1"/>
    </xf>
    <xf numFmtId="192" fontId="43" fillId="30" borderId="10" xfId="0" applyNumberFormat="1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vertical="center" wrapText="1"/>
    </xf>
    <xf numFmtId="9" fontId="43" fillId="30" borderId="10" xfId="0" applyNumberFormat="1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 wrapText="1"/>
    </xf>
    <xf numFmtId="4" fontId="1" fillId="30" borderId="10" xfId="61" applyNumberFormat="1" applyFont="1" applyFill="1" applyBorder="1" applyAlignment="1">
      <alignment horizontal="center" vertical="center" wrapText="1"/>
      <protection/>
    </xf>
    <xf numFmtId="206" fontId="1" fillId="30" borderId="10" xfId="61" applyNumberFormat="1" applyFont="1" applyFill="1" applyBorder="1" applyAlignment="1">
      <alignment horizontal="center" vertical="center" wrapText="1"/>
      <protection/>
    </xf>
    <xf numFmtId="0" fontId="2" fillId="30" borderId="10" xfId="62" applyFont="1" applyFill="1" applyBorder="1" applyAlignment="1">
      <alignment horizontal="left" vertical="center" wrapText="1"/>
      <protection/>
    </xf>
    <xf numFmtId="0" fontId="2" fillId="30" borderId="10" xfId="62" applyFont="1" applyFill="1" applyBorder="1" applyAlignment="1">
      <alignment horizontal="center" vertical="center" wrapText="1"/>
      <protection/>
    </xf>
    <xf numFmtId="4" fontId="2" fillId="30" borderId="10" xfId="62" applyNumberFormat="1" applyFont="1" applyFill="1" applyBorder="1" applyAlignment="1">
      <alignment horizontal="center" vertical="center" wrapText="1"/>
      <protection/>
    </xf>
    <xf numFmtId="0" fontId="1" fillId="30" borderId="10" xfId="62" applyFont="1" applyFill="1" applyBorder="1" applyAlignment="1">
      <alignment horizontal="left" vertical="center" wrapText="1"/>
      <protection/>
    </xf>
    <xf numFmtId="0" fontId="1" fillId="30" borderId="10" xfId="62" applyFont="1" applyFill="1" applyBorder="1" applyAlignment="1">
      <alignment horizontal="center" vertical="center" wrapText="1"/>
      <protection/>
    </xf>
    <xf numFmtId="0" fontId="1" fillId="30" borderId="0" xfId="62" applyFont="1" applyFill="1" applyAlignment="1">
      <alignment horizontal="center" vertical="center" wrapText="1"/>
      <protection/>
    </xf>
    <xf numFmtId="207" fontId="1" fillId="30" borderId="10" xfId="0" applyNumberFormat="1" applyFont="1" applyFill="1" applyBorder="1" applyAlignment="1">
      <alignment horizontal="center" vertical="center" wrapText="1"/>
    </xf>
    <xf numFmtId="4" fontId="1" fillId="30" borderId="10" xfId="63" applyNumberFormat="1" applyFont="1" applyFill="1" applyBorder="1" applyAlignment="1">
      <alignment horizontal="center" vertical="center" wrapText="1"/>
      <protection/>
    </xf>
    <xf numFmtId="0" fontId="1" fillId="30" borderId="10" xfId="64" applyFont="1" applyFill="1" applyBorder="1" applyAlignment="1">
      <alignment horizontal="center" vertical="center"/>
      <protection/>
    </xf>
    <xf numFmtId="0" fontId="1" fillId="30" borderId="10" xfId="65" applyFont="1" applyFill="1" applyBorder="1" applyAlignment="1">
      <alignment horizontal="center" vertical="center" wrapText="1"/>
      <protection/>
    </xf>
    <xf numFmtId="4" fontId="1" fillId="30" borderId="10" xfId="65" applyNumberFormat="1" applyFont="1" applyFill="1" applyBorder="1" applyAlignment="1">
      <alignment horizontal="center" vertical="center" wrapText="1"/>
      <protection/>
    </xf>
    <xf numFmtId="4" fontId="1" fillId="30" borderId="10" xfId="57" applyNumberFormat="1" applyFont="1" applyFill="1" applyBorder="1" applyAlignment="1">
      <alignment horizontal="center" vertical="center" wrapText="1"/>
      <protection/>
    </xf>
    <xf numFmtId="206" fontId="1" fillId="30" borderId="10" xfId="57" applyNumberFormat="1" applyFont="1" applyFill="1" applyBorder="1" applyAlignment="1">
      <alignment horizontal="center" vertical="center" wrapText="1"/>
      <protection/>
    </xf>
    <xf numFmtId="207" fontId="1" fillId="30" borderId="10" xfId="57" applyNumberFormat="1" applyFont="1" applyFill="1" applyBorder="1" applyAlignment="1">
      <alignment horizontal="center" vertical="center" wrapText="1"/>
      <protection/>
    </xf>
    <xf numFmtId="206" fontId="1" fillId="30" borderId="10" xfId="0" applyNumberFormat="1" applyFont="1" applyFill="1" applyBorder="1" applyAlignment="1">
      <alignment horizontal="center" vertical="center" wrapText="1"/>
    </xf>
    <xf numFmtId="208" fontId="1" fillId="30" borderId="10" xfId="0" applyNumberFormat="1" applyFont="1" applyFill="1" applyBorder="1" applyAlignment="1">
      <alignment horizontal="center" vertical="center" wrapText="1"/>
    </xf>
    <xf numFmtId="9" fontId="44" fillId="30" borderId="10" xfId="0" applyNumberFormat="1" applyFont="1" applyFill="1" applyBorder="1" applyAlignment="1">
      <alignment horizontal="center" vertical="center" wrapText="1"/>
    </xf>
    <xf numFmtId="2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 applyProtection="1">
      <alignment horizontal="center" vertical="top" wrapText="1"/>
      <protection/>
    </xf>
    <xf numFmtId="192" fontId="7" fillId="30" borderId="10" xfId="0" applyNumberFormat="1" applyFont="1" applyFill="1" applyBorder="1" applyAlignment="1">
      <alignment horizontal="center"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textRotation="90" wrapText="1"/>
    </xf>
    <xf numFmtId="1" fontId="1" fillId="30" borderId="10" xfId="0" applyNumberFormat="1" applyFont="1" applyFill="1" applyBorder="1" applyAlignment="1">
      <alignment horizontal="center" vertical="center" textRotation="90" wrapText="1"/>
    </xf>
    <xf numFmtId="206" fontId="2" fillId="30" borderId="10" xfId="74" applyNumberFormat="1" applyFont="1" applyFill="1" applyBorder="1" applyAlignment="1" applyProtection="1">
      <alignment horizontal="center" vertical="center" wrapText="1"/>
      <protection/>
    </xf>
    <xf numFmtId="206" fontId="2" fillId="30" borderId="10" xfId="0" applyNumberFormat="1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9" fontId="1" fillId="30" borderId="11" xfId="0" applyNumberFormat="1" applyFont="1" applyFill="1" applyBorder="1" applyAlignment="1">
      <alignment horizontal="center" vertical="center" wrapText="1"/>
    </xf>
    <xf numFmtId="9" fontId="1" fillId="30" borderId="12" xfId="0" applyNumberFormat="1" applyFont="1" applyFill="1" applyBorder="1" applyAlignment="1">
      <alignment horizontal="center"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43" fillId="30" borderId="14" xfId="0" applyFont="1" applyFill="1" applyBorder="1" applyAlignment="1">
      <alignment horizontal="center" vertical="center" wrapText="1"/>
    </xf>
    <xf numFmtId="0" fontId="43" fillId="30" borderId="15" xfId="0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 wrapText="1"/>
    </xf>
    <xf numFmtId="49" fontId="1" fillId="30" borderId="14" xfId="0" applyNumberFormat="1" applyFont="1" applyFill="1" applyBorder="1" applyAlignment="1">
      <alignment horizontal="center" vertical="center" wrapText="1"/>
    </xf>
    <xf numFmtId="49" fontId="1" fillId="30" borderId="16" xfId="0" applyNumberFormat="1" applyFont="1" applyFill="1" applyBorder="1" applyAlignment="1">
      <alignment horizontal="center" vertical="center" wrapText="1"/>
    </xf>
    <xf numFmtId="49" fontId="1" fillId="30" borderId="15" xfId="0" applyNumberFormat="1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textRotation="90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 2" xfId="72"/>
    <cellStyle name="Обычный 3" xfId="73"/>
    <cellStyle name="Финансов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138"/>
  <sheetViews>
    <sheetView tabSelected="1" view="pageBreakPreview" zoomScale="130" zoomScaleNormal="150" zoomScaleSheetLayoutView="130" workbookViewId="0" topLeftCell="A1">
      <selection activeCell="A134" sqref="A134:G134"/>
    </sheetView>
  </sheetViews>
  <sheetFormatPr defaultColWidth="9.140625" defaultRowHeight="12.75"/>
  <cols>
    <col min="1" max="1" width="4.00390625" style="4" customWidth="1"/>
    <col min="2" max="2" width="38.28125" style="1" customWidth="1"/>
    <col min="3" max="3" width="8.140625" style="1" customWidth="1"/>
    <col min="4" max="4" width="7.140625" style="1" customWidth="1"/>
    <col min="5" max="5" width="9.57421875" style="1" bestFit="1" customWidth="1"/>
    <col min="6" max="6" width="7.28125" style="2" customWidth="1"/>
    <col min="7" max="7" width="12.140625" style="8" customWidth="1"/>
    <col min="8" max="8" width="20.7109375" style="7" customWidth="1"/>
    <col min="9" max="9" width="11.421875" style="7" bestFit="1" customWidth="1"/>
    <col min="10" max="19" width="9.140625" style="7" customWidth="1"/>
    <col min="20" max="16384" width="9.140625" style="2" customWidth="1"/>
  </cols>
  <sheetData>
    <row r="1" spans="1:7" ht="45.75" customHeight="1">
      <c r="A1" s="88" t="s">
        <v>135</v>
      </c>
      <c r="B1" s="88"/>
      <c r="C1" s="88"/>
      <c r="D1" s="88"/>
      <c r="E1" s="88"/>
      <c r="F1" s="88"/>
      <c r="G1" s="88"/>
    </row>
    <row r="2" spans="1:7" ht="24" customHeight="1">
      <c r="A2" s="89" t="s">
        <v>26</v>
      </c>
      <c r="B2" s="89"/>
      <c r="C2" s="89"/>
      <c r="D2" s="89"/>
      <c r="E2" s="89"/>
      <c r="F2" s="89"/>
      <c r="G2" s="89"/>
    </row>
    <row r="3" spans="1:7" ht="16.5" customHeight="1">
      <c r="A3" s="89"/>
      <c r="B3" s="89"/>
      <c r="C3" s="89"/>
      <c r="D3" s="89"/>
      <c r="E3" s="89"/>
      <c r="F3" s="89"/>
      <c r="G3" s="89"/>
    </row>
    <row r="4" spans="1:7" ht="28.5" customHeight="1">
      <c r="A4" s="81" t="s">
        <v>3</v>
      </c>
      <c r="B4" s="90" t="s">
        <v>4</v>
      </c>
      <c r="C4" s="91" t="s">
        <v>2</v>
      </c>
      <c r="D4" s="90" t="s">
        <v>5</v>
      </c>
      <c r="E4" s="90"/>
      <c r="F4" s="90" t="s">
        <v>0</v>
      </c>
      <c r="G4" s="90"/>
    </row>
    <row r="5" spans="1:7" ht="59.25" customHeight="1">
      <c r="A5" s="81"/>
      <c r="B5" s="90"/>
      <c r="C5" s="91"/>
      <c r="D5" s="67" t="s">
        <v>6</v>
      </c>
      <c r="E5" s="67" t="s">
        <v>7</v>
      </c>
      <c r="F5" s="67" t="s">
        <v>6</v>
      </c>
      <c r="G5" s="68" t="s">
        <v>7</v>
      </c>
    </row>
    <row r="6" spans="1:7" ht="15.75" customHeight="1">
      <c r="A6" s="65" t="s">
        <v>8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64">
        <v>7</v>
      </c>
    </row>
    <row r="7" spans="1:19" s="1" customFormat="1" ht="27">
      <c r="A7" s="81" t="s">
        <v>8</v>
      </c>
      <c r="B7" s="17" t="s">
        <v>117</v>
      </c>
      <c r="C7" s="18" t="s">
        <v>31</v>
      </c>
      <c r="D7" s="19"/>
      <c r="E7" s="69">
        <v>4.32</v>
      </c>
      <c r="F7" s="19"/>
      <c r="G7" s="1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" customFormat="1" ht="20.25" customHeight="1">
      <c r="A8" s="81"/>
      <c r="B8" s="21" t="s">
        <v>64</v>
      </c>
      <c r="C8" s="20" t="s">
        <v>1</v>
      </c>
      <c r="D8" s="6">
        <f>15.9*1.15</f>
        <v>18.29</v>
      </c>
      <c r="E8" s="6">
        <v>79.01</v>
      </c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5" customFormat="1" ht="20.25" customHeight="1">
      <c r="A9" s="81"/>
      <c r="B9" s="21" t="s">
        <v>65</v>
      </c>
      <c r="C9" s="20" t="s">
        <v>11</v>
      </c>
      <c r="D9" s="6">
        <f>1.7*1.15</f>
        <v>1.96</v>
      </c>
      <c r="E9" s="6">
        <v>8.47</v>
      </c>
      <c r="F9" s="6"/>
      <c r="G9" s="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5" customFormat="1" ht="27">
      <c r="A10" s="85" t="s">
        <v>19</v>
      </c>
      <c r="B10" s="17" t="s">
        <v>120</v>
      </c>
      <c r="C10" s="18" t="s">
        <v>12</v>
      </c>
      <c r="D10" s="19"/>
      <c r="E10" s="69">
        <v>6</v>
      </c>
      <c r="F10" s="19"/>
      <c r="G10" s="1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5" customFormat="1" ht="20.25" customHeight="1">
      <c r="A11" s="86"/>
      <c r="B11" s="22" t="s">
        <v>118</v>
      </c>
      <c r="C11" s="23" t="s">
        <v>32</v>
      </c>
      <c r="D11" s="23">
        <f>8.8*1.15</f>
        <v>10.12</v>
      </c>
      <c r="E11" s="23">
        <v>60.72</v>
      </c>
      <c r="F11" s="6"/>
      <c r="G11" s="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5" customFormat="1" ht="20.25" customHeight="1">
      <c r="A12" s="86"/>
      <c r="B12" s="22" t="s">
        <v>55</v>
      </c>
      <c r="C12" s="23" t="s">
        <v>11</v>
      </c>
      <c r="D12" s="23">
        <f>4.8*1.15</f>
        <v>5.52</v>
      </c>
      <c r="E12" s="23">
        <v>33.12</v>
      </c>
      <c r="F12" s="6"/>
      <c r="G12" s="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27">
      <c r="A13" s="81" t="s">
        <v>50</v>
      </c>
      <c r="B13" s="17" t="s">
        <v>121</v>
      </c>
      <c r="C13" s="16" t="s">
        <v>12</v>
      </c>
      <c r="D13" s="19"/>
      <c r="E13" s="70">
        <v>18</v>
      </c>
      <c r="F13" s="19"/>
      <c r="G13" s="1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1" customFormat="1" ht="20.25" customHeight="1">
      <c r="A14" s="81"/>
      <c r="B14" s="21" t="s">
        <v>66</v>
      </c>
      <c r="C14" s="20" t="s">
        <v>1</v>
      </c>
      <c r="D14" s="6">
        <f>1.15*23.8*0.8</f>
        <v>21.9</v>
      </c>
      <c r="E14" s="6">
        <v>394.2</v>
      </c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5" customFormat="1" ht="20.25" customHeight="1">
      <c r="A15" s="81"/>
      <c r="B15" s="21" t="s">
        <v>67</v>
      </c>
      <c r="C15" s="20" t="s">
        <v>11</v>
      </c>
      <c r="D15" s="6">
        <f>1.15*2.1*0.8</f>
        <v>1.93</v>
      </c>
      <c r="E15" s="6">
        <v>34.74</v>
      </c>
      <c r="F15" s="6"/>
      <c r="G15" s="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" customFormat="1" ht="27">
      <c r="A16" s="85" t="s">
        <v>68</v>
      </c>
      <c r="B16" s="25" t="s">
        <v>79</v>
      </c>
      <c r="C16" s="26" t="s">
        <v>14</v>
      </c>
      <c r="D16" s="27"/>
      <c r="E16" s="19">
        <v>25.25</v>
      </c>
      <c r="F16" s="19"/>
      <c r="G16" s="1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1" customFormat="1" ht="29.25" customHeight="1">
      <c r="A17" s="87"/>
      <c r="B17" s="28" t="s">
        <v>119</v>
      </c>
      <c r="C17" s="24" t="s">
        <v>1</v>
      </c>
      <c r="D17" s="29">
        <v>2.093</v>
      </c>
      <c r="E17" s="6">
        <v>52.85</v>
      </c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1" customFormat="1" ht="27">
      <c r="A18" s="81" t="s">
        <v>70</v>
      </c>
      <c r="B18" s="30" t="s">
        <v>87</v>
      </c>
      <c r="C18" s="16" t="s">
        <v>14</v>
      </c>
      <c r="D18" s="19"/>
      <c r="E18" s="19">
        <v>25.25</v>
      </c>
      <c r="F18" s="19"/>
      <c r="G18" s="1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1" customFormat="1" ht="20.25" customHeight="1">
      <c r="A19" s="81"/>
      <c r="B19" s="21" t="s">
        <v>69</v>
      </c>
      <c r="C19" s="20" t="s">
        <v>1</v>
      </c>
      <c r="D19" s="6">
        <f>0.53*1.15</f>
        <v>0.61</v>
      </c>
      <c r="E19" s="6">
        <v>15.4</v>
      </c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1" customFormat="1" ht="27">
      <c r="A20" s="81" t="s">
        <v>78</v>
      </c>
      <c r="B20" s="30" t="s">
        <v>114</v>
      </c>
      <c r="C20" s="16" t="s">
        <v>14</v>
      </c>
      <c r="D20" s="19"/>
      <c r="E20" s="19">
        <v>25.25</v>
      </c>
      <c r="F20" s="19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1" customFormat="1" ht="29.25" customHeight="1">
      <c r="A21" s="81"/>
      <c r="B21" s="21" t="s">
        <v>74</v>
      </c>
      <c r="C21" s="20" t="s">
        <v>14</v>
      </c>
      <c r="D21" s="6">
        <v>1</v>
      </c>
      <c r="E21" s="6">
        <v>25.25</v>
      </c>
      <c r="F21" s="6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1" customFormat="1" ht="48.75" customHeight="1">
      <c r="A22" s="82">
        <v>7</v>
      </c>
      <c r="B22" s="31" t="s">
        <v>93</v>
      </c>
      <c r="C22" s="32" t="s">
        <v>12</v>
      </c>
      <c r="D22" s="33"/>
      <c r="E22" s="19">
        <v>1.41</v>
      </c>
      <c r="F22" s="19"/>
      <c r="G22" s="1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1" customFormat="1" ht="20.25" customHeight="1">
      <c r="A23" s="83"/>
      <c r="B23" s="34" t="s">
        <v>92</v>
      </c>
      <c r="C23" s="66" t="s">
        <v>32</v>
      </c>
      <c r="D23" s="35">
        <v>1.54</v>
      </c>
      <c r="E23" s="6">
        <v>2.17</v>
      </c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1" customFormat="1" ht="29.25" customHeight="1">
      <c r="A24" s="84">
        <v>8</v>
      </c>
      <c r="B24" s="31" t="s">
        <v>98</v>
      </c>
      <c r="C24" s="32" t="s">
        <v>12</v>
      </c>
      <c r="D24" s="36"/>
      <c r="E24" s="19">
        <v>1.18</v>
      </c>
      <c r="F24" s="19"/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1" customFormat="1" ht="21" customHeight="1">
      <c r="A25" s="84"/>
      <c r="B25" s="34" t="s">
        <v>94</v>
      </c>
      <c r="C25" s="66" t="s">
        <v>32</v>
      </c>
      <c r="D25" s="35">
        <v>4.5</v>
      </c>
      <c r="E25" s="6">
        <v>5.31</v>
      </c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1" customFormat="1" ht="21" customHeight="1">
      <c r="A26" s="84"/>
      <c r="B26" s="34" t="s">
        <v>99</v>
      </c>
      <c r="C26" s="66" t="s">
        <v>20</v>
      </c>
      <c r="D26" s="35" t="s">
        <v>73</v>
      </c>
      <c r="E26" s="6">
        <v>16.8</v>
      </c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1" customFormat="1" ht="21" customHeight="1">
      <c r="A27" s="84"/>
      <c r="B27" s="34" t="s">
        <v>100</v>
      </c>
      <c r="C27" s="66" t="s">
        <v>18</v>
      </c>
      <c r="D27" s="35" t="s">
        <v>73</v>
      </c>
      <c r="E27" s="6">
        <v>0.08</v>
      </c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" customFormat="1" ht="21" customHeight="1">
      <c r="A28" s="84"/>
      <c r="B28" s="34" t="s">
        <v>95</v>
      </c>
      <c r="C28" s="66" t="s">
        <v>11</v>
      </c>
      <c r="D28" s="35">
        <v>0.37</v>
      </c>
      <c r="E28" s="6">
        <v>0.44</v>
      </c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" customFormat="1" ht="21" customHeight="1">
      <c r="A29" s="84"/>
      <c r="B29" s="34" t="s">
        <v>122</v>
      </c>
      <c r="C29" s="66" t="s">
        <v>123</v>
      </c>
      <c r="D29" s="35">
        <v>1.61</v>
      </c>
      <c r="E29" s="6">
        <v>1.9</v>
      </c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" customFormat="1" ht="21" customHeight="1">
      <c r="A30" s="84"/>
      <c r="B30" s="34" t="s">
        <v>125</v>
      </c>
      <c r="C30" s="66" t="s">
        <v>124</v>
      </c>
      <c r="D30" s="37">
        <v>0.0172</v>
      </c>
      <c r="E30" s="6">
        <v>0.02</v>
      </c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1" customHeight="1">
      <c r="A31" s="84"/>
      <c r="B31" s="34" t="s">
        <v>97</v>
      </c>
      <c r="C31" s="66" t="s">
        <v>12</v>
      </c>
      <c r="D31" s="35">
        <v>1.02</v>
      </c>
      <c r="E31" s="6">
        <v>1.2</v>
      </c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" customFormat="1" ht="21" customHeight="1">
      <c r="A32" s="84"/>
      <c r="B32" s="34" t="s">
        <v>96</v>
      </c>
      <c r="C32" s="66" t="s">
        <v>11</v>
      </c>
      <c r="D32" s="35">
        <v>0.28</v>
      </c>
      <c r="E32" s="6">
        <v>0.33</v>
      </c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1" customFormat="1" ht="21" customHeight="1">
      <c r="A33" s="66"/>
      <c r="B33" s="38" t="s">
        <v>116</v>
      </c>
      <c r="C33" s="39" t="s">
        <v>14</v>
      </c>
      <c r="D33" s="40" t="s">
        <v>115</v>
      </c>
      <c r="E33" s="40">
        <v>3.13</v>
      </c>
      <c r="F33" s="40"/>
      <c r="G33" s="4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1" customFormat="1" ht="34.5" customHeight="1">
      <c r="A34" s="84">
        <v>9</v>
      </c>
      <c r="B34" s="31" t="s">
        <v>101</v>
      </c>
      <c r="C34" s="32" t="s">
        <v>102</v>
      </c>
      <c r="D34" s="33"/>
      <c r="E34" s="19">
        <v>0.82</v>
      </c>
      <c r="F34" s="19"/>
      <c r="G34" s="1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1" customFormat="1" ht="19.5" customHeight="1">
      <c r="A35" s="84"/>
      <c r="B35" s="34" t="s">
        <v>94</v>
      </c>
      <c r="C35" s="66" t="s">
        <v>32</v>
      </c>
      <c r="D35" s="35">
        <v>22.3</v>
      </c>
      <c r="E35" s="6">
        <v>18.29</v>
      </c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1" customFormat="1" ht="19.5" customHeight="1">
      <c r="A36" s="84"/>
      <c r="B36" s="34" t="s">
        <v>95</v>
      </c>
      <c r="C36" s="66" t="s">
        <v>11</v>
      </c>
      <c r="D36" s="35">
        <v>2.55</v>
      </c>
      <c r="E36" s="6">
        <v>2.09</v>
      </c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1" customFormat="1" ht="19.5" customHeight="1">
      <c r="A37" s="84"/>
      <c r="B37" s="34" t="s">
        <v>126</v>
      </c>
      <c r="C37" s="66" t="s">
        <v>103</v>
      </c>
      <c r="D37" s="35">
        <v>0.57</v>
      </c>
      <c r="E37" s="6">
        <v>0.47</v>
      </c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1" customFormat="1" ht="19.5" customHeight="1">
      <c r="A38" s="84"/>
      <c r="B38" s="34" t="s">
        <v>129</v>
      </c>
      <c r="C38" s="66" t="s">
        <v>20</v>
      </c>
      <c r="D38" s="35" t="s">
        <v>73</v>
      </c>
      <c r="E38" s="6">
        <v>31</v>
      </c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1" customFormat="1" ht="19.5" customHeight="1">
      <c r="A39" s="84"/>
      <c r="B39" s="34" t="s">
        <v>130</v>
      </c>
      <c r="C39" s="66" t="s">
        <v>20</v>
      </c>
      <c r="D39" s="35" t="s">
        <v>73</v>
      </c>
      <c r="E39" s="6">
        <v>10</v>
      </c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1" customFormat="1" ht="19.5" customHeight="1">
      <c r="A40" s="84"/>
      <c r="B40" s="34" t="s">
        <v>104</v>
      </c>
      <c r="C40" s="66" t="s">
        <v>10</v>
      </c>
      <c r="D40" s="35">
        <v>7.99</v>
      </c>
      <c r="E40" s="6">
        <v>6.55</v>
      </c>
      <c r="F40" s="6"/>
      <c r="G40" s="6"/>
      <c r="H40" s="1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1" customFormat="1" ht="19.5" customHeight="1">
      <c r="A41" s="84"/>
      <c r="B41" s="34" t="s">
        <v>105</v>
      </c>
      <c r="C41" s="66" t="s">
        <v>10</v>
      </c>
      <c r="D41" s="35">
        <v>4</v>
      </c>
      <c r="E41" s="6">
        <v>3.28</v>
      </c>
      <c r="F41" s="6"/>
      <c r="G41" s="6"/>
      <c r="H41" s="1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1" customFormat="1" ht="19.5" customHeight="1">
      <c r="A42" s="84"/>
      <c r="B42" s="34" t="s">
        <v>96</v>
      </c>
      <c r="C42" s="66" t="s">
        <v>11</v>
      </c>
      <c r="D42" s="37">
        <v>2.78</v>
      </c>
      <c r="E42" s="6">
        <v>2.28</v>
      </c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1" customFormat="1" ht="19.5" customHeight="1">
      <c r="A43" s="66"/>
      <c r="B43" s="38" t="s">
        <v>116</v>
      </c>
      <c r="C43" s="39" t="s">
        <v>14</v>
      </c>
      <c r="D43" s="40" t="s">
        <v>115</v>
      </c>
      <c r="E43" s="40">
        <v>0.82</v>
      </c>
      <c r="F43" s="40"/>
      <c r="G43" s="4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1" customFormat="1" ht="41.25" customHeight="1">
      <c r="A44" s="84">
        <v>10</v>
      </c>
      <c r="B44" s="31" t="s">
        <v>106</v>
      </c>
      <c r="C44" s="32" t="s">
        <v>102</v>
      </c>
      <c r="D44" s="33"/>
      <c r="E44" s="11">
        <v>1.27</v>
      </c>
      <c r="F44" s="19"/>
      <c r="G44" s="1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1" customFormat="1" ht="19.5" customHeight="1">
      <c r="A45" s="84"/>
      <c r="B45" s="34" t="s">
        <v>94</v>
      </c>
      <c r="C45" s="66" t="s">
        <v>32</v>
      </c>
      <c r="D45" s="35">
        <v>33.2</v>
      </c>
      <c r="E45" s="6">
        <v>42.16</v>
      </c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1" customFormat="1" ht="19.5" customHeight="1">
      <c r="A46" s="84"/>
      <c r="B46" s="34" t="s">
        <v>95</v>
      </c>
      <c r="C46" s="66" t="s">
        <v>11</v>
      </c>
      <c r="D46" s="35">
        <v>9.61</v>
      </c>
      <c r="E46" s="6">
        <v>12.2</v>
      </c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1" customFormat="1" ht="19.5" customHeight="1">
      <c r="A47" s="84"/>
      <c r="B47" s="34" t="s">
        <v>127</v>
      </c>
      <c r="C47" s="66" t="s">
        <v>10</v>
      </c>
      <c r="D47" s="35">
        <v>6.1</v>
      </c>
      <c r="E47" s="6">
        <v>7.75</v>
      </c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1" customFormat="1" ht="19.5" customHeight="1">
      <c r="A48" s="84"/>
      <c r="B48" s="34" t="s">
        <v>96</v>
      </c>
      <c r="C48" s="66" t="s">
        <v>11</v>
      </c>
      <c r="D48" s="35">
        <v>0.09</v>
      </c>
      <c r="E48" s="6">
        <v>0.11</v>
      </c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1" customFormat="1" ht="19.5" customHeight="1">
      <c r="A49" s="66"/>
      <c r="B49" s="38" t="s">
        <v>116</v>
      </c>
      <c r="C49" s="39" t="s">
        <v>14</v>
      </c>
      <c r="D49" s="40" t="s">
        <v>115</v>
      </c>
      <c r="E49" s="40">
        <v>0.01</v>
      </c>
      <c r="F49" s="40"/>
      <c r="G49" s="4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1" customFormat="1" ht="54" customHeight="1">
      <c r="A50" s="80">
        <v>11</v>
      </c>
      <c r="B50" s="30" t="s">
        <v>89</v>
      </c>
      <c r="C50" s="16" t="s">
        <v>12</v>
      </c>
      <c r="D50" s="19"/>
      <c r="E50" s="19">
        <v>13.63</v>
      </c>
      <c r="F50" s="19"/>
      <c r="G50" s="1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1" customFormat="1" ht="20.25" customHeight="1">
      <c r="A51" s="80"/>
      <c r="B51" s="21" t="s">
        <v>80</v>
      </c>
      <c r="C51" s="20" t="s">
        <v>1</v>
      </c>
      <c r="D51" s="6">
        <f>1.15*23.8</f>
        <v>27.37</v>
      </c>
      <c r="E51" s="6">
        <v>373.05</v>
      </c>
      <c r="F51" s="41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1" customFormat="1" ht="20.25" customHeight="1">
      <c r="A52" s="80"/>
      <c r="B52" s="21" t="s">
        <v>81</v>
      </c>
      <c r="C52" s="20" t="s">
        <v>11</v>
      </c>
      <c r="D52" s="6">
        <f>1.15*2.1</f>
        <v>2.42</v>
      </c>
      <c r="E52" s="6">
        <v>32.98</v>
      </c>
      <c r="F52" s="41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1" customFormat="1" ht="20.25" customHeight="1">
      <c r="A53" s="80"/>
      <c r="B53" s="21" t="s">
        <v>82</v>
      </c>
      <c r="C53" s="20" t="s">
        <v>9</v>
      </c>
      <c r="D53" s="6">
        <v>1.05</v>
      </c>
      <c r="E53" s="6">
        <v>14.31</v>
      </c>
      <c r="F53" s="41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1" customFormat="1" ht="20.25" customHeight="1">
      <c r="A54" s="80"/>
      <c r="B54" s="21" t="s">
        <v>83</v>
      </c>
      <c r="C54" s="20" t="s">
        <v>10</v>
      </c>
      <c r="D54" s="6">
        <v>1.96</v>
      </c>
      <c r="E54" s="6">
        <v>26.71</v>
      </c>
      <c r="F54" s="41"/>
      <c r="G54" s="6"/>
      <c r="H54" s="1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1" customFormat="1" ht="20.25" customHeight="1">
      <c r="A55" s="80"/>
      <c r="B55" s="21" t="s">
        <v>84</v>
      </c>
      <c r="C55" s="20" t="s">
        <v>85</v>
      </c>
      <c r="D55" s="6">
        <v>3.38</v>
      </c>
      <c r="E55" s="6">
        <v>46.07</v>
      </c>
      <c r="F55" s="41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1" customFormat="1" ht="20.25" customHeight="1">
      <c r="A56" s="80"/>
      <c r="B56" s="21" t="s">
        <v>86</v>
      </c>
      <c r="C56" s="20" t="s">
        <v>10</v>
      </c>
      <c r="D56" s="6">
        <v>4.38</v>
      </c>
      <c r="E56" s="6">
        <v>59.7</v>
      </c>
      <c r="F56" s="42"/>
      <c r="G56" s="6"/>
      <c r="H56" s="1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1" customFormat="1" ht="20.25" customHeight="1">
      <c r="A57" s="80"/>
      <c r="B57" s="21" t="s">
        <v>112</v>
      </c>
      <c r="C57" s="20" t="s">
        <v>15</v>
      </c>
      <c r="D57" s="6" t="s">
        <v>33</v>
      </c>
      <c r="E57" s="6">
        <v>152</v>
      </c>
      <c r="F57" s="42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1" customFormat="1" ht="20.25" customHeight="1">
      <c r="A58" s="80"/>
      <c r="B58" s="21" t="s">
        <v>113</v>
      </c>
      <c r="C58" s="20" t="s">
        <v>15</v>
      </c>
      <c r="D58" s="6" t="s">
        <v>33</v>
      </c>
      <c r="E58" s="6">
        <v>75</v>
      </c>
      <c r="F58" s="42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1" customFormat="1" ht="20.25" customHeight="1">
      <c r="A59" s="80"/>
      <c r="B59" s="21" t="s">
        <v>21</v>
      </c>
      <c r="C59" s="20" t="s">
        <v>10</v>
      </c>
      <c r="D59" s="6">
        <v>7.2</v>
      </c>
      <c r="E59" s="6">
        <v>98.14</v>
      </c>
      <c r="F59" s="41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1" customFormat="1" ht="20.25" customHeight="1">
      <c r="A60" s="80"/>
      <c r="B60" s="21" t="s">
        <v>13</v>
      </c>
      <c r="C60" s="20" t="s">
        <v>11</v>
      </c>
      <c r="D60" s="6">
        <v>3.44</v>
      </c>
      <c r="E60" s="6">
        <v>46.89</v>
      </c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1" customFormat="1" ht="20.25" customHeight="1">
      <c r="A61" s="64"/>
      <c r="B61" s="38" t="s">
        <v>116</v>
      </c>
      <c r="C61" s="39" t="s">
        <v>14</v>
      </c>
      <c r="D61" s="40" t="s">
        <v>115</v>
      </c>
      <c r="E61" s="40">
        <v>8.81</v>
      </c>
      <c r="F61" s="40"/>
      <c r="G61" s="4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7" ht="66" customHeight="1">
      <c r="A62" s="80">
        <v>12</v>
      </c>
      <c r="B62" s="30" t="s">
        <v>34</v>
      </c>
      <c r="C62" s="16" t="s">
        <v>18</v>
      </c>
      <c r="D62" s="19"/>
      <c r="E62" s="19">
        <v>432</v>
      </c>
      <c r="F62" s="19"/>
      <c r="G62" s="19"/>
    </row>
    <row r="63" spans="1:7" ht="21" customHeight="1">
      <c r="A63" s="80"/>
      <c r="B63" s="21" t="s">
        <v>49</v>
      </c>
      <c r="C63" s="20" t="s">
        <v>1</v>
      </c>
      <c r="D63" s="6">
        <f>1.15*0.242</f>
        <v>0.28</v>
      </c>
      <c r="E63" s="6">
        <v>120.96</v>
      </c>
      <c r="F63" s="6"/>
      <c r="G63" s="6"/>
    </row>
    <row r="64" spans="1:19" s="3" customFormat="1" ht="21" customHeight="1">
      <c r="A64" s="80"/>
      <c r="B64" s="21" t="s">
        <v>48</v>
      </c>
      <c r="C64" s="20" t="s">
        <v>11</v>
      </c>
      <c r="D64" s="6">
        <f>1.15*0.043</f>
        <v>0.05</v>
      </c>
      <c r="E64" s="6">
        <v>21.6</v>
      </c>
      <c r="F64" s="6"/>
      <c r="G64" s="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7" ht="21" customHeight="1">
      <c r="A65" s="80"/>
      <c r="B65" s="21" t="s">
        <v>35</v>
      </c>
      <c r="C65" s="20" t="s">
        <v>12</v>
      </c>
      <c r="D65" s="6" t="s">
        <v>33</v>
      </c>
      <c r="E65" s="6">
        <v>6.52</v>
      </c>
      <c r="F65" s="6"/>
      <c r="G65" s="6"/>
    </row>
    <row r="66" spans="1:19" s="1" customFormat="1" ht="21" customHeight="1">
      <c r="A66" s="80"/>
      <c r="B66" s="21" t="s">
        <v>21</v>
      </c>
      <c r="C66" s="20" t="s">
        <v>10</v>
      </c>
      <c r="D66" s="6">
        <v>0.11</v>
      </c>
      <c r="E66" s="6">
        <v>47.52</v>
      </c>
      <c r="F66" s="6"/>
      <c r="G66" s="6"/>
      <c r="H66" s="1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1" customFormat="1" ht="21" customHeight="1">
      <c r="A67" s="80"/>
      <c r="B67" s="21" t="s">
        <v>110</v>
      </c>
      <c r="C67" s="20" t="s">
        <v>15</v>
      </c>
      <c r="D67" s="6" t="s">
        <v>33</v>
      </c>
      <c r="E67" s="6">
        <v>255</v>
      </c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7" ht="21" customHeight="1">
      <c r="A68" s="80"/>
      <c r="B68" s="21" t="s">
        <v>13</v>
      </c>
      <c r="C68" s="20" t="s">
        <v>11</v>
      </c>
      <c r="D68" s="6">
        <v>0.05</v>
      </c>
      <c r="E68" s="6">
        <v>21.6</v>
      </c>
      <c r="F68" s="6"/>
      <c r="G68" s="6"/>
    </row>
    <row r="69" spans="1:7" ht="21" customHeight="1">
      <c r="A69" s="64"/>
      <c r="B69" s="38" t="s">
        <v>116</v>
      </c>
      <c r="C69" s="39" t="s">
        <v>14</v>
      </c>
      <c r="D69" s="40" t="s">
        <v>115</v>
      </c>
      <c r="E69" s="40">
        <v>4.02</v>
      </c>
      <c r="F69" s="40"/>
      <c r="G69" s="40"/>
    </row>
    <row r="70" spans="1:7" ht="69" customHeight="1">
      <c r="A70" s="80">
        <v>13</v>
      </c>
      <c r="B70" s="43" t="s">
        <v>59</v>
      </c>
      <c r="C70" s="44" t="s">
        <v>18</v>
      </c>
      <c r="D70" s="45"/>
      <c r="E70" s="19">
        <v>432</v>
      </c>
      <c r="F70" s="19"/>
      <c r="G70" s="19"/>
    </row>
    <row r="71" spans="1:7" ht="16.5" customHeight="1">
      <c r="A71" s="80"/>
      <c r="B71" s="46" t="s">
        <v>128</v>
      </c>
      <c r="C71" s="47" t="s">
        <v>1</v>
      </c>
      <c r="D71" s="47">
        <v>0.9545</v>
      </c>
      <c r="E71" s="6">
        <v>412.34</v>
      </c>
      <c r="F71" s="6"/>
      <c r="G71" s="6"/>
    </row>
    <row r="72" spans="1:19" s="1" customFormat="1" ht="16.5" customHeight="1">
      <c r="A72" s="80"/>
      <c r="B72" s="46" t="s">
        <v>41</v>
      </c>
      <c r="C72" s="47" t="s">
        <v>11</v>
      </c>
      <c r="D72" s="48">
        <v>0.004715</v>
      </c>
      <c r="E72" s="6">
        <v>2.04</v>
      </c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" customFormat="1" ht="27">
      <c r="A73" s="80"/>
      <c r="B73" s="21" t="s">
        <v>60</v>
      </c>
      <c r="C73" s="20" t="s">
        <v>18</v>
      </c>
      <c r="D73" s="6">
        <v>1.12</v>
      </c>
      <c r="E73" s="6">
        <v>483.84</v>
      </c>
      <c r="F73" s="6"/>
      <c r="G73" s="6"/>
      <c r="H73" s="1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" customFormat="1" ht="27">
      <c r="A74" s="80"/>
      <c r="B74" s="21" t="s">
        <v>61</v>
      </c>
      <c r="C74" s="20" t="s">
        <v>18</v>
      </c>
      <c r="D74" s="49" t="s">
        <v>33</v>
      </c>
      <c r="E74" s="6">
        <v>113</v>
      </c>
      <c r="F74" s="6"/>
      <c r="G74" s="6"/>
      <c r="H74" s="1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" customFormat="1" ht="16.5" customHeight="1">
      <c r="A75" s="80"/>
      <c r="B75" s="21" t="s">
        <v>25</v>
      </c>
      <c r="C75" s="20" t="s">
        <v>10</v>
      </c>
      <c r="D75" s="6">
        <v>0.15</v>
      </c>
      <c r="E75" s="6">
        <v>64.8</v>
      </c>
      <c r="F75" s="6"/>
      <c r="G75" s="6"/>
      <c r="H75" s="1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" customFormat="1" ht="16.5" customHeight="1">
      <c r="A76" s="80"/>
      <c r="B76" s="21" t="s">
        <v>21</v>
      </c>
      <c r="C76" s="20" t="s">
        <v>10</v>
      </c>
      <c r="D76" s="6">
        <v>0.11</v>
      </c>
      <c r="E76" s="6">
        <v>47.52</v>
      </c>
      <c r="F76" s="50"/>
      <c r="G76" s="6"/>
      <c r="H76" s="1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" customFormat="1" ht="16.5" customHeight="1">
      <c r="A77" s="80"/>
      <c r="B77" s="21" t="s">
        <v>23</v>
      </c>
      <c r="C77" s="20" t="s">
        <v>15</v>
      </c>
      <c r="D77" s="6">
        <v>6.5</v>
      </c>
      <c r="E77" s="6">
        <v>2808</v>
      </c>
      <c r="F77" s="6"/>
      <c r="G77" s="6"/>
      <c r="H77" s="1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" customFormat="1" ht="16.5" customHeight="1">
      <c r="A78" s="80"/>
      <c r="B78" s="21" t="s">
        <v>13</v>
      </c>
      <c r="C78" s="20" t="s">
        <v>11</v>
      </c>
      <c r="D78" s="51">
        <v>0.078</v>
      </c>
      <c r="E78" s="6">
        <v>33.7</v>
      </c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" customFormat="1" ht="16.5" customHeight="1">
      <c r="A79" s="64"/>
      <c r="B79" s="38" t="s">
        <v>116</v>
      </c>
      <c r="C79" s="39" t="s">
        <v>14</v>
      </c>
      <c r="D79" s="40" t="s">
        <v>115</v>
      </c>
      <c r="E79" s="40">
        <v>3.05</v>
      </c>
      <c r="F79" s="40"/>
      <c r="G79" s="4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1" customFormat="1" ht="54.75" customHeight="1">
      <c r="A80" s="80">
        <v>14</v>
      </c>
      <c r="B80" s="30" t="s">
        <v>88</v>
      </c>
      <c r="C80" s="16" t="s">
        <v>15</v>
      </c>
      <c r="D80" s="19"/>
      <c r="E80" s="19">
        <v>2</v>
      </c>
      <c r="F80" s="19"/>
      <c r="G80" s="19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1" customFormat="1" ht="19.5" customHeight="1">
      <c r="A81" s="80"/>
      <c r="B81" s="21" t="s">
        <v>47</v>
      </c>
      <c r="C81" s="20" t="s">
        <v>1</v>
      </c>
      <c r="D81" s="6">
        <f>1.15*6.03</f>
        <v>6.93</v>
      </c>
      <c r="E81" s="6">
        <v>13.86</v>
      </c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1" customFormat="1" ht="19.5" customHeight="1">
      <c r="A82" s="80"/>
      <c r="B82" s="21" t="s">
        <v>46</v>
      </c>
      <c r="C82" s="20" t="s">
        <v>11</v>
      </c>
      <c r="D82" s="6">
        <f>1.15*0.33</f>
        <v>0.38</v>
      </c>
      <c r="E82" s="6">
        <v>0.76</v>
      </c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1" customFormat="1" ht="30" customHeight="1">
      <c r="A83" s="80"/>
      <c r="B83" s="21" t="s">
        <v>60</v>
      </c>
      <c r="C83" s="20" t="s">
        <v>18</v>
      </c>
      <c r="D83" s="6" t="s">
        <v>111</v>
      </c>
      <c r="E83" s="6">
        <v>4.25</v>
      </c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1" customFormat="1" ht="28.5" customHeight="1">
      <c r="A84" s="80"/>
      <c r="B84" s="21" t="s">
        <v>61</v>
      </c>
      <c r="C84" s="20" t="s">
        <v>18</v>
      </c>
      <c r="D84" s="49" t="s">
        <v>33</v>
      </c>
      <c r="E84" s="6">
        <v>15</v>
      </c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1" customFormat="1" ht="19.5" customHeight="1">
      <c r="A85" s="80"/>
      <c r="B85" s="21" t="s">
        <v>82</v>
      </c>
      <c r="C85" s="52" t="s">
        <v>9</v>
      </c>
      <c r="D85" s="53">
        <v>0.22</v>
      </c>
      <c r="E85" s="53">
        <v>0.22</v>
      </c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1" customFormat="1" ht="19.5" customHeight="1">
      <c r="A86" s="80"/>
      <c r="B86" s="21" t="s">
        <v>75</v>
      </c>
      <c r="C86" s="20" t="s">
        <v>15</v>
      </c>
      <c r="D86" s="6">
        <v>1</v>
      </c>
      <c r="E86" s="6">
        <v>2</v>
      </c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1" customFormat="1" ht="19.5" customHeight="1">
      <c r="A87" s="80"/>
      <c r="B87" s="21" t="s">
        <v>13</v>
      </c>
      <c r="C87" s="20" t="s">
        <v>11</v>
      </c>
      <c r="D87" s="6">
        <v>0.5</v>
      </c>
      <c r="E87" s="6">
        <v>1</v>
      </c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1" customFormat="1" ht="19.5" customHeight="1">
      <c r="A88" s="64"/>
      <c r="B88" s="38" t="s">
        <v>116</v>
      </c>
      <c r="C88" s="39" t="s">
        <v>14</v>
      </c>
      <c r="D88" s="40" t="s">
        <v>115</v>
      </c>
      <c r="E88" s="40">
        <v>0.24</v>
      </c>
      <c r="F88" s="40"/>
      <c r="G88" s="4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7" ht="72.75" customHeight="1">
      <c r="A89" s="80">
        <v>16</v>
      </c>
      <c r="B89" s="30" t="s">
        <v>90</v>
      </c>
      <c r="C89" s="16" t="s">
        <v>18</v>
      </c>
      <c r="D89" s="19"/>
      <c r="E89" s="19">
        <v>432</v>
      </c>
      <c r="F89" s="19"/>
      <c r="G89" s="19"/>
    </row>
    <row r="90" spans="1:7" ht="20.25" customHeight="1">
      <c r="A90" s="80"/>
      <c r="B90" s="21" t="s">
        <v>45</v>
      </c>
      <c r="C90" s="20" t="s">
        <v>1</v>
      </c>
      <c r="D90" s="54">
        <v>0.08</v>
      </c>
      <c r="E90" s="6">
        <v>34.56</v>
      </c>
      <c r="F90" s="6"/>
      <c r="G90" s="6"/>
    </row>
    <row r="91" spans="1:19" s="1" customFormat="1" ht="20.25" customHeight="1">
      <c r="A91" s="80"/>
      <c r="B91" s="21" t="s">
        <v>44</v>
      </c>
      <c r="C91" s="20" t="s">
        <v>11</v>
      </c>
      <c r="D91" s="55">
        <v>0.007</v>
      </c>
      <c r="E91" s="6">
        <v>3.02</v>
      </c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8" ht="20.25" customHeight="1">
      <c r="A92" s="80"/>
      <c r="B92" s="21" t="s">
        <v>24</v>
      </c>
      <c r="C92" s="20" t="s">
        <v>10</v>
      </c>
      <c r="D92" s="55">
        <v>0.324</v>
      </c>
      <c r="E92" s="6">
        <v>139.97</v>
      </c>
      <c r="F92" s="6"/>
      <c r="G92" s="6"/>
      <c r="H92" s="11"/>
    </row>
    <row r="93" spans="1:19" s="1" customFormat="1" ht="20.25" customHeight="1">
      <c r="A93" s="80"/>
      <c r="B93" s="21" t="s">
        <v>51</v>
      </c>
      <c r="C93" s="20" t="s">
        <v>10</v>
      </c>
      <c r="D93" s="54">
        <v>1.5</v>
      </c>
      <c r="E93" s="6">
        <v>648</v>
      </c>
      <c r="F93" s="6"/>
      <c r="G93" s="6"/>
      <c r="H93" s="1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1" customFormat="1" ht="20.25" customHeight="1">
      <c r="A94" s="80"/>
      <c r="B94" s="21" t="s">
        <v>13</v>
      </c>
      <c r="C94" s="20" t="s">
        <v>11</v>
      </c>
      <c r="D94" s="56">
        <v>0.0004</v>
      </c>
      <c r="E94" s="6">
        <v>0.17</v>
      </c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1" customFormat="1" ht="20.25" customHeight="1">
      <c r="A95" s="64"/>
      <c r="B95" s="38" t="s">
        <v>116</v>
      </c>
      <c r="C95" s="39" t="s">
        <v>14</v>
      </c>
      <c r="D95" s="40" t="s">
        <v>115</v>
      </c>
      <c r="E95" s="40">
        <v>0.79</v>
      </c>
      <c r="F95" s="40"/>
      <c r="G95" s="4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1" customFormat="1" ht="40.5">
      <c r="A96" s="81" t="s">
        <v>107</v>
      </c>
      <c r="B96" s="30" t="s">
        <v>132</v>
      </c>
      <c r="C96" s="16" t="s">
        <v>20</v>
      </c>
      <c r="D96" s="19"/>
      <c r="E96" s="19">
        <v>120</v>
      </c>
      <c r="F96" s="19"/>
      <c r="G96" s="19"/>
      <c r="H96" s="7"/>
      <c r="I96" s="7"/>
      <c r="J96" s="14"/>
      <c r="K96" s="7"/>
      <c r="L96" s="7"/>
      <c r="M96" s="7"/>
      <c r="N96" s="7"/>
      <c r="O96" s="7"/>
      <c r="P96" s="7"/>
      <c r="Q96" s="7"/>
      <c r="R96" s="7"/>
      <c r="S96" s="7"/>
    </row>
    <row r="97" spans="1:19" s="1" customFormat="1" ht="22.5" customHeight="1">
      <c r="A97" s="81"/>
      <c r="B97" s="21" t="s">
        <v>71</v>
      </c>
      <c r="C97" s="20" t="s">
        <v>1</v>
      </c>
      <c r="D97" s="57">
        <f>1.15*0.286</f>
        <v>0.329</v>
      </c>
      <c r="E97" s="6">
        <v>39.48</v>
      </c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1" customFormat="1" ht="22.5" customHeight="1">
      <c r="A98" s="81"/>
      <c r="B98" s="21" t="s">
        <v>41</v>
      </c>
      <c r="C98" s="20" t="s">
        <v>11</v>
      </c>
      <c r="D98" s="58">
        <f>1.15*0.0041</f>
        <v>0.00472</v>
      </c>
      <c r="E98" s="6">
        <v>0.57</v>
      </c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1" customFormat="1" ht="22.5" customHeight="1">
      <c r="A99" s="81"/>
      <c r="B99" s="21" t="s">
        <v>36</v>
      </c>
      <c r="C99" s="20" t="s">
        <v>20</v>
      </c>
      <c r="D99" s="6">
        <v>1.02</v>
      </c>
      <c r="E99" s="6">
        <v>122.4</v>
      </c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1" customFormat="1" ht="22.5" customHeight="1">
      <c r="A100" s="81"/>
      <c r="B100" s="21" t="s">
        <v>72</v>
      </c>
      <c r="C100" s="20" t="s">
        <v>15</v>
      </c>
      <c r="D100" s="6" t="s">
        <v>73</v>
      </c>
      <c r="E100" s="6">
        <v>8</v>
      </c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1" customFormat="1" ht="22.5" customHeight="1">
      <c r="A101" s="81"/>
      <c r="B101" s="21" t="s">
        <v>91</v>
      </c>
      <c r="C101" s="20" t="s">
        <v>15</v>
      </c>
      <c r="D101" s="6" t="s">
        <v>73</v>
      </c>
      <c r="E101" s="6">
        <v>4</v>
      </c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1" customFormat="1" ht="22.5" customHeight="1">
      <c r="A102" s="81"/>
      <c r="B102" s="21" t="s">
        <v>39</v>
      </c>
      <c r="C102" s="20" t="s">
        <v>15</v>
      </c>
      <c r="D102" s="6">
        <v>3</v>
      </c>
      <c r="E102" s="6">
        <v>360</v>
      </c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1" customFormat="1" ht="22.5" customHeight="1">
      <c r="A103" s="65"/>
      <c r="B103" s="38" t="s">
        <v>116</v>
      </c>
      <c r="C103" s="39" t="s">
        <v>14</v>
      </c>
      <c r="D103" s="40" t="s">
        <v>115</v>
      </c>
      <c r="E103" s="40">
        <v>0.13</v>
      </c>
      <c r="F103" s="40"/>
      <c r="G103" s="4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1" customFormat="1" ht="50.25" customHeight="1">
      <c r="A104" s="81" t="s">
        <v>108</v>
      </c>
      <c r="B104" s="30" t="s">
        <v>133</v>
      </c>
      <c r="C104" s="16" t="s">
        <v>15</v>
      </c>
      <c r="D104" s="19"/>
      <c r="E104" s="19">
        <v>10</v>
      </c>
      <c r="F104" s="19"/>
      <c r="G104" s="19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1" customFormat="1" ht="20.25" customHeight="1">
      <c r="A105" s="81"/>
      <c r="B105" s="21" t="s">
        <v>22</v>
      </c>
      <c r="C105" s="20" t="s">
        <v>1</v>
      </c>
      <c r="D105" s="6">
        <f>1.15*2.7</f>
        <v>3.11</v>
      </c>
      <c r="E105" s="6">
        <v>31.1</v>
      </c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5" customFormat="1" ht="20.25" customHeight="1">
      <c r="A106" s="81"/>
      <c r="B106" s="21" t="s">
        <v>43</v>
      </c>
      <c r="C106" s="20" t="s">
        <v>11</v>
      </c>
      <c r="D106" s="6">
        <f>0.45*1.15</f>
        <v>0.52</v>
      </c>
      <c r="E106" s="6">
        <v>5.2</v>
      </c>
      <c r="F106" s="6"/>
      <c r="G106" s="6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s="1" customFormat="1" ht="20.25" customHeight="1">
      <c r="A107" s="81"/>
      <c r="B107" s="21" t="s">
        <v>42</v>
      </c>
      <c r="C107" s="20" t="s">
        <v>15</v>
      </c>
      <c r="D107" s="6">
        <v>1</v>
      </c>
      <c r="E107" s="6">
        <v>10</v>
      </c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1" customFormat="1" ht="20.25" customHeight="1">
      <c r="A108" s="81"/>
      <c r="B108" s="21" t="s">
        <v>40</v>
      </c>
      <c r="C108" s="20" t="s">
        <v>11</v>
      </c>
      <c r="D108" s="6">
        <v>0.14</v>
      </c>
      <c r="E108" s="6">
        <v>1.4</v>
      </c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1" customFormat="1" ht="20.25" customHeight="1">
      <c r="A109" s="65"/>
      <c r="B109" s="38" t="s">
        <v>116</v>
      </c>
      <c r="C109" s="39" t="s">
        <v>14</v>
      </c>
      <c r="D109" s="40" t="s">
        <v>115</v>
      </c>
      <c r="E109" s="40">
        <v>0.01</v>
      </c>
      <c r="F109" s="40"/>
      <c r="G109" s="4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1" customFormat="1" ht="53.25" customHeight="1">
      <c r="A110" s="81" t="s">
        <v>109</v>
      </c>
      <c r="B110" s="30" t="s">
        <v>77</v>
      </c>
      <c r="C110" s="16" t="s">
        <v>20</v>
      </c>
      <c r="D110" s="19"/>
      <c r="E110" s="19">
        <v>70</v>
      </c>
      <c r="F110" s="19"/>
      <c r="G110" s="19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1" customFormat="1" ht="20.25" customHeight="1">
      <c r="A111" s="81"/>
      <c r="B111" s="21" t="s">
        <v>38</v>
      </c>
      <c r="C111" s="20" t="s">
        <v>1</v>
      </c>
      <c r="D111" s="6">
        <f>1.15*0.583</f>
        <v>0.67</v>
      </c>
      <c r="E111" s="6">
        <v>46.9</v>
      </c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1" customFormat="1" ht="20.25" customHeight="1">
      <c r="A112" s="81"/>
      <c r="B112" s="21" t="s">
        <v>37</v>
      </c>
      <c r="C112" s="20" t="s">
        <v>11</v>
      </c>
      <c r="D112" s="6">
        <f>1.15*0.0046</f>
        <v>0.01</v>
      </c>
      <c r="E112" s="6">
        <v>0.7</v>
      </c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1" customFormat="1" ht="33" customHeight="1">
      <c r="A113" s="81"/>
      <c r="B113" s="21" t="s">
        <v>131</v>
      </c>
      <c r="C113" s="20" t="s">
        <v>20</v>
      </c>
      <c r="D113" s="6">
        <v>1.02</v>
      </c>
      <c r="E113" s="6">
        <v>71.4</v>
      </c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1" customFormat="1" ht="20.25" customHeight="1">
      <c r="A114" s="81"/>
      <c r="B114" s="21" t="s">
        <v>76</v>
      </c>
      <c r="C114" s="20" t="s">
        <v>15</v>
      </c>
      <c r="D114" s="6" t="s">
        <v>33</v>
      </c>
      <c r="E114" s="6">
        <v>30</v>
      </c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1" customFormat="1" ht="20.25" customHeight="1">
      <c r="A115" s="81"/>
      <c r="B115" s="21" t="s">
        <v>39</v>
      </c>
      <c r="C115" s="20" t="s">
        <v>15</v>
      </c>
      <c r="D115" s="6">
        <v>0.5</v>
      </c>
      <c r="E115" s="6">
        <v>35</v>
      </c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1" customFormat="1" ht="20.25" customHeight="1">
      <c r="A116" s="81"/>
      <c r="B116" s="21" t="s">
        <v>40</v>
      </c>
      <c r="C116" s="20" t="s">
        <v>11</v>
      </c>
      <c r="D116" s="6">
        <v>0.21</v>
      </c>
      <c r="E116" s="6">
        <v>14.7</v>
      </c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1" customFormat="1" ht="20.25" customHeight="1">
      <c r="A117" s="65"/>
      <c r="B117" s="38" t="s">
        <v>116</v>
      </c>
      <c r="C117" s="39" t="s">
        <v>14</v>
      </c>
      <c r="D117" s="40" t="s">
        <v>115</v>
      </c>
      <c r="E117" s="40">
        <v>0.07</v>
      </c>
      <c r="F117" s="40"/>
      <c r="G117" s="4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1" ht="27">
      <c r="A118" s="78">
        <v>20</v>
      </c>
      <c r="B118" s="31" t="s">
        <v>62</v>
      </c>
      <c r="C118" s="59" t="s">
        <v>53</v>
      </c>
      <c r="D118" s="60"/>
      <c r="E118" s="60">
        <v>135</v>
      </c>
      <c r="F118" s="60"/>
      <c r="G118" s="19"/>
      <c r="H118" s="13"/>
      <c r="I118" s="13"/>
      <c r="J118" s="13"/>
      <c r="K118" s="13"/>
    </row>
    <row r="119" spans="1:11" ht="20.25" customHeight="1">
      <c r="A119" s="78"/>
      <c r="B119" s="34" t="s">
        <v>54</v>
      </c>
      <c r="C119" s="61" t="s">
        <v>32</v>
      </c>
      <c r="D119" s="40">
        <f>10.6*1.15*0.01</f>
        <v>0.12</v>
      </c>
      <c r="E119" s="40">
        <v>16.2</v>
      </c>
      <c r="F119" s="40"/>
      <c r="G119" s="40"/>
      <c r="H119" s="13"/>
      <c r="I119" s="13"/>
      <c r="J119" s="13"/>
      <c r="K119" s="13"/>
    </row>
    <row r="120" spans="1:11" ht="19.5" customHeight="1">
      <c r="A120" s="78"/>
      <c r="B120" s="34" t="s">
        <v>55</v>
      </c>
      <c r="C120" s="39" t="s">
        <v>56</v>
      </c>
      <c r="D120" s="62">
        <f>0.38*1.15*0.01</f>
        <v>0.0044</v>
      </c>
      <c r="E120" s="40">
        <v>0.59</v>
      </c>
      <c r="F120" s="40"/>
      <c r="G120" s="40"/>
      <c r="H120" s="13"/>
      <c r="I120" s="13"/>
      <c r="J120" s="13"/>
      <c r="K120" s="13"/>
    </row>
    <row r="121" spans="1:11" ht="27">
      <c r="A121" s="78"/>
      <c r="B121" s="34" t="s">
        <v>63</v>
      </c>
      <c r="C121" s="39" t="s">
        <v>53</v>
      </c>
      <c r="D121" s="40">
        <v>1.01</v>
      </c>
      <c r="E121" s="40">
        <v>136.35</v>
      </c>
      <c r="F121" s="40"/>
      <c r="G121" s="40"/>
      <c r="H121" s="13"/>
      <c r="I121" s="13"/>
      <c r="J121" s="13"/>
      <c r="K121" s="13"/>
    </row>
    <row r="122" spans="1:11" ht="21.75" customHeight="1">
      <c r="A122" s="78"/>
      <c r="B122" s="34" t="s">
        <v>57</v>
      </c>
      <c r="C122" s="39" t="s">
        <v>10</v>
      </c>
      <c r="D122" s="40">
        <v>0.1</v>
      </c>
      <c r="E122" s="40">
        <v>13.5</v>
      </c>
      <c r="F122" s="40"/>
      <c r="G122" s="40"/>
      <c r="H122" s="15"/>
      <c r="I122" s="13"/>
      <c r="J122" s="13"/>
      <c r="K122" s="13"/>
    </row>
    <row r="123" spans="1:11" ht="13.5">
      <c r="A123" s="78"/>
      <c r="B123" s="38" t="s">
        <v>58</v>
      </c>
      <c r="C123" s="39" t="s">
        <v>10</v>
      </c>
      <c r="D123" s="40">
        <v>0.02</v>
      </c>
      <c r="E123" s="40">
        <v>2.7</v>
      </c>
      <c r="F123" s="40"/>
      <c r="G123" s="40"/>
      <c r="H123" s="15"/>
      <c r="I123" s="13"/>
      <c r="J123" s="13"/>
      <c r="K123" s="13"/>
    </row>
    <row r="124" spans="1:11" ht="27.75" customHeight="1">
      <c r="A124" s="63"/>
      <c r="B124" s="38" t="s">
        <v>116</v>
      </c>
      <c r="C124" s="39" t="s">
        <v>14</v>
      </c>
      <c r="D124" s="40" t="s">
        <v>115</v>
      </c>
      <c r="E124" s="40">
        <v>0.13</v>
      </c>
      <c r="F124" s="40"/>
      <c r="G124" s="40"/>
      <c r="H124" s="13"/>
      <c r="I124" s="13"/>
      <c r="J124" s="13"/>
      <c r="K124" s="13"/>
    </row>
    <row r="125" spans="1:7" ht="21.75" customHeight="1">
      <c r="A125" s="71" t="s">
        <v>17</v>
      </c>
      <c r="B125" s="72"/>
      <c r="C125" s="71" t="s">
        <v>11</v>
      </c>
      <c r="D125" s="73"/>
      <c r="E125" s="73"/>
      <c r="F125" s="72"/>
      <c r="G125" s="19"/>
    </row>
    <row r="126" spans="1:7" ht="21.75" customHeight="1">
      <c r="A126" s="74" t="s">
        <v>28</v>
      </c>
      <c r="B126" s="75"/>
      <c r="C126" s="74" t="s">
        <v>11</v>
      </c>
      <c r="D126" s="75"/>
      <c r="E126" s="76" t="s">
        <v>134</v>
      </c>
      <c r="F126" s="77"/>
      <c r="G126" s="6"/>
    </row>
    <row r="127" spans="1:7" ht="21.75" customHeight="1">
      <c r="A127" s="71" t="s">
        <v>16</v>
      </c>
      <c r="B127" s="72"/>
      <c r="C127" s="71" t="s">
        <v>11</v>
      </c>
      <c r="D127" s="73"/>
      <c r="E127" s="73"/>
      <c r="F127" s="72"/>
      <c r="G127" s="19"/>
    </row>
    <row r="128" spans="1:7" ht="21.75" customHeight="1">
      <c r="A128" s="74" t="s">
        <v>27</v>
      </c>
      <c r="B128" s="75"/>
      <c r="C128" s="74" t="s">
        <v>11</v>
      </c>
      <c r="D128" s="75"/>
      <c r="E128" s="76" t="s">
        <v>134</v>
      </c>
      <c r="F128" s="77"/>
      <c r="G128" s="6"/>
    </row>
    <row r="129" spans="1:7" ht="21.75" customHeight="1">
      <c r="A129" s="71" t="s">
        <v>16</v>
      </c>
      <c r="B129" s="72"/>
      <c r="C129" s="71" t="s">
        <v>11</v>
      </c>
      <c r="D129" s="73"/>
      <c r="E129" s="73"/>
      <c r="F129" s="72"/>
      <c r="G129" s="19"/>
    </row>
    <row r="130" spans="1:7" ht="21.75" customHeight="1">
      <c r="A130" s="74" t="s">
        <v>52</v>
      </c>
      <c r="B130" s="75"/>
      <c r="C130" s="74" t="s">
        <v>11</v>
      </c>
      <c r="D130" s="75"/>
      <c r="E130" s="76">
        <v>0.03</v>
      </c>
      <c r="F130" s="77"/>
      <c r="G130" s="6"/>
    </row>
    <row r="131" spans="1:7" ht="21.75" customHeight="1">
      <c r="A131" s="71" t="s">
        <v>16</v>
      </c>
      <c r="B131" s="72"/>
      <c r="C131" s="71" t="s">
        <v>11</v>
      </c>
      <c r="D131" s="73"/>
      <c r="E131" s="73"/>
      <c r="F131" s="72"/>
      <c r="G131" s="19"/>
    </row>
    <row r="132" spans="1:7" ht="21.75" customHeight="1">
      <c r="A132" s="74" t="s">
        <v>29</v>
      </c>
      <c r="B132" s="75"/>
      <c r="C132" s="74" t="s">
        <v>11</v>
      </c>
      <c r="D132" s="75"/>
      <c r="E132" s="76">
        <v>0.18</v>
      </c>
      <c r="F132" s="77"/>
      <c r="G132" s="6"/>
    </row>
    <row r="133" spans="1:7" ht="21.75" customHeight="1">
      <c r="A133" s="71" t="s">
        <v>30</v>
      </c>
      <c r="B133" s="72"/>
      <c r="C133" s="71" t="s">
        <v>11</v>
      </c>
      <c r="D133" s="73"/>
      <c r="E133" s="73"/>
      <c r="F133" s="72"/>
      <c r="G133" s="6"/>
    </row>
    <row r="134" spans="1:7" ht="51.75" customHeight="1">
      <c r="A134" s="71" t="s">
        <v>136</v>
      </c>
      <c r="B134" s="73"/>
      <c r="C134" s="73"/>
      <c r="D134" s="73"/>
      <c r="E134" s="73"/>
      <c r="F134" s="73"/>
      <c r="G134" s="72"/>
    </row>
    <row r="137" ht="26.25" customHeight="1">
      <c r="G137" s="9"/>
    </row>
    <row r="138" spans="1:7" ht="13.5">
      <c r="A138" s="79"/>
      <c r="B138" s="79"/>
      <c r="C138" s="79"/>
      <c r="D138" s="79"/>
      <c r="E138" s="79"/>
      <c r="F138" s="79"/>
      <c r="G138" s="79"/>
    </row>
  </sheetData>
  <sheetProtection/>
  <mergeCells count="51">
    <mergeCell ref="A1:G1"/>
    <mergeCell ref="A2:G2"/>
    <mergeCell ref="A3:G3"/>
    <mergeCell ref="A4:A5"/>
    <mergeCell ref="B4:B5"/>
    <mergeCell ref="C4:C5"/>
    <mergeCell ref="D4:E4"/>
    <mergeCell ref="F4:G4"/>
    <mergeCell ref="A7:A9"/>
    <mergeCell ref="A10:A12"/>
    <mergeCell ref="A13:A15"/>
    <mergeCell ref="A16:A17"/>
    <mergeCell ref="A18:A19"/>
    <mergeCell ref="A20:A21"/>
    <mergeCell ref="A22:A23"/>
    <mergeCell ref="A24:A32"/>
    <mergeCell ref="A34:A42"/>
    <mergeCell ref="A44:A48"/>
    <mergeCell ref="A50:A60"/>
    <mergeCell ref="A62:A68"/>
    <mergeCell ref="A118:A123"/>
    <mergeCell ref="A138:G138"/>
    <mergeCell ref="A70:A78"/>
    <mergeCell ref="A80:A87"/>
    <mergeCell ref="A89:A94"/>
    <mergeCell ref="A96:A102"/>
    <mergeCell ref="A104:A108"/>
    <mergeCell ref="A110:A116"/>
    <mergeCell ref="A125:B125"/>
    <mergeCell ref="C125:F125"/>
    <mergeCell ref="A126:B126"/>
    <mergeCell ref="C126:D126"/>
    <mergeCell ref="E126:F126"/>
    <mergeCell ref="A127:B127"/>
    <mergeCell ref="C127:F127"/>
    <mergeCell ref="A128:B128"/>
    <mergeCell ref="C128:D128"/>
    <mergeCell ref="E128:F128"/>
    <mergeCell ref="A129:B129"/>
    <mergeCell ref="C129:F129"/>
    <mergeCell ref="A130:B130"/>
    <mergeCell ref="C130:D130"/>
    <mergeCell ref="E130:F130"/>
    <mergeCell ref="A131:B131"/>
    <mergeCell ref="C131:F131"/>
    <mergeCell ref="A133:B133"/>
    <mergeCell ref="C133:F133"/>
    <mergeCell ref="A134:G134"/>
    <mergeCell ref="A132:B132"/>
    <mergeCell ref="C132:D132"/>
    <mergeCell ref="E132:F132"/>
  </mergeCells>
  <printOptions horizontalCentered="1"/>
  <pageMargins left="0.118110236220472" right="0.118110236220472" top="0.551181102362205" bottom="0.511811023622047" header="0.31496062992126" footer="0.31496062992126"/>
  <pageSetup cellComments="asDisplayed" horizontalDpi="600" verticalDpi="600" orientation="portrait" paperSize="9" scale="95" r:id="rId1"/>
  <headerFooter alignWithMargins="0">
    <oddHeader>&amp;Rდანართი № 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giorgi kavlelashvili</cp:lastModifiedBy>
  <cp:lastPrinted>2018-08-30T13:58:08Z</cp:lastPrinted>
  <dcterms:created xsi:type="dcterms:W3CDTF">1996-10-14T23:33:28Z</dcterms:created>
  <dcterms:modified xsi:type="dcterms:W3CDTF">2018-08-31T11:26:54Z</dcterms:modified>
  <cp:category/>
  <cp:version/>
  <cp:contentType/>
  <cp:contentStatus/>
</cp:coreProperties>
</file>