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tabRatio="761" activeTab="0"/>
  </bookViews>
  <sheets>
    <sheet name="-1-" sheetId="1" r:id="rId1"/>
  </sheets>
  <definedNames/>
  <calcPr fullCalcOnLoad="1"/>
</workbook>
</file>

<file path=xl/sharedStrings.xml><?xml version="1.0" encoding="utf-8"?>
<sst xmlns="http://schemas.openxmlformats.org/spreadsheetml/2006/main" count="1813" uniqueCount="436">
  <si>
    <t>№</t>
  </si>
  <si>
    <t>რაოდენობა</t>
  </si>
  <si>
    <t>მასალა</t>
  </si>
  <si>
    <t>ხელფასი</t>
  </si>
  <si>
    <t>ჯამი</t>
  </si>
  <si>
    <t>კვ.მ</t>
  </si>
  <si>
    <t>კგ</t>
  </si>
  <si>
    <t>კუბ.მ</t>
  </si>
  <si>
    <t>ზედნადები ხარჯი</t>
  </si>
  <si>
    <t>მოგება</t>
  </si>
  <si>
    <t>სულ</t>
  </si>
  <si>
    <t>#</t>
  </si>
  <si>
    <t>ობიექტების ჩამონათვალი</t>
  </si>
  <si>
    <t>ღირებულება (ლარი)</t>
  </si>
  <si>
    <t>შიდა წყალმომარაგება და კანალიზაცია</t>
  </si>
  <si>
    <t>ელ. მომარაგება</t>
  </si>
  <si>
    <t>სუსტი დენები</t>
  </si>
  <si>
    <t>გაფას №</t>
  </si>
  <si>
    <t>სამუშაოებისა და ხარჯების დასახელება</t>
  </si>
  <si>
    <t>განზ.</t>
  </si>
  <si>
    <t>3</t>
  </si>
  <si>
    <t>მანქ./მექანიზმ.</t>
  </si>
  <si>
    <t>ღირებულება ლარი</t>
  </si>
  <si>
    <t>ერთ. ფასი</t>
  </si>
  <si>
    <t>ნორმატ. ერთ.</t>
  </si>
  <si>
    <t>საპრ.</t>
  </si>
  <si>
    <t>მასალების სატრანსპორტო ხარჯი</t>
  </si>
  <si>
    <t>კაც/სთ</t>
  </si>
  <si>
    <t>ლარი</t>
  </si>
  <si>
    <t>შრომის დანახარჯი</t>
  </si>
  <si>
    <t>მანქანები</t>
  </si>
  <si>
    <t>სხვა მასალა</t>
  </si>
  <si>
    <t>კედლები და ტიხრები</t>
  </si>
  <si>
    <t>გარე სამუშაოები</t>
  </si>
  <si>
    <t>საბაზრო</t>
  </si>
  <si>
    <t>ქვიშა-ცემენტის ხსნარი</t>
  </si>
  <si>
    <t>მდფ-ის კარის ბლოკის მოწყობა</t>
  </si>
  <si>
    <t>მდფ-ის კარის ბლოკი ხელსაწყოებით (ყრუ)</t>
  </si>
  <si>
    <t>СНиП IV-2-82 11-1-6</t>
  </si>
  <si>
    <t>СНиП IV-2-82 11-8-1.2</t>
  </si>
  <si>
    <t>იატაკზე კერამოგრანიტის ფილების დაგება</t>
  </si>
  <si>
    <t>კერამოგრანიტის ფილები მაღალი ხარისხის</t>
  </si>
  <si>
    <t>წებო-ცემენტი</t>
  </si>
  <si>
    <t>პლინტუსების მოწყობა კერამოგრანიტის ფილებით</t>
  </si>
  <si>
    <t>იატაკზე ლამინირებული ფილების დაგება პლინტუსების მოწყობით</t>
  </si>
  <si>
    <t>СНиП IV-2-82 15-14-1</t>
  </si>
  <si>
    <t>მინაბამბა 5სმ</t>
  </si>
  <si>
    <t>კერამიკული ფილები (კაფელის ფილა)</t>
  </si>
  <si>
    <t>ჭერების დამუშავება და შეღებვა წყალემულსიის საღებავით</t>
  </si>
  <si>
    <t>საფითხნი</t>
  </si>
  <si>
    <t>წყალემულსიის საღებავი</t>
  </si>
  <si>
    <t>კედლების დამუშავება და შეღებვა წყალემულსიის საღებავით</t>
  </si>
  <si>
    <t>მოწყობილობა</t>
  </si>
  <si>
    <t>კანალიზაცია</t>
  </si>
  <si>
    <t>ცივი წყალი</t>
  </si>
  <si>
    <t>ცხელი წყალი</t>
  </si>
  <si>
    <t>СНиП IV-2-82 17-1-5</t>
  </si>
  <si>
    <t>СНиП IV-2-82 17-4-1</t>
  </si>
  <si>
    <t>СНиП IV-2-82 17-1-10</t>
  </si>
  <si>
    <t>СНиП IV-2-82 17-6-1</t>
  </si>
  <si>
    <t>СНиП IV-2-82 16-6-2</t>
  </si>
  <si>
    <t>СНиП IV-2-82 16-12-1</t>
  </si>
  <si>
    <t>კომპ.</t>
  </si>
  <si>
    <t>გრძ.მ</t>
  </si>
  <si>
    <t>ხელსაბანი შემრევით და ბოთლისებური სიფონით</t>
  </si>
  <si>
    <t>ხელსაბანის ფეხი</t>
  </si>
  <si>
    <t>უნიტაზი ჩამრეცხი ავზით და გოფრირებული მილით</t>
  </si>
  <si>
    <t>ტრაპი Ø-100მმ</t>
  </si>
  <si>
    <t>პლასტმასის კანალიზაციის მილის მონტაჟი</t>
  </si>
  <si>
    <t>პლასტმასის სამკაპი 90 გრად. Ø110/50</t>
  </si>
  <si>
    <t>პლასტმასის სამკაპი 90 გრად. Ø50/50</t>
  </si>
  <si>
    <t>პლასტმასის მუხლი Ø-50</t>
  </si>
  <si>
    <t>პლასტმასის წამგვარი 135 Ø50</t>
  </si>
  <si>
    <t>პლასტიკური ქურო Ø50</t>
  </si>
  <si>
    <t>პლასტიკური სამაგრი Ø50</t>
  </si>
  <si>
    <t>ბეტ ლურსმანი</t>
  </si>
  <si>
    <t>ვენტილების და უკუსარქველების მონტაჟი</t>
  </si>
  <si>
    <t>ზედნადები ხარჯი მონტაჟის ღირებულებაზე</t>
  </si>
  <si>
    <t>მათ შორის დანადგარები</t>
  </si>
  <si>
    <t>მოგება განადგარების ღირებულების გამოკლებით</t>
  </si>
  <si>
    <t>კომპ</t>
  </si>
  <si>
    <t>გათბობის მილგაყვანილობა</t>
  </si>
  <si>
    <t>ფოლადის პანელური რადიატორები</t>
  </si>
  <si>
    <t>СНиП IV-2-82 20-31-1</t>
  </si>
  <si>
    <t>СНиП IV-2-82 18-2-6</t>
  </si>
  <si>
    <t>ჰაერგამშვები ვენტილი</t>
  </si>
  <si>
    <t>დამცლელი ვენტილი</t>
  </si>
  <si>
    <t>СНиП IV-2-82 18-5-1</t>
  </si>
  <si>
    <t>ფოლადის პანელური რადიატორების მონტაჟი</t>
  </si>
  <si>
    <t>კაბელები</t>
  </si>
  <si>
    <t>ფურნიტირა</t>
  </si>
  <si>
    <t>სანათები</t>
  </si>
  <si>
    <t>სამონტაჟო მასალა</t>
  </si>
  <si>
    <t>8-402-1</t>
  </si>
  <si>
    <t>8-591-7</t>
  </si>
  <si>
    <t>8-591-2</t>
  </si>
  <si>
    <t>8-599-1</t>
  </si>
  <si>
    <t>მეტრი</t>
  </si>
  <si>
    <t>სხვა მასალები</t>
  </si>
  <si>
    <t>კაბელების მონტაჟი</t>
  </si>
  <si>
    <t>საშტეფსელო როზეტების მონტაჟი</t>
  </si>
  <si>
    <t>ჩამრთველების მონტაჟი</t>
  </si>
  <si>
    <t>სანათების მონტაჟი</t>
  </si>
  <si>
    <t>როზეტის ბუდე</t>
  </si>
  <si>
    <t>კომპიუტერის როზეტის მონტაჟი</t>
  </si>
  <si>
    <t>ლამინირებული პარკეტი მაღალი ხარისხის</t>
  </si>
  <si>
    <t>კანალიზაციის პლასტმასის მილი Ø-50</t>
  </si>
  <si>
    <t>თაბაშირ-მუყაოს ნესტგამძლე ფილა</t>
  </si>
  <si>
    <t>პროფილი UW</t>
  </si>
  <si>
    <t>პროფილი CW</t>
  </si>
  <si>
    <t>შურუპი</t>
  </si>
  <si>
    <t>არმირების ლენტი</t>
  </si>
  <si>
    <t>დუბელი</t>
  </si>
  <si>
    <t>თაბაშირ-მუყაოს ფილა</t>
  </si>
  <si>
    <t>СНиП IV-2-82 9-14-6</t>
  </si>
  <si>
    <t>СНиП IV-2-82 9-14-5</t>
  </si>
  <si>
    <t>პროფილი CD</t>
  </si>
  <si>
    <t>CD პროფილის გადასაბმელი</t>
  </si>
  <si>
    <t>CD პროფილის ჯვარედინი გადასაბმელი</t>
  </si>
  <si>
    <t>პროფილის საკიდი</t>
  </si>
  <si>
    <t>СНиП IV-2-82 15-168-10</t>
  </si>
  <si>
    <t>СНиП IV-2-82 15-156-4</t>
  </si>
  <si>
    <t>ფასონური ნაწილები</t>
  </si>
  <si>
    <t>СНиП IV-2-82 16-24-3</t>
  </si>
  <si>
    <t>СНиП IV-2-82 16-24-2</t>
  </si>
  <si>
    <t>8-573-3</t>
  </si>
  <si>
    <t>8-574-24</t>
  </si>
  <si>
    <t>8-574-18</t>
  </si>
  <si>
    <t>10-54-1</t>
  </si>
  <si>
    <t>დასაშლელი კონსტრუქციები</t>
  </si>
  <si>
    <t>2</t>
  </si>
  <si>
    <t>ტონა</t>
  </si>
  <si>
    <t>ВЗЕР  1-3</t>
  </si>
  <si>
    <t>СНиП IV-2-82 46-32-3</t>
  </si>
  <si>
    <t>СНиП IV-2-82 46-32-2</t>
  </si>
  <si>
    <t>შრომითი რესურსები</t>
  </si>
  <si>
    <t>ნაგვის დატვირთვა ავტომანქანაზე ხელით</t>
  </si>
  <si>
    <t>ნაგვის ტრანსპორტირება ავტოთვითმცლელით 25კმ მანძილზე</t>
  </si>
  <si>
    <t>СНиП IV-2-82 8-15-1</t>
  </si>
  <si>
    <t>ცალი</t>
  </si>
  <si>
    <t xml:space="preserve">СНиП IV-2-82 10-10-3 </t>
  </si>
  <si>
    <t>6</t>
  </si>
  <si>
    <t>4</t>
  </si>
  <si>
    <t>5</t>
  </si>
  <si>
    <t>7</t>
  </si>
  <si>
    <t>1</t>
  </si>
  <si>
    <t>СНиП IV-2-82 16-6-3</t>
  </si>
  <si>
    <t>ჩამკეტ-მარეგულირებელი ვენტილი</t>
  </si>
  <si>
    <t xml:space="preserve">ჩამკეტ-მარეგულირებელი ვენტილი </t>
  </si>
  <si>
    <t>ავტომატური ამომრთველების მონტაჟი</t>
  </si>
  <si>
    <t>გაზის შიდა ქსელის მოწყობა</t>
  </si>
  <si>
    <t>სულ:</t>
  </si>
  <si>
    <t>დროებითი შენობა-ნაგებობები 1,2%</t>
  </si>
  <si>
    <t>სამშენებლო ნაწილი</t>
  </si>
  <si>
    <t>გათბობა-კონდიცირება</t>
  </si>
  <si>
    <t>ინტერიერში მოსაწყობი ფრაგმენტები</t>
  </si>
  <si>
    <t>კარ-ფანჯარა</t>
  </si>
  <si>
    <t>იატაკები</t>
  </si>
  <si>
    <t xml:space="preserve">ჭერები </t>
  </si>
  <si>
    <t>გამწოვი სავენტილაციო სისტემა</t>
  </si>
  <si>
    <t>სპლიტ კონდიციონერების მონტაჟი</t>
  </si>
  <si>
    <t>გათბობის და ცხელი წყლის მილგაყვანილობა</t>
  </si>
  <si>
    <t>ელ. გამანაწილებელი ფარი</t>
  </si>
  <si>
    <t>გაზმომარაგების შიდა ქსელი</t>
  </si>
  <si>
    <t>16-20-1</t>
  </si>
  <si>
    <t>შეჭრა დაბალი წნევის გაზსადენში</t>
  </si>
  <si>
    <t>ფიტინგი</t>
  </si>
  <si>
    <t>კედელზე დასაკიდ ქვაბთან მიერთება</t>
  </si>
  <si>
    <t>16-7-3</t>
  </si>
  <si>
    <t>ტექზედამხედველობა</t>
  </si>
  <si>
    <t>ზედნადები ხარჯი შიდა სანტექნიკურ სამუშაოებზე</t>
  </si>
  <si>
    <t>СНиП IV-2-82 46-31-2</t>
  </si>
  <si>
    <t>СНиП IV-2-82 46-31-12</t>
  </si>
  <si>
    <t>СНиП IV-2-82 46-15-2</t>
  </si>
  <si>
    <t>СНиП IV-2-82 46-61-4</t>
  </si>
  <si>
    <t>ВЗЕР  1-127 1-128</t>
  </si>
  <si>
    <t>15,21</t>
  </si>
  <si>
    <t>არსებული ცემენტის მოჭიმვის აყრა</t>
  </si>
  <si>
    <t>კარის ბლოკის დემონტაჟი</t>
  </si>
  <si>
    <t>ფანჯრის ბლოკის დემონტაჟი</t>
  </si>
  <si>
    <t>კედლების მოწყობა წვრილი სამშენებლო ბლოკით 39*19*19სმ</t>
  </si>
  <si>
    <t>სამშენებლო ბლოკი</t>
  </si>
  <si>
    <t xml:space="preserve">СНиП IV-2-82 10-60-3 </t>
  </si>
  <si>
    <t>ლამინირებული დსპ 18მმ (BAMBU)</t>
  </si>
  <si>
    <t>ნესტგამძლე თაბაშირ-მუყაოს ფილა</t>
  </si>
  <si>
    <t>ლამინირებული დსპ (თეთრი ფერის)</t>
  </si>
  <si>
    <t>ფრაგმენტი №2-ს მოწყობა</t>
  </si>
  <si>
    <t>კვადრატული მილი</t>
  </si>
  <si>
    <t>ფრაგმენტი №3-ს მოწყობა</t>
  </si>
  <si>
    <t>საფოსტო ყუთი</t>
  </si>
  <si>
    <t>СНиП IV-2-82 9-17-5</t>
  </si>
  <si>
    <t>СНиП IV-2-82 10-10-1</t>
  </si>
  <si>
    <t>СНиП IV-2-82 9-17-1</t>
  </si>
  <si>
    <t>ლითონის დეკორატიული ბადის დამზადება და მონტაჟი (კარებით)</t>
  </si>
  <si>
    <t>სამშენებლო ჭანჭიკი</t>
  </si>
  <si>
    <t>ელექტროდი</t>
  </si>
  <si>
    <t>შავი ფერის ალუმინის შემინული კარის და ვიტრაჟების მოწყობა</t>
  </si>
  <si>
    <t>ალუმინის კარები და ვიტრაჟები (ცისფრად დაბურული) მინატრიპლექსი 4მმ მათ შორის 2მმ გამჭვირვალე თხევადი პოლიმერით შევსებული (სრული ქარხნული მზადყოფნით)</t>
  </si>
  <si>
    <t>ლითონის სამაგრი კონსტრუქცია</t>
  </si>
  <si>
    <t>მეტალოპლასტმასის ფანჯრების მოწყობა</t>
  </si>
  <si>
    <t>მეტალოპლასტმასის ფანჯარა (კომპლექტში)</t>
  </si>
  <si>
    <t>პაკლი</t>
  </si>
  <si>
    <t>რუბეროიდი</t>
  </si>
  <si>
    <t>ლითონის კარის ბლოკი ხელსაწყოებით (ყრუ)</t>
  </si>
  <si>
    <t>მონტაჟისთვის საჭირო ლითნის ელემენტები</t>
  </si>
  <si>
    <t>იატაკზე დასამაგრებელი კარის ფიქსატორის მოწყობა</t>
  </si>
  <si>
    <t>СНиП IV-2-82 11-36-3</t>
  </si>
  <si>
    <t>ღორღი 5-10მმ</t>
  </si>
  <si>
    <t>ქვიშა-ცემენტის ხსნარი 1:3</t>
  </si>
  <si>
    <t>СНиП IV-2-82 15-168-9</t>
  </si>
  <si>
    <t>თაბაშირ-მუყაოს შეკიდული ჭერი კარკასით</t>
  </si>
  <si>
    <t>СНиП IV-2-82 8-2-2</t>
  </si>
  <si>
    <t>СНиП IV-2-82 15-164-8</t>
  </si>
  <si>
    <t>ხარაჩოს მოწყობა</t>
  </si>
  <si>
    <t>ხარაჩოს ლითონის ელემენტები</t>
  </si>
  <si>
    <t>ხარაჩოს ხის ელემენტები</t>
  </si>
  <si>
    <t>ფენილის ფარი</t>
  </si>
  <si>
    <t>ლითონის კარის შეღებვა ზეთოვანი საღებავით ორჯერ</t>
  </si>
  <si>
    <t>ზეთოვანი საღებავი</t>
  </si>
  <si>
    <t>ოლიფა</t>
  </si>
  <si>
    <t>ლითონის დეკორატიული ბადის შეღებვა ზეთოვანი საღებავით ორჯერ</t>
  </si>
  <si>
    <t>СНиП IV-2-82 15-52-1</t>
  </si>
  <si>
    <t>მანქ/სთ</t>
  </si>
  <si>
    <t>ლითონის გისოსის დამზადება და მონტაჟი (მეტალო-პლასტმასის ფანჯრებზე)</t>
  </si>
  <si>
    <t>ლითონის გისოსი</t>
  </si>
  <si>
    <t>ლითონის გისოსის შეღებვა ზეთოვანი საღებავით ორჯერ</t>
  </si>
  <si>
    <t>ფასადის კედლების შელესვა ქვიშა-ცემენტის ხსნარით</t>
  </si>
  <si>
    <t>ხსნარის ტუმბო 3 კუბ/მ-სთ</t>
  </si>
  <si>
    <t>მინაქსოვილის ბადე (სამაგრი ელემენტებით)</t>
  </si>
  <si>
    <t>კარ-ფანჯრების ფერდილების შელესვა ქვიშა-ცემენტის ხსნარით</t>
  </si>
  <si>
    <t>ფასადის კედლების ორჯერ დაშხეფვა (დეკორატიული ცემენტის და ყვითელი ქვიშის ხსნარით)</t>
  </si>
  <si>
    <t>დეკორატიული ცემენტი</t>
  </si>
  <si>
    <t>ყვითელი ქვიშა ხსნარის</t>
  </si>
  <si>
    <t>СНиП IV-2-82 15-52-3</t>
  </si>
  <si>
    <t>ფასადის შეღებვა (ფერი შეთანხმებით)</t>
  </si>
  <si>
    <t>ფასადის საღებავი</t>
  </si>
  <si>
    <t>გამხსნელი</t>
  </si>
  <si>
    <t>საფითხნი ფასადის</t>
  </si>
  <si>
    <t>საგრუნტი</t>
  </si>
  <si>
    <t>СНиП IV-2-82 29-142-1</t>
  </si>
  <si>
    <t>СНиП IV-2-82 15-12-1</t>
  </si>
  <si>
    <t>წებო-ცემენტი (ყინვა-გამძლე)</t>
  </si>
  <si>
    <t>ბაზალტის ფილა</t>
  </si>
  <si>
    <t>ნიჟარა შემრევით და ბოთლისებური სიფონით (კარადით)</t>
  </si>
  <si>
    <t>ჭურჭლის სარეცხი ნიჟარა შემრევით და ბოთლისებური სიფონით</t>
  </si>
  <si>
    <t>СНиП IV-2-82 16-6-1</t>
  </si>
  <si>
    <t>მინაბოჭკოვანი წყალსადენის მილის მონტაჟი</t>
  </si>
  <si>
    <t>მინაბოჭკოვანი მუხლი Ø-20</t>
  </si>
  <si>
    <t>მინაბოწკოვანი მუხლი Ø-20 შიგა</t>
  </si>
  <si>
    <t>პლასტმასის სამაგრი Ø20</t>
  </si>
  <si>
    <t>გარე დაყენების ცხაურა</t>
  </si>
  <si>
    <t xml:space="preserve">სპლიტ კონდიციონერი სიმძლავრით 24000 BTU/H (სრული ავტომატიკით აღჭურვილი და ეკოლოგიურად სუფთა სამაცივრო აგენტზე R410A, მომუშავე სპლიტ კონდიციონერის გარე ბლოკით  t=-9°C, ზამთრის გარე ტემპერატურის დროს და სპლიტ კონდიციონერის, კედლის ტიპის შიდა ბლოკით, აღჭურვილი: სრული ავტომატიკით, მართვის პულტით, ჰაერის გამწმენდი ფილტრით) </t>
  </si>
  <si>
    <t xml:space="preserve">სპლიტ კონდიციონერი სიმძლავრით 9000 BTU/H (სრული ავტომატიკით აღჭურვილი და ეკოლოგიურად სუფთა სამაცივრო აგენტზე R410A, მომუშავე სპლიტ კონდიციონერის გარე ბლოკით  t=-9°C, ზამთრის გარე ტემპერატურის დროს და სპლიტ კონდიციონერის, კედლის ტიპის შიდა ბლოკით, აღჭურვილი: სრული ავტომატიკით, მართვის პულტით, ჰაერის გამწმენდი ფილტრით) </t>
  </si>
  <si>
    <t>წყლის გამათბობელი ქვაბი</t>
  </si>
  <si>
    <t>ქვაბთან მისაერთებელი კომპლექტი</t>
  </si>
  <si>
    <t>8-574-19</t>
  </si>
  <si>
    <t xml:space="preserve">გამ. კარადა </t>
  </si>
  <si>
    <t>1-ანი ჩამრთველი 10A</t>
  </si>
  <si>
    <t>2-ანი ჩამრთველი 10A</t>
  </si>
  <si>
    <t>8-418-1</t>
  </si>
  <si>
    <t>8-418-3</t>
  </si>
  <si>
    <t>კოლოფი ხელსაწყოებისთვის (ფარული მონტაჟი)</t>
  </si>
  <si>
    <t>თვითდნობადი გოფრირებული მილის მონტაჟი</t>
  </si>
  <si>
    <t>თვითდნობადი ორკედლიანი გოფრირებული მილი დ-40</t>
  </si>
  <si>
    <t xml:space="preserve">მოგება </t>
  </si>
  <si>
    <t>კომპიუტერული ქსელის მოწყობა</t>
  </si>
  <si>
    <t>24 პორტიანი კომპიუტერული პაჩპანელი</t>
  </si>
  <si>
    <t>პაჩკორდი 1.0მ</t>
  </si>
  <si>
    <t>სამონტაჟო რეკი 600X550X500მმ</t>
  </si>
  <si>
    <t>კედლის გახვრეტა გარცმისთვის</t>
  </si>
  <si>
    <t>გაუთვალისწინებელი ხარჯი 3%</t>
  </si>
  <si>
    <t>СНиП IV-2-82 46-23-4</t>
  </si>
  <si>
    <t>შეკიდული ჭერის დემონტაჟი (კონსტუქციით)</t>
  </si>
  <si>
    <t>СНиП IV-2-82 46-27-5</t>
  </si>
  <si>
    <t>არსებული ფილების დემონტაჟი</t>
  </si>
  <si>
    <t>აგურის კედლების და ტიხრების დემონტაჟი</t>
  </si>
  <si>
    <t>ფანჯრის გისოსის დემონტაჟი</t>
  </si>
  <si>
    <t>СНиП IV-2-82 9-5-1</t>
  </si>
  <si>
    <t>ნაგვის გადაადგილება ურიკით 20მ მანძილზე</t>
  </si>
  <si>
    <t>СНиП IV-2-82 25-8-15</t>
  </si>
  <si>
    <t xml:space="preserve"> ლამინირებული დსპ-ს დახლის დემონტაჟი </t>
  </si>
  <si>
    <t>კუბ/მ</t>
  </si>
  <si>
    <t>СНиП IV-2-82 46-30-2</t>
  </si>
  <si>
    <t>ხის იატაკის დემონტაჟი (კონსტრუქციით)</t>
  </si>
  <si>
    <t>ლინონიუმის იატაკის  დემონტაჟი</t>
  </si>
  <si>
    <t xml:space="preserve">ღორღის ფენის მოწყობა დატკეპნით </t>
  </si>
  <si>
    <t>СНиП IV-2-82 11-30-7</t>
  </si>
  <si>
    <t>СНиП IV-2-82 11-27-6</t>
  </si>
  <si>
    <t>ლითონის იატაკებს შორის გადამყვანი</t>
  </si>
  <si>
    <t>ტიხრების მოწყობა ნესტგამძლე თაბაშირ-მუყაოს ფილებით კარკასით და მინაბამბის იზოლაციით</t>
  </si>
  <si>
    <t>ტიხრების მოწყობა ჩვეულებრივი თაბაშირ-მუყაოს ფილებით კარკასით და მინაბამბის იზოლაციით</t>
  </si>
  <si>
    <t xml:space="preserve">შიდა კედლების მოპირკეთება თაბაშირ-მუყაოს ფილებით კარკასით და მინაბამბის იზოლაციით </t>
  </si>
  <si>
    <t>СНиП IV-2-82 10-60-2</t>
  </si>
  <si>
    <t>СНиП IV-2-82 10-60-4</t>
  </si>
  <si>
    <t>შიდა კედლების მოპირკეთება ნესტგამძლე თაბაშირ-მუყაოს ფილებით კარკასით და  მინაბამბის იზოლაციით</t>
  </si>
  <si>
    <t xml:space="preserve">იატაკზე მოჭიმვის მოწყობა ქვიშა-ცემენტის ხსნარით </t>
  </si>
  <si>
    <t>ტიხრის მოწყობა ჩვეულებრივი თაბაშირ-მუყაოს ფილებით კარკასით და ცალი მხრიდან ლამინირებული დსპ-ს მიკვრით</t>
  </si>
  <si>
    <t>არსებული გაზონის და ასფალტის ფენის დემონტაჟი (სიღრმით 100-მმ)</t>
  </si>
  <si>
    <t>მასიური ლითონის კარის და გისოსიანი ფრამუგის დამზადება და მონტაჟი (2მმ-ანი ფურცლოვანი ფოლადით)</t>
  </si>
  <si>
    <t xml:space="preserve">ფასადის კედლის  მოპირკეთება მოხვეწილი ბაზალტის ფილებით </t>
  </si>
  <si>
    <t>ფასადზე წყალშემკრები მილების მოწყობა</t>
  </si>
  <si>
    <t xml:space="preserve"> წყალშემკრები მილი თავისი სამაგრებით</t>
  </si>
  <si>
    <t xml:space="preserve"> წყალშემკრები მილის მუხლი</t>
  </si>
  <si>
    <t>შესასვლელი  პანდუსის მოწყობა</t>
  </si>
  <si>
    <t>ბეტონი M=200</t>
  </si>
  <si>
    <t xml:space="preserve"> პანდუსის მოპირკეთება ბაზალტის ფილებით</t>
  </si>
  <si>
    <t>ბორდიური</t>
  </si>
  <si>
    <t>სანიაღვრე მილი</t>
  </si>
  <si>
    <t xml:space="preserve"> პანდუსის  და უკანა ტროტუარის მოწყობა</t>
  </si>
  <si>
    <t xml:space="preserve">ტროტუარის მოწყობა ქვიშა-ცემენტის ხსნარით </t>
  </si>
  <si>
    <t xml:space="preserve">სპლიტ კონდიციონერი სიმძლავრით18000 BTU/H (სრული ავტომატიკით აღჭურვილი და ეკოლოგიურად სუფთა სამაცივრო აგენტზე R410A, მომუშავე სპლიტ კონდიციონერის გარე ბლოკით  t=-9°C, ზამთრის გარე ტემპერატურის დროს და სპლიტ კონდიციონერის, კედლის ტიპის შიდა ბლოკით, აღჭურვილი: სრული ავტომატიკით, მართვის პულტით, ჰაერის გამწმენდი ფილტრით) </t>
  </si>
  <si>
    <t>იატაკში სამონტაჟო კოლოფი</t>
  </si>
  <si>
    <t xml:space="preserve">24 პორტიანი კომპიუტერული სვიჩი </t>
  </si>
  <si>
    <t>შეკიდული ჭერის მოწყობა თაბაშირ-მუყაოს ფილებით კარკასის მოწყობით</t>
  </si>
  <si>
    <t xml:space="preserve">შეკიდული ჭერის მოწყობა ნესგამძლე თაბაშირ-მუყაოს ფილებით კარკასის მოწყობით </t>
  </si>
  <si>
    <t>თვითდნობადი გოფრირებული მილი  დ-25</t>
  </si>
  <si>
    <t>СНиП IV-2-82 1-78-3</t>
  </si>
  <si>
    <t>СНиП IV-2-82 1-81-2</t>
  </si>
  <si>
    <t>კედლებიდან მოსაპირკეთებელი მასალის დემონტაჟი (კონსტრუქციით)</t>
  </si>
  <si>
    <t>ფასადებზე არსებული ნალესის მოხსნა</t>
  </si>
  <si>
    <t>მიწის უკან ჩაყრა ხელთ</t>
  </si>
  <si>
    <t>მიწის გათხრა ხელით (წყლის და კანალიზაციის მილების მოსაწყობათ)</t>
  </si>
  <si>
    <t>ლამინირებული პლინტუსი (გადამყვანებით და შიდა და გარე კუთხეებით)</t>
  </si>
  <si>
    <t>სახანძრო სიგნალიზაციის მოწყობა</t>
  </si>
  <si>
    <t>სახანძრო სირენა</t>
  </si>
  <si>
    <t>სახანძრო არასამისამართო საგანგაშო ღილაკი</t>
  </si>
  <si>
    <t>არასამისამართო სახანძრო სიგნალიზაციის საკონტროლო პანელის მოწყობა 4 ზონიანი (12ვ. 7ამპ. აკუმულატორით)</t>
  </si>
  <si>
    <t>არასამისამართო კვამლის დეტექტორები (სამაგრი ძირით)</t>
  </si>
  <si>
    <t xml:space="preserve">სახანძრო სიგნალიზაციის კაბელი JY(st)-Y2*2*1 </t>
  </si>
  <si>
    <t>ლითონის დეკორატიული მოჩარჩოება კონდიციონერის გარე ბლოკებზე</t>
  </si>
  <si>
    <t>ლითონის ჩარჩო</t>
  </si>
  <si>
    <t>ლითონის დეკორატიული ჩარჩოს შეღებვა ზეთოვანი საღებავით ორჯერ</t>
  </si>
  <si>
    <t>СНиП IV-2-82 46-19-3</t>
  </si>
  <si>
    <t>სამონტაჟო ხვრელების მოწყობა</t>
  </si>
  <si>
    <t>ფოლადის მილი შიდა დ=15*2.7-მმ</t>
  </si>
  <si>
    <t xml:space="preserve"> ფოლადის მილის მონტაჟი პნევმო გამოცდით  დ=15მმ</t>
  </si>
  <si>
    <t xml:space="preserve"> ფოლადის მილის მონტაჟი პნევმო გამოცდით  დ=20მმ</t>
  </si>
  <si>
    <t>ფოლადის მილი შიდა დ=20*2.7-მმ</t>
  </si>
  <si>
    <t>16-7-5</t>
  </si>
  <si>
    <t xml:space="preserve"> ფოლადის მილის გატარება გარცმის მილში დ=32მმ</t>
  </si>
  <si>
    <t>ფოლადის მილი შიდა დ=32მმ</t>
  </si>
  <si>
    <t>16-12-1</t>
  </si>
  <si>
    <t>ბურთულიანი ონკანის მოწყობა</t>
  </si>
  <si>
    <t>ბურთულიანი ონკანი დ=15-მმ</t>
  </si>
  <si>
    <t>ცალმხრივი ხრახნი დ=15-მმ</t>
  </si>
  <si>
    <t>მუხლი დ=20-მმ</t>
  </si>
  <si>
    <t>გაზსადენის შეღებვა</t>
  </si>
  <si>
    <t>კვ/მ</t>
  </si>
  <si>
    <t>შტუცერი დ=15მმ</t>
  </si>
  <si>
    <t>რეზინის ქსოვილიანი შლანგი</t>
  </si>
  <si>
    <t>სამაგრი დეტალები</t>
  </si>
  <si>
    <t>ტ</t>
  </si>
  <si>
    <t>ავტოფარეხის სარემონტო სამუშაოები</t>
  </si>
  <si>
    <t>ლითონის იატაკის დემონტაჟი (კონსტრუქციით)</t>
  </si>
  <si>
    <t>ლითონის კარის ბლოკის დემონტაჟი</t>
  </si>
  <si>
    <t>მიწის გათხრა ხელით (ფუნდამენტისთვის)</t>
  </si>
  <si>
    <t>СНиП IV-2-82 46-28-3</t>
  </si>
  <si>
    <t>მოსაწყობი კონსტრუქციები</t>
  </si>
  <si>
    <t>СНиП IV-2-82 11-1-11</t>
  </si>
  <si>
    <t>კედლების მოწყობა წვრილი სამშენებლო ბლოკით 39*19*19სმ (სიმაღლით800-მმ)</t>
  </si>
  <si>
    <t>არსებული ლითონის კარის რეაბილიტაცია და მონტაჟი</t>
  </si>
  <si>
    <t>შეკიდული ჭერის მოწყობა დ.ს.პ.-ს ფილებით კარკასის მოწყობით</t>
  </si>
  <si>
    <t>დ.ს.პ.-ს ფილა</t>
  </si>
  <si>
    <t>ბლოკის  კედლების შელესვა ქვიშა-ცემენტის ხსნარით</t>
  </si>
  <si>
    <t xml:space="preserve"> კედლების ორჯერ დაშხეფვა (დეკორატიული ცემენტის და ყვითელი ქვიშის ხსნარით)</t>
  </si>
  <si>
    <t>ბლოკის კედლების  შეღებვა (ფერი შეთანხმებით)</t>
  </si>
  <si>
    <t>ლითონის კარის  და კედლების დამუშავება და  შეღებვა ზეთოვანი საღებავით ორჯერ</t>
  </si>
  <si>
    <t>ასბესტოცემენტის სახურავის დემონტაჟი (კონსრუქციით)</t>
  </si>
  <si>
    <t>ბეტონის საფუძვლის მოწყობა  (ფუნდამენტი 20*40-ზე)</t>
  </si>
  <si>
    <t>ბეტონი მ200</t>
  </si>
  <si>
    <t>გლინულა</t>
  </si>
  <si>
    <t xml:space="preserve">СНиП IV-2-82 12-8-5 </t>
  </si>
  <si>
    <t>პროფილირებული თუნუქის მოწყობა</t>
  </si>
  <si>
    <t>პროფილირებული თუნუქი 0.50-მმ</t>
  </si>
  <si>
    <t xml:space="preserve">კოლოფი ხელსაწყოებისთვის </t>
  </si>
  <si>
    <t xml:space="preserve">საკაბელო არხი </t>
  </si>
  <si>
    <t xml:space="preserve">საკაბელო არხის მოწყომა </t>
  </si>
  <si>
    <t>ელექტროობა (გარე მონტაჟი)</t>
  </si>
  <si>
    <t>8</t>
  </si>
  <si>
    <t>ძელაკი (რეიკა) 3*5-ზე</t>
  </si>
  <si>
    <t>გრძ/მ</t>
  </si>
  <si>
    <t>სახურავის მეტალის კონსტრუქციაზე კვადრატული მილის მოწყობა</t>
  </si>
  <si>
    <t>კვადრატული მილი 30*50*2,0-მმ</t>
  </si>
  <si>
    <t>ლითონის დეკორატიული ბადე და კარები</t>
  </si>
  <si>
    <t>ფრაგმენტი №1-ს მოწყობა</t>
  </si>
  <si>
    <t>ფარდა-ჟალუზი (ნაჭრის ზოლის სიგანე: 127მმ (±10%); ნაჭრის მასალა: 100% პოლიესტერი; ნაჭრის წონა: 240გრ/1კბ (±10%); ნაჭრის სისქე: 0,60მმ (±10%); ნაჭრის გამჭვირვალობა: 20% (±5%); ნაჭრის ფერი: შემსყიდველის მოთხოვნის შესაბამისად; კარნიზნის ზომები: არაუმეტეს 25მმX45მმ; კარნიზნის მასალა: ალუმინი; კარნიზნის ფერი: თეთრი)</t>
  </si>
  <si>
    <t>კანალიზაციის პლასტმასის მილი Ø-110</t>
  </si>
  <si>
    <t>პლასტმასის სამკაპი 90 გრად. Ø110/110</t>
  </si>
  <si>
    <t>პლასტმასის მუხლი Ø-100</t>
  </si>
  <si>
    <t>პლასტმასის წამგვარი 135 Ø110</t>
  </si>
  <si>
    <t>რევიზია Ø110</t>
  </si>
  <si>
    <t>პლასტიკური ქურო Ø110</t>
  </si>
  <si>
    <t>პლასტიკური სამაგრი Ø110</t>
  </si>
  <si>
    <t>მინაბოჭკოვანი წყალსადენის მილი Ø-25</t>
  </si>
  <si>
    <t>მინაბოჭკოვანი წყალსადენის მილი Ø-20</t>
  </si>
  <si>
    <t>მინაბოწკოვანი წყალსადენის მილი Ø-20</t>
  </si>
  <si>
    <t>მინაბოჭკოვანი სამკაპი Ø-20/20</t>
  </si>
  <si>
    <t>დრეკადი შლანგი Ø-20</t>
  </si>
  <si>
    <t>ქურო Ø-20</t>
  </si>
  <si>
    <t>ვენტილი Ø-20</t>
  </si>
  <si>
    <t>ვენტილი Ø-25- იანიდან Ø-20- ნზე</t>
  </si>
  <si>
    <t>უკუსარქველი Ø-20</t>
  </si>
  <si>
    <t>ელექტრო ჰაერგამწოვი (Ø=100)</t>
  </si>
  <si>
    <t xml:space="preserve"> ჰაერსატარი (Ø=100)</t>
  </si>
  <si>
    <t>დიოდური სანათი (ფრაგმენტი №1, №2)</t>
  </si>
  <si>
    <r>
      <t xml:space="preserve">ბუნებრივ აირზე მომუშავე დახურული წვის კამერიანი კედლის წყალგამთბობი ქვაბი, აღჭურვილი: საფართოებელი ავზით, გათბობის საცირკულაციო ტუმბოთი, მართვის პანელით და სრული ავტომატიკით </t>
    </r>
    <r>
      <rPr>
        <b/>
        <sz val="10"/>
        <rFont val="Calibri"/>
        <family val="2"/>
      </rPr>
      <t xml:space="preserve">N=24kw </t>
    </r>
    <r>
      <rPr>
        <sz val="10"/>
        <rFont val="Calibri"/>
        <family val="2"/>
      </rPr>
      <t xml:space="preserve">სიმძლავრის და </t>
    </r>
    <r>
      <rPr>
        <b/>
        <sz val="10"/>
        <rFont val="Calibri"/>
        <family val="2"/>
      </rPr>
      <t xml:space="preserve">DT=80-60°C </t>
    </r>
    <r>
      <rPr>
        <sz val="10"/>
        <rFont val="Calibri"/>
        <family val="2"/>
      </rPr>
      <t>ტემპერატურული რეჟიმით</t>
    </r>
  </si>
  <si>
    <r>
      <t xml:space="preserve">პ/პ მინაბოჭკოვანი მილები </t>
    </r>
    <r>
      <rPr>
        <b/>
        <sz val="10"/>
        <rFont val="Calibri"/>
        <family val="2"/>
      </rPr>
      <t>D20*3,5</t>
    </r>
  </si>
  <si>
    <r>
      <t xml:space="preserve">სამკაპი პ/პ მილები: </t>
    </r>
    <r>
      <rPr>
        <b/>
        <sz val="10"/>
        <rFont val="Calibri"/>
        <family val="2"/>
      </rPr>
      <t>25X20X25</t>
    </r>
  </si>
  <si>
    <r>
      <t xml:space="preserve">მუხლი 90გრ პ/პ მილისათვის </t>
    </r>
    <r>
      <rPr>
        <b/>
        <sz val="10"/>
        <rFont val="Calibri"/>
        <family val="2"/>
      </rPr>
      <t>D20</t>
    </r>
  </si>
  <si>
    <r>
      <t xml:space="preserve">ქურო პ/პ მილები </t>
    </r>
    <r>
      <rPr>
        <b/>
        <sz val="10"/>
        <rFont val="Calibri"/>
        <family val="2"/>
      </rPr>
      <t>D20*3,2</t>
    </r>
  </si>
  <si>
    <r>
      <t xml:space="preserve">პ/პ მინაბოჭკოვანი მილები </t>
    </r>
    <r>
      <rPr>
        <b/>
        <sz val="10"/>
        <rFont val="Calibri"/>
        <family val="2"/>
      </rPr>
      <t>D25*4,2</t>
    </r>
  </si>
  <si>
    <r>
      <t xml:space="preserve">მუხლი 90გრ პ/პ მილისათვის </t>
    </r>
    <r>
      <rPr>
        <b/>
        <sz val="10"/>
        <rFont val="Calibri"/>
        <family val="2"/>
      </rPr>
      <t>D25</t>
    </r>
  </si>
  <si>
    <r>
      <t xml:space="preserve">სამკაპი პ/პ მილები: </t>
    </r>
    <r>
      <rPr>
        <b/>
        <sz val="10"/>
        <rFont val="Calibri"/>
        <family val="2"/>
      </rPr>
      <t>25X25X25</t>
    </r>
  </si>
  <si>
    <r>
      <t xml:space="preserve">ქურო პ/პ მილები </t>
    </r>
    <r>
      <rPr>
        <b/>
        <sz val="10"/>
        <rFont val="Calibri"/>
        <family val="2"/>
      </rPr>
      <t>D25*4,2</t>
    </r>
  </si>
  <si>
    <r>
      <t xml:space="preserve">წყლის ფილტრი </t>
    </r>
    <r>
      <rPr>
        <b/>
        <sz val="10"/>
        <rFont val="Calibri"/>
        <family val="2"/>
      </rPr>
      <t>D25</t>
    </r>
  </si>
  <si>
    <r>
      <t xml:space="preserve">კაუჩუკის თბოიზოლაცია </t>
    </r>
    <r>
      <rPr>
        <b/>
        <sz val="10"/>
        <rFont val="Calibri"/>
        <family val="2"/>
      </rPr>
      <t xml:space="preserve">D20*3,5 (H=9mm) </t>
    </r>
    <r>
      <rPr>
        <sz val="10"/>
        <rFont val="Calibri"/>
        <family val="2"/>
      </rPr>
      <t>პ/პ მილებისათვის</t>
    </r>
  </si>
  <si>
    <r>
      <t xml:space="preserve">კაუჩუკის თბოიზოლაცია </t>
    </r>
    <r>
      <rPr>
        <b/>
        <sz val="10"/>
        <rFont val="Calibri"/>
        <family val="2"/>
      </rPr>
      <t xml:space="preserve">D25*4,2 (H=9mm) </t>
    </r>
    <r>
      <rPr>
        <sz val="10"/>
        <rFont val="Calibri"/>
        <family val="2"/>
      </rPr>
      <t>პ/პ მილებისათვის</t>
    </r>
  </si>
  <si>
    <r>
      <t xml:space="preserve">ფოლადის პანელური რადიატორი: </t>
    </r>
    <r>
      <rPr>
        <b/>
        <sz val="10"/>
        <rFont val="Calibri"/>
        <family val="2"/>
      </rPr>
      <t>(1000X600H)</t>
    </r>
  </si>
  <si>
    <r>
      <t xml:space="preserve">ფოლადის პანელური რადიატორი: </t>
    </r>
    <r>
      <rPr>
        <b/>
        <sz val="10"/>
        <rFont val="Calibri"/>
        <family val="2"/>
      </rPr>
      <t>(1800X600H)</t>
    </r>
  </si>
  <si>
    <r>
      <t xml:space="preserve">ჩამკეტ-მარეგულირებელი ვენტილი </t>
    </r>
    <r>
      <rPr>
        <b/>
        <sz val="10"/>
        <rFont val="Calibri"/>
        <family val="2"/>
      </rPr>
      <t>D20</t>
    </r>
  </si>
  <si>
    <r>
      <rPr>
        <sz val="10"/>
        <rFont val="Calibri"/>
        <family val="2"/>
      </rPr>
      <t>ავტომატური ამომრთველი 100ა. 3 პოლუსა</t>
    </r>
    <r>
      <rPr>
        <b/>
        <sz val="10"/>
        <rFont val="Calibri"/>
        <family val="2"/>
      </rPr>
      <t xml:space="preserve"> </t>
    </r>
  </si>
  <si>
    <r>
      <rPr>
        <sz val="10"/>
        <rFont val="Calibri"/>
        <family val="2"/>
      </rPr>
      <t>ავტომატური ამომრთველი 40ა. 2 პოლუსა</t>
    </r>
    <r>
      <rPr>
        <b/>
        <sz val="10"/>
        <rFont val="Calibri"/>
        <family val="2"/>
      </rPr>
      <t xml:space="preserve"> </t>
    </r>
  </si>
  <si>
    <r>
      <rPr>
        <sz val="10"/>
        <rFont val="Calibri"/>
        <family val="2"/>
      </rPr>
      <t>ავტომატური ამომრთველი 25ა. 1 პოლუსა</t>
    </r>
    <r>
      <rPr>
        <b/>
        <sz val="10"/>
        <rFont val="Calibri"/>
        <family val="2"/>
      </rPr>
      <t xml:space="preserve"> </t>
    </r>
  </si>
  <si>
    <r>
      <rPr>
        <sz val="10"/>
        <rFont val="Calibri"/>
        <family val="2"/>
      </rPr>
      <t>ავტომატური ამომრთველი 16ა. 1 პოლუსა</t>
    </r>
    <r>
      <rPr>
        <b/>
        <sz val="10"/>
        <rFont val="Calibri"/>
        <family val="2"/>
      </rPr>
      <t xml:space="preserve"> </t>
    </r>
  </si>
  <si>
    <r>
      <t xml:space="preserve">კაბელი </t>
    </r>
    <r>
      <rPr>
        <b/>
        <sz val="10"/>
        <rFont val="Calibri"/>
        <family val="2"/>
      </rPr>
      <t>ВВГ-НГ 3X1,5mm²</t>
    </r>
  </si>
  <si>
    <r>
      <t xml:space="preserve">კაბელი </t>
    </r>
    <r>
      <rPr>
        <b/>
        <sz val="10"/>
        <rFont val="Calibri"/>
        <family val="2"/>
      </rPr>
      <t>ВВГ-НГ 3X2,5mm²</t>
    </r>
  </si>
  <si>
    <r>
      <t xml:space="preserve">კაბელი </t>
    </r>
    <r>
      <rPr>
        <b/>
        <sz val="10"/>
        <rFont val="Calibri"/>
        <family val="2"/>
      </rPr>
      <t>ВВГ-НГ 4X16mm²</t>
    </r>
  </si>
  <si>
    <r>
      <t xml:space="preserve">როზეტი </t>
    </r>
    <r>
      <rPr>
        <b/>
        <sz val="10"/>
        <rFont val="Calibri"/>
        <family val="2"/>
      </rPr>
      <t xml:space="preserve">2p+E </t>
    </r>
    <r>
      <rPr>
        <sz val="10"/>
        <rFont val="Calibri"/>
        <family val="2"/>
      </rPr>
      <t xml:space="preserve">(2 ბუდიანი) </t>
    </r>
  </si>
  <si>
    <r>
      <t xml:space="preserve">ლუმინესცენტური სანათი </t>
    </r>
    <r>
      <rPr>
        <b/>
        <sz val="10"/>
        <rFont val="Calibri"/>
        <family val="2"/>
      </rPr>
      <t xml:space="preserve">600X600 4XT5-18W </t>
    </r>
    <r>
      <rPr>
        <sz val="10"/>
        <rFont val="Calibri"/>
        <family val="2"/>
      </rPr>
      <t>სანათით</t>
    </r>
  </si>
  <si>
    <r>
      <t>ლუმინესცენტური სანათი</t>
    </r>
    <r>
      <rPr>
        <b/>
        <sz val="10"/>
        <rFont val="Calibri"/>
        <family val="2"/>
      </rPr>
      <t xml:space="preserve"> 2XT5-28W</t>
    </r>
  </si>
  <si>
    <r>
      <t xml:space="preserve">ავარიული გასასვლელის მანიშნებელი </t>
    </r>
    <r>
      <rPr>
        <b/>
        <sz val="10"/>
        <rFont val="Calibri"/>
        <family val="2"/>
      </rPr>
      <t>(EXIT)</t>
    </r>
  </si>
  <si>
    <r>
      <t xml:space="preserve">გამანაწილებელი კოლოფი </t>
    </r>
    <r>
      <rPr>
        <b/>
        <sz val="10"/>
        <rFont val="Calibri"/>
        <family val="2"/>
      </rPr>
      <t xml:space="preserve">100X100 </t>
    </r>
    <r>
      <rPr>
        <sz val="10"/>
        <rFont val="Calibri"/>
        <family val="2"/>
      </rPr>
      <t>ხუფით (ფარული მონტაჟი)</t>
    </r>
  </si>
  <si>
    <r>
      <t xml:space="preserve">კომპიუტერული კაბელი </t>
    </r>
    <r>
      <rPr>
        <b/>
        <sz val="10"/>
        <rFont val="Calibri"/>
        <family val="2"/>
      </rPr>
      <t>FTP/ Cat.5 0,5MM N100.617 PVC</t>
    </r>
  </si>
  <si>
    <r>
      <rPr>
        <sz val="10"/>
        <rFont val="Calibri"/>
        <family val="2"/>
      </rPr>
      <t>კომპიუტერული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როზეტი</t>
    </r>
    <r>
      <rPr>
        <b/>
        <sz val="10"/>
        <rFont val="Calibri"/>
        <family val="2"/>
      </rPr>
      <t xml:space="preserve"> RJ-45 </t>
    </r>
    <r>
      <rPr>
        <sz val="10"/>
        <rFont val="Calibri"/>
        <family val="2"/>
      </rPr>
      <t>(ფარული მონტაჟი)</t>
    </r>
    <r>
      <rPr>
        <b/>
        <sz val="10"/>
        <rFont val="Calibri"/>
        <family val="2"/>
      </rPr>
      <t xml:space="preserve"> Nexans/LANmark-6 Snap-in connector Cat 5SCR N420.666</t>
    </r>
  </si>
  <si>
    <r>
      <t xml:space="preserve">შპს „საქართველოს ფოსტის“ ლანჩხუთის საფოსტო სერვის ცენტრის (ლანჩხუთი, ჟორჟოლიანის ქ. </t>
    </r>
    <r>
      <rPr>
        <b/>
        <sz val="14"/>
        <color indexed="8"/>
        <rFont val="Calibri"/>
        <family val="2"/>
      </rPr>
      <t>№103) სამშენებლო-სარემონტო სამუშაოების ხარჯთაღრიცხვა</t>
    </r>
  </si>
  <si>
    <r>
      <t>კედლების მოპირკეთება კერამიკული ფილებით (H</t>
    </r>
    <r>
      <rPr>
        <sz val="10"/>
        <rFont val="Calibri"/>
        <family val="2"/>
      </rPr>
      <t>=1800.მმ)</t>
    </r>
  </si>
</sst>
</file>

<file path=xl/styles.xml><?xml version="1.0" encoding="utf-8"?>
<styleSheet xmlns="http://schemas.openxmlformats.org/spreadsheetml/2006/main">
  <numFmts count="43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[$-FC19]d\ mmmm\ yyyy\ &quot;г.&quot;"/>
    <numFmt numFmtId="191" formatCode="#,##0.000"/>
    <numFmt numFmtId="192" formatCode="#,##0.0"/>
    <numFmt numFmtId="193" formatCode="#,##0.0000"/>
    <numFmt numFmtId="194" formatCode="0.0%"/>
    <numFmt numFmtId="195" formatCode="[$-437]yyyy\ &quot;წლის&quot;\ dd\ mm\,\ dddd"/>
    <numFmt numFmtId="196" formatCode="#,##0.00000"/>
    <numFmt numFmtId="197" formatCode="0.0000"/>
    <numFmt numFmtId="198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2">
    <xf numFmtId="0" fontId="0" fillId="0" borderId="0" xfId="0" applyFont="1" applyAlignment="1">
      <alignment/>
    </xf>
    <xf numFmtId="4" fontId="50" fillId="0" borderId="0" xfId="0" applyNumberFormat="1" applyFont="1" applyFill="1" applyAlignment="1" applyProtection="1">
      <alignment vertical="center"/>
      <protection/>
    </xf>
    <xf numFmtId="4" fontId="51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2" fontId="52" fillId="0" borderId="11" xfId="0" applyNumberFormat="1" applyFont="1" applyFill="1" applyBorder="1" applyAlignment="1" applyProtection="1">
      <alignment horizontal="center" vertical="center"/>
      <protection/>
    </xf>
    <xf numFmtId="2" fontId="5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0" borderId="13" xfId="0" applyNumberFormat="1" applyFont="1" applyFill="1" applyBorder="1" applyAlignment="1" applyProtection="1">
      <alignment horizontal="center" vertical="center"/>
      <protection/>
    </xf>
    <xf numFmtId="2" fontId="2" fillId="0" borderId="14" xfId="0" applyNumberFormat="1" applyFont="1" applyFill="1" applyBorder="1" applyAlignment="1" applyProtection="1">
      <alignment horizontal="center" vertical="center"/>
      <protection/>
    </xf>
    <xf numFmtId="2" fontId="2" fillId="0" borderId="15" xfId="0" applyNumberFormat="1" applyFont="1" applyFill="1" applyBorder="1" applyAlignment="1" applyProtection="1">
      <alignment horizontal="center" vertical="center"/>
      <protection/>
    </xf>
    <xf numFmtId="2" fontId="52" fillId="0" borderId="16" xfId="0" applyNumberFormat="1" applyFont="1" applyFill="1" applyBorder="1" applyAlignment="1" applyProtection="1">
      <alignment horizontal="center" vertical="center"/>
      <protection/>
    </xf>
    <xf numFmtId="4" fontId="50" fillId="0" borderId="0" xfId="0" applyNumberFormat="1" applyFont="1" applyFill="1" applyAlignment="1" applyProtection="1">
      <alignment vertical="center"/>
      <protection/>
    </xf>
    <xf numFmtId="1" fontId="53" fillId="0" borderId="17" xfId="0" applyNumberFormat="1" applyFont="1" applyFill="1" applyBorder="1" applyAlignment="1" applyProtection="1">
      <alignment horizontal="center" vertical="center"/>
      <protection/>
    </xf>
    <xf numFmtId="4" fontId="51" fillId="0" borderId="0" xfId="0" applyNumberFormat="1" applyFont="1" applyFill="1" applyAlignment="1" applyProtection="1">
      <alignment vertical="center"/>
      <protection/>
    </xf>
    <xf numFmtId="49" fontId="53" fillId="0" borderId="18" xfId="0" applyNumberFormat="1" applyFont="1" applyFill="1" applyBorder="1" applyAlignment="1" applyProtection="1">
      <alignment horizontal="center" vertical="center"/>
      <protection/>
    </xf>
    <xf numFmtId="49" fontId="53" fillId="0" borderId="17" xfId="0" applyNumberFormat="1" applyFont="1" applyFill="1" applyBorder="1" applyAlignment="1" applyProtection="1">
      <alignment horizontal="center" vertical="center"/>
      <protection/>
    </xf>
    <xf numFmtId="49" fontId="51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49" fontId="51" fillId="0" borderId="21" xfId="0" applyNumberFormat="1" applyFont="1" applyFill="1" applyBorder="1" applyAlignment="1" applyProtection="1">
      <alignment vertical="center"/>
      <protection/>
    </xf>
    <xf numFmtId="49" fontId="53" fillId="0" borderId="22" xfId="0" applyNumberFormat="1" applyFont="1" applyFill="1" applyBorder="1" applyAlignment="1" applyProtection="1">
      <alignment horizontal="center" vertical="center"/>
      <protection/>
    </xf>
    <xf numFmtId="2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53" fillId="0" borderId="18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51" fillId="0" borderId="23" xfId="0" applyNumberFormat="1" applyFont="1" applyFill="1" applyBorder="1" applyAlignment="1" applyProtection="1">
      <alignment horizontal="center" vertical="center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/>
    </xf>
    <xf numFmtId="2" fontId="2" fillId="0" borderId="25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52" fillId="0" borderId="10" xfId="0" applyNumberFormat="1" applyFont="1" applyFill="1" applyBorder="1" applyAlignment="1" applyProtection="1">
      <alignment horizontal="center" vertical="center"/>
      <protection/>
    </xf>
    <xf numFmtId="49" fontId="51" fillId="0" borderId="26" xfId="0" applyNumberFormat="1" applyFont="1" applyFill="1" applyBorder="1" applyAlignment="1" applyProtection="1">
      <alignment horizontal="center" vertical="center"/>
      <protection/>
    </xf>
    <xf numFmtId="4" fontId="51" fillId="0" borderId="0" xfId="0" applyNumberFormat="1" applyFont="1" applyFill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2" fontId="53" fillId="0" borderId="16" xfId="0" applyNumberFormat="1" applyFont="1" applyFill="1" applyBorder="1" applyAlignment="1" applyProtection="1">
      <alignment horizontal="center" vertical="center"/>
      <protection/>
    </xf>
    <xf numFmtId="0" fontId="53" fillId="0" borderId="13" xfId="0" applyNumberFormat="1" applyFont="1" applyFill="1" applyBorder="1" applyAlignment="1" applyProtection="1">
      <alignment horizontal="center" vertical="center"/>
      <protection/>
    </xf>
    <xf numFmtId="2" fontId="53" fillId="0" borderId="15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51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24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25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22" xfId="0" applyNumberFormat="1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2" fontId="54" fillId="33" borderId="23" xfId="0" applyNumberFormat="1" applyFont="1" applyFill="1" applyBorder="1" applyAlignment="1" applyProtection="1">
      <alignment horizontal="center" vertical="center"/>
      <protection locked="0"/>
    </xf>
    <xf numFmtId="2" fontId="2" fillId="33" borderId="23" xfId="0" applyNumberFormat="1" applyFont="1" applyFill="1" applyBorder="1" applyAlignment="1" applyProtection="1">
      <alignment horizontal="center" vertical="center"/>
      <protection/>
    </xf>
    <xf numFmtId="2" fontId="2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53" fillId="33" borderId="22" xfId="0" applyNumberFormat="1" applyFont="1" applyFill="1" applyBorder="1" applyAlignment="1" applyProtection="1">
      <alignment horizontal="center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3" fontId="51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23" xfId="0" applyNumberFormat="1" applyFont="1" applyFill="1" applyBorder="1" applyAlignment="1" applyProtection="1">
      <alignment horizontal="center" vertical="center"/>
      <protection locked="0"/>
    </xf>
    <xf numFmtId="2" fontId="2" fillId="0" borderId="23" xfId="0" applyNumberFormat="1" applyFont="1" applyFill="1" applyBorder="1" applyAlignment="1" applyProtection="1">
      <alignment horizontal="center" vertical="center"/>
      <protection/>
    </xf>
    <xf numFmtId="2" fontId="2" fillId="0" borderId="16" xfId="0" applyNumberFormat="1" applyFont="1" applyFill="1" applyBorder="1" applyAlignment="1" applyProtection="1">
      <alignment horizontal="center" vertical="center"/>
      <protection/>
    </xf>
    <xf numFmtId="49" fontId="50" fillId="0" borderId="0" xfId="0" applyNumberFormat="1" applyFont="1" applyFill="1" applyAlignment="1" applyProtection="1">
      <alignment vertical="center"/>
      <protection/>
    </xf>
    <xf numFmtId="2" fontId="55" fillId="0" borderId="0" xfId="0" applyNumberFormat="1" applyFont="1" applyFill="1" applyAlignment="1" applyProtection="1">
      <alignment horizontal="center" vertical="center" wrapText="1"/>
      <protection/>
    </xf>
    <xf numFmtId="2" fontId="50" fillId="0" borderId="0" xfId="0" applyNumberFormat="1" applyFont="1" applyFill="1" applyAlignment="1" applyProtection="1">
      <alignment vertical="center"/>
      <protection/>
    </xf>
    <xf numFmtId="4" fontId="50" fillId="0" borderId="0" xfId="0" applyNumberFormat="1" applyFont="1" applyFill="1" applyAlignment="1" applyProtection="1">
      <alignment vertical="center"/>
      <protection/>
    </xf>
    <xf numFmtId="49" fontId="53" fillId="0" borderId="27" xfId="0" applyNumberFormat="1" applyFont="1" applyFill="1" applyBorder="1" applyAlignment="1" applyProtection="1">
      <alignment horizontal="center" vertical="center" wrapText="1"/>
      <protection/>
    </xf>
    <xf numFmtId="0" fontId="53" fillId="0" borderId="28" xfId="0" applyNumberFormat="1" applyFont="1" applyFill="1" applyBorder="1" applyAlignment="1" applyProtection="1">
      <alignment horizontal="center" vertical="center" wrapText="1"/>
      <protection/>
    </xf>
    <xf numFmtId="49" fontId="53" fillId="0" borderId="29" xfId="0" applyNumberFormat="1" applyFont="1" applyFill="1" applyBorder="1" applyAlignment="1" applyProtection="1">
      <alignment horizontal="center" vertical="center" wrapText="1"/>
      <protection/>
    </xf>
    <xf numFmtId="2" fontId="53" fillId="0" borderId="0" xfId="0" applyNumberFormat="1" applyFont="1" applyFill="1" applyBorder="1" applyAlignment="1" applyProtection="1">
      <alignment horizontal="center" vertical="center" wrapText="1"/>
      <protection/>
    </xf>
    <xf numFmtId="2" fontId="53" fillId="0" borderId="0" xfId="0" applyNumberFormat="1" applyFont="1" applyFill="1" applyAlignment="1" applyProtection="1">
      <alignment horizontal="center" vertical="center" wrapText="1"/>
      <protection/>
    </xf>
    <xf numFmtId="49" fontId="53" fillId="0" borderId="19" xfId="0" applyNumberFormat="1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 applyProtection="1">
      <alignment vertical="center"/>
      <protection/>
    </xf>
    <xf numFmtId="2" fontId="53" fillId="0" borderId="0" xfId="0" applyNumberFormat="1" applyFont="1" applyFill="1" applyBorder="1" applyAlignment="1" applyProtection="1">
      <alignment horizontal="center" vertical="center"/>
      <protection/>
    </xf>
    <xf numFmtId="49" fontId="53" fillId="0" borderId="26" xfId="0" applyNumberFormat="1" applyFont="1" applyFill="1" applyBorder="1" applyAlignment="1" applyProtection="1">
      <alignment horizontal="center" vertical="center"/>
      <protection/>
    </xf>
    <xf numFmtId="0" fontId="53" fillId="0" borderId="20" xfId="0" applyNumberFormat="1" applyFont="1" applyFill="1" applyBorder="1" applyAlignment="1" applyProtection="1">
      <alignment vertical="center"/>
      <protection/>
    </xf>
    <xf numFmtId="2" fontId="53" fillId="0" borderId="30" xfId="0" applyNumberFormat="1" applyFont="1" applyFill="1" applyBorder="1" applyAlignment="1" applyProtection="1">
      <alignment horizontal="center" vertical="center"/>
      <protection/>
    </xf>
    <xf numFmtId="1" fontId="53" fillId="0" borderId="26" xfId="0" applyNumberFormat="1" applyFont="1" applyFill="1" applyBorder="1" applyAlignment="1" applyProtection="1">
      <alignment horizontal="center" vertical="center"/>
      <protection/>
    </xf>
    <xf numFmtId="0" fontId="53" fillId="0" borderId="20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Alignment="1" applyProtection="1">
      <alignment vertical="center"/>
      <protection/>
    </xf>
    <xf numFmtId="49" fontId="29" fillId="0" borderId="31" xfId="0" applyNumberFormat="1" applyFont="1" applyFill="1" applyBorder="1" applyAlignment="1" applyProtection="1">
      <alignment horizontal="center" vertical="center" wrapText="1"/>
      <protection/>
    </xf>
    <xf numFmtId="0" fontId="29" fillId="0" borderId="31" xfId="0" applyNumberFormat="1" applyFont="1" applyFill="1" applyBorder="1" applyAlignment="1" applyProtection="1">
      <alignment horizontal="center" vertical="center" wrapText="1"/>
      <protection/>
    </xf>
    <xf numFmtId="1" fontId="29" fillId="0" borderId="31" xfId="0" applyNumberFormat="1" applyFont="1" applyFill="1" applyBorder="1" applyAlignment="1" applyProtection="1">
      <alignment horizontal="center" vertical="center" wrapText="1"/>
      <protection/>
    </xf>
    <xf numFmtId="1" fontId="29" fillId="0" borderId="32" xfId="0" applyNumberFormat="1" applyFont="1" applyFill="1" applyBorder="1" applyAlignment="1" applyProtection="1">
      <alignment horizontal="center" vertical="center" wrapText="1"/>
      <protection/>
    </xf>
    <xf numFmtId="1" fontId="29" fillId="0" borderId="33" xfId="0" applyNumberFormat="1" applyFont="1" applyFill="1" applyBorder="1" applyAlignment="1" applyProtection="1">
      <alignment horizontal="center" vertical="center" wrapText="1"/>
      <protection/>
    </xf>
    <xf numFmtId="2" fontId="2" fillId="0" borderId="24" xfId="0" applyNumberFormat="1" applyFont="1" applyFill="1" applyBorder="1" applyAlignment="1" applyProtection="1">
      <alignment horizontal="center" vertical="center"/>
      <protection/>
    </xf>
    <xf numFmtId="2" fontId="51" fillId="0" borderId="24" xfId="0" applyNumberFormat="1" applyFont="1" applyFill="1" applyBorder="1" applyAlignment="1" applyProtection="1">
      <alignment horizontal="center" vertical="center"/>
      <protection/>
    </xf>
    <xf numFmtId="2" fontId="51" fillId="0" borderId="23" xfId="0" applyNumberFormat="1" applyFont="1" applyFill="1" applyBorder="1" applyAlignment="1" applyProtection="1">
      <alignment horizontal="center" vertical="center"/>
      <protection/>
    </xf>
    <xf numFmtId="2" fontId="51" fillId="0" borderId="34" xfId="0" applyNumberFormat="1" applyFont="1" applyFill="1" applyBorder="1" applyAlignment="1" applyProtection="1">
      <alignment horizontal="center" vertical="center"/>
      <protection/>
    </xf>
    <xf numFmtId="2" fontId="51" fillId="0" borderId="25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2" fontId="2" fillId="33" borderId="24" xfId="0" applyNumberFormat="1" applyFont="1" applyFill="1" applyBorder="1" applyAlignment="1" applyProtection="1">
      <alignment horizontal="center" vertical="center"/>
      <protection/>
    </xf>
    <xf numFmtId="2" fontId="51" fillId="33" borderId="24" xfId="0" applyNumberFormat="1" applyFont="1" applyFill="1" applyBorder="1" applyAlignment="1" applyProtection="1">
      <alignment horizontal="center" vertical="center"/>
      <protection/>
    </xf>
    <xf numFmtId="2" fontId="51" fillId="33" borderId="23" xfId="0" applyNumberFormat="1" applyFont="1" applyFill="1" applyBorder="1" applyAlignment="1" applyProtection="1">
      <alignment horizontal="center" vertical="center"/>
      <protection locked="0"/>
    </xf>
    <xf numFmtId="2" fontId="51" fillId="33" borderId="34" xfId="0" applyNumberFormat="1" applyFont="1" applyFill="1" applyBorder="1" applyAlignment="1" applyProtection="1">
      <alignment horizontal="center" vertical="center"/>
      <protection/>
    </xf>
    <xf numFmtId="2" fontId="51" fillId="33" borderId="25" xfId="0" applyNumberFormat="1" applyFont="1" applyFill="1" applyBorder="1" applyAlignment="1" applyProtection="1">
      <alignment horizontal="center" vertical="center"/>
      <protection/>
    </xf>
    <xf numFmtId="197" fontId="2" fillId="33" borderId="10" xfId="0" applyNumberFormat="1" applyFont="1" applyFill="1" applyBorder="1" applyAlignment="1" applyProtection="1">
      <alignment horizontal="center" vertical="center" wrapText="1"/>
      <protection/>
    </xf>
    <xf numFmtId="189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23" xfId="0" applyNumberFormat="1" applyFont="1" applyFill="1" applyBorder="1" applyAlignment="1" applyProtection="1">
      <alignment horizontal="center" vertical="center"/>
      <protection locked="0"/>
    </xf>
    <xf numFmtId="2" fontId="2" fillId="33" borderId="34" xfId="0" applyNumberFormat="1" applyFont="1" applyFill="1" applyBorder="1" applyAlignment="1" applyProtection="1">
      <alignment horizontal="center" vertical="center"/>
      <protection/>
    </xf>
    <xf numFmtId="2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left" vertical="center" wrapText="1"/>
      <protection/>
    </xf>
    <xf numFmtId="3" fontId="2" fillId="33" borderId="24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29" fillId="0" borderId="11" xfId="0" applyNumberFormat="1" applyFont="1" applyFill="1" applyBorder="1" applyAlignment="1" applyProtection="1">
      <alignment horizontal="center" vertical="center" wrapText="1"/>
      <protection/>
    </xf>
    <xf numFmtId="2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12" xfId="0" applyNumberFormat="1" applyFont="1" applyFill="1" applyBorder="1" applyAlignment="1" applyProtection="1">
      <alignment horizontal="center" vertical="center" wrapText="1"/>
      <protection/>
    </xf>
    <xf numFmtId="2" fontId="29" fillId="0" borderId="35" xfId="0" applyNumberFormat="1" applyFont="1" applyFill="1" applyBorder="1" applyAlignment="1" applyProtection="1">
      <alignment horizontal="center" vertical="center" wrapText="1"/>
      <protection/>
    </xf>
    <xf numFmtId="2" fontId="51" fillId="33" borderId="10" xfId="0" applyNumberFormat="1" applyFont="1" applyFill="1" applyBorder="1" applyAlignment="1" applyProtection="1">
      <alignment horizontal="center" vertical="center"/>
      <protection/>
    </xf>
    <xf numFmtId="2" fontId="51" fillId="33" borderId="23" xfId="0" applyNumberFormat="1" applyFont="1" applyFill="1" applyBorder="1" applyAlignment="1" applyProtection="1">
      <alignment horizontal="center" vertical="center"/>
      <protection/>
    </xf>
    <xf numFmtId="2" fontId="51" fillId="33" borderId="16" xfId="0" applyNumberFormat="1" applyFont="1" applyFill="1" applyBorder="1" applyAlignment="1" applyProtection="1">
      <alignment horizontal="center" vertical="center"/>
      <protection/>
    </xf>
    <xf numFmtId="2" fontId="51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18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51" fillId="0" borderId="19" xfId="0" applyNumberFormat="1" applyFont="1" applyFill="1" applyBorder="1" applyAlignment="1" applyProtection="1">
      <alignment horizontal="center" vertical="center"/>
      <protection/>
    </xf>
    <xf numFmtId="198" fontId="2" fillId="33" borderId="10" xfId="0" applyNumberFormat="1" applyFont="1" applyFill="1" applyBorder="1" applyAlignment="1" applyProtection="1">
      <alignment horizontal="center" vertical="center" wrapText="1"/>
      <protection/>
    </xf>
    <xf numFmtId="189" fontId="2" fillId="33" borderId="10" xfId="0" applyNumberFormat="1" applyFont="1" applyFill="1" applyBorder="1" applyAlignment="1" applyProtection="1">
      <alignment horizontal="center" vertical="center"/>
      <protection/>
    </xf>
    <xf numFmtId="2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 applyProtection="1">
      <alignment horizontal="center" vertical="center"/>
      <protection/>
    </xf>
    <xf numFmtId="2" fontId="3" fillId="0" borderId="14" xfId="0" applyNumberFormat="1" applyFont="1" applyFill="1" applyBorder="1" applyAlignment="1" applyProtection="1">
      <alignment horizontal="center" vertical="center"/>
      <protection/>
    </xf>
    <xf numFmtId="2" fontId="3" fillId="0" borderId="15" xfId="0" applyNumberFormat="1" applyFont="1" applyFill="1" applyBorder="1" applyAlignment="1" applyProtection="1">
      <alignment horizontal="center" vertical="center"/>
      <protection/>
    </xf>
    <xf numFmtId="49" fontId="51" fillId="0" borderId="27" xfId="0" applyNumberFormat="1" applyFont="1" applyFill="1" applyBorder="1" applyAlignment="1" applyProtection="1">
      <alignment vertical="center"/>
      <protection/>
    </xf>
    <xf numFmtId="49" fontId="51" fillId="0" borderId="28" xfId="0" applyNumberFormat="1" applyFont="1" applyFill="1" applyBorder="1" applyAlignment="1" applyProtection="1">
      <alignment horizontal="center" vertical="center"/>
      <protection/>
    </xf>
    <xf numFmtId="0" fontId="51" fillId="0" borderId="28" xfId="0" applyNumberFormat="1" applyFont="1" applyFill="1" applyBorder="1" applyAlignment="1" applyProtection="1">
      <alignment horizontal="center" vertical="center"/>
      <protection/>
    </xf>
    <xf numFmtId="9" fontId="51" fillId="0" borderId="28" xfId="0" applyNumberFormat="1" applyFont="1" applyFill="1" applyBorder="1" applyAlignment="1" applyProtection="1">
      <alignment horizontal="center" vertical="center"/>
      <protection locked="0"/>
    </xf>
    <xf numFmtId="2" fontId="51" fillId="0" borderId="28" xfId="0" applyNumberFormat="1" applyFont="1" applyFill="1" applyBorder="1" applyAlignment="1" applyProtection="1">
      <alignment horizontal="center" vertical="center"/>
      <protection/>
    </xf>
    <xf numFmtId="2" fontId="51" fillId="0" borderId="36" xfId="0" applyNumberFormat="1" applyFont="1" applyFill="1" applyBorder="1" applyAlignment="1" applyProtection="1">
      <alignment horizontal="center" vertical="center"/>
      <protection/>
    </xf>
    <xf numFmtId="2" fontId="51" fillId="0" borderId="29" xfId="0" applyNumberFormat="1" applyFont="1" applyFill="1" applyBorder="1" applyAlignment="1" applyProtection="1">
      <alignment horizontal="center" vertical="center"/>
      <protection/>
    </xf>
    <xf numFmtId="49" fontId="51" fillId="0" borderId="22" xfId="0" applyNumberFormat="1" applyFont="1" applyFill="1" applyBorder="1" applyAlignment="1" applyProtection="1">
      <alignment vertical="center"/>
      <protection/>
    </xf>
    <xf numFmtId="49" fontId="51" fillId="0" borderId="24" xfId="0" applyNumberFormat="1" applyFont="1" applyFill="1" applyBorder="1" applyAlignment="1" applyProtection="1">
      <alignment horizontal="center" vertical="center"/>
      <protection/>
    </xf>
    <xf numFmtId="0" fontId="51" fillId="0" borderId="24" xfId="0" applyNumberFormat="1" applyFont="1" applyFill="1" applyBorder="1" applyAlignment="1" applyProtection="1">
      <alignment horizontal="center" vertical="center"/>
      <protection/>
    </xf>
    <xf numFmtId="9" fontId="51" fillId="0" borderId="24" xfId="0" applyNumberFormat="1" applyFont="1" applyFill="1" applyBorder="1" applyAlignment="1" applyProtection="1">
      <alignment horizontal="center" vertical="center"/>
      <protection/>
    </xf>
    <xf numFmtId="9" fontId="51" fillId="0" borderId="24" xfId="0" applyNumberFormat="1" applyFont="1" applyFill="1" applyBorder="1" applyAlignment="1" applyProtection="1">
      <alignment horizontal="center" vertical="center"/>
      <protection locked="0"/>
    </xf>
    <xf numFmtId="49" fontId="51" fillId="0" borderId="19" xfId="0" applyNumberFormat="1" applyFont="1" applyFill="1" applyBorder="1" applyAlignment="1" applyProtection="1">
      <alignment vertical="center"/>
      <protection/>
    </xf>
    <xf numFmtId="49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2" fontId="51" fillId="0" borderId="10" xfId="0" applyNumberFormat="1" applyFont="1" applyFill="1" applyBorder="1" applyAlignment="1" applyProtection="1">
      <alignment horizontal="center" vertical="center"/>
      <protection/>
    </xf>
    <xf numFmtId="2" fontId="51" fillId="0" borderId="16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0" borderId="13" xfId="0" applyNumberFormat="1" applyFont="1" applyFill="1" applyBorder="1" applyAlignment="1" applyProtection="1">
      <alignment horizontal="center" vertical="center"/>
      <protection/>
    </xf>
    <xf numFmtId="0" fontId="51" fillId="0" borderId="13" xfId="0" applyNumberFormat="1" applyFont="1" applyFill="1" applyBorder="1" applyAlignment="1" applyProtection="1">
      <alignment horizontal="center" vertical="center"/>
      <protection/>
    </xf>
    <xf numFmtId="9" fontId="51" fillId="0" borderId="13" xfId="0" applyNumberFormat="1" applyFont="1" applyFill="1" applyBorder="1" applyAlignment="1" applyProtection="1">
      <alignment horizontal="center" vertical="center"/>
      <protection/>
    </xf>
    <xf numFmtId="2" fontId="51" fillId="0" borderId="13" xfId="0" applyNumberFormat="1" applyFont="1" applyFill="1" applyBorder="1" applyAlignment="1" applyProtection="1">
      <alignment horizontal="center" vertical="center"/>
      <protection/>
    </xf>
    <xf numFmtId="2" fontId="51" fillId="0" borderId="14" xfId="0" applyNumberFormat="1" applyFont="1" applyFill="1" applyBorder="1" applyAlignment="1" applyProtection="1">
      <alignment horizontal="center" vertical="center"/>
      <protection/>
    </xf>
    <xf numFmtId="2" fontId="51" fillId="0" borderId="15" xfId="0" applyNumberFormat="1" applyFont="1" applyFill="1" applyBorder="1" applyAlignment="1" applyProtection="1">
      <alignment horizontal="center" vertical="center"/>
      <protection/>
    </xf>
    <xf numFmtId="49" fontId="51" fillId="0" borderId="0" xfId="0" applyNumberFormat="1" applyFont="1" applyFill="1" applyBorder="1" applyAlignment="1" applyProtection="1">
      <alignment vertical="center"/>
      <protection/>
    </xf>
    <xf numFmtId="49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9" fontId="51" fillId="0" borderId="0" xfId="0" applyNumberFormat="1" applyFont="1" applyFill="1" applyBorder="1" applyAlignment="1" applyProtection="1">
      <alignment horizontal="center" vertical="center"/>
      <protection/>
    </xf>
    <xf numFmtId="2" fontId="51" fillId="0" borderId="0" xfId="0" applyNumberFormat="1" applyFont="1" applyFill="1" applyBorder="1" applyAlignment="1" applyProtection="1">
      <alignment horizontal="center" vertical="center"/>
      <protection/>
    </xf>
    <xf numFmtId="49" fontId="29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0" borderId="20" xfId="0" applyNumberFormat="1" applyFont="1" applyFill="1" applyBorder="1" applyAlignment="1" applyProtection="1">
      <alignment horizontal="center" vertical="center"/>
      <protection/>
    </xf>
    <xf numFmtId="2" fontId="51" fillId="0" borderId="37" xfId="0" applyNumberFormat="1" applyFont="1" applyFill="1" applyBorder="1" applyAlignment="1" applyProtection="1">
      <alignment horizontal="center" vertical="center"/>
      <protection/>
    </xf>
    <xf numFmtId="49" fontId="29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2" fontId="29" fillId="33" borderId="11" xfId="0" applyNumberFormat="1" applyFont="1" applyFill="1" applyBorder="1" applyAlignment="1" applyProtection="1">
      <alignment horizontal="center" vertical="center" wrapText="1"/>
      <protection/>
    </xf>
    <xf numFmtId="2" fontId="29" fillId="33" borderId="12" xfId="0" applyNumberFormat="1" applyFont="1" applyFill="1" applyBorder="1" applyAlignment="1" applyProtection="1">
      <alignment horizontal="center" vertical="center" wrapText="1"/>
      <protection/>
    </xf>
    <xf numFmtId="2" fontId="29" fillId="33" borderId="35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2" fillId="33" borderId="20" xfId="0" applyNumberFormat="1" applyFont="1" applyFill="1" applyBorder="1" applyAlignment="1" applyProtection="1">
      <alignment horizontal="center" vertical="center"/>
      <protection/>
    </xf>
    <xf numFmtId="2" fontId="2" fillId="33" borderId="20" xfId="0" applyNumberFormat="1" applyFont="1" applyFill="1" applyBorder="1" applyAlignment="1" applyProtection="1">
      <alignment horizontal="center" vertical="center"/>
      <protection locked="0"/>
    </xf>
    <xf numFmtId="2" fontId="51" fillId="33" borderId="37" xfId="0" applyNumberFormat="1" applyFont="1" applyFill="1" applyBorder="1" applyAlignment="1" applyProtection="1">
      <alignment horizontal="center" vertical="center"/>
      <protection locked="0"/>
    </xf>
    <xf numFmtId="2" fontId="51" fillId="33" borderId="2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3" fontId="29" fillId="0" borderId="31" xfId="0" applyNumberFormat="1" applyFont="1" applyFill="1" applyBorder="1" applyAlignment="1" applyProtection="1">
      <alignment horizontal="center" vertical="center" wrapText="1"/>
      <protection/>
    </xf>
    <xf numFmtId="3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4" fontId="2" fillId="0" borderId="24" xfId="0" applyNumberFormat="1" applyFont="1" applyFill="1" applyBorder="1" applyAlignment="1" applyProtection="1">
      <alignment horizontal="center" vertical="center" wrapText="1"/>
      <protection/>
    </xf>
    <xf numFmtId="2" fontId="2" fillId="0" borderId="24" xfId="0" applyNumberFormat="1" applyFont="1" applyFill="1" applyBorder="1" applyAlignment="1" applyProtection="1">
      <alignment horizontal="center" vertical="center"/>
      <protection locked="0"/>
    </xf>
    <xf numFmtId="2" fontId="51" fillId="0" borderId="34" xfId="0" applyNumberFormat="1" applyFont="1" applyFill="1" applyBorder="1" applyAlignment="1" applyProtection="1">
      <alignment horizontal="center" vertical="center"/>
      <protection locked="0"/>
    </xf>
    <xf numFmtId="193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51" fillId="0" borderId="21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51" fillId="0" borderId="27" xfId="0" applyNumberFormat="1" applyFont="1" applyFill="1" applyBorder="1" applyAlignment="1" applyProtection="1">
      <alignment vertical="center"/>
      <protection/>
    </xf>
    <xf numFmtId="3" fontId="51" fillId="0" borderId="28" xfId="0" applyNumberFormat="1" applyFont="1" applyFill="1" applyBorder="1" applyAlignment="1" applyProtection="1">
      <alignment horizontal="center" vertical="center"/>
      <protection/>
    </xf>
    <xf numFmtId="9" fontId="51" fillId="0" borderId="28" xfId="0" applyNumberFormat="1" applyFont="1" applyFill="1" applyBorder="1" applyAlignment="1" applyProtection="1">
      <alignment horizontal="center" vertical="center"/>
      <protection/>
    </xf>
    <xf numFmtId="4" fontId="51" fillId="0" borderId="22" xfId="0" applyNumberFormat="1" applyFont="1" applyFill="1" applyBorder="1" applyAlignment="1" applyProtection="1">
      <alignment vertical="center"/>
      <protection/>
    </xf>
    <xf numFmtId="3" fontId="51" fillId="0" borderId="24" xfId="0" applyNumberFormat="1" applyFont="1" applyFill="1" applyBorder="1" applyAlignment="1" applyProtection="1">
      <alignment horizontal="center" vertical="center"/>
      <protection/>
    </xf>
    <xf numFmtId="4" fontId="51" fillId="0" borderId="19" xfId="0" applyNumberFormat="1" applyFont="1" applyFill="1" applyBorder="1" applyAlignment="1" applyProtection="1">
      <alignment vertical="center"/>
      <protection/>
    </xf>
    <xf numFmtId="3" fontId="51" fillId="0" borderId="10" xfId="0" applyNumberFormat="1" applyFont="1" applyFill="1" applyBorder="1" applyAlignment="1" applyProtection="1">
      <alignment horizontal="center" vertical="center"/>
      <protection/>
    </xf>
    <xf numFmtId="3" fontId="51" fillId="0" borderId="13" xfId="0" applyNumberFormat="1" applyFont="1" applyFill="1" applyBorder="1" applyAlignment="1" applyProtection="1">
      <alignment horizontal="center" vertical="center"/>
      <protection/>
    </xf>
    <xf numFmtId="2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Fill="1" applyBorder="1" applyAlignment="1" applyProtection="1">
      <alignment horizontal="center" vertical="center" wrapText="1"/>
      <protection/>
    </xf>
    <xf numFmtId="1" fontId="51" fillId="33" borderId="17" xfId="0" applyNumberFormat="1" applyFont="1" applyFill="1" applyBorder="1" applyAlignment="1" applyProtection="1">
      <alignment horizontal="center" vertical="center"/>
      <protection/>
    </xf>
    <xf numFmtId="1" fontId="51" fillId="33" borderId="19" xfId="0" applyNumberFormat="1" applyFont="1" applyFill="1" applyBorder="1" applyAlignment="1" applyProtection="1">
      <alignment horizontal="center" vertical="center"/>
      <protection/>
    </xf>
    <xf numFmtId="2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51" fillId="33" borderId="17" xfId="0" applyNumberFormat="1" applyFont="1" applyFill="1" applyBorder="1" applyAlignment="1" applyProtection="1">
      <alignment horizontal="center" vertical="center"/>
      <protection/>
    </xf>
    <xf numFmtId="49" fontId="51" fillId="33" borderId="22" xfId="0" applyNumberFormat="1" applyFont="1" applyFill="1" applyBorder="1" applyAlignment="1" applyProtection="1">
      <alignment horizontal="center" vertical="center"/>
      <protection/>
    </xf>
    <xf numFmtId="1" fontId="51" fillId="0" borderId="22" xfId="0" applyNumberFormat="1" applyFont="1" applyFill="1" applyBorder="1" applyAlignment="1" applyProtection="1">
      <alignment horizontal="center" vertical="center"/>
      <protection/>
    </xf>
    <xf numFmtId="1" fontId="53" fillId="0" borderId="21" xfId="0" applyNumberFormat="1" applyFont="1" applyFill="1" applyBorder="1" applyAlignment="1" applyProtection="1">
      <alignment horizontal="center" vertical="center"/>
      <protection/>
    </xf>
    <xf numFmtId="1" fontId="51" fillId="33" borderId="26" xfId="0" applyNumberFormat="1" applyFont="1" applyFill="1" applyBorder="1" applyAlignment="1" applyProtection="1">
      <alignment horizontal="center" vertical="center"/>
      <protection/>
    </xf>
    <xf numFmtId="1" fontId="51" fillId="33" borderId="17" xfId="0" applyNumberFormat="1" applyFont="1" applyFill="1" applyBorder="1" applyAlignment="1" applyProtection="1">
      <alignment horizontal="center" vertical="center"/>
      <protection/>
    </xf>
    <xf numFmtId="1" fontId="51" fillId="33" borderId="22" xfId="0" applyNumberFormat="1" applyFont="1" applyFill="1" applyBorder="1" applyAlignment="1" applyProtection="1">
      <alignment horizontal="center" vertical="center"/>
      <protection/>
    </xf>
    <xf numFmtId="49" fontId="51" fillId="33" borderId="26" xfId="0" applyNumberFormat="1" applyFont="1" applyFill="1" applyBorder="1" applyAlignment="1" applyProtection="1">
      <alignment horizontal="center" vertical="center"/>
      <protection/>
    </xf>
    <xf numFmtId="49" fontId="51" fillId="33" borderId="17" xfId="0" applyNumberFormat="1" applyFont="1" applyFill="1" applyBorder="1" applyAlignment="1" applyProtection="1">
      <alignment horizontal="center" vertical="center"/>
      <protection/>
    </xf>
    <xf numFmtId="49" fontId="51" fillId="33" borderId="22" xfId="0" applyNumberFormat="1" applyFont="1" applyFill="1" applyBorder="1" applyAlignment="1" applyProtection="1">
      <alignment horizontal="center" vertical="center"/>
      <protection/>
    </xf>
    <xf numFmtId="49" fontId="28" fillId="0" borderId="28" xfId="0" applyNumberFormat="1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3" fontId="51" fillId="33" borderId="26" xfId="0" applyNumberFormat="1" applyFont="1" applyFill="1" applyBorder="1" applyAlignment="1" applyProtection="1">
      <alignment horizontal="center" vertical="center"/>
      <protection/>
    </xf>
    <xf numFmtId="3" fontId="51" fillId="33" borderId="17" xfId="0" applyNumberFormat="1" applyFont="1" applyFill="1" applyBorder="1" applyAlignment="1" applyProtection="1">
      <alignment horizontal="center" vertical="center"/>
      <protection/>
    </xf>
    <xf numFmtId="2" fontId="28" fillId="0" borderId="10" xfId="0" applyNumberFormat="1" applyFont="1" applyFill="1" applyBorder="1" applyAlignment="1" applyProtection="1">
      <alignment horizontal="center" vertical="center" wrapText="1"/>
      <protection/>
    </xf>
    <xf numFmtId="2" fontId="28" fillId="0" borderId="28" xfId="0" applyNumberFormat="1" applyFont="1" applyFill="1" applyBorder="1" applyAlignment="1" applyProtection="1">
      <alignment horizontal="center" vertical="center" wrapText="1"/>
      <protection/>
    </xf>
    <xf numFmtId="2" fontId="28" fillId="0" borderId="36" xfId="0" applyNumberFormat="1" applyFont="1" applyFill="1" applyBorder="1" applyAlignment="1" applyProtection="1">
      <alignment horizontal="center" vertical="center" wrapText="1"/>
      <protection/>
    </xf>
    <xf numFmtId="2" fontId="28" fillId="0" borderId="38" xfId="0" applyNumberFormat="1" applyFont="1" applyFill="1" applyBorder="1" applyAlignment="1" applyProtection="1">
      <alignment horizontal="center" vertical="center" wrapText="1"/>
      <protection/>
    </xf>
    <xf numFmtId="2" fontId="28" fillId="0" borderId="39" xfId="0" applyNumberFormat="1" applyFont="1" applyFill="1" applyBorder="1" applyAlignment="1" applyProtection="1">
      <alignment horizontal="center" vertical="center" wrapText="1"/>
      <protection/>
    </xf>
    <xf numFmtId="2" fontId="56" fillId="0" borderId="10" xfId="0" applyNumberFormat="1" applyFont="1" applyFill="1" applyBorder="1" applyAlignment="1" applyProtection="1">
      <alignment vertical="center"/>
      <protection/>
    </xf>
    <xf numFmtId="0" fontId="28" fillId="0" borderId="28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1" fillId="0" borderId="40" xfId="0" applyNumberFormat="1" applyFont="1" applyFill="1" applyBorder="1" applyAlignment="1" applyProtection="1">
      <alignment horizontal="center" vertical="center" wrapText="1"/>
      <protection/>
    </xf>
    <xf numFmtId="49" fontId="31" fillId="0" borderId="41" xfId="0" applyNumberFormat="1" applyFont="1" applyFill="1" applyBorder="1" applyAlignment="1" applyProtection="1">
      <alignment horizontal="center" vertical="center" wrapText="1"/>
      <protection/>
    </xf>
    <xf numFmtId="49" fontId="31" fillId="0" borderId="42" xfId="0" applyNumberFormat="1" applyFont="1" applyFill="1" applyBorder="1" applyAlignment="1" applyProtection="1">
      <alignment horizontal="center" vertical="center" wrapText="1"/>
      <protection/>
    </xf>
    <xf numFmtId="49" fontId="31" fillId="0" borderId="43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 applyProtection="1">
      <alignment horizontal="center" vertical="center" wrapText="1"/>
      <protection/>
    </xf>
    <xf numFmtId="49" fontId="31" fillId="0" borderId="44" xfId="0" applyNumberFormat="1" applyFont="1" applyFill="1" applyBorder="1" applyAlignment="1" applyProtection="1">
      <alignment horizontal="center" vertical="center" wrapText="1"/>
      <protection/>
    </xf>
    <xf numFmtId="49" fontId="28" fillId="0" borderId="27" xfId="0" applyNumberFormat="1" applyFont="1" applyFill="1" applyBorder="1" applyAlignment="1" applyProtection="1">
      <alignment horizontal="center" vertical="center" wrapText="1"/>
      <protection/>
    </xf>
    <xf numFmtId="49" fontId="28" fillId="0" borderId="19" xfId="0" applyNumberFormat="1" applyFont="1" applyFill="1" applyBorder="1" applyAlignment="1" applyProtection="1">
      <alignment horizontal="center" vertical="center" wrapText="1"/>
      <protection/>
    </xf>
    <xf numFmtId="2" fontId="28" fillId="0" borderId="23" xfId="0" applyNumberFormat="1" applyFont="1" applyFill="1" applyBorder="1" applyAlignment="1" applyProtection="1">
      <alignment horizontal="center" vertical="center" wrapText="1"/>
      <protection/>
    </xf>
    <xf numFmtId="2" fontId="28" fillId="0" borderId="45" xfId="0" applyNumberFormat="1" applyFont="1" applyFill="1" applyBorder="1" applyAlignment="1" applyProtection="1">
      <alignment horizontal="center" vertical="center" wrapText="1"/>
      <protection/>
    </xf>
    <xf numFmtId="2" fontId="28" fillId="0" borderId="29" xfId="0" applyNumberFormat="1" applyFont="1" applyFill="1" applyBorder="1" applyAlignment="1" applyProtection="1">
      <alignment horizontal="center" vertical="center" wrapText="1"/>
      <protection/>
    </xf>
    <xf numFmtId="2" fontId="28" fillId="0" borderId="16" xfId="0" applyNumberFormat="1" applyFont="1" applyFill="1" applyBorder="1" applyAlignment="1" applyProtection="1">
      <alignment horizontal="center" vertical="center" wrapText="1"/>
      <protection/>
    </xf>
    <xf numFmtId="1" fontId="51" fillId="33" borderId="19" xfId="0" applyNumberFormat="1" applyFont="1" applyFill="1" applyBorder="1" applyAlignment="1" applyProtection="1">
      <alignment horizontal="center" vertical="center"/>
      <protection/>
    </xf>
    <xf numFmtId="1" fontId="51" fillId="33" borderId="20" xfId="0" applyNumberFormat="1" applyFont="1" applyFill="1" applyBorder="1" applyAlignment="1" applyProtection="1">
      <alignment horizontal="center" vertical="center" wrapText="1"/>
      <protection/>
    </xf>
    <xf numFmtId="1" fontId="51" fillId="33" borderId="11" xfId="0" applyNumberFormat="1" applyFont="1" applyFill="1" applyBorder="1" applyAlignment="1" applyProtection="1">
      <alignment horizontal="center" vertical="center" wrapText="1"/>
      <protection/>
    </xf>
    <xf numFmtId="1" fontId="51" fillId="33" borderId="24" xfId="0" applyNumberFormat="1" applyFont="1" applyFill="1" applyBorder="1" applyAlignment="1" applyProtection="1">
      <alignment horizontal="center" vertical="center" wrapText="1"/>
      <protection/>
    </xf>
    <xf numFmtId="1" fontId="2" fillId="33" borderId="19" xfId="0" applyNumberFormat="1" applyFont="1" applyFill="1" applyBorder="1" applyAlignment="1" applyProtection="1">
      <alignment horizontal="center" vertical="center"/>
      <protection/>
    </xf>
    <xf numFmtId="49" fontId="55" fillId="0" borderId="0" xfId="0" applyNumberFormat="1" applyFont="1" applyFill="1" applyAlignment="1" applyProtection="1">
      <alignment horizontal="center" vertical="center" wrapText="1"/>
      <protection/>
    </xf>
    <xf numFmtId="1" fontId="2" fillId="33" borderId="2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22" xfId="0" applyNumberFormat="1" applyFont="1" applyFill="1" applyBorder="1" applyAlignment="1" applyProtection="1">
      <alignment horizontal="center" vertical="center"/>
      <protection/>
    </xf>
    <xf numFmtId="1" fontId="51" fillId="0" borderId="26" xfId="0" applyNumberFormat="1" applyFont="1" applyFill="1" applyBorder="1" applyAlignment="1" applyProtection="1">
      <alignment horizontal="center" vertical="center"/>
      <protection/>
    </xf>
    <xf numFmtId="1" fontId="51" fillId="0" borderId="17" xfId="0" applyNumberFormat="1" applyFont="1" applyFill="1" applyBorder="1" applyAlignment="1" applyProtection="1">
      <alignment horizontal="center" vertical="center"/>
      <protection/>
    </xf>
    <xf numFmtId="1" fontId="51" fillId="0" borderId="22" xfId="0" applyNumberFormat="1" applyFont="1" applyFill="1" applyBorder="1" applyAlignment="1" applyProtection="1">
      <alignment horizontal="center" vertical="center"/>
      <protection/>
    </xf>
    <xf numFmtId="3" fontId="51" fillId="0" borderId="46" xfId="0" applyNumberFormat="1" applyFont="1" applyFill="1" applyBorder="1" applyAlignment="1" applyProtection="1">
      <alignment horizontal="center" vertical="center"/>
      <protection/>
    </xf>
    <xf numFmtId="3" fontId="51" fillId="0" borderId="17" xfId="0" applyNumberFormat="1" applyFont="1" applyFill="1" applyBorder="1" applyAlignment="1" applyProtection="1">
      <alignment horizontal="center" vertical="center"/>
      <protection/>
    </xf>
    <xf numFmtId="3" fontId="51" fillId="0" borderId="22" xfId="0" applyNumberFormat="1" applyFont="1" applyFill="1" applyBorder="1" applyAlignment="1" applyProtection="1">
      <alignment horizontal="center" vertical="center"/>
      <protection/>
    </xf>
    <xf numFmtId="3" fontId="51" fillId="0" borderId="26" xfId="0" applyNumberFormat="1" applyFont="1" applyFill="1" applyBorder="1" applyAlignment="1" applyProtection="1">
      <alignment horizontal="center" vertical="center"/>
      <protection/>
    </xf>
    <xf numFmtId="4" fontId="31" fillId="0" borderId="40" xfId="0" applyNumberFormat="1" applyFont="1" applyFill="1" applyBorder="1" applyAlignment="1" applyProtection="1">
      <alignment horizontal="center" vertical="center" wrapText="1"/>
      <protection/>
    </xf>
    <xf numFmtId="4" fontId="31" fillId="0" borderId="41" xfId="0" applyNumberFormat="1" applyFont="1" applyFill="1" applyBorder="1" applyAlignment="1" applyProtection="1">
      <alignment horizontal="center" vertical="center" wrapText="1"/>
      <protection/>
    </xf>
    <xf numFmtId="4" fontId="31" fillId="0" borderId="42" xfId="0" applyNumberFormat="1" applyFont="1" applyFill="1" applyBorder="1" applyAlignment="1" applyProtection="1">
      <alignment horizontal="center" vertical="center" wrapText="1"/>
      <protection/>
    </xf>
    <xf numFmtId="4" fontId="31" fillId="0" borderId="43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Border="1" applyAlignment="1" applyProtection="1">
      <alignment horizontal="center" vertical="center" wrapText="1"/>
      <protection/>
    </xf>
    <xf numFmtId="4" fontId="31" fillId="0" borderId="44" xfId="0" applyNumberFormat="1" applyFont="1" applyFill="1" applyBorder="1" applyAlignment="1" applyProtection="1">
      <alignment horizontal="center" vertical="center" wrapText="1"/>
      <protection/>
    </xf>
    <xf numFmtId="3" fontId="28" fillId="0" borderId="27" xfId="0" applyNumberFormat="1" applyFont="1" applyFill="1" applyBorder="1" applyAlignment="1" applyProtection="1">
      <alignment horizontal="center" vertical="center" wrapText="1"/>
      <protection/>
    </xf>
    <xf numFmtId="3" fontId="28" fillId="0" borderId="19" xfId="0" applyNumberFormat="1" applyFont="1" applyFill="1" applyBorder="1" applyAlignment="1" applyProtection="1">
      <alignment horizontal="center" vertical="center" wrapText="1"/>
      <protection/>
    </xf>
    <xf numFmtId="3" fontId="28" fillId="0" borderId="28" xfId="0" applyNumberFormat="1" applyFont="1" applyFill="1" applyBorder="1" applyAlignment="1" applyProtection="1">
      <alignment horizontal="center" vertical="center" wrapText="1"/>
      <protection/>
    </xf>
    <xf numFmtId="3" fontId="28" fillId="0" borderId="10" xfId="0" applyNumberFormat="1" applyFont="1" applyFill="1" applyBorder="1" applyAlignment="1" applyProtection="1">
      <alignment horizontal="center" vertical="center" wrapText="1"/>
      <protection/>
    </xf>
    <xf numFmtId="4" fontId="28" fillId="0" borderId="28" xfId="0" applyNumberFormat="1" applyFont="1" applyFill="1" applyBorder="1" applyAlignment="1" applyProtection="1">
      <alignment horizontal="center" vertical="center" wrapText="1"/>
      <protection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4" fontId="28" fillId="0" borderId="36" xfId="0" applyNumberFormat="1" applyFont="1" applyFill="1" applyBorder="1" applyAlignment="1" applyProtection="1">
      <alignment horizontal="center" vertical="center" wrapText="1"/>
      <protection/>
    </xf>
    <xf numFmtId="4" fontId="28" fillId="0" borderId="38" xfId="0" applyNumberFormat="1" applyFont="1" applyFill="1" applyBorder="1" applyAlignment="1" applyProtection="1">
      <alignment horizontal="center" vertical="center" wrapText="1"/>
      <protection/>
    </xf>
    <xf numFmtId="4" fontId="28" fillId="0" borderId="39" xfId="0" applyNumberFormat="1" applyFont="1" applyFill="1" applyBorder="1" applyAlignment="1" applyProtection="1">
      <alignment horizontal="center" vertical="center" wrapText="1"/>
      <protection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29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29" fillId="33" borderId="12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019"/>
  <sheetViews>
    <sheetView tabSelected="1" zoomScaleSheetLayoutView="100" workbookViewId="0" topLeftCell="A838">
      <selection activeCell="D858" sqref="D858"/>
    </sheetView>
  </sheetViews>
  <sheetFormatPr defaultColWidth="9.140625" defaultRowHeight="15"/>
  <cols>
    <col min="1" max="1" width="4.57421875" style="66" customWidth="1"/>
    <col min="2" max="2" width="10.28125" style="66" customWidth="1"/>
    <col min="3" max="3" width="76.7109375" style="83" customWidth="1"/>
    <col min="4" max="4" width="11.8515625" style="66" customWidth="1"/>
    <col min="5" max="5" width="11.8515625" style="68" customWidth="1"/>
    <col min="6" max="6" width="12.8515625" style="68" customWidth="1"/>
    <col min="7" max="7" width="12.57421875" style="68" customWidth="1"/>
    <col min="8" max="8" width="15.7109375" style="68" customWidth="1"/>
    <col min="9" max="9" width="12.00390625" style="68" customWidth="1"/>
    <col min="10" max="10" width="14.28125" style="68" customWidth="1"/>
    <col min="11" max="11" width="12.8515625" style="68" customWidth="1"/>
    <col min="12" max="12" width="12.28125" style="68" customWidth="1"/>
    <col min="13" max="13" width="15.28125" style="68" customWidth="1"/>
    <col min="14" max="14" width="9.140625" style="69" customWidth="1"/>
    <col min="15" max="15" width="9.140625" style="1" customWidth="1"/>
    <col min="16" max="16" width="9.57421875" style="1" bestFit="1" customWidth="1"/>
    <col min="17" max="17" width="9.140625" style="1" customWidth="1"/>
    <col min="18" max="18" width="9.57421875" style="1" bestFit="1" customWidth="1"/>
    <col min="19" max="19" width="9.140625" style="1" customWidth="1"/>
    <col min="20" max="20" width="11.7109375" style="1" customWidth="1"/>
    <col min="21" max="21" width="9.140625" style="1" customWidth="1"/>
    <col min="22" max="22" width="10.140625" style="1" bestFit="1" customWidth="1"/>
    <col min="23" max="16384" width="9.140625" style="1" customWidth="1"/>
  </cols>
  <sheetData>
    <row r="2" spans="2:5" ht="66.75" customHeight="1" thickBot="1">
      <c r="B2" s="243" t="s">
        <v>434</v>
      </c>
      <c r="C2" s="243"/>
      <c r="D2" s="243"/>
      <c r="E2" s="67"/>
    </row>
    <row r="3" spans="2:6" ht="47.25">
      <c r="B3" s="70" t="s">
        <v>11</v>
      </c>
      <c r="C3" s="71" t="s">
        <v>12</v>
      </c>
      <c r="D3" s="72" t="s">
        <v>13</v>
      </c>
      <c r="E3" s="73"/>
      <c r="F3" s="74"/>
    </row>
    <row r="4" spans="2:5" ht="15.75">
      <c r="B4" s="75">
        <v>1</v>
      </c>
      <c r="C4" s="76" t="s">
        <v>153</v>
      </c>
      <c r="D4" s="37">
        <f>M398</f>
        <v>0</v>
      </c>
      <c r="E4" s="77"/>
    </row>
    <row r="5" spans="2:5" ht="15.75">
      <c r="B5" s="75">
        <v>2</v>
      </c>
      <c r="C5" s="76" t="s">
        <v>14</v>
      </c>
      <c r="D5" s="37">
        <f>M519</f>
        <v>0</v>
      </c>
      <c r="E5" s="77"/>
    </row>
    <row r="6" spans="2:5" ht="15.75">
      <c r="B6" s="78">
        <v>3</v>
      </c>
      <c r="C6" s="79" t="s">
        <v>154</v>
      </c>
      <c r="D6" s="80">
        <f>M608</f>
        <v>0</v>
      </c>
      <c r="E6" s="77"/>
    </row>
    <row r="7" spans="2:5" ht="15.75">
      <c r="B7" s="78">
        <v>4</v>
      </c>
      <c r="C7" s="79" t="s">
        <v>15</v>
      </c>
      <c r="D7" s="80">
        <f>M713</f>
        <v>0</v>
      </c>
      <c r="E7" s="77"/>
    </row>
    <row r="8" spans="2:5" ht="15.75">
      <c r="B8" s="78">
        <v>5</v>
      </c>
      <c r="C8" s="79" t="s">
        <v>16</v>
      </c>
      <c r="D8" s="80">
        <f>M793</f>
        <v>0</v>
      </c>
      <c r="E8" s="77"/>
    </row>
    <row r="9" spans="2:5" ht="15.75">
      <c r="B9" s="81">
        <v>6</v>
      </c>
      <c r="C9" s="79" t="s">
        <v>150</v>
      </c>
      <c r="D9" s="80">
        <f>M859</f>
        <v>0</v>
      </c>
      <c r="E9" s="77"/>
    </row>
    <row r="10" spans="2:5" ht="15.75">
      <c r="B10" s="81">
        <v>7</v>
      </c>
      <c r="C10" s="79" t="s">
        <v>352</v>
      </c>
      <c r="D10" s="80">
        <f>M1019</f>
        <v>0</v>
      </c>
      <c r="E10" s="77"/>
    </row>
    <row r="11" spans="2:5" ht="15.75">
      <c r="B11" s="81"/>
      <c r="C11" s="82" t="s">
        <v>151</v>
      </c>
      <c r="D11" s="80">
        <f>SUM(D4:D10)</f>
        <v>0</v>
      </c>
      <c r="E11" s="77"/>
    </row>
    <row r="12" spans="2:5" ht="15.75">
      <c r="B12" s="81"/>
      <c r="C12" s="82" t="s">
        <v>270</v>
      </c>
      <c r="D12" s="80">
        <f>D11*3/100</f>
        <v>0</v>
      </c>
      <c r="E12" s="77"/>
    </row>
    <row r="13" spans="2:5" ht="15.75">
      <c r="B13" s="81"/>
      <c r="C13" s="82" t="s">
        <v>151</v>
      </c>
      <c r="D13" s="80">
        <f>D11+D12</f>
        <v>0</v>
      </c>
      <c r="E13" s="77"/>
    </row>
    <row r="14" spans="2:5" ht="15.75">
      <c r="B14" s="81"/>
      <c r="C14" s="82" t="s">
        <v>152</v>
      </c>
      <c r="D14" s="80">
        <f>D13*1.2/100</f>
        <v>0</v>
      </c>
      <c r="E14" s="77"/>
    </row>
    <row r="15" spans="2:5" ht="16.5" thickBot="1">
      <c r="B15" s="207"/>
      <c r="C15" s="38" t="s">
        <v>151</v>
      </c>
      <c r="D15" s="39">
        <f>D13+D14</f>
        <v>0</v>
      </c>
      <c r="E15" s="77"/>
    </row>
    <row r="53" ht="16.5" thickBot="1"/>
    <row r="54" spans="1:13" ht="15" customHeight="1">
      <c r="A54" s="226" t="s">
        <v>153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8"/>
    </row>
    <row r="55" spans="1:13" ht="15" customHeight="1" thickBot="1">
      <c r="A55" s="229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1"/>
    </row>
    <row r="56" spans="1:13" ht="15" customHeight="1">
      <c r="A56" s="232" t="s">
        <v>0</v>
      </c>
      <c r="B56" s="214" t="s">
        <v>17</v>
      </c>
      <c r="C56" s="224" t="s">
        <v>18</v>
      </c>
      <c r="D56" s="214" t="s">
        <v>19</v>
      </c>
      <c r="E56" s="219" t="s">
        <v>1</v>
      </c>
      <c r="F56" s="219"/>
      <c r="G56" s="220" t="s">
        <v>22</v>
      </c>
      <c r="H56" s="221"/>
      <c r="I56" s="221"/>
      <c r="J56" s="221"/>
      <c r="K56" s="221"/>
      <c r="L56" s="222"/>
      <c r="M56" s="236" t="s">
        <v>4</v>
      </c>
    </row>
    <row r="57" spans="1:13" ht="15" customHeight="1">
      <c r="A57" s="233"/>
      <c r="B57" s="215"/>
      <c r="C57" s="225"/>
      <c r="D57" s="215"/>
      <c r="E57" s="218" t="s">
        <v>24</v>
      </c>
      <c r="F57" s="218" t="s">
        <v>25</v>
      </c>
      <c r="G57" s="218" t="s">
        <v>2</v>
      </c>
      <c r="H57" s="223"/>
      <c r="I57" s="218" t="s">
        <v>3</v>
      </c>
      <c r="J57" s="218"/>
      <c r="K57" s="234" t="s">
        <v>21</v>
      </c>
      <c r="L57" s="235"/>
      <c r="M57" s="237"/>
    </row>
    <row r="58" spans="1:13" ht="33.75" customHeight="1">
      <c r="A58" s="233"/>
      <c r="B58" s="215"/>
      <c r="C58" s="225"/>
      <c r="D58" s="215"/>
      <c r="E58" s="218"/>
      <c r="F58" s="218"/>
      <c r="G58" s="203" t="s">
        <v>23</v>
      </c>
      <c r="H58" s="203" t="s">
        <v>4</v>
      </c>
      <c r="I58" s="203" t="s">
        <v>23</v>
      </c>
      <c r="J58" s="203" t="s">
        <v>4</v>
      </c>
      <c r="K58" s="203" t="s">
        <v>23</v>
      </c>
      <c r="L58" s="203" t="s">
        <v>4</v>
      </c>
      <c r="M58" s="237"/>
    </row>
    <row r="59" spans="1:13" ht="15" customHeight="1" thickBot="1">
      <c r="A59" s="16">
        <v>1</v>
      </c>
      <c r="B59" s="84">
        <v>2</v>
      </c>
      <c r="C59" s="85" t="s">
        <v>20</v>
      </c>
      <c r="D59" s="84">
        <v>4</v>
      </c>
      <c r="E59" s="86">
        <v>5</v>
      </c>
      <c r="F59" s="86">
        <v>6</v>
      </c>
      <c r="G59" s="86">
        <v>7</v>
      </c>
      <c r="H59" s="86">
        <v>8</v>
      </c>
      <c r="I59" s="86">
        <v>9</v>
      </c>
      <c r="J59" s="86">
        <v>10</v>
      </c>
      <c r="K59" s="87">
        <v>11</v>
      </c>
      <c r="L59" s="87">
        <v>12</v>
      </c>
      <c r="M59" s="88">
        <v>13</v>
      </c>
    </row>
    <row r="60" spans="1:29" s="2" customFormat="1" ht="15" customHeight="1">
      <c r="A60" s="18"/>
      <c r="B60" s="61"/>
      <c r="C60" s="34" t="s">
        <v>129</v>
      </c>
      <c r="D60" s="61"/>
      <c r="E60" s="24"/>
      <c r="F60" s="25"/>
      <c r="G60" s="26"/>
      <c r="H60" s="89"/>
      <c r="I60" s="26"/>
      <c r="J60" s="90"/>
      <c r="K60" s="27"/>
      <c r="L60" s="92"/>
      <c r="M60" s="93"/>
      <c r="N60" s="15"/>
      <c r="AC60" s="3"/>
    </row>
    <row r="61" spans="1:14" s="2" customFormat="1" ht="27.75" customHeight="1">
      <c r="A61" s="239">
        <v>1</v>
      </c>
      <c r="B61" s="94" t="s">
        <v>273</v>
      </c>
      <c r="C61" s="40" t="s">
        <v>272</v>
      </c>
      <c r="D61" s="42" t="s">
        <v>5</v>
      </c>
      <c r="E61" s="43"/>
      <c r="F61" s="50">
        <v>110.5</v>
      </c>
      <c r="G61" s="51"/>
      <c r="H61" s="95"/>
      <c r="I61" s="51"/>
      <c r="J61" s="96"/>
      <c r="K61" s="97"/>
      <c r="L61" s="98"/>
      <c r="M61" s="99"/>
      <c r="N61" s="15"/>
    </row>
    <row r="62" spans="1:14" s="2" customFormat="1" ht="15" customHeight="1">
      <c r="A62" s="240"/>
      <c r="B62" s="94"/>
      <c r="C62" s="40" t="s">
        <v>29</v>
      </c>
      <c r="D62" s="42" t="s">
        <v>27</v>
      </c>
      <c r="E62" s="43">
        <v>0.77</v>
      </c>
      <c r="F62" s="50">
        <f>F61*E62</f>
        <v>85.08500000000001</v>
      </c>
      <c r="G62" s="51"/>
      <c r="H62" s="95">
        <f>G62*F62</f>
        <v>0</v>
      </c>
      <c r="I62" s="51"/>
      <c r="J62" s="96">
        <f>I62*F62</f>
        <v>0</v>
      </c>
      <c r="K62" s="97"/>
      <c r="L62" s="98">
        <f>K62*F62</f>
        <v>0</v>
      </c>
      <c r="M62" s="99">
        <f>J62+H62+L62</f>
        <v>0</v>
      </c>
      <c r="N62" s="15"/>
    </row>
    <row r="63" spans="1:14" s="2" customFormat="1" ht="15" customHeight="1">
      <c r="A63" s="241"/>
      <c r="B63" s="94"/>
      <c r="C63" s="40" t="s">
        <v>30</v>
      </c>
      <c r="D63" s="42" t="s">
        <v>28</v>
      </c>
      <c r="E63" s="100">
        <v>0.0421</v>
      </c>
      <c r="F63" s="50">
        <f>F61*E63</f>
        <v>4.65205</v>
      </c>
      <c r="G63" s="51"/>
      <c r="H63" s="95">
        <f>G63*F63</f>
        <v>0</v>
      </c>
      <c r="I63" s="51"/>
      <c r="J63" s="96">
        <f>I63*F63</f>
        <v>0</v>
      </c>
      <c r="K63" s="97"/>
      <c r="L63" s="98">
        <f>K63*F63</f>
        <v>0</v>
      </c>
      <c r="M63" s="99">
        <f>J63+H63+L63</f>
        <v>0</v>
      </c>
      <c r="N63" s="15"/>
    </row>
    <row r="64" spans="1:14" s="2" customFormat="1" ht="27.75" customHeight="1">
      <c r="A64" s="208">
        <v>2</v>
      </c>
      <c r="B64" s="94" t="s">
        <v>174</v>
      </c>
      <c r="C64" s="40" t="s">
        <v>318</v>
      </c>
      <c r="D64" s="42" t="s">
        <v>5</v>
      </c>
      <c r="E64" s="43"/>
      <c r="F64" s="50">
        <v>192</v>
      </c>
      <c r="G64" s="51"/>
      <c r="H64" s="95"/>
      <c r="I64" s="51"/>
      <c r="J64" s="96"/>
      <c r="K64" s="97"/>
      <c r="L64" s="98"/>
      <c r="M64" s="99"/>
      <c r="N64" s="15"/>
    </row>
    <row r="65" spans="1:14" s="2" customFormat="1" ht="15" customHeight="1">
      <c r="A65" s="209"/>
      <c r="B65" s="42"/>
      <c r="C65" s="40" t="s">
        <v>29</v>
      </c>
      <c r="D65" s="42" t="s">
        <v>27</v>
      </c>
      <c r="E65" s="43">
        <v>0.34</v>
      </c>
      <c r="F65" s="50">
        <f>F64*E65</f>
        <v>65.28</v>
      </c>
      <c r="G65" s="51"/>
      <c r="H65" s="95">
        <f>G65*F65</f>
        <v>0</v>
      </c>
      <c r="I65" s="51"/>
      <c r="J65" s="96">
        <f>I65*F65</f>
        <v>0</v>
      </c>
      <c r="K65" s="97"/>
      <c r="L65" s="98">
        <f>K65*F65</f>
        <v>0</v>
      </c>
      <c r="M65" s="99">
        <f>J65+H65+L65</f>
        <v>0</v>
      </c>
      <c r="N65" s="15"/>
    </row>
    <row r="66" spans="1:14" s="2" customFormat="1" ht="15" customHeight="1">
      <c r="A66" s="210"/>
      <c r="B66" s="42"/>
      <c r="C66" s="40" t="s">
        <v>30</v>
      </c>
      <c r="D66" s="42" t="s">
        <v>28</v>
      </c>
      <c r="E66" s="101">
        <v>0.007</v>
      </c>
      <c r="F66" s="50">
        <f>F64*E66</f>
        <v>1.344</v>
      </c>
      <c r="G66" s="51"/>
      <c r="H66" s="95">
        <f>G66*F66</f>
        <v>0</v>
      </c>
      <c r="I66" s="51"/>
      <c r="J66" s="96">
        <f>I66*F66</f>
        <v>0</v>
      </c>
      <c r="K66" s="97"/>
      <c r="L66" s="98">
        <f>K66*F66</f>
        <v>0</v>
      </c>
      <c r="M66" s="99">
        <f>J66+H66+L66</f>
        <v>0</v>
      </c>
      <c r="N66" s="15"/>
    </row>
    <row r="67" spans="1:14" s="2" customFormat="1" ht="27.75" customHeight="1">
      <c r="A67" s="208">
        <v>3</v>
      </c>
      <c r="B67" s="94" t="s">
        <v>279</v>
      </c>
      <c r="C67" s="40" t="s">
        <v>280</v>
      </c>
      <c r="D67" s="42" t="s">
        <v>281</v>
      </c>
      <c r="E67" s="43"/>
      <c r="F67" s="50">
        <v>2</v>
      </c>
      <c r="G67" s="51"/>
      <c r="H67" s="95"/>
      <c r="I67" s="51"/>
      <c r="J67" s="96"/>
      <c r="K67" s="97"/>
      <c r="L67" s="98"/>
      <c r="M67" s="99"/>
      <c r="N67" s="15"/>
    </row>
    <row r="68" spans="1:14" s="2" customFormat="1" ht="15" customHeight="1">
      <c r="A68" s="209"/>
      <c r="B68" s="42"/>
      <c r="C68" s="40" t="s">
        <v>29</v>
      </c>
      <c r="D68" s="42" t="s">
        <v>27</v>
      </c>
      <c r="E68" s="43">
        <v>10.2</v>
      </c>
      <c r="F68" s="50">
        <f>F67*E68</f>
        <v>20.4</v>
      </c>
      <c r="G68" s="51"/>
      <c r="H68" s="95">
        <f>G68*F68</f>
        <v>0</v>
      </c>
      <c r="I68" s="51"/>
      <c r="J68" s="96">
        <f>I68*F68</f>
        <v>0</v>
      </c>
      <c r="K68" s="97"/>
      <c r="L68" s="98">
        <f>K68*F68</f>
        <v>0</v>
      </c>
      <c r="M68" s="99">
        <f>J68+H68+L68</f>
        <v>0</v>
      </c>
      <c r="N68" s="15"/>
    </row>
    <row r="69" spans="1:14" s="2" customFormat="1" ht="15" customHeight="1">
      <c r="A69" s="210"/>
      <c r="B69" s="42"/>
      <c r="C69" s="40" t="s">
        <v>30</v>
      </c>
      <c r="D69" s="42" t="s">
        <v>28</v>
      </c>
      <c r="E69" s="101">
        <v>0.23</v>
      </c>
      <c r="F69" s="50">
        <f>F67*E69</f>
        <v>0.46</v>
      </c>
      <c r="G69" s="51"/>
      <c r="H69" s="95">
        <f>G69*F69</f>
        <v>0</v>
      </c>
      <c r="I69" s="51"/>
      <c r="J69" s="96">
        <f>I69*F69</f>
        <v>0</v>
      </c>
      <c r="K69" s="97"/>
      <c r="L69" s="98">
        <f>K69*F69</f>
        <v>0</v>
      </c>
      <c r="M69" s="99">
        <f>J69+H69+L69</f>
        <v>0</v>
      </c>
      <c r="N69" s="15"/>
    </row>
    <row r="70" spans="1:14" s="2" customFormat="1" ht="27.75" customHeight="1">
      <c r="A70" s="242">
        <v>4</v>
      </c>
      <c r="B70" s="94" t="s">
        <v>172</v>
      </c>
      <c r="C70" s="40" t="s">
        <v>284</v>
      </c>
      <c r="D70" s="42" t="s">
        <v>5</v>
      </c>
      <c r="E70" s="43"/>
      <c r="F70" s="50">
        <v>78.8</v>
      </c>
      <c r="G70" s="51"/>
      <c r="H70" s="95"/>
      <c r="I70" s="51"/>
      <c r="J70" s="95"/>
      <c r="K70" s="102"/>
      <c r="L70" s="103"/>
      <c r="M70" s="104"/>
      <c r="N70" s="15"/>
    </row>
    <row r="71" spans="1:14" s="2" customFormat="1" ht="15" customHeight="1">
      <c r="A71" s="242"/>
      <c r="B71" s="94"/>
      <c r="C71" s="40" t="s">
        <v>29</v>
      </c>
      <c r="D71" s="42" t="s">
        <v>27</v>
      </c>
      <c r="E71" s="101">
        <v>0.12</v>
      </c>
      <c r="F71" s="50">
        <f>F70*E71</f>
        <v>9.456</v>
      </c>
      <c r="G71" s="51"/>
      <c r="H71" s="95">
        <f>G71*F71</f>
        <v>0</v>
      </c>
      <c r="I71" s="51"/>
      <c r="J71" s="95">
        <f>I71*F71</f>
        <v>0</v>
      </c>
      <c r="K71" s="102"/>
      <c r="L71" s="103">
        <f>K71*F71</f>
        <v>0</v>
      </c>
      <c r="M71" s="104">
        <f>J71+H71+L71</f>
        <v>0</v>
      </c>
      <c r="N71" s="15"/>
    </row>
    <row r="72" spans="1:14" s="2" customFormat="1" ht="27.75" customHeight="1">
      <c r="A72" s="242">
        <v>5</v>
      </c>
      <c r="B72" s="94" t="s">
        <v>282</v>
      </c>
      <c r="C72" s="40" t="s">
        <v>283</v>
      </c>
      <c r="D72" s="42" t="s">
        <v>5</v>
      </c>
      <c r="E72" s="43"/>
      <c r="F72" s="50">
        <v>78.8</v>
      </c>
      <c r="G72" s="51"/>
      <c r="H72" s="95"/>
      <c r="I72" s="51"/>
      <c r="J72" s="95"/>
      <c r="K72" s="102"/>
      <c r="L72" s="103"/>
      <c r="M72" s="104"/>
      <c r="N72" s="15"/>
    </row>
    <row r="73" spans="1:14" s="2" customFormat="1" ht="15" customHeight="1">
      <c r="A73" s="242"/>
      <c r="B73" s="94"/>
      <c r="C73" s="40" t="s">
        <v>29</v>
      </c>
      <c r="D73" s="42" t="s">
        <v>27</v>
      </c>
      <c r="E73" s="101">
        <v>0.289</v>
      </c>
      <c r="F73" s="50">
        <f>F72*E73</f>
        <v>22.7732</v>
      </c>
      <c r="G73" s="51"/>
      <c r="H73" s="95">
        <f>G73*F73</f>
        <v>0</v>
      </c>
      <c r="I73" s="51"/>
      <c r="J73" s="95">
        <f>I73*F73</f>
        <v>0</v>
      </c>
      <c r="K73" s="102"/>
      <c r="L73" s="103">
        <f>K73*F73</f>
        <v>0</v>
      </c>
      <c r="M73" s="104">
        <f>J73+H73+L73</f>
        <v>0</v>
      </c>
      <c r="N73" s="15"/>
    </row>
    <row r="74" spans="1:14" s="2" customFormat="1" ht="15" customHeight="1">
      <c r="A74" s="242"/>
      <c r="B74" s="42"/>
      <c r="C74" s="40" t="s">
        <v>30</v>
      </c>
      <c r="D74" s="42" t="s">
        <v>28</v>
      </c>
      <c r="E74" s="100">
        <v>0.0628</v>
      </c>
      <c r="F74" s="50">
        <f>F72*E74</f>
        <v>4.948639999999999</v>
      </c>
      <c r="G74" s="51"/>
      <c r="H74" s="95">
        <f>G74*F74</f>
        <v>0</v>
      </c>
      <c r="I74" s="51"/>
      <c r="J74" s="95">
        <f>I74*F74</f>
        <v>0</v>
      </c>
      <c r="K74" s="102"/>
      <c r="L74" s="103">
        <f>K74*F74</f>
        <v>0</v>
      </c>
      <c r="M74" s="104">
        <f>J74+H74+L74</f>
        <v>0</v>
      </c>
      <c r="N74" s="15"/>
    </row>
    <row r="75" spans="1:14" s="2" customFormat="1" ht="27.75" customHeight="1">
      <c r="A75" s="238">
        <v>6</v>
      </c>
      <c r="B75" s="94" t="s">
        <v>271</v>
      </c>
      <c r="C75" s="40" t="s">
        <v>275</v>
      </c>
      <c r="D75" s="42" t="s">
        <v>7</v>
      </c>
      <c r="E75" s="43"/>
      <c r="F75" s="50">
        <v>10.88</v>
      </c>
      <c r="G75" s="51"/>
      <c r="H75" s="95"/>
      <c r="I75" s="51"/>
      <c r="J75" s="96"/>
      <c r="K75" s="97"/>
      <c r="L75" s="98"/>
      <c r="M75" s="99"/>
      <c r="N75" s="15"/>
    </row>
    <row r="76" spans="1:14" s="2" customFormat="1" ht="15" customHeight="1">
      <c r="A76" s="238"/>
      <c r="B76" s="42"/>
      <c r="C76" s="40" t="s">
        <v>29</v>
      </c>
      <c r="D76" s="42" t="s">
        <v>27</v>
      </c>
      <c r="E76" s="43">
        <v>6.5</v>
      </c>
      <c r="F76" s="50">
        <f>F75*E76</f>
        <v>70.72</v>
      </c>
      <c r="G76" s="51"/>
      <c r="H76" s="95">
        <f>G76*F76</f>
        <v>0</v>
      </c>
      <c r="I76" s="51"/>
      <c r="J76" s="96">
        <f>I76*F76</f>
        <v>0</v>
      </c>
      <c r="K76" s="97"/>
      <c r="L76" s="98">
        <f>K76*F76</f>
        <v>0</v>
      </c>
      <c r="M76" s="99">
        <f>J76+H76+L76</f>
        <v>0</v>
      </c>
      <c r="N76" s="15"/>
    </row>
    <row r="77" spans="1:14" s="2" customFormat="1" ht="15" customHeight="1">
      <c r="A77" s="238"/>
      <c r="B77" s="94"/>
      <c r="C77" s="105" t="s">
        <v>30</v>
      </c>
      <c r="D77" s="42" t="s">
        <v>28</v>
      </c>
      <c r="E77" s="43">
        <v>1.8</v>
      </c>
      <c r="F77" s="50">
        <f>F75*E77</f>
        <v>19.584000000000003</v>
      </c>
      <c r="G77" s="51"/>
      <c r="H77" s="95">
        <f>G77*F77</f>
        <v>0</v>
      </c>
      <c r="I77" s="51"/>
      <c r="J77" s="96">
        <f>I77*F77</f>
        <v>0</v>
      </c>
      <c r="K77" s="97"/>
      <c r="L77" s="98">
        <f>K77*F77</f>
        <v>0</v>
      </c>
      <c r="M77" s="99">
        <f>J77+H77+L77</f>
        <v>0</v>
      </c>
      <c r="N77" s="15"/>
    </row>
    <row r="78" spans="1:14" s="2" customFormat="1" ht="27.75" customHeight="1">
      <c r="A78" s="242">
        <v>7</v>
      </c>
      <c r="B78" s="94" t="s">
        <v>171</v>
      </c>
      <c r="C78" s="40" t="s">
        <v>274</v>
      </c>
      <c r="D78" s="42" t="s">
        <v>5</v>
      </c>
      <c r="E78" s="43"/>
      <c r="F78" s="50">
        <v>51.7</v>
      </c>
      <c r="G78" s="51"/>
      <c r="H78" s="95"/>
      <c r="I78" s="51"/>
      <c r="J78" s="95"/>
      <c r="K78" s="102"/>
      <c r="L78" s="103"/>
      <c r="M78" s="104"/>
      <c r="N78" s="15"/>
    </row>
    <row r="79" spans="1:14" s="2" customFormat="1" ht="15" customHeight="1">
      <c r="A79" s="242"/>
      <c r="B79" s="94"/>
      <c r="C79" s="40" t="s">
        <v>29</v>
      </c>
      <c r="D79" s="42" t="s">
        <v>27</v>
      </c>
      <c r="E79" s="101">
        <v>0.323</v>
      </c>
      <c r="F79" s="50">
        <f>F78*E79</f>
        <v>16.6991</v>
      </c>
      <c r="G79" s="51"/>
      <c r="H79" s="95">
        <f>G79*F79</f>
        <v>0</v>
      </c>
      <c r="I79" s="51"/>
      <c r="J79" s="95">
        <f>I79*F79</f>
        <v>0</v>
      </c>
      <c r="K79" s="102"/>
      <c r="L79" s="103">
        <f>K79*F79</f>
        <v>0</v>
      </c>
      <c r="M79" s="104">
        <f>J79+H79+L79</f>
        <v>0</v>
      </c>
      <c r="N79" s="15"/>
    </row>
    <row r="80" spans="1:14" s="2" customFormat="1" ht="15" customHeight="1">
      <c r="A80" s="242"/>
      <c r="B80" s="42"/>
      <c r="C80" s="40" t="s">
        <v>30</v>
      </c>
      <c r="D80" s="42" t="s">
        <v>28</v>
      </c>
      <c r="E80" s="100">
        <v>0.0215</v>
      </c>
      <c r="F80" s="50">
        <f>F78*E80</f>
        <v>1.11155</v>
      </c>
      <c r="G80" s="51"/>
      <c r="H80" s="95">
        <f>G80*F80</f>
        <v>0</v>
      </c>
      <c r="I80" s="51"/>
      <c r="J80" s="95">
        <f>I80*F80</f>
        <v>0</v>
      </c>
      <c r="K80" s="102"/>
      <c r="L80" s="103">
        <f>K80*F80</f>
        <v>0</v>
      </c>
      <c r="M80" s="104">
        <f>J80+H80+L80</f>
        <v>0</v>
      </c>
      <c r="N80" s="15"/>
    </row>
    <row r="81" spans="1:14" s="2" customFormat="1" ht="27.75" customHeight="1">
      <c r="A81" s="238">
        <v>8</v>
      </c>
      <c r="B81" s="94" t="s">
        <v>172</v>
      </c>
      <c r="C81" s="40" t="s">
        <v>177</v>
      </c>
      <c r="D81" s="42" t="s">
        <v>5</v>
      </c>
      <c r="E81" s="43"/>
      <c r="F81" s="50">
        <v>130.5</v>
      </c>
      <c r="G81" s="51"/>
      <c r="H81" s="95"/>
      <c r="I81" s="51"/>
      <c r="J81" s="96"/>
      <c r="K81" s="97"/>
      <c r="L81" s="98"/>
      <c r="M81" s="99"/>
      <c r="N81" s="15"/>
    </row>
    <row r="82" spans="1:14" s="2" customFormat="1" ht="15" customHeight="1">
      <c r="A82" s="238"/>
      <c r="B82" s="42"/>
      <c r="C82" s="40" t="s">
        <v>29</v>
      </c>
      <c r="D82" s="42" t="s">
        <v>27</v>
      </c>
      <c r="E82" s="101">
        <v>0.238</v>
      </c>
      <c r="F82" s="50">
        <f>F81*E82</f>
        <v>31.058999999999997</v>
      </c>
      <c r="G82" s="51"/>
      <c r="H82" s="95">
        <f>G82*F82</f>
        <v>0</v>
      </c>
      <c r="I82" s="51"/>
      <c r="J82" s="96">
        <f>I82*F82</f>
        <v>0</v>
      </c>
      <c r="K82" s="97"/>
      <c r="L82" s="98">
        <f>K82*F82</f>
        <v>0</v>
      </c>
      <c r="M82" s="99">
        <f>J82+H82+L82</f>
        <v>0</v>
      </c>
      <c r="N82" s="15"/>
    </row>
    <row r="83" spans="1:14" s="2" customFormat="1" ht="15" customHeight="1">
      <c r="A83" s="238"/>
      <c r="B83" s="42"/>
      <c r="C83" s="40" t="s">
        <v>30</v>
      </c>
      <c r="D83" s="42" t="s">
        <v>28</v>
      </c>
      <c r="E83" s="100">
        <v>0.0392</v>
      </c>
      <c r="F83" s="50">
        <f>F81*E83</f>
        <v>5.1156</v>
      </c>
      <c r="G83" s="51"/>
      <c r="H83" s="95">
        <f>G83*F83</f>
        <v>0</v>
      </c>
      <c r="I83" s="51"/>
      <c r="J83" s="96">
        <f>I83*F83</f>
        <v>0</v>
      </c>
      <c r="K83" s="97"/>
      <c r="L83" s="98">
        <f>K83*F83</f>
        <v>0</v>
      </c>
      <c r="M83" s="99">
        <f>J83+H83+L83</f>
        <v>0</v>
      </c>
      <c r="N83" s="15"/>
    </row>
    <row r="84" spans="1:14" s="2" customFormat="1" ht="27.75" customHeight="1">
      <c r="A84" s="208">
        <v>9</v>
      </c>
      <c r="B84" s="94" t="s">
        <v>133</v>
      </c>
      <c r="C84" s="40" t="s">
        <v>178</v>
      </c>
      <c r="D84" s="42" t="s">
        <v>5</v>
      </c>
      <c r="E84" s="43"/>
      <c r="F84" s="50">
        <v>15</v>
      </c>
      <c r="G84" s="51"/>
      <c r="H84" s="95">
        <f>G84*F84</f>
        <v>0</v>
      </c>
      <c r="I84" s="51"/>
      <c r="J84" s="96">
        <f>I84*F84</f>
        <v>0</v>
      </c>
      <c r="K84" s="97"/>
      <c r="L84" s="98">
        <f>K84*F84</f>
        <v>0</v>
      </c>
      <c r="M84" s="99"/>
      <c r="N84" s="15"/>
    </row>
    <row r="85" spans="1:14" s="2" customFormat="1" ht="15" customHeight="1">
      <c r="A85" s="209"/>
      <c r="B85" s="42"/>
      <c r="C85" s="40" t="s">
        <v>29</v>
      </c>
      <c r="D85" s="42" t="s">
        <v>27</v>
      </c>
      <c r="E85" s="101">
        <v>0.887</v>
      </c>
      <c r="F85" s="50">
        <f>F84*E85</f>
        <v>13.305</v>
      </c>
      <c r="G85" s="51"/>
      <c r="H85" s="95">
        <f>G85*F85</f>
        <v>0</v>
      </c>
      <c r="I85" s="51"/>
      <c r="J85" s="96">
        <f>I85*F85</f>
        <v>0</v>
      </c>
      <c r="K85" s="97"/>
      <c r="L85" s="98">
        <f>K85*F85</f>
        <v>0</v>
      </c>
      <c r="M85" s="99">
        <f>J85+H85+L85</f>
        <v>0</v>
      </c>
      <c r="N85" s="15"/>
    </row>
    <row r="86" spans="1:14" s="2" customFormat="1" ht="15" customHeight="1">
      <c r="A86" s="210"/>
      <c r="B86" s="42"/>
      <c r="C86" s="40" t="s">
        <v>30</v>
      </c>
      <c r="D86" s="42" t="s">
        <v>28</v>
      </c>
      <c r="E86" s="100">
        <v>0.0984</v>
      </c>
      <c r="F86" s="50">
        <f>F84*E86</f>
        <v>1.476</v>
      </c>
      <c r="G86" s="51"/>
      <c r="H86" s="95">
        <f>G86*F86</f>
        <v>0</v>
      </c>
      <c r="I86" s="51"/>
      <c r="J86" s="96">
        <f>I86*F86</f>
        <v>0</v>
      </c>
      <c r="K86" s="97"/>
      <c r="L86" s="98">
        <f>K86*F86</f>
        <v>0</v>
      </c>
      <c r="M86" s="99">
        <f>J86+H86+L86</f>
        <v>0</v>
      </c>
      <c r="N86" s="15"/>
    </row>
    <row r="87" spans="1:14" s="2" customFormat="1" ht="27.75" customHeight="1">
      <c r="A87" s="208">
        <v>10</v>
      </c>
      <c r="B87" s="94" t="s">
        <v>134</v>
      </c>
      <c r="C87" s="40" t="s">
        <v>179</v>
      </c>
      <c r="D87" s="42" t="s">
        <v>5</v>
      </c>
      <c r="E87" s="43"/>
      <c r="F87" s="50">
        <v>14.4</v>
      </c>
      <c r="G87" s="51"/>
      <c r="H87" s="95"/>
      <c r="I87" s="51"/>
      <c r="J87" s="96"/>
      <c r="K87" s="97"/>
      <c r="L87" s="98"/>
      <c r="M87" s="99"/>
      <c r="N87" s="15"/>
    </row>
    <row r="88" spans="1:14" s="2" customFormat="1" ht="15" customHeight="1">
      <c r="A88" s="209"/>
      <c r="B88" s="42"/>
      <c r="C88" s="40" t="s">
        <v>29</v>
      </c>
      <c r="D88" s="42" t="s">
        <v>27</v>
      </c>
      <c r="E88" s="43">
        <v>1.56</v>
      </c>
      <c r="F88" s="50">
        <f>F87*E88</f>
        <v>22.464000000000002</v>
      </c>
      <c r="G88" s="51"/>
      <c r="H88" s="95">
        <f>G88*F88</f>
        <v>0</v>
      </c>
      <c r="I88" s="51"/>
      <c r="J88" s="96">
        <f>I88*F88</f>
        <v>0</v>
      </c>
      <c r="K88" s="97"/>
      <c r="L88" s="98">
        <f>K88*F88</f>
        <v>0</v>
      </c>
      <c r="M88" s="99">
        <f>J88+H88+L88</f>
        <v>0</v>
      </c>
      <c r="N88" s="15"/>
    </row>
    <row r="89" spans="1:14" s="2" customFormat="1" ht="15" customHeight="1">
      <c r="A89" s="210"/>
      <c r="B89" s="42"/>
      <c r="C89" s="40" t="s">
        <v>30</v>
      </c>
      <c r="D89" s="42" t="s">
        <v>28</v>
      </c>
      <c r="E89" s="100">
        <v>0.0984</v>
      </c>
      <c r="F89" s="50">
        <f>F87*E89</f>
        <v>1.41696</v>
      </c>
      <c r="G89" s="51"/>
      <c r="H89" s="95">
        <f>G89*F89</f>
        <v>0</v>
      </c>
      <c r="I89" s="51"/>
      <c r="J89" s="96">
        <f>I89*F89</f>
        <v>0</v>
      </c>
      <c r="K89" s="97"/>
      <c r="L89" s="98">
        <f>K89*F89</f>
        <v>0</v>
      </c>
      <c r="M89" s="99">
        <f>J89+H89+L89</f>
        <v>0</v>
      </c>
      <c r="N89" s="15"/>
    </row>
    <row r="90" spans="1:14" s="2" customFormat="1" ht="27.75" customHeight="1">
      <c r="A90" s="244">
        <v>11</v>
      </c>
      <c r="B90" s="94" t="s">
        <v>277</v>
      </c>
      <c r="C90" s="40" t="s">
        <v>276</v>
      </c>
      <c r="D90" s="42" t="s">
        <v>5</v>
      </c>
      <c r="E90" s="43"/>
      <c r="F90" s="50">
        <v>14.4</v>
      </c>
      <c r="G90" s="51"/>
      <c r="H90" s="95"/>
      <c r="I90" s="51"/>
      <c r="J90" s="95"/>
      <c r="K90" s="102"/>
      <c r="L90" s="103"/>
      <c r="M90" s="104"/>
      <c r="N90" s="15"/>
    </row>
    <row r="91" spans="1:14" s="2" customFormat="1" ht="15" customHeight="1">
      <c r="A91" s="245"/>
      <c r="B91" s="42"/>
      <c r="C91" s="40" t="s">
        <v>29</v>
      </c>
      <c r="D91" s="42" t="s">
        <v>27</v>
      </c>
      <c r="E91" s="43">
        <v>0.65</v>
      </c>
      <c r="F91" s="50">
        <f>F90*E91</f>
        <v>9.360000000000001</v>
      </c>
      <c r="G91" s="51"/>
      <c r="H91" s="95">
        <f>G91*F91</f>
        <v>0</v>
      </c>
      <c r="I91" s="51"/>
      <c r="J91" s="95">
        <f>I91*F91</f>
        <v>0</v>
      </c>
      <c r="K91" s="102"/>
      <c r="L91" s="103">
        <f>K91*F91</f>
        <v>0</v>
      </c>
      <c r="M91" s="104">
        <f>J91+H91+L91</f>
        <v>0</v>
      </c>
      <c r="N91" s="15"/>
    </row>
    <row r="92" spans="1:14" s="2" customFormat="1" ht="15" customHeight="1">
      <c r="A92" s="246"/>
      <c r="B92" s="42"/>
      <c r="C92" s="40" t="s">
        <v>30</v>
      </c>
      <c r="D92" s="42" t="s">
        <v>28</v>
      </c>
      <c r="E92" s="100">
        <v>1.09</v>
      </c>
      <c r="F92" s="50">
        <f>F90*E92</f>
        <v>15.696000000000002</v>
      </c>
      <c r="G92" s="51"/>
      <c r="H92" s="95">
        <f>G92*F92</f>
        <v>0</v>
      </c>
      <c r="I92" s="51"/>
      <c r="J92" s="95">
        <f>I92*F92</f>
        <v>0</v>
      </c>
      <c r="K92" s="102"/>
      <c r="L92" s="103">
        <f>K92*F92</f>
        <v>0</v>
      </c>
      <c r="M92" s="104">
        <f>J92+H92+L92</f>
        <v>0</v>
      </c>
      <c r="N92" s="15"/>
    </row>
    <row r="93" spans="1:14" s="2" customFormat="1" ht="27.75" customHeight="1">
      <c r="A93" s="208">
        <v>12</v>
      </c>
      <c r="B93" s="94" t="s">
        <v>173</v>
      </c>
      <c r="C93" s="40" t="s">
        <v>319</v>
      </c>
      <c r="D93" s="42" t="s">
        <v>5</v>
      </c>
      <c r="E93" s="43"/>
      <c r="F93" s="50">
        <v>77</v>
      </c>
      <c r="G93" s="51"/>
      <c r="H93" s="95"/>
      <c r="I93" s="51"/>
      <c r="J93" s="96"/>
      <c r="K93" s="97"/>
      <c r="L93" s="98"/>
      <c r="M93" s="99"/>
      <c r="N93" s="15"/>
    </row>
    <row r="94" spans="1:14" s="2" customFormat="1" ht="15" customHeight="1">
      <c r="A94" s="209"/>
      <c r="B94" s="94"/>
      <c r="C94" s="40" t="s">
        <v>29</v>
      </c>
      <c r="D94" s="42" t="s">
        <v>27</v>
      </c>
      <c r="E94" s="101">
        <v>0.186</v>
      </c>
      <c r="F94" s="50">
        <f>F93*E94</f>
        <v>14.322</v>
      </c>
      <c r="G94" s="51"/>
      <c r="H94" s="95">
        <f>G94*F94</f>
        <v>0</v>
      </c>
      <c r="I94" s="51"/>
      <c r="J94" s="96">
        <f>I94*F94</f>
        <v>0</v>
      </c>
      <c r="K94" s="97"/>
      <c r="L94" s="98">
        <f>K94*F94</f>
        <v>0</v>
      </c>
      <c r="M94" s="99">
        <f>J94+H94+L94</f>
        <v>0</v>
      </c>
      <c r="N94" s="15"/>
    </row>
    <row r="95" spans="1:14" s="2" customFormat="1" ht="15" customHeight="1">
      <c r="A95" s="210"/>
      <c r="B95" s="94"/>
      <c r="C95" s="40" t="s">
        <v>30</v>
      </c>
      <c r="D95" s="42" t="s">
        <v>28</v>
      </c>
      <c r="E95" s="100">
        <v>0.0016</v>
      </c>
      <c r="F95" s="50">
        <f>F93*E95</f>
        <v>0.1232</v>
      </c>
      <c r="G95" s="51"/>
      <c r="H95" s="95">
        <f>G95*F95</f>
        <v>0</v>
      </c>
      <c r="I95" s="51"/>
      <c r="J95" s="96">
        <f>I95*F95</f>
        <v>0</v>
      </c>
      <c r="K95" s="97"/>
      <c r="L95" s="98">
        <f>K95*F95</f>
        <v>0</v>
      </c>
      <c r="M95" s="99">
        <f>J95+H95+L95</f>
        <v>0</v>
      </c>
      <c r="N95" s="15"/>
    </row>
    <row r="96" spans="1:14" s="2" customFormat="1" ht="27.75" customHeight="1">
      <c r="A96" s="216">
        <v>13</v>
      </c>
      <c r="B96" s="106" t="s">
        <v>316</v>
      </c>
      <c r="C96" s="40" t="s">
        <v>321</v>
      </c>
      <c r="D96" s="107" t="s">
        <v>7</v>
      </c>
      <c r="E96" s="100"/>
      <c r="F96" s="50">
        <v>4</v>
      </c>
      <c r="G96" s="51"/>
      <c r="H96" s="95"/>
      <c r="I96" s="51"/>
      <c r="J96" s="96"/>
      <c r="K96" s="97"/>
      <c r="L96" s="98"/>
      <c r="M96" s="99"/>
      <c r="N96" s="15"/>
    </row>
    <row r="97" spans="1:14" s="2" customFormat="1" ht="15" customHeight="1">
      <c r="A97" s="217"/>
      <c r="B97" s="108"/>
      <c r="C97" s="40" t="s">
        <v>29</v>
      </c>
      <c r="D97" s="107" t="s">
        <v>27</v>
      </c>
      <c r="E97" s="43">
        <v>2.78</v>
      </c>
      <c r="F97" s="50">
        <f>F96*E97</f>
        <v>11.12</v>
      </c>
      <c r="G97" s="51"/>
      <c r="H97" s="95">
        <f>G97*F97</f>
        <v>0</v>
      </c>
      <c r="I97" s="51"/>
      <c r="J97" s="96">
        <f>I97*F97</f>
        <v>0</v>
      </c>
      <c r="K97" s="97"/>
      <c r="L97" s="98">
        <f>K97*F97</f>
        <v>0</v>
      </c>
      <c r="M97" s="99">
        <f>J97+H97+L97</f>
        <v>0</v>
      </c>
      <c r="N97" s="15"/>
    </row>
    <row r="98" spans="1:14" s="2" customFormat="1" ht="27.75" customHeight="1">
      <c r="A98" s="216">
        <v>14</v>
      </c>
      <c r="B98" s="106" t="s">
        <v>317</v>
      </c>
      <c r="C98" s="40" t="s">
        <v>320</v>
      </c>
      <c r="D98" s="107" t="s">
        <v>7</v>
      </c>
      <c r="E98" s="100"/>
      <c r="F98" s="50">
        <v>4</v>
      </c>
      <c r="G98" s="51"/>
      <c r="H98" s="95"/>
      <c r="I98" s="51"/>
      <c r="J98" s="96"/>
      <c r="K98" s="97"/>
      <c r="L98" s="98"/>
      <c r="M98" s="99"/>
      <c r="N98" s="15"/>
    </row>
    <row r="99" spans="1:14" s="2" customFormat="1" ht="15" customHeight="1">
      <c r="A99" s="217"/>
      <c r="B99" s="108"/>
      <c r="C99" s="40" t="s">
        <v>29</v>
      </c>
      <c r="D99" s="107" t="s">
        <v>27</v>
      </c>
      <c r="E99" s="43">
        <v>1.21</v>
      </c>
      <c r="F99" s="50">
        <f>F98*E99</f>
        <v>4.84</v>
      </c>
      <c r="G99" s="51"/>
      <c r="H99" s="95">
        <f>G99*F99</f>
        <v>0</v>
      </c>
      <c r="I99" s="51"/>
      <c r="J99" s="96">
        <f>I99*F99</f>
        <v>0</v>
      </c>
      <c r="K99" s="97"/>
      <c r="L99" s="98">
        <f>K99*F99</f>
        <v>0</v>
      </c>
      <c r="M99" s="99">
        <f>J99+H99+L99</f>
        <v>0</v>
      </c>
      <c r="N99" s="15"/>
    </row>
    <row r="100" spans="1:14" s="2" customFormat="1" ht="27.75" customHeight="1">
      <c r="A100" s="238">
        <v>15</v>
      </c>
      <c r="B100" s="94" t="s">
        <v>172</v>
      </c>
      <c r="C100" s="40" t="s">
        <v>297</v>
      </c>
      <c r="D100" s="42" t="s">
        <v>5</v>
      </c>
      <c r="E100" s="43"/>
      <c r="F100" s="50">
        <v>6.2</v>
      </c>
      <c r="G100" s="51"/>
      <c r="H100" s="95"/>
      <c r="I100" s="51"/>
      <c r="J100" s="96"/>
      <c r="K100" s="97"/>
      <c r="L100" s="98"/>
      <c r="M100" s="99"/>
      <c r="N100" s="15"/>
    </row>
    <row r="101" spans="1:14" s="2" customFormat="1" ht="15" customHeight="1">
      <c r="A101" s="238"/>
      <c r="B101" s="42" t="s">
        <v>34</v>
      </c>
      <c r="C101" s="40" t="s">
        <v>29</v>
      </c>
      <c r="D101" s="42" t="s">
        <v>27</v>
      </c>
      <c r="E101" s="101">
        <v>0.81</v>
      </c>
      <c r="F101" s="50">
        <f>F100*E101</f>
        <v>5.022</v>
      </c>
      <c r="G101" s="51"/>
      <c r="H101" s="95">
        <f>G101*F101</f>
        <v>0</v>
      </c>
      <c r="I101" s="51"/>
      <c r="J101" s="96">
        <f>I101*F101</f>
        <v>0</v>
      </c>
      <c r="K101" s="97"/>
      <c r="L101" s="98">
        <f>K101*F101</f>
        <v>0</v>
      </c>
      <c r="M101" s="99">
        <f>J101+H101+L101</f>
        <v>0</v>
      </c>
      <c r="N101" s="15"/>
    </row>
    <row r="102" spans="1:14" s="2" customFormat="1" ht="15" customHeight="1">
      <c r="A102" s="238"/>
      <c r="B102" s="42"/>
      <c r="C102" s="40" t="s">
        <v>30</v>
      </c>
      <c r="D102" s="42" t="s">
        <v>28</v>
      </c>
      <c r="E102" s="100">
        <v>0.0392</v>
      </c>
      <c r="F102" s="50">
        <f>F100*E102</f>
        <v>0.24304</v>
      </c>
      <c r="G102" s="51"/>
      <c r="H102" s="95">
        <f>G102*F102</f>
        <v>0</v>
      </c>
      <c r="I102" s="51"/>
      <c r="J102" s="96">
        <f>I102*F102</f>
        <v>0</v>
      </c>
      <c r="K102" s="97"/>
      <c r="L102" s="98">
        <f>K102*F102</f>
        <v>0</v>
      </c>
      <c r="M102" s="99">
        <f>J102+H102+L102</f>
        <v>0</v>
      </c>
      <c r="N102" s="15"/>
    </row>
    <row r="103" spans="1:14" s="2" customFormat="1" ht="27.75" customHeight="1">
      <c r="A103" s="208">
        <v>16</v>
      </c>
      <c r="B103" s="42" t="s">
        <v>175</v>
      </c>
      <c r="C103" s="40" t="s">
        <v>278</v>
      </c>
      <c r="D103" s="42" t="s">
        <v>7</v>
      </c>
      <c r="E103" s="43"/>
      <c r="F103" s="50">
        <v>40.63</v>
      </c>
      <c r="G103" s="51"/>
      <c r="H103" s="95"/>
      <c r="I103" s="51"/>
      <c r="J103" s="96"/>
      <c r="K103" s="97"/>
      <c r="L103" s="98"/>
      <c r="M103" s="99"/>
      <c r="N103" s="15"/>
    </row>
    <row r="104" spans="1:14" s="2" customFormat="1" ht="15" customHeight="1">
      <c r="A104" s="210"/>
      <c r="B104" s="42" t="s">
        <v>34</v>
      </c>
      <c r="C104" s="40" t="s">
        <v>135</v>
      </c>
      <c r="D104" s="42" t="s">
        <v>27</v>
      </c>
      <c r="E104" s="43">
        <v>3.12</v>
      </c>
      <c r="F104" s="50">
        <f>F103*E104</f>
        <v>126.7656</v>
      </c>
      <c r="G104" s="51"/>
      <c r="H104" s="95">
        <f>G104*F104</f>
        <v>0</v>
      </c>
      <c r="I104" s="51"/>
      <c r="J104" s="96">
        <f>I104*F104</f>
        <v>0</v>
      </c>
      <c r="K104" s="97"/>
      <c r="L104" s="98">
        <f>K104*F104</f>
        <v>0</v>
      </c>
      <c r="M104" s="99">
        <f>J104+H104+L104</f>
        <v>0</v>
      </c>
      <c r="N104" s="15"/>
    </row>
    <row r="105" spans="1:14" s="2" customFormat="1" ht="15" customHeight="1">
      <c r="A105" s="238">
        <v>17</v>
      </c>
      <c r="B105" s="42" t="s">
        <v>132</v>
      </c>
      <c r="C105" s="40" t="s">
        <v>136</v>
      </c>
      <c r="D105" s="42" t="s">
        <v>7</v>
      </c>
      <c r="E105" s="43"/>
      <c r="F105" s="50">
        <f>F103</f>
        <v>40.63</v>
      </c>
      <c r="G105" s="51"/>
      <c r="H105" s="95"/>
      <c r="I105" s="51"/>
      <c r="J105" s="96"/>
      <c r="K105" s="97"/>
      <c r="L105" s="98"/>
      <c r="M105" s="99"/>
      <c r="N105" s="15"/>
    </row>
    <row r="106" spans="1:14" s="2" customFormat="1" ht="15" customHeight="1">
      <c r="A106" s="238"/>
      <c r="B106" s="42"/>
      <c r="C106" s="40" t="s">
        <v>135</v>
      </c>
      <c r="D106" s="42" t="s">
        <v>27</v>
      </c>
      <c r="E106" s="43">
        <v>0.87</v>
      </c>
      <c r="F106" s="50">
        <f>F105*E106</f>
        <v>35.3481</v>
      </c>
      <c r="G106" s="51"/>
      <c r="H106" s="95">
        <f>G106*F106</f>
        <v>0</v>
      </c>
      <c r="I106" s="51"/>
      <c r="J106" s="96">
        <f>I106*F106</f>
        <v>0</v>
      </c>
      <c r="K106" s="97"/>
      <c r="L106" s="98">
        <f>K106*F106</f>
        <v>0</v>
      </c>
      <c r="M106" s="99">
        <f>J106+H106+L106</f>
        <v>0</v>
      </c>
      <c r="N106" s="15"/>
    </row>
    <row r="107" spans="1:14" s="2" customFormat="1" ht="15" customHeight="1">
      <c r="A107" s="202">
        <v>18</v>
      </c>
      <c r="B107" s="42" t="s">
        <v>176</v>
      </c>
      <c r="C107" s="40" t="s">
        <v>137</v>
      </c>
      <c r="D107" s="42" t="s">
        <v>131</v>
      </c>
      <c r="E107" s="43"/>
      <c r="F107" s="50">
        <v>56.3</v>
      </c>
      <c r="G107" s="51"/>
      <c r="H107" s="95">
        <f>G107*F107</f>
        <v>0</v>
      </c>
      <c r="I107" s="51"/>
      <c r="J107" s="96">
        <f>I107*F107</f>
        <v>0</v>
      </c>
      <c r="K107" s="97"/>
      <c r="L107" s="98">
        <f>K107*F107</f>
        <v>0</v>
      </c>
      <c r="M107" s="99">
        <f>J107+H107+L107</f>
        <v>0</v>
      </c>
      <c r="N107" s="15"/>
    </row>
    <row r="108" spans="1:13" ht="15" customHeight="1">
      <c r="A108" s="14"/>
      <c r="B108" s="109"/>
      <c r="C108" s="110" t="s">
        <v>32</v>
      </c>
      <c r="D108" s="109"/>
      <c r="E108" s="111"/>
      <c r="F108" s="111"/>
      <c r="G108" s="112"/>
      <c r="H108" s="111"/>
      <c r="I108" s="112"/>
      <c r="J108" s="111"/>
      <c r="K108" s="113"/>
      <c r="L108" s="114"/>
      <c r="M108" s="115"/>
    </row>
    <row r="109" spans="1:14" s="2" customFormat="1" ht="27.75" customHeight="1">
      <c r="A109" s="208">
        <v>1</v>
      </c>
      <c r="B109" s="42" t="s">
        <v>138</v>
      </c>
      <c r="C109" s="40" t="s">
        <v>180</v>
      </c>
      <c r="D109" s="42" t="s">
        <v>7</v>
      </c>
      <c r="E109" s="43"/>
      <c r="F109" s="50">
        <v>2.1</v>
      </c>
      <c r="G109" s="51"/>
      <c r="H109" s="50"/>
      <c r="I109" s="51"/>
      <c r="J109" s="116"/>
      <c r="K109" s="97"/>
      <c r="L109" s="117"/>
      <c r="M109" s="118"/>
      <c r="N109" s="15"/>
    </row>
    <row r="110" spans="1:14" s="2" customFormat="1" ht="15" customHeight="1">
      <c r="A110" s="209"/>
      <c r="B110" s="42"/>
      <c r="C110" s="40" t="s">
        <v>29</v>
      </c>
      <c r="D110" s="42" t="s">
        <v>27</v>
      </c>
      <c r="E110" s="43">
        <v>3.36</v>
      </c>
      <c r="F110" s="50">
        <f>F109*E110</f>
        <v>7.056</v>
      </c>
      <c r="G110" s="51"/>
      <c r="H110" s="95">
        <f>G110*F110</f>
        <v>0</v>
      </c>
      <c r="I110" s="51"/>
      <c r="J110" s="96">
        <f>I110*F110</f>
        <v>0</v>
      </c>
      <c r="K110" s="97"/>
      <c r="L110" s="98">
        <f>K110*F110</f>
        <v>0</v>
      </c>
      <c r="M110" s="99">
        <f>J110+H110+L110</f>
        <v>0</v>
      </c>
      <c r="N110" s="15"/>
    </row>
    <row r="111" spans="1:14" s="2" customFormat="1" ht="15" customHeight="1">
      <c r="A111" s="209"/>
      <c r="B111" s="94"/>
      <c r="C111" s="105" t="s">
        <v>30</v>
      </c>
      <c r="D111" s="42" t="s">
        <v>28</v>
      </c>
      <c r="E111" s="43">
        <v>0.92</v>
      </c>
      <c r="F111" s="50">
        <f>F109*E111</f>
        <v>1.9320000000000002</v>
      </c>
      <c r="G111" s="51"/>
      <c r="H111" s="95">
        <f>G111*F111</f>
        <v>0</v>
      </c>
      <c r="I111" s="51"/>
      <c r="J111" s="96">
        <f>I111*F111</f>
        <v>0</v>
      </c>
      <c r="K111" s="97"/>
      <c r="L111" s="98">
        <f>K111*F111</f>
        <v>0</v>
      </c>
      <c r="M111" s="99">
        <f>J111+H111+L111</f>
        <v>0</v>
      </c>
      <c r="N111" s="15"/>
    </row>
    <row r="112" spans="1:14" s="2" customFormat="1" ht="15" customHeight="1">
      <c r="A112" s="209"/>
      <c r="B112" s="42"/>
      <c r="C112" s="40" t="s">
        <v>35</v>
      </c>
      <c r="D112" s="42" t="s">
        <v>7</v>
      </c>
      <c r="E112" s="43">
        <v>0.11</v>
      </c>
      <c r="F112" s="50">
        <f>F109*E112</f>
        <v>0.231</v>
      </c>
      <c r="G112" s="119"/>
      <c r="H112" s="95">
        <f>G112*F112</f>
        <v>0</v>
      </c>
      <c r="I112" s="51"/>
      <c r="J112" s="96">
        <f>I112*F112</f>
        <v>0</v>
      </c>
      <c r="K112" s="97"/>
      <c r="L112" s="98">
        <f>K112*F112</f>
        <v>0</v>
      </c>
      <c r="M112" s="99">
        <f>J112+H112+L112</f>
        <v>0</v>
      </c>
      <c r="N112" s="15"/>
    </row>
    <row r="113" spans="1:14" s="2" customFormat="1" ht="15" customHeight="1">
      <c r="A113" s="209"/>
      <c r="B113" s="94"/>
      <c r="C113" s="40" t="s">
        <v>181</v>
      </c>
      <c r="D113" s="42" t="s">
        <v>139</v>
      </c>
      <c r="E113" s="43">
        <v>62.5</v>
      </c>
      <c r="F113" s="50">
        <f>F109*E113</f>
        <v>131.25</v>
      </c>
      <c r="G113" s="119"/>
      <c r="H113" s="95">
        <f>G113*F113</f>
        <v>0</v>
      </c>
      <c r="I113" s="51"/>
      <c r="J113" s="96">
        <f>I113*F113</f>
        <v>0</v>
      </c>
      <c r="K113" s="97"/>
      <c r="L113" s="98">
        <f>K113*F113</f>
        <v>0</v>
      </c>
      <c r="M113" s="99">
        <f>J113+H113+L113</f>
        <v>0</v>
      </c>
      <c r="N113" s="15"/>
    </row>
    <row r="114" spans="1:14" s="2" customFormat="1" ht="15" customHeight="1">
      <c r="A114" s="209"/>
      <c r="B114" s="94"/>
      <c r="C114" s="40" t="s">
        <v>31</v>
      </c>
      <c r="D114" s="42" t="s">
        <v>28</v>
      </c>
      <c r="E114" s="43">
        <v>0.16</v>
      </c>
      <c r="F114" s="50">
        <f>F109*E114</f>
        <v>0.336</v>
      </c>
      <c r="G114" s="51"/>
      <c r="H114" s="95">
        <f>G114*F114</f>
        <v>0</v>
      </c>
      <c r="I114" s="51"/>
      <c r="J114" s="96">
        <f>I114*F114</f>
        <v>0</v>
      </c>
      <c r="K114" s="97"/>
      <c r="L114" s="98">
        <f>K114*F114</f>
        <v>0</v>
      </c>
      <c r="M114" s="99">
        <f>J114+H114+L114</f>
        <v>0</v>
      </c>
      <c r="N114" s="15"/>
    </row>
    <row r="115" spans="1:14" s="2" customFormat="1" ht="27.75" customHeight="1">
      <c r="A115" s="208">
        <v>2</v>
      </c>
      <c r="B115" s="42" t="s">
        <v>182</v>
      </c>
      <c r="C115" s="40" t="s">
        <v>289</v>
      </c>
      <c r="D115" s="42" t="s">
        <v>5</v>
      </c>
      <c r="E115" s="43"/>
      <c r="F115" s="50">
        <v>44.39</v>
      </c>
      <c r="G115" s="51"/>
      <c r="H115" s="50"/>
      <c r="I115" s="51"/>
      <c r="J115" s="116"/>
      <c r="K115" s="97"/>
      <c r="L115" s="117"/>
      <c r="M115" s="118"/>
      <c r="N115" s="15"/>
    </row>
    <row r="116" spans="1:14" s="2" customFormat="1" ht="15" customHeight="1">
      <c r="A116" s="209"/>
      <c r="B116" s="42"/>
      <c r="C116" s="40" t="s">
        <v>29</v>
      </c>
      <c r="D116" s="42" t="s">
        <v>27</v>
      </c>
      <c r="E116" s="43">
        <v>1.81</v>
      </c>
      <c r="F116" s="50">
        <f>F115*E116</f>
        <v>80.3459</v>
      </c>
      <c r="G116" s="51"/>
      <c r="H116" s="50">
        <f aca="true" t="shared" si="0" ref="H116:H125">G116*F116</f>
        <v>0</v>
      </c>
      <c r="I116" s="51"/>
      <c r="J116" s="116">
        <f aca="true" t="shared" si="1" ref="J116:J125">I116*F116</f>
        <v>0</v>
      </c>
      <c r="K116" s="97"/>
      <c r="L116" s="117">
        <f aca="true" t="shared" si="2" ref="L116:L125">K116*F116</f>
        <v>0</v>
      </c>
      <c r="M116" s="118">
        <f aca="true" t="shared" si="3" ref="M116:M125">J116+H116+L116</f>
        <v>0</v>
      </c>
      <c r="N116" s="15"/>
    </row>
    <row r="117" spans="1:14" s="2" customFormat="1" ht="15" customHeight="1">
      <c r="A117" s="209"/>
      <c r="B117" s="42"/>
      <c r="C117" s="40" t="s">
        <v>30</v>
      </c>
      <c r="D117" s="42" t="s">
        <v>28</v>
      </c>
      <c r="E117" s="101">
        <v>0.055</v>
      </c>
      <c r="F117" s="50">
        <f>F115*E117</f>
        <v>2.44145</v>
      </c>
      <c r="G117" s="51"/>
      <c r="H117" s="50">
        <f t="shared" si="0"/>
        <v>0</v>
      </c>
      <c r="I117" s="51"/>
      <c r="J117" s="116">
        <f t="shared" si="1"/>
        <v>0</v>
      </c>
      <c r="K117" s="97"/>
      <c r="L117" s="117">
        <f t="shared" si="2"/>
        <v>0</v>
      </c>
      <c r="M117" s="118">
        <f t="shared" si="3"/>
        <v>0</v>
      </c>
      <c r="N117" s="15"/>
    </row>
    <row r="118" spans="1:14" s="2" customFormat="1" ht="15" customHeight="1">
      <c r="A118" s="209"/>
      <c r="B118" s="42"/>
      <c r="C118" s="40" t="s">
        <v>46</v>
      </c>
      <c r="D118" s="42" t="s">
        <v>5</v>
      </c>
      <c r="E118" s="43">
        <v>1</v>
      </c>
      <c r="F118" s="50">
        <f>F115*E118</f>
        <v>44.39</v>
      </c>
      <c r="G118" s="119"/>
      <c r="H118" s="50">
        <f t="shared" si="0"/>
        <v>0</v>
      </c>
      <c r="I118" s="51"/>
      <c r="J118" s="116">
        <f t="shared" si="1"/>
        <v>0</v>
      </c>
      <c r="K118" s="97"/>
      <c r="L118" s="117">
        <f t="shared" si="2"/>
        <v>0</v>
      </c>
      <c r="M118" s="118">
        <f t="shared" si="3"/>
        <v>0</v>
      </c>
      <c r="N118" s="15"/>
    </row>
    <row r="119" spans="1:14" s="2" customFormat="1" ht="15" customHeight="1">
      <c r="A119" s="209"/>
      <c r="B119" s="42"/>
      <c r="C119" s="40" t="s">
        <v>107</v>
      </c>
      <c r="D119" s="42" t="s">
        <v>5</v>
      </c>
      <c r="E119" s="43">
        <v>2.1</v>
      </c>
      <c r="F119" s="50">
        <f>F115*E119</f>
        <v>93.21900000000001</v>
      </c>
      <c r="G119" s="119"/>
      <c r="H119" s="50">
        <f t="shared" si="0"/>
        <v>0</v>
      </c>
      <c r="I119" s="51"/>
      <c r="J119" s="116">
        <f t="shared" si="1"/>
        <v>0</v>
      </c>
      <c r="K119" s="97"/>
      <c r="L119" s="117">
        <f t="shared" si="2"/>
        <v>0</v>
      </c>
      <c r="M119" s="118">
        <f t="shared" si="3"/>
        <v>0</v>
      </c>
      <c r="N119" s="15"/>
    </row>
    <row r="120" spans="1:14" s="2" customFormat="1" ht="15" customHeight="1">
      <c r="A120" s="209"/>
      <c r="B120" s="42"/>
      <c r="C120" s="40" t="s">
        <v>108</v>
      </c>
      <c r="D120" s="42" t="s">
        <v>63</v>
      </c>
      <c r="E120" s="43">
        <v>0.7</v>
      </c>
      <c r="F120" s="50">
        <f>F115*E120</f>
        <v>31.072999999999997</v>
      </c>
      <c r="G120" s="119"/>
      <c r="H120" s="50">
        <f t="shared" si="0"/>
        <v>0</v>
      </c>
      <c r="I120" s="51"/>
      <c r="J120" s="116">
        <f t="shared" si="1"/>
        <v>0</v>
      </c>
      <c r="K120" s="97"/>
      <c r="L120" s="117">
        <f t="shared" si="2"/>
        <v>0</v>
      </c>
      <c r="M120" s="118">
        <f t="shared" si="3"/>
        <v>0</v>
      </c>
      <c r="N120" s="15"/>
    </row>
    <row r="121" spans="1:14" s="2" customFormat="1" ht="15" customHeight="1">
      <c r="A121" s="209"/>
      <c r="B121" s="42"/>
      <c r="C121" s="40" t="s">
        <v>109</v>
      </c>
      <c r="D121" s="42" t="s">
        <v>63</v>
      </c>
      <c r="E121" s="43">
        <v>2</v>
      </c>
      <c r="F121" s="50">
        <f>F115*E121</f>
        <v>88.78</v>
      </c>
      <c r="G121" s="119"/>
      <c r="H121" s="50">
        <f t="shared" si="0"/>
        <v>0</v>
      </c>
      <c r="I121" s="51"/>
      <c r="J121" s="116">
        <f t="shared" si="1"/>
        <v>0</v>
      </c>
      <c r="K121" s="97"/>
      <c r="L121" s="117">
        <f t="shared" si="2"/>
        <v>0</v>
      </c>
      <c r="M121" s="118">
        <f t="shared" si="3"/>
        <v>0</v>
      </c>
      <c r="N121" s="15"/>
    </row>
    <row r="122" spans="1:14" s="2" customFormat="1" ht="15" customHeight="1">
      <c r="A122" s="209"/>
      <c r="B122" s="42"/>
      <c r="C122" s="40" t="s">
        <v>110</v>
      </c>
      <c r="D122" s="42" t="s">
        <v>139</v>
      </c>
      <c r="E122" s="43">
        <v>29</v>
      </c>
      <c r="F122" s="50">
        <f>F115*E122</f>
        <v>1287.31</v>
      </c>
      <c r="G122" s="119"/>
      <c r="H122" s="50">
        <f t="shared" si="0"/>
        <v>0</v>
      </c>
      <c r="I122" s="51"/>
      <c r="J122" s="116">
        <f t="shared" si="1"/>
        <v>0</v>
      </c>
      <c r="K122" s="97"/>
      <c r="L122" s="117">
        <f t="shared" si="2"/>
        <v>0</v>
      </c>
      <c r="M122" s="118">
        <f t="shared" si="3"/>
        <v>0</v>
      </c>
      <c r="N122" s="15"/>
    </row>
    <row r="123" spans="1:14" s="2" customFormat="1" ht="15" customHeight="1">
      <c r="A123" s="209"/>
      <c r="B123" s="42"/>
      <c r="C123" s="40" t="s">
        <v>111</v>
      </c>
      <c r="D123" s="42" t="s">
        <v>63</v>
      </c>
      <c r="E123" s="43">
        <v>1.5</v>
      </c>
      <c r="F123" s="50">
        <f>F115*E123</f>
        <v>66.58500000000001</v>
      </c>
      <c r="G123" s="119"/>
      <c r="H123" s="50">
        <f t="shared" si="0"/>
        <v>0</v>
      </c>
      <c r="I123" s="51"/>
      <c r="J123" s="116">
        <f t="shared" si="1"/>
        <v>0</v>
      </c>
      <c r="K123" s="97"/>
      <c r="L123" s="117">
        <f t="shared" si="2"/>
        <v>0</v>
      </c>
      <c r="M123" s="118">
        <f t="shared" si="3"/>
        <v>0</v>
      </c>
      <c r="N123" s="15"/>
    </row>
    <row r="124" spans="1:14" s="2" customFormat="1" ht="15" customHeight="1">
      <c r="A124" s="209"/>
      <c r="B124" s="42"/>
      <c r="C124" s="40" t="s">
        <v>112</v>
      </c>
      <c r="D124" s="42" t="s">
        <v>139</v>
      </c>
      <c r="E124" s="43">
        <v>1.5</v>
      </c>
      <c r="F124" s="50">
        <f>F115*E124</f>
        <v>66.58500000000001</v>
      </c>
      <c r="G124" s="119"/>
      <c r="H124" s="50">
        <f t="shared" si="0"/>
        <v>0</v>
      </c>
      <c r="I124" s="51"/>
      <c r="J124" s="116">
        <f t="shared" si="1"/>
        <v>0</v>
      </c>
      <c r="K124" s="97"/>
      <c r="L124" s="117">
        <f t="shared" si="2"/>
        <v>0</v>
      </c>
      <c r="M124" s="118">
        <f t="shared" si="3"/>
        <v>0</v>
      </c>
      <c r="N124" s="15"/>
    </row>
    <row r="125" spans="1:14" s="2" customFormat="1" ht="15" customHeight="1">
      <c r="A125" s="210"/>
      <c r="B125" s="42"/>
      <c r="C125" s="40" t="s">
        <v>31</v>
      </c>
      <c r="D125" s="42" t="s">
        <v>28</v>
      </c>
      <c r="E125" s="43">
        <v>0.16</v>
      </c>
      <c r="F125" s="50">
        <f>F115*E125</f>
        <v>7.1024</v>
      </c>
      <c r="G125" s="51"/>
      <c r="H125" s="50">
        <f t="shared" si="0"/>
        <v>0</v>
      </c>
      <c r="I125" s="51"/>
      <c r="J125" s="116">
        <f t="shared" si="1"/>
        <v>0</v>
      </c>
      <c r="K125" s="97"/>
      <c r="L125" s="117">
        <f t="shared" si="2"/>
        <v>0</v>
      </c>
      <c r="M125" s="118">
        <f t="shared" si="3"/>
        <v>0</v>
      </c>
      <c r="N125" s="15"/>
    </row>
    <row r="126" spans="1:29" s="2" customFormat="1" ht="27.75" customHeight="1">
      <c r="A126" s="208">
        <v>3</v>
      </c>
      <c r="B126" s="42" t="s">
        <v>182</v>
      </c>
      <c r="C126" s="40" t="s">
        <v>290</v>
      </c>
      <c r="D126" s="42" t="s">
        <v>5</v>
      </c>
      <c r="E126" s="43"/>
      <c r="F126" s="50">
        <v>81.7</v>
      </c>
      <c r="G126" s="51"/>
      <c r="H126" s="95"/>
      <c r="I126" s="51"/>
      <c r="J126" s="96"/>
      <c r="K126" s="97"/>
      <c r="L126" s="98"/>
      <c r="M126" s="99"/>
      <c r="N126" s="15"/>
      <c r="AC126" s="3"/>
    </row>
    <row r="127" spans="1:29" s="2" customFormat="1" ht="15" customHeight="1">
      <c r="A127" s="209"/>
      <c r="B127" s="42"/>
      <c r="C127" s="40" t="s">
        <v>29</v>
      </c>
      <c r="D127" s="42" t="s">
        <v>27</v>
      </c>
      <c r="E127" s="43">
        <v>1.81</v>
      </c>
      <c r="F127" s="50">
        <f>F126*E127</f>
        <v>147.877</v>
      </c>
      <c r="G127" s="51"/>
      <c r="H127" s="95">
        <f aca="true" t="shared" si="4" ref="H127:H136">G127*F127</f>
        <v>0</v>
      </c>
      <c r="I127" s="51"/>
      <c r="J127" s="96">
        <f aca="true" t="shared" si="5" ref="J127:J136">I127*F127</f>
        <v>0</v>
      </c>
      <c r="K127" s="97"/>
      <c r="L127" s="98">
        <f aca="true" t="shared" si="6" ref="L127:L136">K127*F127</f>
        <v>0</v>
      </c>
      <c r="M127" s="99">
        <f aca="true" t="shared" si="7" ref="M127:M136">J127+H127+L127</f>
        <v>0</v>
      </c>
      <c r="N127" s="15"/>
      <c r="AC127" s="3"/>
    </row>
    <row r="128" spans="1:29" s="2" customFormat="1" ht="15" customHeight="1">
      <c r="A128" s="209"/>
      <c r="B128" s="42"/>
      <c r="C128" s="40" t="s">
        <v>30</v>
      </c>
      <c r="D128" s="42" t="s">
        <v>28</v>
      </c>
      <c r="E128" s="101">
        <v>0.055</v>
      </c>
      <c r="F128" s="50">
        <f>F126*E128</f>
        <v>4.4935</v>
      </c>
      <c r="G128" s="51"/>
      <c r="H128" s="95">
        <f t="shared" si="4"/>
        <v>0</v>
      </c>
      <c r="I128" s="51"/>
      <c r="J128" s="96">
        <f t="shared" si="5"/>
        <v>0</v>
      </c>
      <c r="K128" s="97"/>
      <c r="L128" s="98">
        <f t="shared" si="6"/>
        <v>0</v>
      </c>
      <c r="M128" s="99">
        <f t="shared" si="7"/>
        <v>0</v>
      </c>
      <c r="N128" s="15"/>
      <c r="AC128" s="3"/>
    </row>
    <row r="129" spans="1:29" s="2" customFormat="1" ht="15" customHeight="1">
      <c r="A129" s="209"/>
      <c r="B129" s="42"/>
      <c r="C129" s="40" t="s">
        <v>46</v>
      </c>
      <c r="D129" s="42" t="s">
        <v>5</v>
      </c>
      <c r="E129" s="43">
        <v>1</v>
      </c>
      <c r="F129" s="50">
        <f>F126*E129</f>
        <v>81.7</v>
      </c>
      <c r="G129" s="119"/>
      <c r="H129" s="95">
        <f t="shared" si="4"/>
        <v>0</v>
      </c>
      <c r="I129" s="51"/>
      <c r="J129" s="96">
        <f t="shared" si="5"/>
        <v>0</v>
      </c>
      <c r="K129" s="97"/>
      <c r="L129" s="98">
        <f t="shared" si="6"/>
        <v>0</v>
      </c>
      <c r="M129" s="99">
        <f t="shared" si="7"/>
        <v>0</v>
      </c>
      <c r="N129" s="15"/>
      <c r="AC129" s="3"/>
    </row>
    <row r="130" spans="1:29" s="2" customFormat="1" ht="15" customHeight="1">
      <c r="A130" s="209"/>
      <c r="B130" s="42"/>
      <c r="C130" s="40" t="s">
        <v>113</v>
      </c>
      <c r="D130" s="42" t="s">
        <v>5</v>
      </c>
      <c r="E130" s="43">
        <v>2.1</v>
      </c>
      <c r="F130" s="50">
        <f>F126*E130</f>
        <v>171.57000000000002</v>
      </c>
      <c r="G130" s="119"/>
      <c r="H130" s="95">
        <f t="shared" si="4"/>
        <v>0</v>
      </c>
      <c r="I130" s="51"/>
      <c r="J130" s="96">
        <f t="shared" si="5"/>
        <v>0</v>
      </c>
      <c r="K130" s="97"/>
      <c r="L130" s="98">
        <f t="shared" si="6"/>
        <v>0</v>
      </c>
      <c r="M130" s="99">
        <f t="shared" si="7"/>
        <v>0</v>
      </c>
      <c r="N130" s="15"/>
      <c r="AC130" s="3"/>
    </row>
    <row r="131" spans="1:29" s="2" customFormat="1" ht="15" customHeight="1">
      <c r="A131" s="209"/>
      <c r="B131" s="42"/>
      <c r="C131" s="40" t="s">
        <v>108</v>
      </c>
      <c r="D131" s="42" t="s">
        <v>63</v>
      </c>
      <c r="E131" s="43">
        <v>0.7</v>
      </c>
      <c r="F131" s="50">
        <f>F126*E131</f>
        <v>57.19</v>
      </c>
      <c r="G131" s="119"/>
      <c r="H131" s="95">
        <f t="shared" si="4"/>
        <v>0</v>
      </c>
      <c r="I131" s="51"/>
      <c r="J131" s="96">
        <f t="shared" si="5"/>
        <v>0</v>
      </c>
      <c r="K131" s="97"/>
      <c r="L131" s="98">
        <f t="shared" si="6"/>
        <v>0</v>
      </c>
      <c r="M131" s="99">
        <f t="shared" si="7"/>
        <v>0</v>
      </c>
      <c r="N131" s="15"/>
      <c r="AC131" s="3"/>
    </row>
    <row r="132" spans="1:29" s="2" customFormat="1" ht="15" customHeight="1">
      <c r="A132" s="209"/>
      <c r="B132" s="42"/>
      <c r="C132" s="40" t="s">
        <v>109</v>
      </c>
      <c r="D132" s="42" t="s">
        <v>63</v>
      </c>
      <c r="E132" s="43">
        <v>2</v>
      </c>
      <c r="F132" s="50">
        <f>F126*E132</f>
        <v>163.4</v>
      </c>
      <c r="G132" s="119"/>
      <c r="H132" s="95">
        <f t="shared" si="4"/>
        <v>0</v>
      </c>
      <c r="I132" s="51"/>
      <c r="J132" s="96">
        <f t="shared" si="5"/>
        <v>0</v>
      </c>
      <c r="K132" s="97"/>
      <c r="L132" s="98">
        <f t="shared" si="6"/>
        <v>0</v>
      </c>
      <c r="M132" s="99">
        <f t="shared" si="7"/>
        <v>0</v>
      </c>
      <c r="N132" s="15"/>
      <c r="AC132" s="3"/>
    </row>
    <row r="133" spans="1:29" s="2" customFormat="1" ht="15" customHeight="1">
      <c r="A133" s="209"/>
      <c r="B133" s="42"/>
      <c r="C133" s="40" t="s">
        <v>110</v>
      </c>
      <c r="D133" s="42" t="s">
        <v>139</v>
      </c>
      <c r="E133" s="43">
        <v>29</v>
      </c>
      <c r="F133" s="50">
        <f>F126*E133</f>
        <v>2369.3</v>
      </c>
      <c r="G133" s="119"/>
      <c r="H133" s="95">
        <f t="shared" si="4"/>
        <v>0</v>
      </c>
      <c r="I133" s="51"/>
      <c r="J133" s="96">
        <f t="shared" si="5"/>
        <v>0</v>
      </c>
      <c r="K133" s="97"/>
      <c r="L133" s="98">
        <f t="shared" si="6"/>
        <v>0</v>
      </c>
      <c r="M133" s="99">
        <f t="shared" si="7"/>
        <v>0</v>
      </c>
      <c r="N133" s="15"/>
      <c r="AC133" s="3"/>
    </row>
    <row r="134" spans="1:29" s="2" customFormat="1" ht="15" customHeight="1">
      <c r="A134" s="209"/>
      <c r="B134" s="42"/>
      <c r="C134" s="40" t="s">
        <v>111</v>
      </c>
      <c r="D134" s="42" t="s">
        <v>63</v>
      </c>
      <c r="E134" s="43">
        <v>1.5</v>
      </c>
      <c r="F134" s="50">
        <f>F126*E134</f>
        <v>122.55000000000001</v>
      </c>
      <c r="G134" s="119"/>
      <c r="H134" s="95">
        <f t="shared" si="4"/>
        <v>0</v>
      </c>
      <c r="I134" s="51"/>
      <c r="J134" s="96">
        <f t="shared" si="5"/>
        <v>0</v>
      </c>
      <c r="K134" s="97"/>
      <c r="L134" s="98">
        <f t="shared" si="6"/>
        <v>0</v>
      </c>
      <c r="M134" s="99">
        <f t="shared" si="7"/>
        <v>0</v>
      </c>
      <c r="N134" s="15"/>
      <c r="AC134" s="3"/>
    </row>
    <row r="135" spans="1:29" s="2" customFormat="1" ht="15" customHeight="1">
      <c r="A135" s="209"/>
      <c r="B135" s="42"/>
      <c r="C135" s="40" t="s">
        <v>112</v>
      </c>
      <c r="D135" s="42" t="s">
        <v>139</v>
      </c>
      <c r="E135" s="43">
        <v>1.5</v>
      </c>
      <c r="F135" s="50">
        <f>F126*E135</f>
        <v>122.55000000000001</v>
      </c>
      <c r="G135" s="119"/>
      <c r="H135" s="95">
        <f t="shared" si="4"/>
        <v>0</v>
      </c>
      <c r="I135" s="51"/>
      <c r="J135" s="96">
        <f t="shared" si="5"/>
        <v>0</v>
      </c>
      <c r="K135" s="97"/>
      <c r="L135" s="98">
        <f t="shared" si="6"/>
        <v>0</v>
      </c>
      <c r="M135" s="99">
        <f t="shared" si="7"/>
        <v>0</v>
      </c>
      <c r="N135" s="15"/>
      <c r="AC135" s="3"/>
    </row>
    <row r="136" spans="1:29" s="2" customFormat="1" ht="15" customHeight="1">
      <c r="A136" s="210"/>
      <c r="B136" s="42"/>
      <c r="C136" s="40" t="s">
        <v>31</v>
      </c>
      <c r="D136" s="42" t="s">
        <v>28</v>
      </c>
      <c r="E136" s="43">
        <v>0.16</v>
      </c>
      <c r="F136" s="50">
        <f>F126*E136</f>
        <v>13.072000000000001</v>
      </c>
      <c r="G136" s="51"/>
      <c r="H136" s="95">
        <f t="shared" si="4"/>
        <v>0</v>
      </c>
      <c r="I136" s="51"/>
      <c r="J136" s="96">
        <f t="shared" si="5"/>
        <v>0</v>
      </c>
      <c r="K136" s="97"/>
      <c r="L136" s="98">
        <f t="shared" si="6"/>
        <v>0</v>
      </c>
      <c r="M136" s="99">
        <f t="shared" si="7"/>
        <v>0</v>
      </c>
      <c r="N136" s="15"/>
      <c r="AC136" s="3"/>
    </row>
    <row r="137" spans="1:14" s="2" customFormat="1" ht="27.75" customHeight="1">
      <c r="A137" s="208">
        <v>4</v>
      </c>
      <c r="B137" s="94" t="s">
        <v>292</v>
      </c>
      <c r="C137" s="40" t="s">
        <v>291</v>
      </c>
      <c r="D137" s="42" t="s">
        <v>5</v>
      </c>
      <c r="E137" s="43"/>
      <c r="F137" s="50">
        <v>125.3</v>
      </c>
      <c r="G137" s="51"/>
      <c r="H137" s="95"/>
      <c r="I137" s="51"/>
      <c r="J137" s="96"/>
      <c r="K137" s="97"/>
      <c r="L137" s="98"/>
      <c r="M137" s="99"/>
      <c r="N137" s="15"/>
    </row>
    <row r="138" spans="1:14" s="2" customFormat="1" ht="15" customHeight="1">
      <c r="A138" s="209"/>
      <c r="B138" s="94"/>
      <c r="C138" s="40" t="s">
        <v>29</v>
      </c>
      <c r="D138" s="42" t="s">
        <v>27</v>
      </c>
      <c r="E138" s="101">
        <v>0.905</v>
      </c>
      <c r="F138" s="50">
        <f>F137*E138</f>
        <v>113.3965</v>
      </c>
      <c r="G138" s="51"/>
      <c r="H138" s="95">
        <f aca="true" t="shared" si="8" ref="H138:H204">G138*F138</f>
        <v>0</v>
      </c>
      <c r="I138" s="51"/>
      <c r="J138" s="96">
        <f aca="true" t="shared" si="9" ref="J138:J204">I138*F138</f>
        <v>0</v>
      </c>
      <c r="K138" s="97"/>
      <c r="L138" s="98">
        <f aca="true" t="shared" si="10" ref="L138:L204">K138*F138</f>
        <v>0</v>
      </c>
      <c r="M138" s="99">
        <f aca="true" t="shared" si="11" ref="M138:M204">J138+H138+L138</f>
        <v>0</v>
      </c>
      <c r="N138" s="15"/>
    </row>
    <row r="139" spans="1:14" s="2" customFormat="1" ht="15" customHeight="1">
      <c r="A139" s="209"/>
      <c r="B139" s="94"/>
      <c r="C139" s="40" t="s">
        <v>30</v>
      </c>
      <c r="D139" s="42" t="s">
        <v>28</v>
      </c>
      <c r="E139" s="100">
        <v>0.0275</v>
      </c>
      <c r="F139" s="50">
        <f>F137*E139</f>
        <v>3.44575</v>
      </c>
      <c r="G139" s="51"/>
      <c r="H139" s="95">
        <f t="shared" si="8"/>
        <v>0</v>
      </c>
      <c r="I139" s="51"/>
      <c r="J139" s="96">
        <f t="shared" si="9"/>
        <v>0</v>
      </c>
      <c r="K139" s="97"/>
      <c r="L139" s="98">
        <f t="shared" si="10"/>
        <v>0</v>
      </c>
      <c r="M139" s="99">
        <f t="shared" si="11"/>
        <v>0</v>
      </c>
      <c r="N139" s="15"/>
    </row>
    <row r="140" spans="1:14" s="2" customFormat="1" ht="15" customHeight="1">
      <c r="A140" s="209"/>
      <c r="B140" s="94"/>
      <c r="C140" s="40" t="s">
        <v>46</v>
      </c>
      <c r="D140" s="42" t="s">
        <v>5</v>
      </c>
      <c r="E140" s="43">
        <v>1</v>
      </c>
      <c r="F140" s="50">
        <f>F137*E140</f>
        <v>125.3</v>
      </c>
      <c r="G140" s="119"/>
      <c r="H140" s="95">
        <f t="shared" si="8"/>
        <v>0</v>
      </c>
      <c r="I140" s="51"/>
      <c r="J140" s="96">
        <f t="shared" si="9"/>
        <v>0</v>
      </c>
      <c r="K140" s="97"/>
      <c r="L140" s="98">
        <f t="shared" si="10"/>
        <v>0</v>
      </c>
      <c r="M140" s="99">
        <f t="shared" si="11"/>
        <v>0</v>
      </c>
      <c r="N140" s="15"/>
    </row>
    <row r="141" spans="1:14" s="2" customFormat="1" ht="15" customHeight="1">
      <c r="A141" s="209"/>
      <c r="B141" s="94"/>
      <c r="C141" s="40" t="s">
        <v>113</v>
      </c>
      <c r="D141" s="42" t="s">
        <v>5</v>
      </c>
      <c r="E141" s="43">
        <v>1.05</v>
      </c>
      <c r="F141" s="50">
        <f>F137*E141</f>
        <v>131.565</v>
      </c>
      <c r="G141" s="119"/>
      <c r="H141" s="95">
        <f t="shared" si="8"/>
        <v>0</v>
      </c>
      <c r="I141" s="51"/>
      <c r="J141" s="96">
        <f t="shared" si="9"/>
        <v>0</v>
      </c>
      <c r="K141" s="97"/>
      <c r="L141" s="98">
        <f t="shared" si="10"/>
        <v>0</v>
      </c>
      <c r="M141" s="99">
        <f t="shared" si="11"/>
        <v>0</v>
      </c>
      <c r="N141" s="15"/>
    </row>
    <row r="142" spans="1:14" s="2" customFormat="1" ht="15" customHeight="1">
      <c r="A142" s="209"/>
      <c r="B142" s="94"/>
      <c r="C142" s="40" t="s">
        <v>108</v>
      </c>
      <c r="D142" s="42" t="s">
        <v>63</v>
      </c>
      <c r="E142" s="43">
        <v>0.7</v>
      </c>
      <c r="F142" s="50">
        <f>F137*E142</f>
        <v>87.71</v>
      </c>
      <c r="G142" s="119"/>
      <c r="H142" s="95">
        <f t="shared" si="8"/>
        <v>0</v>
      </c>
      <c r="I142" s="51"/>
      <c r="J142" s="96">
        <f t="shared" si="9"/>
        <v>0</v>
      </c>
      <c r="K142" s="97"/>
      <c r="L142" s="98">
        <f t="shared" si="10"/>
        <v>0</v>
      </c>
      <c r="M142" s="99">
        <f t="shared" si="11"/>
        <v>0</v>
      </c>
      <c r="N142" s="15"/>
    </row>
    <row r="143" spans="1:14" s="2" customFormat="1" ht="15" customHeight="1">
      <c r="A143" s="209"/>
      <c r="B143" s="94"/>
      <c r="C143" s="40" t="s">
        <v>109</v>
      </c>
      <c r="D143" s="42" t="s">
        <v>63</v>
      </c>
      <c r="E143" s="43">
        <v>2</v>
      </c>
      <c r="F143" s="50">
        <f>F137*E143</f>
        <v>250.6</v>
      </c>
      <c r="G143" s="119"/>
      <c r="H143" s="95">
        <f t="shared" si="8"/>
        <v>0</v>
      </c>
      <c r="I143" s="51"/>
      <c r="J143" s="96">
        <f t="shared" si="9"/>
        <v>0</v>
      </c>
      <c r="K143" s="97"/>
      <c r="L143" s="98">
        <f t="shared" si="10"/>
        <v>0</v>
      </c>
      <c r="M143" s="99">
        <f t="shared" si="11"/>
        <v>0</v>
      </c>
      <c r="N143" s="15"/>
    </row>
    <row r="144" spans="1:14" s="2" customFormat="1" ht="15" customHeight="1">
      <c r="A144" s="209"/>
      <c r="B144" s="42"/>
      <c r="C144" s="40" t="s">
        <v>110</v>
      </c>
      <c r="D144" s="42" t="s">
        <v>139</v>
      </c>
      <c r="E144" s="43">
        <v>29</v>
      </c>
      <c r="F144" s="50">
        <f>F137*E144</f>
        <v>3633.7</v>
      </c>
      <c r="G144" s="119"/>
      <c r="H144" s="95">
        <f t="shared" si="8"/>
        <v>0</v>
      </c>
      <c r="I144" s="51"/>
      <c r="J144" s="96">
        <f t="shared" si="9"/>
        <v>0</v>
      </c>
      <c r="K144" s="97"/>
      <c r="L144" s="98">
        <f t="shared" si="10"/>
        <v>0</v>
      </c>
      <c r="M144" s="99">
        <f t="shared" si="11"/>
        <v>0</v>
      </c>
      <c r="N144" s="15"/>
    </row>
    <row r="145" spans="1:14" s="2" customFormat="1" ht="15" customHeight="1">
      <c r="A145" s="209"/>
      <c r="B145" s="42"/>
      <c r="C145" s="40" t="s">
        <v>111</v>
      </c>
      <c r="D145" s="42" t="s">
        <v>63</v>
      </c>
      <c r="E145" s="43">
        <v>1.5</v>
      </c>
      <c r="F145" s="50">
        <f>F137*E145</f>
        <v>187.95</v>
      </c>
      <c r="G145" s="119"/>
      <c r="H145" s="95">
        <f t="shared" si="8"/>
        <v>0</v>
      </c>
      <c r="I145" s="51"/>
      <c r="J145" s="96">
        <f t="shared" si="9"/>
        <v>0</v>
      </c>
      <c r="K145" s="97"/>
      <c r="L145" s="98">
        <f t="shared" si="10"/>
        <v>0</v>
      </c>
      <c r="M145" s="99">
        <f t="shared" si="11"/>
        <v>0</v>
      </c>
      <c r="N145" s="15"/>
    </row>
    <row r="146" spans="1:14" s="2" customFormat="1" ht="15" customHeight="1">
      <c r="A146" s="209"/>
      <c r="B146" s="42"/>
      <c r="C146" s="40" t="s">
        <v>112</v>
      </c>
      <c r="D146" s="42" t="s">
        <v>139</v>
      </c>
      <c r="E146" s="43">
        <v>1.5</v>
      </c>
      <c r="F146" s="50">
        <f>F137*E146</f>
        <v>187.95</v>
      </c>
      <c r="G146" s="119"/>
      <c r="H146" s="95">
        <f t="shared" si="8"/>
        <v>0</v>
      </c>
      <c r="I146" s="51"/>
      <c r="J146" s="96">
        <f t="shared" si="9"/>
        <v>0</v>
      </c>
      <c r="K146" s="97"/>
      <c r="L146" s="98">
        <f t="shared" si="10"/>
        <v>0</v>
      </c>
      <c r="M146" s="99">
        <f t="shared" si="11"/>
        <v>0</v>
      </c>
      <c r="N146" s="15"/>
    </row>
    <row r="147" spans="1:14" s="2" customFormat="1" ht="15" customHeight="1">
      <c r="A147" s="210"/>
      <c r="B147" s="42"/>
      <c r="C147" s="40" t="s">
        <v>31</v>
      </c>
      <c r="D147" s="42" t="s">
        <v>28</v>
      </c>
      <c r="E147" s="43">
        <v>0.08</v>
      </c>
      <c r="F147" s="50">
        <f>F137*E147</f>
        <v>10.024</v>
      </c>
      <c r="G147" s="51"/>
      <c r="H147" s="95">
        <f t="shared" si="8"/>
        <v>0</v>
      </c>
      <c r="I147" s="51"/>
      <c r="J147" s="96">
        <f t="shared" si="9"/>
        <v>0</v>
      </c>
      <c r="K147" s="97"/>
      <c r="L147" s="98">
        <f t="shared" si="10"/>
        <v>0</v>
      </c>
      <c r="M147" s="99">
        <f t="shared" si="11"/>
        <v>0</v>
      </c>
      <c r="N147" s="15"/>
    </row>
    <row r="148" spans="1:14" s="2" customFormat="1" ht="27.75" customHeight="1">
      <c r="A148" s="208">
        <v>5</v>
      </c>
      <c r="B148" s="94" t="s">
        <v>293</v>
      </c>
      <c r="C148" s="40" t="s">
        <v>296</v>
      </c>
      <c r="D148" s="42" t="s">
        <v>5</v>
      </c>
      <c r="E148" s="43"/>
      <c r="F148" s="50">
        <v>5.6</v>
      </c>
      <c r="G148" s="51"/>
      <c r="H148" s="95"/>
      <c r="I148" s="51"/>
      <c r="J148" s="96"/>
      <c r="K148" s="97"/>
      <c r="L148" s="98"/>
      <c r="M148" s="99"/>
      <c r="N148" s="15"/>
    </row>
    <row r="149" spans="1:14" s="2" customFormat="1" ht="15" customHeight="1">
      <c r="A149" s="209"/>
      <c r="B149" s="94"/>
      <c r="C149" s="40" t="s">
        <v>29</v>
      </c>
      <c r="D149" s="42" t="s">
        <v>27</v>
      </c>
      <c r="E149" s="101">
        <v>2.52</v>
      </c>
      <c r="F149" s="50">
        <f>F148*E149</f>
        <v>14.111999999999998</v>
      </c>
      <c r="G149" s="51"/>
      <c r="H149" s="95">
        <f t="shared" si="8"/>
        <v>0</v>
      </c>
      <c r="I149" s="51"/>
      <c r="J149" s="96">
        <f t="shared" si="9"/>
        <v>0</v>
      </c>
      <c r="K149" s="97"/>
      <c r="L149" s="98">
        <f t="shared" si="10"/>
        <v>0</v>
      </c>
      <c r="M149" s="99">
        <f t="shared" si="11"/>
        <v>0</v>
      </c>
      <c r="N149" s="15"/>
    </row>
    <row r="150" spans="1:14" s="2" customFormat="1" ht="15" customHeight="1">
      <c r="A150" s="209"/>
      <c r="B150" s="94"/>
      <c r="C150" s="40" t="s">
        <v>30</v>
      </c>
      <c r="D150" s="42" t="s">
        <v>28</v>
      </c>
      <c r="E150" s="100">
        <v>0.0275</v>
      </c>
      <c r="F150" s="50">
        <f>F148*E150</f>
        <v>0.154</v>
      </c>
      <c r="G150" s="51"/>
      <c r="H150" s="95">
        <f t="shared" si="8"/>
        <v>0</v>
      </c>
      <c r="I150" s="51"/>
      <c r="J150" s="96">
        <f t="shared" si="9"/>
        <v>0</v>
      </c>
      <c r="K150" s="97"/>
      <c r="L150" s="98">
        <f t="shared" si="10"/>
        <v>0</v>
      </c>
      <c r="M150" s="99">
        <f t="shared" si="11"/>
        <v>0</v>
      </c>
      <c r="N150" s="15"/>
    </row>
    <row r="151" spans="1:14" s="2" customFormat="1" ht="15" customHeight="1">
      <c r="A151" s="209"/>
      <c r="B151" s="94"/>
      <c r="C151" s="40" t="s">
        <v>183</v>
      </c>
      <c r="D151" s="42" t="s">
        <v>5</v>
      </c>
      <c r="E151" s="43">
        <v>1.05</v>
      </c>
      <c r="F151" s="50">
        <f>F148*E151</f>
        <v>5.88</v>
      </c>
      <c r="G151" s="119"/>
      <c r="H151" s="95">
        <f t="shared" si="8"/>
        <v>0</v>
      </c>
      <c r="I151" s="51"/>
      <c r="J151" s="96">
        <f t="shared" si="9"/>
        <v>0</v>
      </c>
      <c r="K151" s="97"/>
      <c r="L151" s="98">
        <f t="shared" si="10"/>
        <v>0</v>
      </c>
      <c r="M151" s="99">
        <f t="shared" si="11"/>
        <v>0</v>
      </c>
      <c r="N151" s="15"/>
    </row>
    <row r="152" spans="1:14" s="2" customFormat="1" ht="15" customHeight="1">
      <c r="A152" s="209"/>
      <c r="B152" s="94"/>
      <c r="C152" s="40" t="s">
        <v>113</v>
      </c>
      <c r="D152" s="42" t="s">
        <v>5</v>
      </c>
      <c r="E152" s="43">
        <v>2.1</v>
      </c>
      <c r="F152" s="50">
        <f>F148*E152</f>
        <v>11.76</v>
      </c>
      <c r="G152" s="119"/>
      <c r="H152" s="95">
        <f t="shared" si="8"/>
        <v>0</v>
      </c>
      <c r="I152" s="51"/>
      <c r="J152" s="96">
        <f t="shared" si="9"/>
        <v>0</v>
      </c>
      <c r="K152" s="97"/>
      <c r="L152" s="98">
        <f t="shared" si="10"/>
        <v>0</v>
      </c>
      <c r="M152" s="99">
        <f t="shared" si="11"/>
        <v>0</v>
      </c>
      <c r="N152" s="15"/>
    </row>
    <row r="153" spans="1:14" s="2" customFormat="1" ht="15" customHeight="1">
      <c r="A153" s="209"/>
      <c r="B153" s="94"/>
      <c r="C153" s="40" t="s">
        <v>108</v>
      </c>
      <c r="D153" s="42" t="s">
        <v>63</v>
      </c>
      <c r="E153" s="43">
        <v>0.7</v>
      </c>
      <c r="F153" s="50">
        <f>F148*E153</f>
        <v>3.9199999999999995</v>
      </c>
      <c r="G153" s="119"/>
      <c r="H153" s="95">
        <f t="shared" si="8"/>
        <v>0</v>
      </c>
      <c r="I153" s="51"/>
      <c r="J153" s="96">
        <f t="shared" si="9"/>
        <v>0</v>
      </c>
      <c r="K153" s="97"/>
      <c r="L153" s="98">
        <f t="shared" si="10"/>
        <v>0</v>
      </c>
      <c r="M153" s="99">
        <f t="shared" si="11"/>
        <v>0</v>
      </c>
      <c r="N153" s="15"/>
    </row>
    <row r="154" spans="1:14" s="2" customFormat="1" ht="15" customHeight="1">
      <c r="A154" s="209"/>
      <c r="B154" s="94"/>
      <c r="C154" s="40" t="s">
        <v>109</v>
      </c>
      <c r="D154" s="42" t="s">
        <v>63</v>
      </c>
      <c r="E154" s="43">
        <v>2</v>
      </c>
      <c r="F154" s="50">
        <f>F148*E154</f>
        <v>11.2</v>
      </c>
      <c r="G154" s="119"/>
      <c r="H154" s="95">
        <f t="shared" si="8"/>
        <v>0</v>
      </c>
      <c r="I154" s="51"/>
      <c r="J154" s="96">
        <f t="shared" si="9"/>
        <v>0</v>
      </c>
      <c r="K154" s="97"/>
      <c r="L154" s="98">
        <f t="shared" si="10"/>
        <v>0</v>
      </c>
      <c r="M154" s="99">
        <f t="shared" si="11"/>
        <v>0</v>
      </c>
      <c r="N154" s="15"/>
    </row>
    <row r="155" spans="1:14" s="2" customFormat="1" ht="15" customHeight="1">
      <c r="A155" s="209"/>
      <c r="B155" s="94"/>
      <c r="C155" s="40" t="s">
        <v>110</v>
      </c>
      <c r="D155" s="42" t="s">
        <v>139</v>
      </c>
      <c r="E155" s="43">
        <v>29</v>
      </c>
      <c r="F155" s="50">
        <f>F148*E155</f>
        <v>162.39999999999998</v>
      </c>
      <c r="G155" s="119"/>
      <c r="H155" s="95">
        <f t="shared" si="8"/>
        <v>0</v>
      </c>
      <c r="I155" s="51"/>
      <c r="J155" s="96">
        <f t="shared" si="9"/>
        <v>0</v>
      </c>
      <c r="K155" s="97"/>
      <c r="L155" s="98">
        <f t="shared" si="10"/>
        <v>0</v>
      </c>
      <c r="M155" s="99">
        <f t="shared" si="11"/>
        <v>0</v>
      </c>
      <c r="N155" s="15"/>
    </row>
    <row r="156" spans="1:14" s="2" customFormat="1" ht="15" customHeight="1">
      <c r="A156" s="209"/>
      <c r="B156" s="94"/>
      <c r="C156" s="40" t="s">
        <v>111</v>
      </c>
      <c r="D156" s="42" t="s">
        <v>63</v>
      </c>
      <c r="E156" s="43">
        <v>1.5</v>
      </c>
      <c r="F156" s="50">
        <f>F148*E156</f>
        <v>8.399999999999999</v>
      </c>
      <c r="G156" s="119"/>
      <c r="H156" s="95">
        <f t="shared" si="8"/>
        <v>0</v>
      </c>
      <c r="I156" s="51"/>
      <c r="J156" s="96">
        <f t="shared" si="9"/>
        <v>0</v>
      </c>
      <c r="K156" s="97"/>
      <c r="L156" s="98">
        <f t="shared" si="10"/>
        <v>0</v>
      </c>
      <c r="M156" s="99">
        <f t="shared" si="11"/>
        <v>0</v>
      </c>
      <c r="N156" s="15"/>
    </row>
    <row r="157" spans="1:14" s="2" customFormat="1" ht="15" customHeight="1">
      <c r="A157" s="209"/>
      <c r="B157" s="42"/>
      <c r="C157" s="40" t="s">
        <v>112</v>
      </c>
      <c r="D157" s="42" t="s">
        <v>139</v>
      </c>
      <c r="E157" s="43">
        <v>1.5</v>
      </c>
      <c r="F157" s="50">
        <f>F148*E157</f>
        <v>8.399999999999999</v>
      </c>
      <c r="G157" s="119"/>
      <c r="H157" s="95">
        <f t="shared" si="8"/>
        <v>0</v>
      </c>
      <c r="I157" s="51"/>
      <c r="J157" s="96">
        <f t="shared" si="9"/>
        <v>0</v>
      </c>
      <c r="K157" s="97"/>
      <c r="L157" s="98">
        <f t="shared" si="10"/>
        <v>0</v>
      </c>
      <c r="M157" s="99">
        <f t="shared" si="11"/>
        <v>0</v>
      </c>
      <c r="N157" s="15"/>
    </row>
    <row r="158" spans="1:14" s="2" customFormat="1" ht="15" customHeight="1">
      <c r="A158" s="209"/>
      <c r="B158" s="42"/>
      <c r="C158" s="40" t="s">
        <v>31</v>
      </c>
      <c r="D158" s="42" t="s">
        <v>28</v>
      </c>
      <c r="E158" s="43">
        <v>0.08</v>
      </c>
      <c r="F158" s="50">
        <f>F148*E158</f>
        <v>0.44799999999999995</v>
      </c>
      <c r="G158" s="51"/>
      <c r="H158" s="95">
        <f t="shared" si="8"/>
        <v>0</v>
      </c>
      <c r="I158" s="51"/>
      <c r="J158" s="96">
        <f t="shared" si="9"/>
        <v>0</v>
      </c>
      <c r="K158" s="97"/>
      <c r="L158" s="98">
        <f t="shared" si="10"/>
        <v>0</v>
      </c>
      <c r="M158" s="99">
        <f t="shared" si="11"/>
        <v>0</v>
      </c>
      <c r="N158" s="15"/>
    </row>
    <row r="159" spans="1:14" s="2" customFormat="1" ht="27.75" customHeight="1">
      <c r="A159" s="208">
        <v>6</v>
      </c>
      <c r="B159" s="94" t="s">
        <v>292</v>
      </c>
      <c r="C159" s="40" t="s">
        <v>294</v>
      </c>
      <c r="D159" s="42" t="s">
        <v>5</v>
      </c>
      <c r="E159" s="43"/>
      <c r="F159" s="50">
        <v>47.7</v>
      </c>
      <c r="G159" s="51"/>
      <c r="H159" s="95"/>
      <c r="I159" s="51"/>
      <c r="J159" s="96"/>
      <c r="K159" s="97"/>
      <c r="L159" s="98"/>
      <c r="M159" s="99"/>
      <c r="N159" s="15"/>
    </row>
    <row r="160" spans="1:14" s="2" customFormat="1" ht="15" customHeight="1">
      <c r="A160" s="209"/>
      <c r="B160" s="94"/>
      <c r="C160" s="40" t="s">
        <v>29</v>
      </c>
      <c r="D160" s="42" t="s">
        <v>27</v>
      </c>
      <c r="E160" s="101">
        <v>0.905</v>
      </c>
      <c r="F160" s="50">
        <f>F159*E160</f>
        <v>43.1685</v>
      </c>
      <c r="G160" s="51"/>
      <c r="H160" s="95">
        <f t="shared" si="8"/>
        <v>0</v>
      </c>
      <c r="I160" s="51"/>
      <c r="J160" s="96">
        <f t="shared" si="9"/>
        <v>0</v>
      </c>
      <c r="K160" s="97"/>
      <c r="L160" s="98">
        <f t="shared" si="10"/>
        <v>0</v>
      </c>
      <c r="M160" s="99">
        <f t="shared" si="11"/>
        <v>0</v>
      </c>
      <c r="N160" s="15"/>
    </row>
    <row r="161" spans="1:14" s="2" customFormat="1" ht="15" customHeight="1">
      <c r="A161" s="209"/>
      <c r="B161" s="94"/>
      <c r="C161" s="40" t="s">
        <v>30</v>
      </c>
      <c r="D161" s="42" t="s">
        <v>28</v>
      </c>
      <c r="E161" s="100">
        <v>0.0275</v>
      </c>
      <c r="F161" s="50">
        <f>F159*E161</f>
        <v>1.3117500000000002</v>
      </c>
      <c r="G161" s="51"/>
      <c r="H161" s="95">
        <f t="shared" si="8"/>
        <v>0</v>
      </c>
      <c r="I161" s="51"/>
      <c r="J161" s="96">
        <f t="shared" si="9"/>
        <v>0</v>
      </c>
      <c r="K161" s="97"/>
      <c r="L161" s="98">
        <f t="shared" si="10"/>
        <v>0</v>
      </c>
      <c r="M161" s="99">
        <f t="shared" si="11"/>
        <v>0</v>
      </c>
      <c r="N161" s="15"/>
    </row>
    <row r="162" spans="1:14" s="2" customFormat="1" ht="15" customHeight="1">
      <c r="A162" s="209"/>
      <c r="B162" s="94"/>
      <c r="C162" s="40" t="s">
        <v>46</v>
      </c>
      <c r="D162" s="42" t="s">
        <v>5</v>
      </c>
      <c r="E162" s="43">
        <v>1</v>
      </c>
      <c r="F162" s="50">
        <f>F159*E162</f>
        <v>47.7</v>
      </c>
      <c r="G162" s="119"/>
      <c r="H162" s="95">
        <f t="shared" si="8"/>
        <v>0</v>
      </c>
      <c r="I162" s="51"/>
      <c r="J162" s="96">
        <f t="shared" si="9"/>
        <v>0</v>
      </c>
      <c r="K162" s="97"/>
      <c r="L162" s="98">
        <f t="shared" si="10"/>
        <v>0</v>
      </c>
      <c r="M162" s="99">
        <f t="shared" si="11"/>
        <v>0</v>
      </c>
      <c r="N162" s="15"/>
    </row>
    <row r="163" spans="1:14" s="2" customFormat="1" ht="15" customHeight="1">
      <c r="A163" s="209"/>
      <c r="B163" s="94"/>
      <c r="C163" s="40" t="s">
        <v>184</v>
      </c>
      <c r="D163" s="42" t="s">
        <v>5</v>
      </c>
      <c r="E163" s="43">
        <v>1.05</v>
      </c>
      <c r="F163" s="50">
        <f>F159*E163</f>
        <v>50.08500000000001</v>
      </c>
      <c r="G163" s="119"/>
      <c r="H163" s="95">
        <f t="shared" si="8"/>
        <v>0</v>
      </c>
      <c r="I163" s="51"/>
      <c r="J163" s="96">
        <f t="shared" si="9"/>
        <v>0</v>
      </c>
      <c r="K163" s="97"/>
      <c r="L163" s="98">
        <f t="shared" si="10"/>
        <v>0</v>
      </c>
      <c r="M163" s="99">
        <f t="shared" si="11"/>
        <v>0</v>
      </c>
      <c r="N163" s="15"/>
    </row>
    <row r="164" spans="1:14" s="2" customFormat="1" ht="15" customHeight="1">
      <c r="A164" s="209"/>
      <c r="B164" s="94"/>
      <c r="C164" s="40" t="s">
        <v>108</v>
      </c>
      <c r="D164" s="42" t="s">
        <v>63</v>
      </c>
      <c r="E164" s="43">
        <v>0.7</v>
      </c>
      <c r="F164" s="50">
        <f>F159*E164</f>
        <v>33.39</v>
      </c>
      <c r="G164" s="119"/>
      <c r="H164" s="95">
        <f t="shared" si="8"/>
        <v>0</v>
      </c>
      <c r="I164" s="51"/>
      <c r="J164" s="96">
        <f t="shared" si="9"/>
        <v>0</v>
      </c>
      <c r="K164" s="97"/>
      <c r="L164" s="98">
        <f t="shared" si="10"/>
        <v>0</v>
      </c>
      <c r="M164" s="99">
        <f t="shared" si="11"/>
        <v>0</v>
      </c>
      <c r="N164" s="15"/>
    </row>
    <row r="165" spans="1:14" s="2" customFormat="1" ht="15" customHeight="1">
      <c r="A165" s="209"/>
      <c r="B165" s="94"/>
      <c r="C165" s="40" t="s">
        <v>109</v>
      </c>
      <c r="D165" s="42" t="s">
        <v>63</v>
      </c>
      <c r="E165" s="43">
        <v>2</v>
      </c>
      <c r="F165" s="50">
        <f>F159*E165</f>
        <v>95.4</v>
      </c>
      <c r="G165" s="119"/>
      <c r="H165" s="95">
        <f t="shared" si="8"/>
        <v>0</v>
      </c>
      <c r="I165" s="51"/>
      <c r="J165" s="96">
        <f t="shared" si="9"/>
        <v>0</v>
      </c>
      <c r="K165" s="97"/>
      <c r="L165" s="98">
        <f t="shared" si="10"/>
        <v>0</v>
      </c>
      <c r="M165" s="99">
        <f t="shared" si="11"/>
        <v>0</v>
      </c>
      <c r="N165" s="15"/>
    </row>
    <row r="166" spans="1:14" s="2" customFormat="1" ht="15" customHeight="1">
      <c r="A166" s="209"/>
      <c r="B166" s="42"/>
      <c r="C166" s="40" t="s">
        <v>110</v>
      </c>
      <c r="D166" s="42" t="s">
        <v>139</v>
      </c>
      <c r="E166" s="43">
        <v>29</v>
      </c>
      <c r="F166" s="50">
        <f>F159*E166</f>
        <v>1383.3000000000002</v>
      </c>
      <c r="G166" s="119"/>
      <c r="H166" s="95">
        <f t="shared" si="8"/>
        <v>0</v>
      </c>
      <c r="I166" s="51"/>
      <c r="J166" s="96">
        <f t="shared" si="9"/>
        <v>0</v>
      </c>
      <c r="K166" s="97"/>
      <c r="L166" s="98">
        <f t="shared" si="10"/>
        <v>0</v>
      </c>
      <c r="M166" s="99">
        <f t="shared" si="11"/>
        <v>0</v>
      </c>
      <c r="N166" s="15"/>
    </row>
    <row r="167" spans="1:14" s="2" customFormat="1" ht="15" customHeight="1">
      <c r="A167" s="209"/>
      <c r="B167" s="42"/>
      <c r="C167" s="40" t="s">
        <v>111</v>
      </c>
      <c r="D167" s="42" t="s">
        <v>63</v>
      </c>
      <c r="E167" s="43">
        <v>1.5</v>
      </c>
      <c r="F167" s="50">
        <f>F159*E167</f>
        <v>71.55000000000001</v>
      </c>
      <c r="G167" s="119"/>
      <c r="H167" s="95">
        <f t="shared" si="8"/>
        <v>0</v>
      </c>
      <c r="I167" s="51"/>
      <c r="J167" s="96">
        <f t="shared" si="9"/>
        <v>0</v>
      </c>
      <c r="K167" s="97"/>
      <c r="L167" s="98">
        <f t="shared" si="10"/>
        <v>0</v>
      </c>
      <c r="M167" s="99">
        <f t="shared" si="11"/>
        <v>0</v>
      </c>
      <c r="N167" s="15"/>
    </row>
    <row r="168" spans="1:14" s="2" customFormat="1" ht="15" customHeight="1">
      <c r="A168" s="209"/>
      <c r="B168" s="42"/>
      <c r="C168" s="40" t="s">
        <v>112</v>
      </c>
      <c r="D168" s="42" t="s">
        <v>139</v>
      </c>
      <c r="E168" s="43">
        <v>1.5</v>
      </c>
      <c r="F168" s="50">
        <f>F159*E168</f>
        <v>71.55000000000001</v>
      </c>
      <c r="G168" s="119"/>
      <c r="H168" s="95">
        <f t="shared" si="8"/>
        <v>0</v>
      </c>
      <c r="I168" s="51"/>
      <c r="J168" s="96">
        <f t="shared" si="9"/>
        <v>0</v>
      </c>
      <c r="K168" s="97"/>
      <c r="L168" s="98">
        <f t="shared" si="10"/>
        <v>0</v>
      </c>
      <c r="M168" s="99">
        <f t="shared" si="11"/>
        <v>0</v>
      </c>
      <c r="N168" s="15"/>
    </row>
    <row r="169" spans="1:14" s="2" customFormat="1" ht="15" customHeight="1">
      <c r="A169" s="209"/>
      <c r="B169" s="42"/>
      <c r="C169" s="40" t="s">
        <v>31</v>
      </c>
      <c r="D169" s="42" t="s">
        <v>28</v>
      </c>
      <c r="E169" s="43">
        <v>0.08</v>
      </c>
      <c r="F169" s="50">
        <f>F159*E169</f>
        <v>3.8160000000000003</v>
      </c>
      <c r="G169" s="51"/>
      <c r="H169" s="95">
        <f t="shared" si="8"/>
        <v>0</v>
      </c>
      <c r="I169" s="51"/>
      <c r="J169" s="96">
        <f t="shared" si="9"/>
        <v>0</v>
      </c>
      <c r="K169" s="97"/>
      <c r="L169" s="98">
        <f t="shared" si="10"/>
        <v>0</v>
      </c>
      <c r="M169" s="99">
        <f t="shared" si="11"/>
        <v>0</v>
      </c>
      <c r="N169" s="15"/>
    </row>
    <row r="170" spans="1:14" s="2" customFormat="1" ht="27.75" customHeight="1">
      <c r="A170" s="208">
        <v>7</v>
      </c>
      <c r="B170" s="94" t="s">
        <v>45</v>
      </c>
      <c r="C170" s="40" t="s">
        <v>435</v>
      </c>
      <c r="D170" s="42" t="s">
        <v>5</v>
      </c>
      <c r="E170" s="43"/>
      <c r="F170" s="50">
        <v>35.8</v>
      </c>
      <c r="G170" s="51"/>
      <c r="H170" s="95"/>
      <c r="I170" s="51"/>
      <c r="J170" s="96"/>
      <c r="K170" s="97"/>
      <c r="L170" s="98"/>
      <c r="M170" s="99"/>
      <c r="N170" s="15"/>
    </row>
    <row r="171" spans="1:14" s="2" customFormat="1" ht="15" customHeight="1">
      <c r="A171" s="209"/>
      <c r="B171" s="42"/>
      <c r="C171" s="40" t="s">
        <v>29</v>
      </c>
      <c r="D171" s="42" t="s">
        <v>27</v>
      </c>
      <c r="E171" s="43">
        <v>1.7</v>
      </c>
      <c r="F171" s="50">
        <f>F170*E171</f>
        <v>60.85999999999999</v>
      </c>
      <c r="G171" s="51"/>
      <c r="H171" s="95">
        <f t="shared" si="8"/>
        <v>0</v>
      </c>
      <c r="I171" s="51"/>
      <c r="J171" s="96">
        <f t="shared" si="9"/>
        <v>0</v>
      </c>
      <c r="K171" s="97"/>
      <c r="L171" s="98">
        <f t="shared" si="10"/>
        <v>0</v>
      </c>
      <c r="M171" s="99">
        <f t="shared" si="11"/>
        <v>0</v>
      </c>
      <c r="N171" s="15"/>
    </row>
    <row r="172" spans="1:14" s="2" customFormat="1" ht="15" customHeight="1">
      <c r="A172" s="209"/>
      <c r="B172" s="42"/>
      <c r="C172" s="40" t="s">
        <v>30</v>
      </c>
      <c r="D172" s="42" t="s">
        <v>28</v>
      </c>
      <c r="E172" s="43">
        <v>0.02</v>
      </c>
      <c r="F172" s="50">
        <f>F170*E172</f>
        <v>0.716</v>
      </c>
      <c r="G172" s="51"/>
      <c r="H172" s="95">
        <f t="shared" si="8"/>
        <v>0</v>
      </c>
      <c r="I172" s="51"/>
      <c r="J172" s="96">
        <f t="shared" si="9"/>
        <v>0</v>
      </c>
      <c r="K172" s="97"/>
      <c r="L172" s="98">
        <f t="shared" si="10"/>
        <v>0</v>
      </c>
      <c r="M172" s="99">
        <f t="shared" si="11"/>
        <v>0</v>
      </c>
      <c r="N172" s="15"/>
    </row>
    <row r="173" spans="1:14" s="2" customFormat="1" ht="15" customHeight="1">
      <c r="A173" s="209"/>
      <c r="B173" s="42"/>
      <c r="C173" s="40" t="s">
        <v>47</v>
      </c>
      <c r="D173" s="42" t="s">
        <v>5</v>
      </c>
      <c r="E173" s="43">
        <v>1.02</v>
      </c>
      <c r="F173" s="50">
        <f>F170*E173</f>
        <v>36.516</v>
      </c>
      <c r="G173" s="119"/>
      <c r="H173" s="95">
        <f t="shared" si="8"/>
        <v>0</v>
      </c>
      <c r="I173" s="51"/>
      <c r="J173" s="96">
        <f t="shared" si="9"/>
        <v>0</v>
      </c>
      <c r="K173" s="97"/>
      <c r="L173" s="98">
        <f t="shared" si="10"/>
        <v>0</v>
      </c>
      <c r="M173" s="99">
        <f t="shared" si="11"/>
        <v>0</v>
      </c>
      <c r="N173" s="15"/>
    </row>
    <row r="174" spans="1:14" s="2" customFormat="1" ht="15" customHeight="1">
      <c r="A174" s="209"/>
      <c r="B174" s="42"/>
      <c r="C174" s="40" t="s">
        <v>42</v>
      </c>
      <c r="D174" s="42" t="s">
        <v>6</v>
      </c>
      <c r="E174" s="43">
        <v>5</v>
      </c>
      <c r="F174" s="50">
        <f>F170*E174</f>
        <v>179</v>
      </c>
      <c r="G174" s="119"/>
      <c r="H174" s="95">
        <f t="shared" si="8"/>
        <v>0</v>
      </c>
      <c r="I174" s="51"/>
      <c r="J174" s="96">
        <f t="shared" si="9"/>
        <v>0</v>
      </c>
      <c r="K174" s="97"/>
      <c r="L174" s="98">
        <f t="shared" si="10"/>
        <v>0</v>
      </c>
      <c r="M174" s="99">
        <f t="shared" si="11"/>
        <v>0</v>
      </c>
      <c r="N174" s="15"/>
    </row>
    <row r="175" spans="1:14" s="2" customFormat="1" ht="15" customHeight="1">
      <c r="A175" s="210"/>
      <c r="B175" s="42"/>
      <c r="C175" s="40" t="s">
        <v>31</v>
      </c>
      <c r="D175" s="42" t="s">
        <v>28</v>
      </c>
      <c r="E175" s="101">
        <v>0.007</v>
      </c>
      <c r="F175" s="50">
        <f>F170*E175</f>
        <v>0.2506</v>
      </c>
      <c r="G175" s="51"/>
      <c r="H175" s="95">
        <f t="shared" si="8"/>
        <v>0</v>
      </c>
      <c r="I175" s="51"/>
      <c r="J175" s="96">
        <f t="shared" si="9"/>
        <v>0</v>
      </c>
      <c r="K175" s="97"/>
      <c r="L175" s="98">
        <f t="shared" si="10"/>
        <v>0</v>
      </c>
      <c r="M175" s="99">
        <f t="shared" si="11"/>
        <v>0</v>
      </c>
      <c r="N175" s="15"/>
    </row>
    <row r="176" spans="1:14" s="2" customFormat="1" ht="27.75" customHeight="1">
      <c r="A176" s="208">
        <v>8</v>
      </c>
      <c r="B176" s="94" t="s">
        <v>332</v>
      </c>
      <c r="C176" s="40" t="s">
        <v>333</v>
      </c>
      <c r="D176" s="42" t="s">
        <v>139</v>
      </c>
      <c r="E176" s="43"/>
      <c r="F176" s="50">
        <v>16</v>
      </c>
      <c r="G176" s="51"/>
      <c r="H176" s="95"/>
      <c r="I176" s="51"/>
      <c r="J176" s="96"/>
      <c r="K176" s="97"/>
      <c r="L176" s="98"/>
      <c r="M176" s="99"/>
      <c r="N176" s="15"/>
    </row>
    <row r="177" spans="1:14" s="2" customFormat="1" ht="15" customHeight="1">
      <c r="A177" s="209"/>
      <c r="B177" s="42"/>
      <c r="C177" s="40" t="s">
        <v>29</v>
      </c>
      <c r="D177" s="42" t="s">
        <v>27</v>
      </c>
      <c r="E177" s="101">
        <v>1</v>
      </c>
      <c r="F177" s="50">
        <f>F176*E177</f>
        <v>16</v>
      </c>
      <c r="G177" s="51"/>
      <c r="H177" s="95">
        <f>G177*F177</f>
        <v>0</v>
      </c>
      <c r="I177" s="51"/>
      <c r="J177" s="96">
        <f>I177*F177</f>
        <v>0</v>
      </c>
      <c r="K177" s="97"/>
      <c r="L177" s="98">
        <f>K177*F177</f>
        <v>0</v>
      </c>
      <c r="M177" s="99">
        <f>J177+H177+L177</f>
        <v>0</v>
      </c>
      <c r="N177" s="15"/>
    </row>
    <row r="178" spans="1:14" s="2" customFormat="1" ht="15" customHeight="1">
      <c r="A178" s="209"/>
      <c r="B178" s="42"/>
      <c r="C178" s="40" t="s">
        <v>30</v>
      </c>
      <c r="D178" s="42" t="s">
        <v>28</v>
      </c>
      <c r="E178" s="101">
        <v>0.493</v>
      </c>
      <c r="F178" s="50">
        <f>F176*E178</f>
        <v>7.888</v>
      </c>
      <c r="G178" s="51"/>
      <c r="H178" s="95">
        <f>G178*F178</f>
        <v>0</v>
      </c>
      <c r="I178" s="51"/>
      <c r="J178" s="96">
        <f>I178*F178</f>
        <v>0</v>
      </c>
      <c r="K178" s="97"/>
      <c r="L178" s="98">
        <f>K178*F178</f>
        <v>0</v>
      </c>
      <c r="M178" s="99">
        <f>J178+H178+L178</f>
        <v>0</v>
      </c>
      <c r="N178" s="15"/>
    </row>
    <row r="179" spans="1:14" s="2" customFormat="1" ht="15" customHeight="1">
      <c r="A179" s="210"/>
      <c r="B179" s="120"/>
      <c r="C179" s="34" t="s">
        <v>155</v>
      </c>
      <c r="D179" s="61"/>
      <c r="E179" s="121"/>
      <c r="F179" s="25"/>
      <c r="G179" s="26"/>
      <c r="H179" s="89"/>
      <c r="I179" s="26"/>
      <c r="J179" s="90"/>
      <c r="K179" s="27"/>
      <c r="L179" s="92"/>
      <c r="M179" s="93"/>
      <c r="N179" s="15"/>
    </row>
    <row r="180" spans="1:14" s="2" customFormat="1" ht="15" customHeight="1">
      <c r="A180" s="208">
        <v>1</v>
      </c>
      <c r="B180" s="94" t="s">
        <v>34</v>
      </c>
      <c r="C180" s="40" t="s">
        <v>384</v>
      </c>
      <c r="D180" s="42" t="s">
        <v>139</v>
      </c>
      <c r="E180" s="43"/>
      <c r="F180" s="50">
        <v>1</v>
      </c>
      <c r="G180" s="51"/>
      <c r="H180" s="95"/>
      <c r="I180" s="51"/>
      <c r="J180" s="96"/>
      <c r="K180" s="97"/>
      <c r="L180" s="98"/>
      <c r="M180" s="99"/>
      <c r="N180" s="15"/>
    </row>
    <row r="181" spans="1:14" s="2" customFormat="1" ht="15" customHeight="1">
      <c r="A181" s="209"/>
      <c r="B181" s="42"/>
      <c r="C181" s="40" t="s">
        <v>29</v>
      </c>
      <c r="D181" s="42" t="s">
        <v>27</v>
      </c>
      <c r="E181" s="43">
        <v>1.7</v>
      </c>
      <c r="F181" s="50">
        <f>F180*E181</f>
        <v>1.7</v>
      </c>
      <c r="G181" s="51"/>
      <c r="H181" s="95">
        <f t="shared" si="8"/>
        <v>0</v>
      </c>
      <c r="I181" s="51"/>
      <c r="J181" s="96">
        <f t="shared" si="9"/>
        <v>0</v>
      </c>
      <c r="K181" s="97"/>
      <c r="L181" s="98">
        <f t="shared" si="10"/>
        <v>0</v>
      </c>
      <c r="M181" s="99">
        <f t="shared" si="11"/>
        <v>0</v>
      </c>
      <c r="N181" s="15"/>
    </row>
    <row r="182" spans="1:14" s="2" customFormat="1" ht="15" customHeight="1">
      <c r="A182" s="209"/>
      <c r="B182" s="42"/>
      <c r="C182" s="40" t="s">
        <v>30</v>
      </c>
      <c r="D182" s="42" t="s">
        <v>28</v>
      </c>
      <c r="E182" s="43">
        <v>0.02</v>
      </c>
      <c r="F182" s="50">
        <f>F180*E182</f>
        <v>0.02</v>
      </c>
      <c r="G182" s="51"/>
      <c r="H182" s="95">
        <f t="shared" si="8"/>
        <v>0</v>
      </c>
      <c r="I182" s="51"/>
      <c r="J182" s="96">
        <f t="shared" si="9"/>
        <v>0</v>
      </c>
      <c r="K182" s="97"/>
      <c r="L182" s="98">
        <f t="shared" si="10"/>
        <v>0</v>
      </c>
      <c r="M182" s="99">
        <f t="shared" si="11"/>
        <v>0</v>
      </c>
      <c r="N182" s="15"/>
    </row>
    <row r="183" spans="1:14" s="2" customFormat="1" ht="15" customHeight="1">
      <c r="A183" s="209"/>
      <c r="B183" s="94"/>
      <c r="C183" s="40" t="s">
        <v>185</v>
      </c>
      <c r="D183" s="42" t="s">
        <v>5</v>
      </c>
      <c r="E183" s="43">
        <v>2.02</v>
      </c>
      <c r="F183" s="50">
        <f>F180*E183</f>
        <v>2.02</v>
      </c>
      <c r="G183" s="119"/>
      <c r="H183" s="95">
        <f t="shared" si="8"/>
        <v>0</v>
      </c>
      <c r="I183" s="51"/>
      <c r="J183" s="96">
        <f t="shared" si="9"/>
        <v>0</v>
      </c>
      <c r="K183" s="97"/>
      <c r="L183" s="98">
        <f t="shared" si="10"/>
        <v>0</v>
      </c>
      <c r="M183" s="99">
        <f t="shared" si="11"/>
        <v>0</v>
      </c>
      <c r="N183" s="15"/>
    </row>
    <row r="184" spans="1:14" s="2" customFormat="1" ht="15" customHeight="1">
      <c r="A184" s="210"/>
      <c r="B184" s="42"/>
      <c r="C184" s="40" t="s">
        <v>31</v>
      </c>
      <c r="D184" s="42" t="s">
        <v>28</v>
      </c>
      <c r="E184" s="101">
        <v>0.007</v>
      </c>
      <c r="F184" s="50">
        <f>F180*E184</f>
        <v>0.007</v>
      </c>
      <c r="G184" s="51"/>
      <c r="H184" s="95">
        <f t="shared" si="8"/>
        <v>0</v>
      </c>
      <c r="I184" s="51"/>
      <c r="J184" s="96">
        <f t="shared" si="9"/>
        <v>0</v>
      </c>
      <c r="K184" s="97"/>
      <c r="L184" s="98">
        <f t="shared" si="10"/>
        <v>0</v>
      </c>
      <c r="M184" s="99">
        <f t="shared" si="11"/>
        <v>0</v>
      </c>
      <c r="N184" s="15"/>
    </row>
    <row r="185" spans="1:14" s="2" customFormat="1" ht="15" customHeight="1">
      <c r="A185" s="208">
        <v>2</v>
      </c>
      <c r="B185" s="94" t="s">
        <v>34</v>
      </c>
      <c r="C185" s="40" t="s">
        <v>186</v>
      </c>
      <c r="D185" s="42" t="s">
        <v>139</v>
      </c>
      <c r="E185" s="43"/>
      <c r="F185" s="50">
        <v>1</v>
      </c>
      <c r="G185" s="51"/>
      <c r="H185" s="95"/>
      <c r="I185" s="51"/>
      <c r="J185" s="96"/>
      <c r="K185" s="97"/>
      <c r="L185" s="98"/>
      <c r="M185" s="99"/>
      <c r="N185" s="15"/>
    </row>
    <row r="186" spans="1:14" s="2" customFormat="1" ht="15" customHeight="1">
      <c r="A186" s="209"/>
      <c r="B186" s="42"/>
      <c r="C186" s="40" t="s">
        <v>29</v>
      </c>
      <c r="D186" s="42" t="s">
        <v>27</v>
      </c>
      <c r="E186" s="43">
        <v>1.7</v>
      </c>
      <c r="F186" s="50">
        <f>F185*E186</f>
        <v>1.7</v>
      </c>
      <c r="G186" s="51"/>
      <c r="H186" s="95">
        <f t="shared" si="8"/>
        <v>0</v>
      </c>
      <c r="I186" s="51"/>
      <c r="J186" s="96">
        <f t="shared" si="9"/>
        <v>0</v>
      </c>
      <c r="K186" s="97"/>
      <c r="L186" s="98">
        <f t="shared" si="10"/>
        <v>0</v>
      </c>
      <c r="M186" s="99">
        <f t="shared" si="11"/>
        <v>0</v>
      </c>
      <c r="N186" s="15"/>
    </row>
    <row r="187" spans="1:14" s="2" customFormat="1" ht="15" customHeight="1">
      <c r="A187" s="209"/>
      <c r="B187" s="42"/>
      <c r="C187" s="40" t="s">
        <v>30</v>
      </c>
      <c r="D187" s="42" t="s">
        <v>28</v>
      </c>
      <c r="E187" s="43">
        <v>0.02</v>
      </c>
      <c r="F187" s="50">
        <f>F185*E187</f>
        <v>0.02</v>
      </c>
      <c r="G187" s="51"/>
      <c r="H187" s="95">
        <f t="shared" si="8"/>
        <v>0</v>
      </c>
      <c r="I187" s="51"/>
      <c r="J187" s="96">
        <f t="shared" si="9"/>
        <v>0</v>
      </c>
      <c r="K187" s="97"/>
      <c r="L187" s="98">
        <f t="shared" si="10"/>
        <v>0</v>
      </c>
      <c r="M187" s="99">
        <f t="shared" si="11"/>
        <v>0</v>
      </c>
      <c r="N187" s="15"/>
    </row>
    <row r="188" spans="1:14" s="2" customFormat="1" ht="15" customHeight="1">
      <c r="A188" s="209"/>
      <c r="B188" s="42"/>
      <c r="C188" s="40" t="s">
        <v>185</v>
      </c>
      <c r="D188" s="42" t="s">
        <v>5</v>
      </c>
      <c r="E188" s="43">
        <v>5.5</v>
      </c>
      <c r="F188" s="50">
        <f>F185*E188</f>
        <v>5.5</v>
      </c>
      <c r="G188" s="119"/>
      <c r="H188" s="95">
        <f t="shared" si="8"/>
        <v>0</v>
      </c>
      <c r="I188" s="51"/>
      <c r="J188" s="96">
        <f t="shared" si="9"/>
        <v>0</v>
      </c>
      <c r="K188" s="97"/>
      <c r="L188" s="98">
        <f t="shared" si="10"/>
        <v>0</v>
      </c>
      <c r="M188" s="99">
        <f t="shared" si="11"/>
        <v>0</v>
      </c>
      <c r="N188" s="15"/>
    </row>
    <row r="189" spans="1:14" s="2" customFormat="1" ht="15" customHeight="1">
      <c r="A189" s="209"/>
      <c r="B189" s="42"/>
      <c r="C189" s="40" t="s">
        <v>187</v>
      </c>
      <c r="D189" s="42" t="s">
        <v>63</v>
      </c>
      <c r="E189" s="43">
        <v>18</v>
      </c>
      <c r="F189" s="50">
        <f>F185*E189</f>
        <v>18</v>
      </c>
      <c r="G189" s="119"/>
      <c r="H189" s="95">
        <f t="shared" si="8"/>
        <v>0</v>
      </c>
      <c r="I189" s="51"/>
      <c r="J189" s="96">
        <f t="shared" si="9"/>
        <v>0</v>
      </c>
      <c r="K189" s="97"/>
      <c r="L189" s="98">
        <f t="shared" si="10"/>
        <v>0</v>
      </c>
      <c r="M189" s="99">
        <f t="shared" si="11"/>
        <v>0</v>
      </c>
      <c r="N189" s="15"/>
    </row>
    <row r="190" spans="1:14" s="2" customFormat="1" ht="15" customHeight="1">
      <c r="A190" s="210"/>
      <c r="B190" s="42"/>
      <c r="C190" s="40" t="s">
        <v>31</v>
      </c>
      <c r="D190" s="42" t="s">
        <v>28</v>
      </c>
      <c r="E190" s="43">
        <v>0.07</v>
      </c>
      <c r="F190" s="50">
        <f>F185*E190</f>
        <v>0.07</v>
      </c>
      <c r="G190" s="51"/>
      <c r="H190" s="95">
        <f t="shared" si="8"/>
        <v>0</v>
      </c>
      <c r="I190" s="51"/>
      <c r="J190" s="96">
        <f t="shared" si="9"/>
        <v>0</v>
      </c>
      <c r="K190" s="97"/>
      <c r="L190" s="98">
        <f t="shared" si="10"/>
        <v>0</v>
      </c>
      <c r="M190" s="99">
        <f t="shared" si="11"/>
        <v>0</v>
      </c>
      <c r="N190" s="15"/>
    </row>
    <row r="191" spans="1:14" s="2" customFormat="1" ht="15" customHeight="1">
      <c r="A191" s="208">
        <v>3</v>
      </c>
      <c r="B191" s="94" t="s">
        <v>34</v>
      </c>
      <c r="C191" s="40" t="s">
        <v>188</v>
      </c>
      <c r="D191" s="42" t="s">
        <v>139</v>
      </c>
      <c r="E191" s="43"/>
      <c r="F191" s="50">
        <v>1</v>
      </c>
      <c r="G191" s="51"/>
      <c r="H191" s="95"/>
      <c r="I191" s="51"/>
      <c r="J191" s="96"/>
      <c r="K191" s="97"/>
      <c r="L191" s="98"/>
      <c r="M191" s="99"/>
      <c r="N191" s="15"/>
    </row>
    <row r="192" spans="1:14" s="2" customFormat="1" ht="15" customHeight="1">
      <c r="A192" s="209"/>
      <c r="B192" s="42"/>
      <c r="C192" s="40" t="s">
        <v>29</v>
      </c>
      <c r="D192" s="42" t="s">
        <v>27</v>
      </c>
      <c r="E192" s="43">
        <v>1.7</v>
      </c>
      <c r="F192" s="50">
        <f>F191*E192</f>
        <v>1.7</v>
      </c>
      <c r="G192" s="51"/>
      <c r="H192" s="95">
        <f t="shared" si="8"/>
        <v>0</v>
      </c>
      <c r="I192" s="51"/>
      <c r="J192" s="96">
        <f t="shared" si="9"/>
        <v>0</v>
      </c>
      <c r="K192" s="97"/>
      <c r="L192" s="98">
        <f t="shared" si="10"/>
        <v>0</v>
      </c>
      <c r="M192" s="99">
        <f t="shared" si="11"/>
        <v>0</v>
      </c>
      <c r="N192" s="15"/>
    </row>
    <row r="193" spans="1:14" s="2" customFormat="1" ht="15" customHeight="1">
      <c r="A193" s="209"/>
      <c r="B193" s="42"/>
      <c r="C193" s="40" t="s">
        <v>30</v>
      </c>
      <c r="D193" s="42" t="s">
        <v>28</v>
      </c>
      <c r="E193" s="43">
        <v>0.02</v>
      </c>
      <c r="F193" s="50">
        <f>F191*E193</f>
        <v>0.02</v>
      </c>
      <c r="G193" s="51"/>
      <c r="H193" s="95">
        <f t="shared" si="8"/>
        <v>0</v>
      </c>
      <c r="I193" s="51"/>
      <c r="J193" s="96">
        <f t="shared" si="9"/>
        <v>0</v>
      </c>
      <c r="K193" s="97"/>
      <c r="L193" s="98">
        <f t="shared" si="10"/>
        <v>0</v>
      </c>
      <c r="M193" s="99">
        <f t="shared" si="11"/>
        <v>0</v>
      </c>
      <c r="N193" s="15"/>
    </row>
    <row r="194" spans="1:14" s="2" customFormat="1" ht="15" customHeight="1">
      <c r="A194" s="209"/>
      <c r="B194" s="42"/>
      <c r="C194" s="40" t="s">
        <v>185</v>
      </c>
      <c r="D194" s="42" t="s">
        <v>5</v>
      </c>
      <c r="E194" s="43">
        <v>2.02</v>
      </c>
      <c r="F194" s="50">
        <f>F191*E194</f>
        <v>2.02</v>
      </c>
      <c r="G194" s="119"/>
      <c r="H194" s="95">
        <f t="shared" si="8"/>
        <v>0</v>
      </c>
      <c r="I194" s="51"/>
      <c r="J194" s="96">
        <f t="shared" si="9"/>
        <v>0</v>
      </c>
      <c r="K194" s="97"/>
      <c r="L194" s="98">
        <f t="shared" si="10"/>
        <v>0</v>
      </c>
      <c r="M194" s="99">
        <f t="shared" si="11"/>
        <v>0</v>
      </c>
      <c r="N194" s="15"/>
    </row>
    <row r="195" spans="1:14" s="2" customFormat="1" ht="15" customHeight="1">
      <c r="A195" s="209"/>
      <c r="B195" s="42"/>
      <c r="C195" s="40" t="s">
        <v>189</v>
      </c>
      <c r="D195" s="42" t="s">
        <v>139</v>
      </c>
      <c r="E195" s="43">
        <v>18</v>
      </c>
      <c r="F195" s="50">
        <f>F191*E195</f>
        <v>18</v>
      </c>
      <c r="G195" s="119"/>
      <c r="H195" s="95">
        <f t="shared" si="8"/>
        <v>0</v>
      </c>
      <c r="I195" s="51"/>
      <c r="J195" s="96">
        <f t="shared" si="9"/>
        <v>0</v>
      </c>
      <c r="K195" s="97"/>
      <c r="L195" s="98">
        <f t="shared" si="10"/>
        <v>0</v>
      </c>
      <c r="M195" s="99">
        <f t="shared" si="11"/>
        <v>0</v>
      </c>
      <c r="N195" s="15"/>
    </row>
    <row r="196" spans="1:14" s="2" customFormat="1" ht="15" customHeight="1">
      <c r="A196" s="210"/>
      <c r="B196" s="94"/>
      <c r="C196" s="40" t="s">
        <v>31</v>
      </c>
      <c r="D196" s="42" t="s">
        <v>28</v>
      </c>
      <c r="E196" s="101">
        <v>0.007</v>
      </c>
      <c r="F196" s="50">
        <f>F191*E196</f>
        <v>0.007</v>
      </c>
      <c r="G196" s="51"/>
      <c r="H196" s="95">
        <f t="shared" si="8"/>
        <v>0</v>
      </c>
      <c r="I196" s="51"/>
      <c r="J196" s="96">
        <f t="shared" si="9"/>
        <v>0</v>
      </c>
      <c r="K196" s="97"/>
      <c r="L196" s="98">
        <f t="shared" si="10"/>
        <v>0</v>
      </c>
      <c r="M196" s="99">
        <f t="shared" si="11"/>
        <v>0</v>
      </c>
      <c r="N196" s="15"/>
    </row>
    <row r="197" spans="1:14" s="2" customFormat="1" ht="15" customHeight="1">
      <c r="A197" s="206"/>
      <c r="B197" s="120"/>
      <c r="C197" s="34" t="s">
        <v>156</v>
      </c>
      <c r="D197" s="61"/>
      <c r="E197" s="121"/>
      <c r="F197" s="25"/>
      <c r="G197" s="26"/>
      <c r="H197" s="89"/>
      <c r="I197" s="26"/>
      <c r="J197" s="90"/>
      <c r="K197" s="27"/>
      <c r="L197" s="92"/>
      <c r="M197" s="93"/>
      <c r="N197" s="15"/>
    </row>
    <row r="198" spans="1:14" s="2" customFormat="1" ht="27.75" customHeight="1">
      <c r="A198" s="208">
        <v>1</v>
      </c>
      <c r="B198" s="94" t="s">
        <v>190</v>
      </c>
      <c r="C198" s="40" t="s">
        <v>193</v>
      </c>
      <c r="D198" s="42" t="s">
        <v>131</v>
      </c>
      <c r="E198" s="43"/>
      <c r="F198" s="50">
        <v>0.18</v>
      </c>
      <c r="G198" s="51"/>
      <c r="H198" s="95"/>
      <c r="I198" s="51"/>
      <c r="J198" s="96"/>
      <c r="K198" s="97"/>
      <c r="L198" s="98"/>
      <c r="M198" s="99"/>
      <c r="N198" s="15"/>
    </row>
    <row r="199" spans="1:14" s="2" customFormat="1" ht="15" customHeight="1">
      <c r="A199" s="209"/>
      <c r="B199" s="42"/>
      <c r="C199" s="40" t="s">
        <v>29</v>
      </c>
      <c r="D199" s="42" t="s">
        <v>27</v>
      </c>
      <c r="E199" s="43">
        <v>34.9</v>
      </c>
      <c r="F199" s="50">
        <f>F198*E199</f>
        <v>6.281999999999999</v>
      </c>
      <c r="G199" s="51"/>
      <c r="H199" s="95">
        <f t="shared" si="8"/>
        <v>0</v>
      </c>
      <c r="I199" s="51"/>
      <c r="J199" s="96">
        <f t="shared" si="9"/>
        <v>0</v>
      </c>
      <c r="K199" s="97"/>
      <c r="L199" s="98">
        <f t="shared" si="10"/>
        <v>0</v>
      </c>
      <c r="M199" s="99">
        <f t="shared" si="11"/>
        <v>0</v>
      </c>
      <c r="N199" s="15"/>
    </row>
    <row r="200" spans="1:14" s="2" customFormat="1" ht="15" customHeight="1">
      <c r="A200" s="209"/>
      <c r="B200" s="42"/>
      <c r="C200" s="40" t="s">
        <v>30</v>
      </c>
      <c r="D200" s="42" t="s">
        <v>28</v>
      </c>
      <c r="E200" s="43">
        <v>4.07</v>
      </c>
      <c r="F200" s="50">
        <f>F198*E200</f>
        <v>0.7326</v>
      </c>
      <c r="G200" s="51"/>
      <c r="H200" s="95">
        <f t="shared" si="8"/>
        <v>0</v>
      </c>
      <c r="I200" s="51"/>
      <c r="J200" s="96">
        <f t="shared" si="9"/>
        <v>0</v>
      </c>
      <c r="K200" s="97"/>
      <c r="L200" s="98">
        <f t="shared" si="10"/>
        <v>0</v>
      </c>
      <c r="M200" s="99">
        <f t="shared" si="11"/>
        <v>0</v>
      </c>
      <c r="N200" s="15"/>
    </row>
    <row r="201" spans="1:14" s="2" customFormat="1" ht="15" customHeight="1">
      <c r="A201" s="209"/>
      <c r="B201" s="42"/>
      <c r="C201" s="40" t="s">
        <v>194</v>
      </c>
      <c r="D201" s="42" t="s">
        <v>6</v>
      </c>
      <c r="E201" s="43">
        <v>3.3</v>
      </c>
      <c r="F201" s="50">
        <f>F198*E201</f>
        <v>0.594</v>
      </c>
      <c r="G201" s="119"/>
      <c r="H201" s="95">
        <f t="shared" si="8"/>
        <v>0</v>
      </c>
      <c r="I201" s="51"/>
      <c r="J201" s="96">
        <f t="shared" si="9"/>
        <v>0</v>
      </c>
      <c r="K201" s="97"/>
      <c r="L201" s="98">
        <f t="shared" si="10"/>
        <v>0</v>
      </c>
      <c r="M201" s="99">
        <f t="shared" si="11"/>
        <v>0</v>
      </c>
      <c r="N201" s="15"/>
    </row>
    <row r="202" spans="1:14" s="2" customFormat="1" ht="15" customHeight="1">
      <c r="A202" s="209"/>
      <c r="B202" s="42"/>
      <c r="C202" s="40" t="s">
        <v>383</v>
      </c>
      <c r="D202" s="42" t="s">
        <v>5</v>
      </c>
      <c r="E202" s="43"/>
      <c r="F202" s="50">
        <v>5.2</v>
      </c>
      <c r="G202" s="119"/>
      <c r="H202" s="95">
        <f t="shared" si="8"/>
        <v>0</v>
      </c>
      <c r="I202" s="51"/>
      <c r="J202" s="96">
        <f t="shared" si="9"/>
        <v>0</v>
      </c>
      <c r="K202" s="97"/>
      <c r="L202" s="98">
        <f t="shared" si="10"/>
        <v>0</v>
      </c>
      <c r="M202" s="99">
        <f t="shared" si="11"/>
        <v>0</v>
      </c>
      <c r="N202" s="15"/>
    </row>
    <row r="203" spans="1:14" s="2" customFormat="1" ht="15" customHeight="1">
      <c r="A203" s="209"/>
      <c r="B203" s="42"/>
      <c r="C203" s="40" t="s">
        <v>195</v>
      </c>
      <c r="D203" s="42" t="s">
        <v>6</v>
      </c>
      <c r="E203" s="43">
        <v>15.2</v>
      </c>
      <c r="F203" s="50">
        <f>F198*E203</f>
        <v>2.7359999999999998</v>
      </c>
      <c r="G203" s="119"/>
      <c r="H203" s="95">
        <f t="shared" si="8"/>
        <v>0</v>
      </c>
      <c r="I203" s="51"/>
      <c r="J203" s="96">
        <f t="shared" si="9"/>
        <v>0</v>
      </c>
      <c r="K203" s="97"/>
      <c r="L203" s="98">
        <f t="shared" si="10"/>
        <v>0</v>
      </c>
      <c r="M203" s="99">
        <f t="shared" si="11"/>
        <v>0</v>
      </c>
      <c r="N203" s="15"/>
    </row>
    <row r="204" spans="1:14" s="2" customFormat="1" ht="15" customHeight="1">
      <c r="A204" s="210"/>
      <c r="B204" s="42"/>
      <c r="C204" s="40" t="s">
        <v>31</v>
      </c>
      <c r="D204" s="42" t="s">
        <v>28</v>
      </c>
      <c r="E204" s="43">
        <v>2.78</v>
      </c>
      <c r="F204" s="50">
        <f>F198*E204</f>
        <v>0.5004</v>
      </c>
      <c r="G204" s="51"/>
      <c r="H204" s="95">
        <f t="shared" si="8"/>
        <v>0</v>
      </c>
      <c r="I204" s="51"/>
      <c r="J204" s="96">
        <f t="shared" si="9"/>
        <v>0</v>
      </c>
      <c r="K204" s="97"/>
      <c r="L204" s="98">
        <f t="shared" si="10"/>
        <v>0</v>
      </c>
      <c r="M204" s="99">
        <f t="shared" si="11"/>
        <v>0</v>
      </c>
      <c r="N204" s="15"/>
    </row>
    <row r="205" spans="1:14" s="2" customFormat="1" ht="27.75" customHeight="1">
      <c r="A205" s="208">
        <v>2</v>
      </c>
      <c r="B205" s="94" t="s">
        <v>114</v>
      </c>
      <c r="C205" s="40" t="s">
        <v>196</v>
      </c>
      <c r="D205" s="42" t="s">
        <v>5</v>
      </c>
      <c r="E205" s="43"/>
      <c r="F205" s="50">
        <v>10</v>
      </c>
      <c r="G205" s="51"/>
      <c r="H205" s="95"/>
      <c r="I205" s="51"/>
      <c r="J205" s="96"/>
      <c r="K205" s="97"/>
      <c r="L205" s="98"/>
      <c r="M205" s="99"/>
      <c r="N205" s="15"/>
    </row>
    <row r="206" spans="1:14" s="2" customFormat="1" ht="15" customHeight="1">
      <c r="A206" s="209"/>
      <c r="B206" s="42"/>
      <c r="C206" s="40" t="s">
        <v>29</v>
      </c>
      <c r="D206" s="42" t="s">
        <v>27</v>
      </c>
      <c r="E206" s="43">
        <v>7.65</v>
      </c>
      <c r="F206" s="50">
        <f>F205*E206</f>
        <v>76.5</v>
      </c>
      <c r="G206" s="51"/>
      <c r="H206" s="95">
        <f aca="true" t="shared" si="12" ref="H206:H267">G206*F206</f>
        <v>0</v>
      </c>
      <c r="I206" s="51"/>
      <c r="J206" s="96">
        <f aca="true" t="shared" si="13" ref="J206:J267">I206*F206</f>
        <v>0</v>
      </c>
      <c r="K206" s="97"/>
      <c r="L206" s="98">
        <f aca="true" t="shared" si="14" ref="L206:L267">K206*F206</f>
        <v>0</v>
      </c>
      <c r="M206" s="99">
        <f aca="true" t="shared" si="15" ref="M206:M267">J206+H206+L206</f>
        <v>0</v>
      </c>
      <c r="N206" s="15"/>
    </row>
    <row r="207" spans="1:14" s="2" customFormat="1" ht="15" customHeight="1">
      <c r="A207" s="209"/>
      <c r="B207" s="42"/>
      <c r="C207" s="40" t="s">
        <v>30</v>
      </c>
      <c r="D207" s="42" t="s">
        <v>28</v>
      </c>
      <c r="E207" s="101">
        <v>0.348</v>
      </c>
      <c r="F207" s="50">
        <f>F205*E207</f>
        <v>3.4799999999999995</v>
      </c>
      <c r="G207" s="51"/>
      <c r="H207" s="95">
        <f t="shared" si="12"/>
        <v>0</v>
      </c>
      <c r="I207" s="51"/>
      <c r="J207" s="96">
        <f t="shared" si="13"/>
        <v>0</v>
      </c>
      <c r="K207" s="97"/>
      <c r="L207" s="98">
        <f t="shared" si="14"/>
        <v>0</v>
      </c>
      <c r="M207" s="99">
        <f t="shared" si="15"/>
        <v>0</v>
      </c>
      <c r="N207" s="15"/>
    </row>
    <row r="208" spans="1:14" s="2" customFormat="1" ht="39" customHeight="1">
      <c r="A208" s="209"/>
      <c r="B208" s="42"/>
      <c r="C208" s="40" t="s">
        <v>197</v>
      </c>
      <c r="D208" s="42" t="s">
        <v>5</v>
      </c>
      <c r="E208" s="43">
        <v>1</v>
      </c>
      <c r="F208" s="50">
        <f>F205*E208</f>
        <v>10</v>
      </c>
      <c r="G208" s="51"/>
      <c r="H208" s="95">
        <f t="shared" si="12"/>
        <v>0</v>
      </c>
      <c r="I208" s="51"/>
      <c r="J208" s="96">
        <f t="shared" si="13"/>
        <v>0</v>
      </c>
      <c r="K208" s="97"/>
      <c r="L208" s="98">
        <f t="shared" si="14"/>
        <v>0</v>
      </c>
      <c r="M208" s="99">
        <f t="shared" si="15"/>
        <v>0</v>
      </c>
      <c r="N208" s="15"/>
    </row>
    <row r="209" spans="1:14" s="2" customFormat="1" ht="15" customHeight="1">
      <c r="A209" s="209"/>
      <c r="B209" s="42"/>
      <c r="C209" s="40" t="s">
        <v>198</v>
      </c>
      <c r="D209" s="42" t="s">
        <v>6</v>
      </c>
      <c r="E209" s="43">
        <v>0.55</v>
      </c>
      <c r="F209" s="50">
        <f>F205*E209</f>
        <v>5.5</v>
      </c>
      <c r="G209" s="51"/>
      <c r="H209" s="95">
        <f t="shared" si="12"/>
        <v>0</v>
      </c>
      <c r="I209" s="51"/>
      <c r="J209" s="96">
        <f t="shared" si="13"/>
        <v>0</v>
      </c>
      <c r="K209" s="97"/>
      <c r="L209" s="98">
        <f t="shared" si="14"/>
        <v>0</v>
      </c>
      <c r="M209" s="99">
        <f t="shared" si="15"/>
        <v>0</v>
      </c>
      <c r="N209" s="15"/>
    </row>
    <row r="210" spans="1:14" s="2" customFormat="1" ht="15" customHeight="1">
      <c r="A210" s="209"/>
      <c r="B210" s="42"/>
      <c r="C210" s="40" t="s">
        <v>195</v>
      </c>
      <c r="D210" s="42" t="s">
        <v>6</v>
      </c>
      <c r="E210" s="43">
        <v>0.04</v>
      </c>
      <c r="F210" s="50">
        <f>F205*E210</f>
        <v>0.4</v>
      </c>
      <c r="G210" s="51"/>
      <c r="H210" s="95">
        <f t="shared" si="12"/>
        <v>0</v>
      </c>
      <c r="I210" s="51"/>
      <c r="J210" s="96">
        <f t="shared" si="13"/>
        <v>0</v>
      </c>
      <c r="K210" s="97"/>
      <c r="L210" s="98">
        <f t="shared" si="14"/>
        <v>0</v>
      </c>
      <c r="M210" s="99">
        <f t="shared" si="15"/>
        <v>0</v>
      </c>
      <c r="N210" s="15"/>
    </row>
    <row r="211" spans="1:14" s="2" customFormat="1" ht="15" customHeight="1">
      <c r="A211" s="210"/>
      <c r="B211" s="42"/>
      <c r="C211" s="40" t="s">
        <v>31</v>
      </c>
      <c r="D211" s="42" t="s">
        <v>28</v>
      </c>
      <c r="E211" s="100">
        <v>0.656</v>
      </c>
      <c r="F211" s="50">
        <f>F205*E211</f>
        <v>6.5600000000000005</v>
      </c>
      <c r="G211" s="51"/>
      <c r="H211" s="95">
        <f t="shared" si="12"/>
        <v>0</v>
      </c>
      <c r="I211" s="51"/>
      <c r="J211" s="96">
        <f t="shared" si="13"/>
        <v>0</v>
      </c>
      <c r="K211" s="97"/>
      <c r="L211" s="98">
        <f t="shared" si="14"/>
        <v>0</v>
      </c>
      <c r="M211" s="99">
        <f t="shared" si="15"/>
        <v>0</v>
      </c>
      <c r="N211" s="15"/>
    </row>
    <row r="212" spans="1:14" s="2" customFormat="1" ht="27.75" customHeight="1">
      <c r="A212" s="208">
        <v>3</v>
      </c>
      <c r="B212" s="94" t="s">
        <v>115</v>
      </c>
      <c r="C212" s="40" t="s">
        <v>199</v>
      </c>
      <c r="D212" s="42" t="s">
        <v>5</v>
      </c>
      <c r="E212" s="43"/>
      <c r="F212" s="50">
        <v>7.5</v>
      </c>
      <c r="G212" s="51"/>
      <c r="H212" s="95"/>
      <c r="I212" s="51"/>
      <c r="J212" s="96"/>
      <c r="K212" s="97"/>
      <c r="L212" s="98"/>
      <c r="M212" s="99"/>
      <c r="N212" s="15"/>
    </row>
    <row r="213" spans="1:14" s="2" customFormat="1" ht="15" customHeight="1">
      <c r="A213" s="209"/>
      <c r="B213" s="42"/>
      <c r="C213" s="40" t="s">
        <v>29</v>
      </c>
      <c r="D213" s="42" t="s">
        <v>27</v>
      </c>
      <c r="E213" s="43">
        <v>2.72</v>
      </c>
      <c r="F213" s="50">
        <f>F212*E213</f>
        <v>20.400000000000002</v>
      </c>
      <c r="G213" s="51"/>
      <c r="H213" s="95">
        <f t="shared" si="12"/>
        <v>0</v>
      </c>
      <c r="I213" s="51"/>
      <c r="J213" s="96">
        <f t="shared" si="13"/>
        <v>0</v>
      </c>
      <c r="K213" s="97"/>
      <c r="L213" s="98">
        <f t="shared" si="14"/>
        <v>0</v>
      </c>
      <c r="M213" s="99">
        <f t="shared" si="15"/>
        <v>0</v>
      </c>
      <c r="N213" s="15"/>
    </row>
    <row r="214" spans="1:14" s="2" customFormat="1" ht="15" customHeight="1">
      <c r="A214" s="210"/>
      <c r="B214" s="42"/>
      <c r="C214" s="40" t="s">
        <v>200</v>
      </c>
      <c r="D214" s="42" t="s">
        <v>5</v>
      </c>
      <c r="E214" s="43">
        <v>1</v>
      </c>
      <c r="F214" s="50">
        <f>F212*E214</f>
        <v>7.5</v>
      </c>
      <c r="G214" s="51"/>
      <c r="H214" s="95">
        <f t="shared" si="12"/>
        <v>0</v>
      </c>
      <c r="I214" s="51"/>
      <c r="J214" s="96">
        <f t="shared" si="13"/>
        <v>0</v>
      </c>
      <c r="K214" s="97"/>
      <c r="L214" s="98">
        <f t="shared" si="14"/>
        <v>0</v>
      </c>
      <c r="M214" s="99">
        <f t="shared" si="15"/>
        <v>0</v>
      </c>
      <c r="N214" s="15"/>
    </row>
    <row r="215" spans="1:14" s="2" customFormat="1" ht="27.75" customHeight="1">
      <c r="A215" s="208">
        <v>4</v>
      </c>
      <c r="B215" s="94" t="s">
        <v>191</v>
      </c>
      <c r="C215" s="40" t="s">
        <v>36</v>
      </c>
      <c r="D215" s="42" t="s">
        <v>5</v>
      </c>
      <c r="E215" s="43"/>
      <c r="F215" s="50">
        <v>20.9</v>
      </c>
      <c r="G215" s="51"/>
      <c r="H215" s="95"/>
      <c r="I215" s="51"/>
      <c r="J215" s="96"/>
      <c r="K215" s="97"/>
      <c r="L215" s="98"/>
      <c r="M215" s="99"/>
      <c r="N215" s="15"/>
    </row>
    <row r="216" spans="1:14" s="2" customFormat="1" ht="15" customHeight="1">
      <c r="A216" s="209"/>
      <c r="B216" s="42"/>
      <c r="C216" s="40" t="s">
        <v>29</v>
      </c>
      <c r="D216" s="42" t="s">
        <v>27</v>
      </c>
      <c r="E216" s="101">
        <v>0.912</v>
      </c>
      <c r="F216" s="50">
        <f>F215*E216</f>
        <v>19.0608</v>
      </c>
      <c r="G216" s="51"/>
      <c r="H216" s="95">
        <f t="shared" si="12"/>
        <v>0</v>
      </c>
      <c r="I216" s="51"/>
      <c r="J216" s="96">
        <f t="shared" si="13"/>
        <v>0</v>
      </c>
      <c r="K216" s="97"/>
      <c r="L216" s="98">
        <f t="shared" si="14"/>
        <v>0</v>
      </c>
      <c r="M216" s="99">
        <f t="shared" si="15"/>
        <v>0</v>
      </c>
      <c r="N216" s="15"/>
    </row>
    <row r="217" spans="1:14" s="2" customFormat="1" ht="15" customHeight="1">
      <c r="A217" s="209"/>
      <c r="B217" s="42"/>
      <c r="C217" s="40" t="s">
        <v>30</v>
      </c>
      <c r="D217" s="42" t="s">
        <v>28</v>
      </c>
      <c r="E217" s="101">
        <v>0.353</v>
      </c>
      <c r="F217" s="50">
        <f>F215*E217</f>
        <v>7.377699999999999</v>
      </c>
      <c r="G217" s="51"/>
      <c r="H217" s="95">
        <f t="shared" si="12"/>
        <v>0</v>
      </c>
      <c r="I217" s="51"/>
      <c r="J217" s="96">
        <f t="shared" si="13"/>
        <v>0</v>
      </c>
      <c r="K217" s="97"/>
      <c r="L217" s="98">
        <f t="shared" si="14"/>
        <v>0</v>
      </c>
      <c r="M217" s="99">
        <f t="shared" si="15"/>
        <v>0</v>
      </c>
      <c r="N217" s="15"/>
    </row>
    <row r="218" spans="1:14" s="2" customFormat="1" ht="15" customHeight="1">
      <c r="A218" s="209"/>
      <c r="B218" s="42"/>
      <c r="C218" s="40" t="s">
        <v>37</v>
      </c>
      <c r="D218" s="42" t="s">
        <v>5</v>
      </c>
      <c r="E218" s="43">
        <v>1</v>
      </c>
      <c r="F218" s="50">
        <f>F215*E218</f>
        <v>20.9</v>
      </c>
      <c r="G218" s="51"/>
      <c r="H218" s="95">
        <f t="shared" si="12"/>
        <v>0</v>
      </c>
      <c r="I218" s="51"/>
      <c r="J218" s="96">
        <f t="shared" si="13"/>
        <v>0</v>
      </c>
      <c r="K218" s="97"/>
      <c r="L218" s="98">
        <f t="shared" si="14"/>
        <v>0</v>
      </c>
      <c r="M218" s="99">
        <f t="shared" si="15"/>
        <v>0</v>
      </c>
      <c r="N218" s="15"/>
    </row>
    <row r="219" spans="1:14" s="2" customFormat="1" ht="15" customHeight="1">
      <c r="A219" s="209"/>
      <c r="B219" s="42"/>
      <c r="C219" s="40" t="s">
        <v>201</v>
      </c>
      <c r="D219" s="42" t="s">
        <v>6</v>
      </c>
      <c r="E219" s="43">
        <v>2.51</v>
      </c>
      <c r="F219" s="50">
        <f>F215*E219</f>
        <v>52.45899999999999</v>
      </c>
      <c r="G219" s="51"/>
      <c r="H219" s="95">
        <f t="shared" si="12"/>
        <v>0</v>
      </c>
      <c r="I219" s="51"/>
      <c r="J219" s="96">
        <f t="shared" si="13"/>
        <v>0</v>
      </c>
      <c r="K219" s="97"/>
      <c r="L219" s="98">
        <f t="shared" si="14"/>
        <v>0</v>
      </c>
      <c r="M219" s="99">
        <f t="shared" si="15"/>
        <v>0</v>
      </c>
      <c r="N219" s="15"/>
    </row>
    <row r="220" spans="1:14" s="2" customFormat="1" ht="15" customHeight="1">
      <c r="A220" s="209"/>
      <c r="B220" s="42"/>
      <c r="C220" s="40" t="s">
        <v>202</v>
      </c>
      <c r="D220" s="42" t="s">
        <v>6</v>
      </c>
      <c r="E220" s="43">
        <v>1.7</v>
      </c>
      <c r="F220" s="50">
        <f>F215*E220</f>
        <v>35.529999999999994</v>
      </c>
      <c r="G220" s="51"/>
      <c r="H220" s="95">
        <f t="shared" si="12"/>
        <v>0</v>
      </c>
      <c r="I220" s="51"/>
      <c r="J220" s="96">
        <f t="shared" si="13"/>
        <v>0</v>
      </c>
      <c r="K220" s="97"/>
      <c r="L220" s="98">
        <f t="shared" si="14"/>
        <v>0</v>
      </c>
      <c r="M220" s="99">
        <f t="shared" si="15"/>
        <v>0</v>
      </c>
      <c r="N220" s="15"/>
    </row>
    <row r="221" spans="1:14" s="2" customFormat="1" ht="15" customHeight="1">
      <c r="A221" s="210"/>
      <c r="B221" s="42"/>
      <c r="C221" s="40" t="s">
        <v>31</v>
      </c>
      <c r="D221" s="42" t="s">
        <v>28</v>
      </c>
      <c r="E221" s="101">
        <v>0.276</v>
      </c>
      <c r="F221" s="50">
        <f>F215*E221</f>
        <v>5.7684</v>
      </c>
      <c r="G221" s="51"/>
      <c r="H221" s="95">
        <f t="shared" si="12"/>
        <v>0</v>
      </c>
      <c r="I221" s="51"/>
      <c r="J221" s="96">
        <f t="shared" si="13"/>
        <v>0</v>
      </c>
      <c r="K221" s="97"/>
      <c r="L221" s="98">
        <f t="shared" si="14"/>
        <v>0</v>
      </c>
      <c r="M221" s="99">
        <f t="shared" si="15"/>
        <v>0</v>
      </c>
      <c r="N221" s="15"/>
    </row>
    <row r="222" spans="1:14" s="2" customFormat="1" ht="27.75" customHeight="1">
      <c r="A222" s="208">
        <v>5</v>
      </c>
      <c r="B222" s="94" t="s">
        <v>192</v>
      </c>
      <c r="C222" s="40" t="s">
        <v>298</v>
      </c>
      <c r="D222" s="42" t="s">
        <v>131</v>
      </c>
      <c r="E222" s="43"/>
      <c r="F222" s="50">
        <v>0.12</v>
      </c>
      <c r="G222" s="51"/>
      <c r="H222" s="95"/>
      <c r="I222" s="51"/>
      <c r="J222" s="96"/>
      <c r="K222" s="97"/>
      <c r="L222" s="98"/>
      <c r="M222" s="99"/>
      <c r="N222" s="15"/>
    </row>
    <row r="223" spans="1:14" s="2" customFormat="1" ht="15" customHeight="1">
      <c r="A223" s="209"/>
      <c r="B223" s="42"/>
      <c r="C223" s="40" t="s">
        <v>29</v>
      </c>
      <c r="D223" s="42" t="s">
        <v>27</v>
      </c>
      <c r="E223" s="43">
        <v>63.4</v>
      </c>
      <c r="F223" s="50">
        <f>F222*E223</f>
        <v>7.608</v>
      </c>
      <c r="G223" s="51"/>
      <c r="H223" s="95">
        <f t="shared" si="12"/>
        <v>0</v>
      </c>
      <c r="I223" s="51"/>
      <c r="J223" s="96">
        <f t="shared" si="13"/>
        <v>0</v>
      </c>
      <c r="K223" s="97"/>
      <c r="L223" s="98">
        <f t="shared" si="14"/>
        <v>0</v>
      </c>
      <c r="M223" s="99">
        <f t="shared" si="15"/>
        <v>0</v>
      </c>
      <c r="N223" s="15"/>
    </row>
    <row r="224" spans="1:14" s="2" customFormat="1" ht="15" customHeight="1">
      <c r="A224" s="209"/>
      <c r="B224" s="42"/>
      <c r="C224" s="40" t="s">
        <v>30</v>
      </c>
      <c r="D224" s="42" t="s">
        <v>28</v>
      </c>
      <c r="E224" s="43">
        <v>0.17</v>
      </c>
      <c r="F224" s="50">
        <f>F222*E224</f>
        <v>0.0204</v>
      </c>
      <c r="G224" s="51"/>
      <c r="H224" s="95">
        <f t="shared" si="12"/>
        <v>0</v>
      </c>
      <c r="I224" s="51"/>
      <c r="J224" s="96">
        <f t="shared" si="13"/>
        <v>0</v>
      </c>
      <c r="K224" s="97"/>
      <c r="L224" s="98">
        <f t="shared" si="14"/>
        <v>0</v>
      </c>
      <c r="M224" s="99">
        <f t="shared" si="15"/>
        <v>0</v>
      </c>
      <c r="N224" s="15"/>
    </row>
    <row r="225" spans="1:14" s="2" customFormat="1" ht="15" customHeight="1">
      <c r="A225" s="209"/>
      <c r="B225" s="42"/>
      <c r="C225" s="40" t="s">
        <v>203</v>
      </c>
      <c r="D225" s="42" t="s">
        <v>5</v>
      </c>
      <c r="E225" s="43"/>
      <c r="F225" s="50">
        <v>3</v>
      </c>
      <c r="G225" s="51"/>
      <c r="H225" s="95">
        <f t="shared" si="12"/>
        <v>0</v>
      </c>
      <c r="I225" s="51"/>
      <c r="J225" s="96">
        <f t="shared" si="13"/>
        <v>0</v>
      </c>
      <c r="K225" s="97"/>
      <c r="L225" s="98">
        <f t="shared" si="14"/>
        <v>0</v>
      </c>
      <c r="M225" s="99">
        <f t="shared" si="15"/>
        <v>0</v>
      </c>
      <c r="N225" s="15"/>
    </row>
    <row r="226" spans="1:14" s="2" customFormat="1" ht="15" customHeight="1">
      <c r="A226" s="209"/>
      <c r="B226" s="42"/>
      <c r="C226" s="40" t="s">
        <v>204</v>
      </c>
      <c r="D226" s="42" t="s">
        <v>6</v>
      </c>
      <c r="E226" s="43">
        <v>5</v>
      </c>
      <c r="F226" s="50">
        <f>F222*E226</f>
        <v>0.6</v>
      </c>
      <c r="G226" s="51"/>
      <c r="H226" s="95">
        <f t="shared" si="12"/>
        <v>0</v>
      </c>
      <c r="I226" s="51"/>
      <c r="J226" s="96">
        <f t="shared" si="13"/>
        <v>0</v>
      </c>
      <c r="K226" s="97"/>
      <c r="L226" s="98">
        <f t="shared" si="14"/>
        <v>0</v>
      </c>
      <c r="M226" s="99">
        <f t="shared" si="15"/>
        <v>0</v>
      </c>
      <c r="N226" s="15"/>
    </row>
    <row r="227" spans="1:14" s="2" customFormat="1" ht="15" customHeight="1">
      <c r="A227" s="209"/>
      <c r="B227" s="42"/>
      <c r="C227" s="40" t="s">
        <v>195</v>
      </c>
      <c r="D227" s="42" t="s">
        <v>6</v>
      </c>
      <c r="E227" s="43">
        <v>0.12</v>
      </c>
      <c r="F227" s="50">
        <f>F222*E227</f>
        <v>0.0144</v>
      </c>
      <c r="G227" s="51"/>
      <c r="H227" s="95">
        <f t="shared" si="12"/>
        <v>0</v>
      </c>
      <c r="I227" s="51"/>
      <c r="J227" s="96">
        <f t="shared" si="13"/>
        <v>0</v>
      </c>
      <c r="K227" s="97"/>
      <c r="L227" s="98">
        <f t="shared" si="14"/>
        <v>0</v>
      </c>
      <c r="M227" s="99">
        <f t="shared" si="15"/>
        <v>0</v>
      </c>
      <c r="N227" s="15"/>
    </row>
    <row r="228" spans="1:14" s="2" customFormat="1" ht="15" customHeight="1">
      <c r="A228" s="210"/>
      <c r="B228" s="42"/>
      <c r="C228" s="40" t="s">
        <v>31</v>
      </c>
      <c r="D228" s="42" t="s">
        <v>28</v>
      </c>
      <c r="E228" s="43">
        <v>2.78</v>
      </c>
      <c r="F228" s="50">
        <f>F222*E228</f>
        <v>0.33359999999999995</v>
      </c>
      <c r="G228" s="51"/>
      <c r="H228" s="95">
        <f t="shared" si="12"/>
        <v>0</v>
      </c>
      <c r="I228" s="51"/>
      <c r="J228" s="96">
        <f t="shared" si="13"/>
        <v>0</v>
      </c>
      <c r="K228" s="97"/>
      <c r="L228" s="98">
        <f t="shared" si="14"/>
        <v>0</v>
      </c>
      <c r="M228" s="99">
        <f t="shared" si="15"/>
        <v>0</v>
      </c>
      <c r="N228" s="15"/>
    </row>
    <row r="229" spans="1:14" s="2" customFormat="1" ht="15" customHeight="1">
      <c r="A229" s="202">
        <v>6</v>
      </c>
      <c r="B229" s="42" t="s">
        <v>34</v>
      </c>
      <c r="C229" s="40" t="s">
        <v>205</v>
      </c>
      <c r="D229" s="42" t="s">
        <v>139</v>
      </c>
      <c r="E229" s="43"/>
      <c r="F229" s="50">
        <v>14</v>
      </c>
      <c r="G229" s="51"/>
      <c r="H229" s="95">
        <f t="shared" si="12"/>
        <v>0</v>
      </c>
      <c r="I229" s="51"/>
      <c r="J229" s="96">
        <f t="shared" si="13"/>
        <v>0</v>
      </c>
      <c r="K229" s="97"/>
      <c r="L229" s="98">
        <f t="shared" si="14"/>
        <v>0</v>
      </c>
      <c r="M229" s="99">
        <f t="shared" si="15"/>
        <v>0</v>
      </c>
      <c r="N229" s="15"/>
    </row>
    <row r="230" spans="1:14" s="2" customFormat="1" ht="64.5" customHeight="1">
      <c r="A230" s="202">
        <v>7</v>
      </c>
      <c r="B230" s="42" t="s">
        <v>34</v>
      </c>
      <c r="C230" s="40" t="s">
        <v>385</v>
      </c>
      <c r="D230" s="42" t="s">
        <v>5</v>
      </c>
      <c r="E230" s="43"/>
      <c r="F230" s="50">
        <v>7</v>
      </c>
      <c r="G230" s="51"/>
      <c r="H230" s="95">
        <f t="shared" si="12"/>
        <v>0</v>
      </c>
      <c r="I230" s="51"/>
      <c r="J230" s="96">
        <f t="shared" si="13"/>
        <v>0</v>
      </c>
      <c r="K230" s="97"/>
      <c r="L230" s="98">
        <f t="shared" si="14"/>
        <v>0</v>
      </c>
      <c r="M230" s="99">
        <f t="shared" si="15"/>
        <v>0</v>
      </c>
      <c r="N230" s="15"/>
    </row>
    <row r="231" spans="1:14" s="2" customFormat="1" ht="15" customHeight="1">
      <c r="A231" s="122"/>
      <c r="B231" s="61"/>
      <c r="C231" s="34" t="s">
        <v>157</v>
      </c>
      <c r="D231" s="61"/>
      <c r="E231" s="24"/>
      <c r="F231" s="25"/>
      <c r="G231" s="26"/>
      <c r="H231" s="89"/>
      <c r="I231" s="26"/>
      <c r="J231" s="90"/>
      <c r="K231" s="27"/>
      <c r="L231" s="92"/>
      <c r="M231" s="93"/>
      <c r="N231" s="15"/>
    </row>
    <row r="232" spans="1:14" s="2" customFormat="1" ht="27.75" customHeight="1">
      <c r="A232" s="208">
        <v>1</v>
      </c>
      <c r="B232" s="94" t="s">
        <v>38</v>
      </c>
      <c r="C232" s="40" t="s">
        <v>285</v>
      </c>
      <c r="D232" s="42" t="s">
        <v>7</v>
      </c>
      <c r="E232" s="43"/>
      <c r="F232" s="50">
        <v>16.6</v>
      </c>
      <c r="G232" s="51"/>
      <c r="H232" s="95"/>
      <c r="I232" s="51"/>
      <c r="J232" s="96"/>
      <c r="K232" s="97"/>
      <c r="L232" s="98"/>
      <c r="M232" s="99"/>
      <c r="N232" s="15"/>
    </row>
    <row r="233" spans="1:14" s="2" customFormat="1" ht="15" customHeight="1">
      <c r="A233" s="209"/>
      <c r="B233" s="42"/>
      <c r="C233" s="40" t="s">
        <v>29</v>
      </c>
      <c r="D233" s="42" t="s">
        <v>27</v>
      </c>
      <c r="E233" s="43">
        <v>3.52</v>
      </c>
      <c r="F233" s="50">
        <f>F232*E233</f>
        <v>58.432</v>
      </c>
      <c r="G233" s="51"/>
      <c r="H233" s="95">
        <f t="shared" si="12"/>
        <v>0</v>
      </c>
      <c r="I233" s="51"/>
      <c r="J233" s="96">
        <f t="shared" si="13"/>
        <v>0</v>
      </c>
      <c r="K233" s="97"/>
      <c r="L233" s="98">
        <f t="shared" si="14"/>
        <v>0</v>
      </c>
      <c r="M233" s="99">
        <f t="shared" si="15"/>
        <v>0</v>
      </c>
      <c r="N233" s="15"/>
    </row>
    <row r="234" spans="1:14" s="2" customFormat="1" ht="15" customHeight="1">
      <c r="A234" s="209"/>
      <c r="B234" s="94"/>
      <c r="C234" s="40" t="s">
        <v>30</v>
      </c>
      <c r="D234" s="42" t="s">
        <v>28</v>
      </c>
      <c r="E234" s="43">
        <v>1.06</v>
      </c>
      <c r="F234" s="50">
        <f>F232*E234</f>
        <v>17.596000000000004</v>
      </c>
      <c r="G234" s="51"/>
      <c r="H234" s="95">
        <f t="shared" si="12"/>
        <v>0</v>
      </c>
      <c r="I234" s="51"/>
      <c r="J234" s="96">
        <f t="shared" si="13"/>
        <v>0</v>
      </c>
      <c r="K234" s="97"/>
      <c r="L234" s="98">
        <f t="shared" si="14"/>
        <v>0</v>
      </c>
      <c r="M234" s="99">
        <f t="shared" si="15"/>
        <v>0</v>
      </c>
      <c r="N234" s="15"/>
    </row>
    <row r="235" spans="1:14" s="2" customFormat="1" ht="15" customHeight="1">
      <c r="A235" s="209"/>
      <c r="B235" s="42"/>
      <c r="C235" s="40" t="s">
        <v>207</v>
      </c>
      <c r="D235" s="42" t="s">
        <v>7</v>
      </c>
      <c r="E235" s="43">
        <v>1.1</v>
      </c>
      <c r="F235" s="50">
        <f>F232*E235</f>
        <v>18.26</v>
      </c>
      <c r="G235" s="119"/>
      <c r="H235" s="95">
        <f t="shared" si="12"/>
        <v>0</v>
      </c>
      <c r="I235" s="51"/>
      <c r="J235" s="96">
        <f t="shared" si="13"/>
        <v>0</v>
      </c>
      <c r="K235" s="97"/>
      <c r="L235" s="98">
        <f t="shared" si="14"/>
        <v>0</v>
      </c>
      <c r="M235" s="99">
        <f t="shared" si="15"/>
        <v>0</v>
      </c>
      <c r="N235" s="15"/>
    </row>
    <row r="236" spans="1:14" s="2" customFormat="1" ht="15" customHeight="1">
      <c r="A236" s="210"/>
      <c r="B236" s="42"/>
      <c r="C236" s="40" t="s">
        <v>31</v>
      </c>
      <c r="D236" s="42" t="s">
        <v>28</v>
      </c>
      <c r="E236" s="43">
        <v>0.02</v>
      </c>
      <c r="F236" s="50">
        <f>F232*E236</f>
        <v>0.332</v>
      </c>
      <c r="G236" s="51"/>
      <c r="H236" s="95">
        <f t="shared" si="12"/>
        <v>0</v>
      </c>
      <c r="I236" s="51"/>
      <c r="J236" s="96">
        <f t="shared" si="13"/>
        <v>0</v>
      </c>
      <c r="K236" s="97"/>
      <c r="L236" s="98">
        <f t="shared" si="14"/>
        <v>0</v>
      </c>
      <c r="M236" s="99">
        <f t="shared" si="15"/>
        <v>0</v>
      </c>
      <c r="N236" s="15"/>
    </row>
    <row r="237" spans="1:14" s="2" customFormat="1" ht="27.75" customHeight="1">
      <c r="A237" s="208">
        <v>2</v>
      </c>
      <c r="B237" s="94" t="s">
        <v>39</v>
      </c>
      <c r="C237" s="40" t="s">
        <v>295</v>
      </c>
      <c r="D237" s="42" t="s">
        <v>5</v>
      </c>
      <c r="E237" s="43"/>
      <c r="F237" s="50">
        <v>130.5</v>
      </c>
      <c r="G237" s="51"/>
      <c r="H237" s="95"/>
      <c r="I237" s="51"/>
      <c r="J237" s="96"/>
      <c r="K237" s="97"/>
      <c r="L237" s="98"/>
      <c r="M237" s="99"/>
      <c r="N237" s="15"/>
    </row>
    <row r="238" spans="1:14" s="2" customFormat="1" ht="15" customHeight="1">
      <c r="A238" s="209"/>
      <c r="B238" s="42" t="s">
        <v>34</v>
      </c>
      <c r="C238" s="40" t="s">
        <v>29</v>
      </c>
      <c r="D238" s="42" t="s">
        <v>27</v>
      </c>
      <c r="E238" s="43">
        <v>1</v>
      </c>
      <c r="F238" s="50">
        <f>F237*E238</f>
        <v>130.5</v>
      </c>
      <c r="G238" s="51"/>
      <c r="H238" s="95">
        <f t="shared" si="12"/>
        <v>0</v>
      </c>
      <c r="I238" s="51"/>
      <c r="J238" s="96">
        <f t="shared" si="13"/>
        <v>0</v>
      </c>
      <c r="K238" s="97"/>
      <c r="L238" s="98">
        <f t="shared" si="14"/>
        <v>0</v>
      </c>
      <c r="M238" s="99">
        <f t="shared" si="15"/>
        <v>0</v>
      </c>
      <c r="N238" s="15"/>
    </row>
    <row r="239" spans="1:14" s="2" customFormat="1" ht="15" customHeight="1">
      <c r="A239" s="209"/>
      <c r="B239" s="42"/>
      <c r="C239" s="40" t="s">
        <v>30</v>
      </c>
      <c r="D239" s="42" t="s">
        <v>28</v>
      </c>
      <c r="E239" s="100">
        <v>0.0233</v>
      </c>
      <c r="F239" s="50">
        <f>F237*E239</f>
        <v>3.0406500000000003</v>
      </c>
      <c r="G239" s="51"/>
      <c r="H239" s="95">
        <f t="shared" si="12"/>
        <v>0</v>
      </c>
      <c r="I239" s="51"/>
      <c r="J239" s="96">
        <f t="shared" si="13"/>
        <v>0</v>
      </c>
      <c r="K239" s="97"/>
      <c r="L239" s="98">
        <f t="shared" si="14"/>
        <v>0</v>
      </c>
      <c r="M239" s="99">
        <f t="shared" si="15"/>
        <v>0</v>
      </c>
      <c r="N239" s="15"/>
    </row>
    <row r="240" spans="1:14" s="2" customFormat="1" ht="15" customHeight="1">
      <c r="A240" s="209"/>
      <c r="B240" s="42"/>
      <c r="C240" s="40" t="s">
        <v>208</v>
      </c>
      <c r="D240" s="42" t="s">
        <v>7</v>
      </c>
      <c r="E240" s="101">
        <v>0.05</v>
      </c>
      <c r="F240" s="50">
        <f>F237*E240</f>
        <v>6.525</v>
      </c>
      <c r="G240" s="119"/>
      <c r="H240" s="95">
        <f t="shared" si="12"/>
        <v>0</v>
      </c>
      <c r="I240" s="51"/>
      <c r="J240" s="96">
        <f t="shared" si="13"/>
        <v>0</v>
      </c>
      <c r="K240" s="97"/>
      <c r="L240" s="98">
        <f t="shared" si="14"/>
        <v>0</v>
      </c>
      <c r="M240" s="99">
        <f t="shared" si="15"/>
        <v>0</v>
      </c>
      <c r="N240" s="15"/>
    </row>
    <row r="241" spans="1:14" s="2" customFormat="1" ht="15" customHeight="1">
      <c r="A241" s="210"/>
      <c r="B241" s="42"/>
      <c r="C241" s="40" t="s">
        <v>31</v>
      </c>
      <c r="D241" s="42" t="s">
        <v>28</v>
      </c>
      <c r="E241" s="100">
        <v>0.0636</v>
      </c>
      <c r="F241" s="50">
        <f>F237*E241</f>
        <v>8.299800000000001</v>
      </c>
      <c r="G241" s="51"/>
      <c r="H241" s="95">
        <f t="shared" si="12"/>
        <v>0</v>
      </c>
      <c r="I241" s="51"/>
      <c r="J241" s="96">
        <f t="shared" si="13"/>
        <v>0</v>
      </c>
      <c r="K241" s="97"/>
      <c r="L241" s="98">
        <f t="shared" si="14"/>
        <v>0</v>
      </c>
      <c r="M241" s="99">
        <f t="shared" si="15"/>
        <v>0</v>
      </c>
      <c r="N241" s="15"/>
    </row>
    <row r="242" spans="1:14" s="2" customFormat="1" ht="27.75" customHeight="1">
      <c r="A242" s="208">
        <v>3</v>
      </c>
      <c r="B242" s="94" t="s">
        <v>286</v>
      </c>
      <c r="C242" s="40" t="s">
        <v>40</v>
      </c>
      <c r="D242" s="42" t="s">
        <v>5</v>
      </c>
      <c r="E242" s="43"/>
      <c r="F242" s="50">
        <v>78.2</v>
      </c>
      <c r="G242" s="51"/>
      <c r="H242" s="95"/>
      <c r="I242" s="51"/>
      <c r="J242" s="96"/>
      <c r="K242" s="97"/>
      <c r="L242" s="98"/>
      <c r="M242" s="99"/>
      <c r="N242" s="15"/>
    </row>
    <row r="243" spans="1:14" s="2" customFormat="1" ht="15" customHeight="1">
      <c r="A243" s="209"/>
      <c r="B243" s="42"/>
      <c r="C243" s="40" t="s">
        <v>29</v>
      </c>
      <c r="D243" s="42" t="s">
        <v>27</v>
      </c>
      <c r="E243" s="43">
        <v>3.86</v>
      </c>
      <c r="F243" s="50">
        <f>F242*E243</f>
        <v>301.852</v>
      </c>
      <c r="G243" s="51"/>
      <c r="H243" s="95">
        <f t="shared" si="12"/>
        <v>0</v>
      </c>
      <c r="I243" s="51"/>
      <c r="J243" s="96">
        <f t="shared" si="13"/>
        <v>0</v>
      </c>
      <c r="K243" s="97"/>
      <c r="L243" s="98">
        <f t="shared" si="14"/>
        <v>0</v>
      </c>
      <c r="M243" s="99">
        <f t="shared" si="15"/>
        <v>0</v>
      </c>
      <c r="N243" s="15"/>
    </row>
    <row r="244" spans="1:14" s="2" customFormat="1" ht="15" customHeight="1">
      <c r="A244" s="209"/>
      <c r="B244" s="42"/>
      <c r="C244" s="40" t="s">
        <v>30</v>
      </c>
      <c r="D244" s="42" t="s">
        <v>28</v>
      </c>
      <c r="E244" s="101">
        <v>0.036</v>
      </c>
      <c r="F244" s="50">
        <f>F242*E244</f>
        <v>2.8152</v>
      </c>
      <c r="G244" s="51"/>
      <c r="H244" s="95">
        <f t="shared" si="12"/>
        <v>0</v>
      </c>
      <c r="I244" s="51"/>
      <c r="J244" s="96">
        <f t="shared" si="13"/>
        <v>0</v>
      </c>
      <c r="K244" s="97"/>
      <c r="L244" s="98">
        <f t="shared" si="14"/>
        <v>0</v>
      </c>
      <c r="M244" s="99">
        <f t="shared" si="15"/>
        <v>0</v>
      </c>
      <c r="N244" s="15"/>
    </row>
    <row r="245" spans="1:14" s="2" customFormat="1" ht="15" customHeight="1">
      <c r="A245" s="209"/>
      <c r="B245" s="42"/>
      <c r="C245" s="40" t="s">
        <v>41</v>
      </c>
      <c r="D245" s="42" t="s">
        <v>5</v>
      </c>
      <c r="E245" s="43">
        <v>1.02</v>
      </c>
      <c r="F245" s="50">
        <f>F242*E245</f>
        <v>79.76400000000001</v>
      </c>
      <c r="G245" s="119"/>
      <c r="H245" s="95">
        <f t="shared" si="12"/>
        <v>0</v>
      </c>
      <c r="I245" s="51"/>
      <c r="J245" s="96">
        <f t="shared" si="13"/>
        <v>0</v>
      </c>
      <c r="K245" s="97"/>
      <c r="L245" s="98">
        <f t="shared" si="14"/>
        <v>0</v>
      </c>
      <c r="M245" s="99">
        <f t="shared" si="15"/>
        <v>0</v>
      </c>
      <c r="N245" s="15"/>
    </row>
    <row r="246" spans="1:14" s="2" customFormat="1" ht="15" customHeight="1">
      <c r="A246" s="209"/>
      <c r="B246" s="42"/>
      <c r="C246" s="40" t="s">
        <v>42</v>
      </c>
      <c r="D246" s="42" t="s">
        <v>6</v>
      </c>
      <c r="E246" s="43">
        <v>5</v>
      </c>
      <c r="F246" s="50">
        <f>F242*E246</f>
        <v>391</v>
      </c>
      <c r="G246" s="119"/>
      <c r="H246" s="95">
        <f>G246*F246</f>
        <v>0</v>
      </c>
      <c r="I246" s="51"/>
      <c r="J246" s="96">
        <f t="shared" si="13"/>
        <v>0</v>
      </c>
      <c r="K246" s="97"/>
      <c r="L246" s="98">
        <f t="shared" si="14"/>
        <v>0</v>
      </c>
      <c r="M246" s="99">
        <f t="shared" si="15"/>
        <v>0</v>
      </c>
      <c r="N246" s="15"/>
    </row>
    <row r="247" spans="1:14" s="2" customFormat="1" ht="27.75" customHeight="1">
      <c r="A247" s="208">
        <v>4</v>
      </c>
      <c r="B247" s="94" t="s">
        <v>206</v>
      </c>
      <c r="C247" s="40" t="s">
        <v>43</v>
      </c>
      <c r="D247" s="42" t="s">
        <v>63</v>
      </c>
      <c r="E247" s="43"/>
      <c r="F247" s="50">
        <v>80.1</v>
      </c>
      <c r="G247" s="51"/>
      <c r="H247" s="95"/>
      <c r="I247" s="51"/>
      <c r="J247" s="96"/>
      <c r="K247" s="97"/>
      <c r="L247" s="98"/>
      <c r="M247" s="99"/>
      <c r="N247" s="15"/>
    </row>
    <row r="248" spans="1:14" s="2" customFormat="1" ht="15" customHeight="1">
      <c r="A248" s="209"/>
      <c r="B248" s="42" t="s">
        <v>34</v>
      </c>
      <c r="C248" s="40" t="s">
        <v>29</v>
      </c>
      <c r="D248" s="42" t="s">
        <v>27</v>
      </c>
      <c r="E248" s="101">
        <v>1</v>
      </c>
      <c r="F248" s="50">
        <f>F247*E248</f>
        <v>80.1</v>
      </c>
      <c r="G248" s="51"/>
      <c r="H248" s="95">
        <f t="shared" si="12"/>
        <v>0</v>
      </c>
      <c r="I248" s="51"/>
      <c r="J248" s="96">
        <f t="shared" si="13"/>
        <v>0</v>
      </c>
      <c r="K248" s="97"/>
      <c r="L248" s="98">
        <f t="shared" si="14"/>
        <v>0</v>
      </c>
      <c r="M248" s="99">
        <f t="shared" si="15"/>
        <v>0</v>
      </c>
      <c r="N248" s="15"/>
    </row>
    <row r="249" spans="1:14" s="2" customFormat="1" ht="15" customHeight="1">
      <c r="A249" s="209"/>
      <c r="B249" s="42"/>
      <c r="C249" s="40" t="s">
        <v>30</v>
      </c>
      <c r="D249" s="42" t="s">
        <v>28</v>
      </c>
      <c r="E249" s="100">
        <v>0.0116</v>
      </c>
      <c r="F249" s="50">
        <f>F247*E249</f>
        <v>0.9291599999999999</v>
      </c>
      <c r="G249" s="51"/>
      <c r="H249" s="95">
        <f t="shared" si="12"/>
        <v>0</v>
      </c>
      <c r="I249" s="51"/>
      <c r="J249" s="96">
        <f t="shared" si="13"/>
        <v>0</v>
      </c>
      <c r="K249" s="97"/>
      <c r="L249" s="98">
        <f t="shared" si="14"/>
        <v>0</v>
      </c>
      <c r="M249" s="99">
        <f t="shared" si="15"/>
        <v>0</v>
      </c>
      <c r="N249" s="15"/>
    </row>
    <row r="250" spans="1:14" s="2" customFormat="1" ht="15" customHeight="1">
      <c r="A250" s="209"/>
      <c r="B250" s="42"/>
      <c r="C250" s="40" t="s">
        <v>41</v>
      </c>
      <c r="D250" s="42" t="s">
        <v>5</v>
      </c>
      <c r="E250" s="101">
        <v>0.102</v>
      </c>
      <c r="F250" s="50">
        <f>F247*E250</f>
        <v>8.1702</v>
      </c>
      <c r="G250" s="119"/>
      <c r="H250" s="95">
        <f t="shared" si="12"/>
        <v>0</v>
      </c>
      <c r="I250" s="51"/>
      <c r="J250" s="96">
        <f t="shared" si="13"/>
        <v>0</v>
      </c>
      <c r="K250" s="97"/>
      <c r="L250" s="98">
        <f t="shared" si="14"/>
        <v>0</v>
      </c>
      <c r="M250" s="99">
        <f t="shared" si="15"/>
        <v>0</v>
      </c>
      <c r="N250" s="15"/>
    </row>
    <row r="251" spans="1:14" s="2" customFormat="1" ht="15" customHeight="1">
      <c r="A251" s="210"/>
      <c r="B251" s="42"/>
      <c r="C251" s="40" t="s">
        <v>42</v>
      </c>
      <c r="D251" s="42" t="s">
        <v>6</v>
      </c>
      <c r="E251" s="43">
        <v>0.35</v>
      </c>
      <c r="F251" s="50">
        <f>F247*E251</f>
        <v>28.034999999999997</v>
      </c>
      <c r="G251" s="119"/>
      <c r="H251" s="95">
        <f t="shared" si="12"/>
        <v>0</v>
      </c>
      <c r="I251" s="51"/>
      <c r="J251" s="96">
        <f t="shared" si="13"/>
        <v>0</v>
      </c>
      <c r="K251" s="97"/>
      <c r="L251" s="98">
        <f t="shared" si="14"/>
        <v>0</v>
      </c>
      <c r="M251" s="99">
        <f t="shared" si="15"/>
        <v>0</v>
      </c>
      <c r="N251" s="15"/>
    </row>
    <row r="252" spans="1:14" s="2" customFormat="1" ht="27.75" customHeight="1">
      <c r="A252" s="208">
        <v>5</v>
      </c>
      <c r="B252" s="94" t="s">
        <v>287</v>
      </c>
      <c r="C252" s="40" t="s">
        <v>44</v>
      </c>
      <c r="D252" s="42" t="s">
        <v>5</v>
      </c>
      <c r="E252" s="43"/>
      <c r="F252" s="50">
        <v>44.8</v>
      </c>
      <c r="G252" s="51"/>
      <c r="H252" s="95"/>
      <c r="I252" s="51"/>
      <c r="J252" s="96"/>
      <c r="K252" s="97"/>
      <c r="L252" s="98"/>
      <c r="M252" s="99"/>
      <c r="N252" s="15"/>
    </row>
    <row r="253" spans="1:14" s="2" customFormat="1" ht="15" customHeight="1">
      <c r="A253" s="209"/>
      <c r="B253" s="42"/>
      <c r="C253" s="40" t="s">
        <v>29</v>
      </c>
      <c r="D253" s="42" t="s">
        <v>27</v>
      </c>
      <c r="E253" s="101">
        <v>0.994</v>
      </c>
      <c r="F253" s="50">
        <f>F252*E253</f>
        <v>44.5312</v>
      </c>
      <c r="G253" s="51"/>
      <c r="H253" s="95">
        <f t="shared" si="12"/>
        <v>0</v>
      </c>
      <c r="I253" s="51"/>
      <c r="J253" s="96">
        <f t="shared" si="13"/>
        <v>0</v>
      </c>
      <c r="K253" s="97"/>
      <c r="L253" s="98">
        <f t="shared" si="14"/>
        <v>0</v>
      </c>
      <c r="M253" s="99">
        <f t="shared" si="15"/>
        <v>0</v>
      </c>
      <c r="N253" s="15"/>
    </row>
    <row r="254" spans="1:14" s="2" customFormat="1" ht="15" customHeight="1">
      <c r="A254" s="209"/>
      <c r="B254" s="42"/>
      <c r="C254" s="40" t="s">
        <v>30</v>
      </c>
      <c r="D254" s="42" t="s">
        <v>28</v>
      </c>
      <c r="E254" s="100">
        <v>0.0251</v>
      </c>
      <c r="F254" s="50">
        <f>F252*E254</f>
        <v>1.12448</v>
      </c>
      <c r="G254" s="51"/>
      <c r="H254" s="95">
        <f t="shared" si="12"/>
        <v>0</v>
      </c>
      <c r="I254" s="51"/>
      <c r="J254" s="96">
        <f t="shared" si="13"/>
        <v>0</v>
      </c>
      <c r="K254" s="97"/>
      <c r="L254" s="98">
        <f t="shared" si="14"/>
        <v>0</v>
      </c>
      <c r="M254" s="99">
        <f t="shared" si="15"/>
        <v>0</v>
      </c>
      <c r="N254" s="15"/>
    </row>
    <row r="255" spans="1:14" s="2" customFormat="1" ht="15" customHeight="1">
      <c r="A255" s="209"/>
      <c r="B255" s="42"/>
      <c r="C255" s="40" t="s">
        <v>105</v>
      </c>
      <c r="D255" s="42" t="s">
        <v>5</v>
      </c>
      <c r="E255" s="43">
        <v>1.02</v>
      </c>
      <c r="F255" s="50">
        <f>F252*E255</f>
        <v>45.696</v>
      </c>
      <c r="G255" s="119"/>
      <c r="H255" s="95">
        <f t="shared" si="12"/>
        <v>0</v>
      </c>
      <c r="I255" s="51"/>
      <c r="J255" s="96">
        <f t="shared" si="13"/>
        <v>0</v>
      </c>
      <c r="K255" s="97"/>
      <c r="L255" s="98">
        <f t="shared" si="14"/>
        <v>0</v>
      </c>
      <c r="M255" s="99">
        <f t="shared" si="15"/>
        <v>0</v>
      </c>
      <c r="N255" s="15"/>
    </row>
    <row r="256" spans="1:14" s="2" customFormat="1" ht="15" customHeight="1">
      <c r="A256" s="209"/>
      <c r="B256" s="42"/>
      <c r="C256" s="40" t="s">
        <v>322</v>
      </c>
      <c r="D256" s="42" t="s">
        <v>63</v>
      </c>
      <c r="E256" s="43">
        <v>1.07</v>
      </c>
      <c r="F256" s="50">
        <f>F252*E256</f>
        <v>47.936</v>
      </c>
      <c r="G256" s="119"/>
      <c r="H256" s="95">
        <f t="shared" si="12"/>
        <v>0</v>
      </c>
      <c r="I256" s="51"/>
      <c r="J256" s="96">
        <f t="shared" si="13"/>
        <v>0</v>
      </c>
      <c r="K256" s="97"/>
      <c r="L256" s="98">
        <f t="shared" si="14"/>
        <v>0</v>
      </c>
      <c r="M256" s="99">
        <f t="shared" si="15"/>
        <v>0</v>
      </c>
      <c r="N256" s="15"/>
    </row>
    <row r="257" spans="1:14" s="2" customFormat="1" ht="15" customHeight="1">
      <c r="A257" s="209"/>
      <c r="B257" s="94"/>
      <c r="C257" s="40" t="s">
        <v>288</v>
      </c>
      <c r="D257" s="42" t="s">
        <v>63</v>
      </c>
      <c r="E257" s="43"/>
      <c r="F257" s="50">
        <v>15.1</v>
      </c>
      <c r="G257" s="119"/>
      <c r="H257" s="95">
        <f>G257*F257</f>
        <v>0</v>
      </c>
      <c r="I257" s="51"/>
      <c r="J257" s="96">
        <f>I257*F257</f>
        <v>0</v>
      </c>
      <c r="K257" s="97"/>
      <c r="L257" s="98">
        <f>K257*F257</f>
        <v>0</v>
      </c>
      <c r="M257" s="99">
        <f>J257+H257+L257</f>
        <v>0</v>
      </c>
      <c r="N257" s="15"/>
    </row>
    <row r="258" spans="1:14" s="2" customFormat="1" ht="15" customHeight="1">
      <c r="A258" s="210"/>
      <c r="B258" s="94"/>
      <c r="C258" s="40" t="s">
        <v>31</v>
      </c>
      <c r="D258" s="42" t="s">
        <v>28</v>
      </c>
      <c r="E258" s="101">
        <v>0.182</v>
      </c>
      <c r="F258" s="50">
        <f>F252*E258</f>
        <v>8.153599999999999</v>
      </c>
      <c r="G258" s="51"/>
      <c r="H258" s="95">
        <f t="shared" si="12"/>
        <v>0</v>
      </c>
      <c r="I258" s="51"/>
      <c r="J258" s="96">
        <f t="shared" si="13"/>
        <v>0</v>
      </c>
      <c r="K258" s="97"/>
      <c r="L258" s="98">
        <f t="shared" si="14"/>
        <v>0</v>
      </c>
      <c r="M258" s="99">
        <f t="shared" si="15"/>
        <v>0</v>
      </c>
      <c r="N258" s="15"/>
    </row>
    <row r="259" spans="1:14" s="2" customFormat="1" ht="15" customHeight="1">
      <c r="A259" s="206"/>
      <c r="B259" s="120"/>
      <c r="C259" s="34" t="s">
        <v>158</v>
      </c>
      <c r="D259" s="61"/>
      <c r="E259" s="24"/>
      <c r="F259" s="25"/>
      <c r="G259" s="26"/>
      <c r="H259" s="89"/>
      <c r="I259" s="26"/>
      <c r="J259" s="90"/>
      <c r="K259" s="27"/>
      <c r="L259" s="92"/>
      <c r="M259" s="93"/>
      <c r="N259" s="15"/>
    </row>
    <row r="260" spans="1:14" s="2" customFormat="1" ht="27.75" customHeight="1">
      <c r="A260" s="208">
        <v>1</v>
      </c>
      <c r="B260" s="94" t="s">
        <v>140</v>
      </c>
      <c r="C260" s="40" t="s">
        <v>313</v>
      </c>
      <c r="D260" s="42" t="s">
        <v>5</v>
      </c>
      <c r="E260" s="43"/>
      <c r="F260" s="50">
        <v>106.15</v>
      </c>
      <c r="G260" s="51"/>
      <c r="H260" s="95"/>
      <c r="I260" s="51"/>
      <c r="J260" s="96"/>
      <c r="K260" s="97"/>
      <c r="L260" s="98"/>
      <c r="M260" s="99"/>
      <c r="N260" s="15"/>
    </row>
    <row r="261" spans="1:14" s="2" customFormat="1" ht="15" customHeight="1">
      <c r="A261" s="209"/>
      <c r="B261" s="42"/>
      <c r="C261" s="40" t="s">
        <v>29</v>
      </c>
      <c r="D261" s="42" t="s">
        <v>27</v>
      </c>
      <c r="E261" s="101">
        <v>0.714</v>
      </c>
      <c r="F261" s="50">
        <f>F260*E261</f>
        <v>75.7911</v>
      </c>
      <c r="G261" s="51"/>
      <c r="H261" s="95">
        <f t="shared" si="12"/>
        <v>0</v>
      </c>
      <c r="I261" s="51"/>
      <c r="J261" s="96">
        <f t="shared" si="13"/>
        <v>0</v>
      </c>
      <c r="K261" s="97"/>
      <c r="L261" s="98">
        <f t="shared" si="14"/>
        <v>0</v>
      </c>
      <c r="M261" s="99">
        <f t="shared" si="15"/>
        <v>0</v>
      </c>
      <c r="N261" s="15"/>
    </row>
    <row r="262" spans="1:14" s="2" customFormat="1" ht="15" customHeight="1">
      <c r="A262" s="209"/>
      <c r="B262" s="42"/>
      <c r="C262" s="40" t="s">
        <v>30</v>
      </c>
      <c r="D262" s="42" t="s">
        <v>28</v>
      </c>
      <c r="E262" s="100">
        <v>0.0183</v>
      </c>
      <c r="F262" s="50">
        <f>F260*E262</f>
        <v>1.9425450000000002</v>
      </c>
      <c r="G262" s="51"/>
      <c r="H262" s="95">
        <f t="shared" si="12"/>
        <v>0</v>
      </c>
      <c r="I262" s="51"/>
      <c r="J262" s="96">
        <f t="shared" si="13"/>
        <v>0</v>
      </c>
      <c r="K262" s="97"/>
      <c r="L262" s="98">
        <f t="shared" si="14"/>
        <v>0</v>
      </c>
      <c r="M262" s="99">
        <f t="shared" si="15"/>
        <v>0</v>
      </c>
      <c r="N262" s="15"/>
    </row>
    <row r="263" spans="1:14" s="2" customFormat="1" ht="15" customHeight="1">
      <c r="A263" s="209"/>
      <c r="B263" s="42"/>
      <c r="C263" s="40" t="s">
        <v>210</v>
      </c>
      <c r="D263" s="42" t="s">
        <v>5</v>
      </c>
      <c r="E263" s="43">
        <v>1.05</v>
      </c>
      <c r="F263" s="50">
        <f>F260*E263</f>
        <v>111.45750000000001</v>
      </c>
      <c r="G263" s="119"/>
      <c r="H263" s="95">
        <f t="shared" si="12"/>
        <v>0</v>
      </c>
      <c r="I263" s="51"/>
      <c r="J263" s="96">
        <f t="shared" si="13"/>
        <v>0</v>
      </c>
      <c r="K263" s="97"/>
      <c r="L263" s="98">
        <f t="shared" si="14"/>
        <v>0</v>
      </c>
      <c r="M263" s="99">
        <f t="shared" si="15"/>
        <v>0</v>
      </c>
      <c r="N263" s="15"/>
    </row>
    <row r="264" spans="1:14" s="2" customFormat="1" ht="15" customHeight="1">
      <c r="A264" s="209"/>
      <c r="B264" s="42"/>
      <c r="C264" s="40" t="s">
        <v>116</v>
      </c>
      <c r="D264" s="42" t="s">
        <v>63</v>
      </c>
      <c r="E264" s="43">
        <v>3.2</v>
      </c>
      <c r="F264" s="50">
        <f>F260*E264</f>
        <v>339.68000000000006</v>
      </c>
      <c r="G264" s="119"/>
      <c r="H264" s="95">
        <f t="shared" si="12"/>
        <v>0</v>
      </c>
      <c r="I264" s="51"/>
      <c r="J264" s="96">
        <f t="shared" si="13"/>
        <v>0</v>
      </c>
      <c r="K264" s="97"/>
      <c r="L264" s="98">
        <f t="shared" si="14"/>
        <v>0</v>
      </c>
      <c r="M264" s="99">
        <f t="shared" si="15"/>
        <v>0</v>
      </c>
      <c r="N264" s="15"/>
    </row>
    <row r="265" spans="1:14" s="2" customFormat="1" ht="15" customHeight="1">
      <c r="A265" s="209"/>
      <c r="B265" s="42"/>
      <c r="C265" s="40" t="s">
        <v>117</v>
      </c>
      <c r="D265" s="42" t="s">
        <v>139</v>
      </c>
      <c r="E265" s="43">
        <v>0.6</v>
      </c>
      <c r="F265" s="50">
        <f>F260*E265</f>
        <v>63.69</v>
      </c>
      <c r="G265" s="119"/>
      <c r="H265" s="95">
        <f t="shared" si="12"/>
        <v>0</v>
      </c>
      <c r="I265" s="51"/>
      <c r="J265" s="96">
        <f t="shared" si="13"/>
        <v>0</v>
      </c>
      <c r="K265" s="97"/>
      <c r="L265" s="98">
        <f t="shared" si="14"/>
        <v>0</v>
      </c>
      <c r="M265" s="99">
        <f t="shared" si="15"/>
        <v>0</v>
      </c>
      <c r="N265" s="15"/>
    </row>
    <row r="266" spans="1:14" s="2" customFormat="1" ht="15" customHeight="1">
      <c r="A266" s="209"/>
      <c r="B266" s="42"/>
      <c r="C266" s="40" t="s">
        <v>118</v>
      </c>
      <c r="D266" s="42" t="s">
        <v>139</v>
      </c>
      <c r="E266" s="43">
        <v>2.3</v>
      </c>
      <c r="F266" s="50">
        <f>F260*E266</f>
        <v>244.14499999999998</v>
      </c>
      <c r="G266" s="119"/>
      <c r="H266" s="95">
        <f t="shared" si="12"/>
        <v>0</v>
      </c>
      <c r="I266" s="51"/>
      <c r="J266" s="96">
        <f t="shared" si="13"/>
        <v>0</v>
      </c>
      <c r="K266" s="97"/>
      <c r="L266" s="98">
        <f t="shared" si="14"/>
        <v>0</v>
      </c>
      <c r="M266" s="99">
        <f t="shared" si="15"/>
        <v>0</v>
      </c>
      <c r="N266" s="15"/>
    </row>
    <row r="267" spans="1:14" s="2" customFormat="1" ht="15" customHeight="1">
      <c r="A267" s="209"/>
      <c r="B267" s="42"/>
      <c r="C267" s="40" t="s">
        <v>119</v>
      </c>
      <c r="D267" s="42" t="s">
        <v>139</v>
      </c>
      <c r="E267" s="43">
        <v>1.3</v>
      </c>
      <c r="F267" s="50">
        <f>F260*E267</f>
        <v>137.995</v>
      </c>
      <c r="G267" s="119"/>
      <c r="H267" s="95">
        <f t="shared" si="12"/>
        <v>0</v>
      </c>
      <c r="I267" s="51"/>
      <c r="J267" s="96">
        <f t="shared" si="13"/>
        <v>0</v>
      </c>
      <c r="K267" s="97"/>
      <c r="L267" s="98">
        <f t="shared" si="14"/>
        <v>0</v>
      </c>
      <c r="M267" s="99">
        <f t="shared" si="15"/>
        <v>0</v>
      </c>
      <c r="N267" s="15"/>
    </row>
    <row r="268" spans="1:14" s="2" customFormat="1" ht="15" customHeight="1">
      <c r="A268" s="209"/>
      <c r="B268" s="42"/>
      <c r="C268" s="40" t="s">
        <v>110</v>
      </c>
      <c r="D268" s="42" t="s">
        <v>139</v>
      </c>
      <c r="E268" s="43">
        <v>19.6</v>
      </c>
      <c r="F268" s="50">
        <f>F260*E268</f>
        <v>2080.5400000000004</v>
      </c>
      <c r="G268" s="119"/>
      <c r="H268" s="95">
        <f aca="true" t="shared" si="16" ref="H268:H342">G268*F268</f>
        <v>0</v>
      </c>
      <c r="I268" s="51"/>
      <c r="J268" s="96">
        <f aca="true" t="shared" si="17" ref="J268:J342">I268*F268</f>
        <v>0</v>
      </c>
      <c r="K268" s="97"/>
      <c r="L268" s="98">
        <f aca="true" t="shared" si="18" ref="L268:L342">K268*F268</f>
        <v>0</v>
      </c>
      <c r="M268" s="99">
        <f aca="true" t="shared" si="19" ref="M268:M342">J268+H268+L268</f>
        <v>0</v>
      </c>
      <c r="N268" s="15"/>
    </row>
    <row r="269" spans="1:14" s="2" customFormat="1" ht="15" customHeight="1">
      <c r="A269" s="209"/>
      <c r="B269" s="42"/>
      <c r="C269" s="40" t="s">
        <v>111</v>
      </c>
      <c r="D269" s="42" t="s">
        <v>63</v>
      </c>
      <c r="E269" s="43">
        <v>1.2</v>
      </c>
      <c r="F269" s="50">
        <f>F260*E269</f>
        <v>127.38</v>
      </c>
      <c r="G269" s="119"/>
      <c r="H269" s="95">
        <f t="shared" si="16"/>
        <v>0</v>
      </c>
      <c r="I269" s="51"/>
      <c r="J269" s="96">
        <f t="shared" si="17"/>
        <v>0</v>
      </c>
      <c r="K269" s="97"/>
      <c r="L269" s="98">
        <f t="shared" si="18"/>
        <v>0</v>
      </c>
      <c r="M269" s="99">
        <f t="shared" si="19"/>
        <v>0</v>
      </c>
      <c r="N269" s="15"/>
    </row>
    <row r="270" spans="1:14" s="2" customFormat="1" ht="15" customHeight="1">
      <c r="A270" s="209"/>
      <c r="B270" s="42"/>
      <c r="C270" s="40" t="s">
        <v>112</v>
      </c>
      <c r="D270" s="42" t="s">
        <v>139</v>
      </c>
      <c r="E270" s="43">
        <v>1.3</v>
      </c>
      <c r="F270" s="50">
        <f>F260*E270</f>
        <v>137.995</v>
      </c>
      <c r="G270" s="119"/>
      <c r="H270" s="95">
        <f t="shared" si="16"/>
        <v>0</v>
      </c>
      <c r="I270" s="51"/>
      <c r="J270" s="96">
        <f t="shared" si="17"/>
        <v>0</v>
      </c>
      <c r="K270" s="97"/>
      <c r="L270" s="98">
        <f t="shared" si="18"/>
        <v>0</v>
      </c>
      <c r="M270" s="99">
        <f t="shared" si="19"/>
        <v>0</v>
      </c>
      <c r="N270" s="15"/>
    </row>
    <row r="271" spans="1:14" s="2" customFormat="1" ht="15" customHeight="1">
      <c r="A271" s="210"/>
      <c r="B271" s="42"/>
      <c r="C271" s="40" t="s">
        <v>31</v>
      </c>
      <c r="D271" s="42" t="s">
        <v>28</v>
      </c>
      <c r="E271" s="100">
        <v>0.0269</v>
      </c>
      <c r="F271" s="50">
        <f>F260*E271</f>
        <v>2.8554350000000004</v>
      </c>
      <c r="G271" s="51"/>
      <c r="H271" s="95">
        <f t="shared" si="16"/>
        <v>0</v>
      </c>
      <c r="I271" s="51"/>
      <c r="J271" s="96">
        <f t="shared" si="17"/>
        <v>0</v>
      </c>
      <c r="K271" s="97"/>
      <c r="L271" s="98">
        <f t="shared" si="18"/>
        <v>0</v>
      </c>
      <c r="M271" s="99">
        <f t="shared" si="19"/>
        <v>0</v>
      </c>
      <c r="N271" s="15"/>
    </row>
    <row r="272" spans="1:14" s="2" customFormat="1" ht="27.75" customHeight="1">
      <c r="A272" s="208">
        <v>2</v>
      </c>
      <c r="B272" s="94" t="s">
        <v>140</v>
      </c>
      <c r="C272" s="40" t="s">
        <v>314</v>
      </c>
      <c r="D272" s="42" t="s">
        <v>5</v>
      </c>
      <c r="E272" s="43"/>
      <c r="F272" s="50">
        <v>16.85</v>
      </c>
      <c r="G272" s="51"/>
      <c r="H272" s="95"/>
      <c r="I272" s="51"/>
      <c r="J272" s="96"/>
      <c r="K272" s="97"/>
      <c r="L272" s="98"/>
      <c r="M272" s="99"/>
      <c r="N272" s="15"/>
    </row>
    <row r="273" spans="1:14" s="2" customFormat="1" ht="15" customHeight="1">
      <c r="A273" s="209"/>
      <c r="B273" s="42"/>
      <c r="C273" s="40" t="s">
        <v>29</v>
      </c>
      <c r="D273" s="42" t="s">
        <v>27</v>
      </c>
      <c r="E273" s="101">
        <v>0.714</v>
      </c>
      <c r="F273" s="50">
        <f>F272*E273</f>
        <v>12.0309</v>
      </c>
      <c r="G273" s="51"/>
      <c r="H273" s="95">
        <f t="shared" si="16"/>
        <v>0</v>
      </c>
      <c r="I273" s="51"/>
      <c r="J273" s="96">
        <f t="shared" si="17"/>
        <v>0</v>
      </c>
      <c r="K273" s="97"/>
      <c r="L273" s="98">
        <f t="shared" si="18"/>
        <v>0</v>
      </c>
      <c r="M273" s="99">
        <f t="shared" si="19"/>
        <v>0</v>
      </c>
      <c r="N273" s="15"/>
    </row>
    <row r="274" spans="1:14" s="2" customFormat="1" ht="15" customHeight="1">
      <c r="A274" s="209"/>
      <c r="B274" s="94"/>
      <c r="C274" s="40" t="s">
        <v>30</v>
      </c>
      <c r="D274" s="42" t="s">
        <v>28</v>
      </c>
      <c r="E274" s="100">
        <v>0.0183</v>
      </c>
      <c r="F274" s="50">
        <f>F272*E274</f>
        <v>0.30835500000000005</v>
      </c>
      <c r="G274" s="51"/>
      <c r="H274" s="95">
        <f t="shared" si="16"/>
        <v>0</v>
      </c>
      <c r="I274" s="51"/>
      <c r="J274" s="96">
        <f t="shared" si="17"/>
        <v>0</v>
      </c>
      <c r="K274" s="97"/>
      <c r="L274" s="98">
        <f t="shared" si="18"/>
        <v>0</v>
      </c>
      <c r="M274" s="99">
        <f t="shared" si="19"/>
        <v>0</v>
      </c>
      <c r="N274" s="15"/>
    </row>
    <row r="275" spans="1:14" s="2" customFormat="1" ht="15" customHeight="1">
      <c r="A275" s="209"/>
      <c r="B275" s="94"/>
      <c r="C275" s="40" t="s">
        <v>210</v>
      </c>
      <c r="D275" s="42" t="s">
        <v>5</v>
      </c>
      <c r="E275" s="43">
        <v>1.05</v>
      </c>
      <c r="F275" s="50">
        <f>F272*E275</f>
        <v>17.692500000000003</v>
      </c>
      <c r="G275" s="119"/>
      <c r="H275" s="95">
        <f t="shared" si="16"/>
        <v>0</v>
      </c>
      <c r="I275" s="51"/>
      <c r="J275" s="96">
        <f t="shared" si="17"/>
        <v>0</v>
      </c>
      <c r="K275" s="97"/>
      <c r="L275" s="98">
        <f t="shared" si="18"/>
        <v>0</v>
      </c>
      <c r="M275" s="99">
        <f t="shared" si="19"/>
        <v>0</v>
      </c>
      <c r="N275" s="15"/>
    </row>
    <row r="276" spans="1:14" s="2" customFormat="1" ht="15" customHeight="1">
      <c r="A276" s="209"/>
      <c r="B276" s="94"/>
      <c r="C276" s="40" t="s">
        <v>116</v>
      </c>
      <c r="D276" s="42" t="s">
        <v>63</v>
      </c>
      <c r="E276" s="43">
        <v>3.2</v>
      </c>
      <c r="F276" s="50">
        <f>F272*E276</f>
        <v>53.92000000000001</v>
      </c>
      <c r="G276" s="119"/>
      <c r="H276" s="95">
        <f t="shared" si="16"/>
        <v>0</v>
      </c>
      <c r="I276" s="51"/>
      <c r="J276" s="96">
        <f t="shared" si="17"/>
        <v>0</v>
      </c>
      <c r="K276" s="97"/>
      <c r="L276" s="98">
        <f t="shared" si="18"/>
        <v>0</v>
      </c>
      <c r="M276" s="99">
        <f t="shared" si="19"/>
        <v>0</v>
      </c>
      <c r="N276" s="15"/>
    </row>
    <row r="277" spans="1:14" s="2" customFormat="1" ht="15" customHeight="1">
      <c r="A277" s="209"/>
      <c r="B277" s="94"/>
      <c r="C277" s="40" t="s">
        <v>117</v>
      </c>
      <c r="D277" s="42" t="s">
        <v>139</v>
      </c>
      <c r="E277" s="43">
        <v>0.6</v>
      </c>
      <c r="F277" s="50">
        <f>F272*E277</f>
        <v>10.110000000000001</v>
      </c>
      <c r="G277" s="119"/>
      <c r="H277" s="95">
        <f t="shared" si="16"/>
        <v>0</v>
      </c>
      <c r="I277" s="51"/>
      <c r="J277" s="96">
        <f t="shared" si="17"/>
        <v>0</v>
      </c>
      <c r="K277" s="97"/>
      <c r="L277" s="98">
        <f t="shared" si="18"/>
        <v>0</v>
      </c>
      <c r="M277" s="99">
        <f t="shared" si="19"/>
        <v>0</v>
      </c>
      <c r="N277" s="15"/>
    </row>
    <row r="278" spans="1:14" s="2" customFormat="1" ht="15" customHeight="1">
      <c r="A278" s="209"/>
      <c r="B278" s="94"/>
      <c r="C278" s="40" t="s">
        <v>118</v>
      </c>
      <c r="D278" s="42" t="s">
        <v>139</v>
      </c>
      <c r="E278" s="43">
        <v>2.3</v>
      </c>
      <c r="F278" s="50">
        <f>F272*E278</f>
        <v>38.755</v>
      </c>
      <c r="G278" s="119"/>
      <c r="H278" s="95">
        <f t="shared" si="16"/>
        <v>0</v>
      </c>
      <c r="I278" s="51"/>
      <c r="J278" s="96">
        <f t="shared" si="17"/>
        <v>0</v>
      </c>
      <c r="K278" s="97"/>
      <c r="L278" s="98">
        <f t="shared" si="18"/>
        <v>0</v>
      </c>
      <c r="M278" s="99">
        <f t="shared" si="19"/>
        <v>0</v>
      </c>
      <c r="N278" s="15"/>
    </row>
    <row r="279" spans="1:14" s="2" customFormat="1" ht="15" customHeight="1">
      <c r="A279" s="209"/>
      <c r="B279" s="94"/>
      <c r="C279" s="40" t="s">
        <v>119</v>
      </c>
      <c r="D279" s="42" t="s">
        <v>139</v>
      </c>
      <c r="E279" s="43">
        <v>1.3</v>
      </c>
      <c r="F279" s="50">
        <f>F272*E279</f>
        <v>21.905</v>
      </c>
      <c r="G279" s="119"/>
      <c r="H279" s="95">
        <f t="shared" si="16"/>
        <v>0</v>
      </c>
      <c r="I279" s="51"/>
      <c r="J279" s="96">
        <f t="shared" si="17"/>
        <v>0</v>
      </c>
      <c r="K279" s="97"/>
      <c r="L279" s="98">
        <f t="shared" si="18"/>
        <v>0</v>
      </c>
      <c r="M279" s="99">
        <f t="shared" si="19"/>
        <v>0</v>
      </c>
      <c r="N279" s="15"/>
    </row>
    <row r="280" spans="1:14" s="2" customFormat="1" ht="15" customHeight="1">
      <c r="A280" s="209"/>
      <c r="B280" s="94"/>
      <c r="C280" s="40" t="s">
        <v>110</v>
      </c>
      <c r="D280" s="42" t="s">
        <v>139</v>
      </c>
      <c r="E280" s="43">
        <v>19.6</v>
      </c>
      <c r="F280" s="50">
        <f>F272*E280</f>
        <v>330.26000000000005</v>
      </c>
      <c r="G280" s="119"/>
      <c r="H280" s="95">
        <f t="shared" si="16"/>
        <v>0</v>
      </c>
      <c r="I280" s="51"/>
      <c r="J280" s="96">
        <f t="shared" si="17"/>
        <v>0</v>
      </c>
      <c r="K280" s="97"/>
      <c r="L280" s="98">
        <f t="shared" si="18"/>
        <v>0</v>
      </c>
      <c r="M280" s="99">
        <f t="shared" si="19"/>
        <v>0</v>
      </c>
      <c r="N280" s="15"/>
    </row>
    <row r="281" spans="1:14" s="2" customFormat="1" ht="15" customHeight="1">
      <c r="A281" s="209"/>
      <c r="B281" s="94"/>
      <c r="C281" s="40" t="s">
        <v>111</v>
      </c>
      <c r="D281" s="42" t="s">
        <v>63</v>
      </c>
      <c r="E281" s="43">
        <v>1.2</v>
      </c>
      <c r="F281" s="50">
        <f>F272*E281</f>
        <v>20.220000000000002</v>
      </c>
      <c r="G281" s="119"/>
      <c r="H281" s="95">
        <f t="shared" si="16"/>
        <v>0</v>
      </c>
      <c r="I281" s="51"/>
      <c r="J281" s="96">
        <f t="shared" si="17"/>
        <v>0</v>
      </c>
      <c r="K281" s="97"/>
      <c r="L281" s="98">
        <f t="shared" si="18"/>
        <v>0</v>
      </c>
      <c r="M281" s="99">
        <f t="shared" si="19"/>
        <v>0</v>
      </c>
      <c r="N281" s="15"/>
    </row>
    <row r="282" spans="1:14" s="2" customFormat="1" ht="15" customHeight="1">
      <c r="A282" s="209"/>
      <c r="B282" s="42"/>
      <c r="C282" s="40" t="s">
        <v>112</v>
      </c>
      <c r="D282" s="42" t="s">
        <v>139</v>
      </c>
      <c r="E282" s="43">
        <v>1.3</v>
      </c>
      <c r="F282" s="50">
        <f>F272*E282</f>
        <v>21.905</v>
      </c>
      <c r="G282" s="119"/>
      <c r="H282" s="95">
        <f t="shared" si="16"/>
        <v>0</v>
      </c>
      <c r="I282" s="51"/>
      <c r="J282" s="96">
        <f t="shared" si="17"/>
        <v>0</v>
      </c>
      <c r="K282" s="97"/>
      <c r="L282" s="98">
        <f t="shared" si="18"/>
        <v>0</v>
      </c>
      <c r="M282" s="99">
        <f t="shared" si="19"/>
        <v>0</v>
      </c>
      <c r="N282" s="15"/>
    </row>
    <row r="283" spans="1:14" s="2" customFormat="1" ht="15" customHeight="1">
      <c r="A283" s="210"/>
      <c r="B283" s="42"/>
      <c r="C283" s="40" t="s">
        <v>31</v>
      </c>
      <c r="D283" s="42" t="s">
        <v>28</v>
      </c>
      <c r="E283" s="100">
        <v>0.0269</v>
      </c>
      <c r="F283" s="50">
        <f>F272*E283</f>
        <v>0.45326500000000003</v>
      </c>
      <c r="G283" s="51"/>
      <c r="H283" s="95">
        <f t="shared" si="16"/>
        <v>0</v>
      </c>
      <c r="I283" s="51"/>
      <c r="J283" s="96">
        <f t="shared" si="17"/>
        <v>0</v>
      </c>
      <c r="K283" s="97"/>
      <c r="L283" s="98">
        <f t="shared" si="18"/>
        <v>0</v>
      </c>
      <c r="M283" s="99">
        <f t="shared" si="19"/>
        <v>0</v>
      </c>
      <c r="N283" s="15"/>
    </row>
    <row r="284" spans="1:14" s="2" customFormat="1" ht="39.75" customHeight="1">
      <c r="A284" s="208">
        <v>3</v>
      </c>
      <c r="B284" s="94" t="s">
        <v>120</v>
      </c>
      <c r="C284" s="40" t="s">
        <v>48</v>
      </c>
      <c r="D284" s="42" t="s">
        <v>5</v>
      </c>
      <c r="E284" s="43"/>
      <c r="F284" s="50">
        <v>123</v>
      </c>
      <c r="G284" s="51"/>
      <c r="H284" s="95"/>
      <c r="I284" s="51"/>
      <c r="J284" s="96"/>
      <c r="K284" s="97"/>
      <c r="L284" s="98"/>
      <c r="M284" s="99"/>
      <c r="N284" s="15"/>
    </row>
    <row r="285" spans="1:14" s="2" customFormat="1" ht="15" customHeight="1">
      <c r="A285" s="209"/>
      <c r="B285" s="42"/>
      <c r="C285" s="40" t="s">
        <v>29</v>
      </c>
      <c r="D285" s="42" t="s">
        <v>27</v>
      </c>
      <c r="E285" s="101">
        <v>0.535</v>
      </c>
      <c r="F285" s="50">
        <f>F284*E285</f>
        <v>65.805</v>
      </c>
      <c r="G285" s="51"/>
      <c r="H285" s="95">
        <f t="shared" si="16"/>
        <v>0</v>
      </c>
      <c r="I285" s="51"/>
      <c r="J285" s="96">
        <f t="shared" si="17"/>
        <v>0</v>
      </c>
      <c r="K285" s="97"/>
      <c r="L285" s="98">
        <f t="shared" si="18"/>
        <v>0</v>
      </c>
      <c r="M285" s="99">
        <f t="shared" si="19"/>
        <v>0</v>
      </c>
      <c r="N285" s="15"/>
    </row>
    <row r="286" spans="1:14" s="2" customFormat="1" ht="15" customHeight="1">
      <c r="A286" s="209"/>
      <c r="B286" s="42"/>
      <c r="C286" s="40" t="s">
        <v>30</v>
      </c>
      <c r="D286" s="42" t="s">
        <v>28</v>
      </c>
      <c r="E286" s="101">
        <v>0.012</v>
      </c>
      <c r="F286" s="50">
        <f>F284*E286</f>
        <v>1.476</v>
      </c>
      <c r="G286" s="51"/>
      <c r="H286" s="95">
        <f t="shared" si="16"/>
        <v>0</v>
      </c>
      <c r="I286" s="51"/>
      <c r="J286" s="96">
        <f t="shared" si="17"/>
        <v>0</v>
      </c>
      <c r="K286" s="97"/>
      <c r="L286" s="98">
        <f t="shared" si="18"/>
        <v>0</v>
      </c>
      <c r="M286" s="99">
        <f t="shared" si="19"/>
        <v>0</v>
      </c>
      <c r="N286" s="15"/>
    </row>
    <row r="287" spans="1:14" s="2" customFormat="1" ht="15" customHeight="1">
      <c r="A287" s="209"/>
      <c r="B287" s="42"/>
      <c r="C287" s="40" t="s">
        <v>49</v>
      </c>
      <c r="D287" s="42" t="s">
        <v>6</v>
      </c>
      <c r="E287" s="43">
        <v>0.37</v>
      </c>
      <c r="F287" s="50">
        <f>F284*E287</f>
        <v>45.51</v>
      </c>
      <c r="G287" s="119"/>
      <c r="H287" s="95">
        <f t="shared" si="16"/>
        <v>0</v>
      </c>
      <c r="I287" s="51"/>
      <c r="J287" s="96">
        <f t="shared" si="17"/>
        <v>0</v>
      </c>
      <c r="K287" s="97"/>
      <c r="L287" s="98">
        <f t="shared" si="18"/>
        <v>0</v>
      </c>
      <c r="M287" s="99">
        <f t="shared" si="19"/>
        <v>0</v>
      </c>
      <c r="N287" s="15"/>
    </row>
    <row r="288" spans="1:14" s="2" customFormat="1" ht="15" customHeight="1">
      <c r="A288" s="209"/>
      <c r="B288" s="42"/>
      <c r="C288" s="40" t="s">
        <v>50</v>
      </c>
      <c r="D288" s="42" t="s">
        <v>6</v>
      </c>
      <c r="E288" s="43">
        <v>0.63</v>
      </c>
      <c r="F288" s="50">
        <f>F284*E288</f>
        <v>77.49</v>
      </c>
      <c r="G288" s="119"/>
      <c r="H288" s="95">
        <f t="shared" si="16"/>
        <v>0</v>
      </c>
      <c r="I288" s="51"/>
      <c r="J288" s="96">
        <f t="shared" si="17"/>
        <v>0</v>
      </c>
      <c r="K288" s="97"/>
      <c r="L288" s="98">
        <f t="shared" si="18"/>
        <v>0</v>
      </c>
      <c r="M288" s="99">
        <f t="shared" si="19"/>
        <v>0</v>
      </c>
      <c r="N288" s="15"/>
    </row>
    <row r="289" spans="1:14" s="2" customFormat="1" ht="15" customHeight="1">
      <c r="A289" s="210"/>
      <c r="B289" s="42"/>
      <c r="C289" s="40" t="s">
        <v>31</v>
      </c>
      <c r="D289" s="42" t="s">
        <v>28</v>
      </c>
      <c r="E289" s="101">
        <v>0.016</v>
      </c>
      <c r="F289" s="50">
        <f>F284*E289</f>
        <v>1.968</v>
      </c>
      <c r="G289" s="51"/>
      <c r="H289" s="95">
        <f t="shared" si="16"/>
        <v>0</v>
      </c>
      <c r="I289" s="51"/>
      <c r="J289" s="96">
        <f t="shared" si="17"/>
        <v>0</v>
      </c>
      <c r="K289" s="97"/>
      <c r="L289" s="98">
        <f t="shared" si="18"/>
        <v>0</v>
      </c>
      <c r="M289" s="99">
        <f t="shared" si="19"/>
        <v>0</v>
      </c>
      <c r="N289" s="15"/>
    </row>
    <row r="290" spans="1:14" s="2" customFormat="1" ht="27.75" customHeight="1">
      <c r="A290" s="208">
        <v>4</v>
      </c>
      <c r="B290" s="94" t="s">
        <v>209</v>
      </c>
      <c r="C290" s="40" t="s">
        <v>51</v>
      </c>
      <c r="D290" s="42" t="s">
        <v>5</v>
      </c>
      <c r="E290" s="43"/>
      <c r="F290" s="50">
        <v>395.5</v>
      </c>
      <c r="G290" s="51"/>
      <c r="H290" s="95"/>
      <c r="I290" s="51"/>
      <c r="J290" s="96"/>
      <c r="K290" s="97"/>
      <c r="L290" s="98"/>
      <c r="M290" s="99"/>
      <c r="N290" s="15"/>
    </row>
    <row r="291" spans="1:14" s="2" customFormat="1" ht="15" customHeight="1">
      <c r="A291" s="209"/>
      <c r="B291" s="94"/>
      <c r="C291" s="40" t="s">
        <v>29</v>
      </c>
      <c r="D291" s="42" t="s">
        <v>27</v>
      </c>
      <c r="E291" s="101">
        <v>0.444</v>
      </c>
      <c r="F291" s="50">
        <f>F290*E291</f>
        <v>175.602</v>
      </c>
      <c r="G291" s="51"/>
      <c r="H291" s="95">
        <f t="shared" si="16"/>
        <v>0</v>
      </c>
      <c r="I291" s="51"/>
      <c r="J291" s="96">
        <f t="shared" si="17"/>
        <v>0</v>
      </c>
      <c r="K291" s="97"/>
      <c r="L291" s="98">
        <f t="shared" si="18"/>
        <v>0</v>
      </c>
      <c r="M291" s="99">
        <f t="shared" si="19"/>
        <v>0</v>
      </c>
      <c r="N291" s="15"/>
    </row>
    <row r="292" spans="1:14" s="2" customFormat="1" ht="15" customHeight="1">
      <c r="A292" s="209"/>
      <c r="B292" s="42"/>
      <c r="C292" s="40" t="s">
        <v>30</v>
      </c>
      <c r="D292" s="42" t="s">
        <v>28</v>
      </c>
      <c r="E292" s="101">
        <v>0.009</v>
      </c>
      <c r="F292" s="50">
        <f>F290*E292</f>
        <v>3.5595</v>
      </c>
      <c r="G292" s="51"/>
      <c r="H292" s="95">
        <f t="shared" si="16"/>
        <v>0</v>
      </c>
      <c r="I292" s="51"/>
      <c r="J292" s="96">
        <f t="shared" si="17"/>
        <v>0</v>
      </c>
      <c r="K292" s="97"/>
      <c r="L292" s="98">
        <f t="shared" si="18"/>
        <v>0</v>
      </c>
      <c r="M292" s="99">
        <f t="shared" si="19"/>
        <v>0</v>
      </c>
      <c r="N292" s="15"/>
    </row>
    <row r="293" spans="1:14" s="2" customFormat="1" ht="15" customHeight="1">
      <c r="A293" s="209"/>
      <c r="B293" s="42"/>
      <c r="C293" s="40" t="s">
        <v>49</v>
      </c>
      <c r="D293" s="42" t="s">
        <v>6</v>
      </c>
      <c r="E293" s="43">
        <v>0.34</v>
      </c>
      <c r="F293" s="50">
        <f>F290*E293</f>
        <v>134.47</v>
      </c>
      <c r="G293" s="119"/>
      <c r="H293" s="95">
        <f t="shared" si="16"/>
        <v>0</v>
      </c>
      <c r="I293" s="51"/>
      <c r="J293" s="96">
        <f t="shared" si="17"/>
        <v>0</v>
      </c>
      <c r="K293" s="97"/>
      <c r="L293" s="98">
        <f t="shared" si="18"/>
        <v>0</v>
      </c>
      <c r="M293" s="99">
        <f t="shared" si="19"/>
        <v>0</v>
      </c>
      <c r="N293" s="15"/>
    </row>
    <row r="294" spans="1:14" s="2" customFormat="1" ht="15" customHeight="1">
      <c r="A294" s="209"/>
      <c r="B294" s="94"/>
      <c r="C294" s="40" t="s">
        <v>50</v>
      </c>
      <c r="D294" s="42" t="s">
        <v>6</v>
      </c>
      <c r="E294" s="43">
        <v>0.63</v>
      </c>
      <c r="F294" s="50">
        <f>F290*E294</f>
        <v>249.165</v>
      </c>
      <c r="G294" s="119"/>
      <c r="H294" s="95">
        <f t="shared" si="16"/>
        <v>0</v>
      </c>
      <c r="I294" s="51"/>
      <c r="J294" s="96">
        <f t="shared" si="17"/>
        <v>0</v>
      </c>
      <c r="K294" s="97"/>
      <c r="L294" s="98">
        <f t="shared" si="18"/>
        <v>0</v>
      </c>
      <c r="M294" s="99">
        <f t="shared" si="19"/>
        <v>0</v>
      </c>
      <c r="N294" s="15"/>
    </row>
    <row r="295" spans="1:14" s="2" customFormat="1" ht="15" customHeight="1">
      <c r="A295" s="209"/>
      <c r="B295" s="94"/>
      <c r="C295" s="40" t="s">
        <v>31</v>
      </c>
      <c r="D295" s="42" t="s">
        <v>28</v>
      </c>
      <c r="E295" s="101">
        <v>0.014</v>
      </c>
      <c r="F295" s="50">
        <f>F290*E295</f>
        <v>5.537</v>
      </c>
      <c r="G295" s="51"/>
      <c r="H295" s="95">
        <f t="shared" si="16"/>
        <v>0</v>
      </c>
      <c r="I295" s="51"/>
      <c r="J295" s="96">
        <f t="shared" si="17"/>
        <v>0</v>
      </c>
      <c r="K295" s="97"/>
      <c r="L295" s="98">
        <f t="shared" si="18"/>
        <v>0</v>
      </c>
      <c r="M295" s="99">
        <f t="shared" si="19"/>
        <v>0</v>
      </c>
      <c r="N295" s="15"/>
    </row>
    <row r="296" spans="1:14" s="2" customFormat="1" ht="27.75" customHeight="1">
      <c r="A296" s="208">
        <v>5</v>
      </c>
      <c r="B296" s="94" t="s">
        <v>211</v>
      </c>
      <c r="C296" s="40" t="s">
        <v>213</v>
      </c>
      <c r="D296" s="42" t="s">
        <v>5</v>
      </c>
      <c r="E296" s="43"/>
      <c r="F296" s="50">
        <v>123</v>
      </c>
      <c r="G296" s="51"/>
      <c r="H296" s="95"/>
      <c r="I296" s="51"/>
      <c r="J296" s="96"/>
      <c r="K296" s="97"/>
      <c r="L296" s="98"/>
      <c r="M296" s="99"/>
      <c r="N296" s="15"/>
    </row>
    <row r="297" spans="1:14" s="2" customFormat="1" ht="15" customHeight="1">
      <c r="A297" s="209"/>
      <c r="B297" s="42"/>
      <c r="C297" s="40" t="s">
        <v>29</v>
      </c>
      <c r="D297" s="42" t="s">
        <v>27</v>
      </c>
      <c r="E297" s="101">
        <v>0.459</v>
      </c>
      <c r="F297" s="50">
        <f>F296*E297</f>
        <v>56.457</v>
      </c>
      <c r="G297" s="51"/>
      <c r="H297" s="95">
        <f t="shared" si="16"/>
        <v>0</v>
      </c>
      <c r="I297" s="51"/>
      <c r="J297" s="96">
        <f t="shared" si="17"/>
        <v>0</v>
      </c>
      <c r="K297" s="97"/>
      <c r="L297" s="98">
        <f t="shared" si="18"/>
        <v>0</v>
      </c>
      <c r="M297" s="99">
        <f t="shared" si="19"/>
        <v>0</v>
      </c>
      <c r="N297" s="15"/>
    </row>
    <row r="298" spans="1:14" s="2" customFormat="1" ht="15" customHeight="1">
      <c r="A298" s="209"/>
      <c r="B298" s="94"/>
      <c r="C298" s="40" t="s">
        <v>30</v>
      </c>
      <c r="D298" s="42" t="s">
        <v>28</v>
      </c>
      <c r="E298" s="100">
        <v>0.0023</v>
      </c>
      <c r="F298" s="50">
        <f>F296*E298</f>
        <v>0.2829</v>
      </c>
      <c r="G298" s="51"/>
      <c r="H298" s="95">
        <f t="shared" si="16"/>
        <v>0</v>
      </c>
      <c r="I298" s="51"/>
      <c r="J298" s="96">
        <f t="shared" si="17"/>
        <v>0</v>
      </c>
      <c r="K298" s="97"/>
      <c r="L298" s="98">
        <f t="shared" si="18"/>
        <v>0</v>
      </c>
      <c r="M298" s="99">
        <f t="shared" si="19"/>
        <v>0</v>
      </c>
      <c r="N298" s="15"/>
    </row>
    <row r="299" spans="1:14" s="2" customFormat="1" ht="15" customHeight="1">
      <c r="A299" s="209"/>
      <c r="B299" s="42"/>
      <c r="C299" s="40" t="s">
        <v>214</v>
      </c>
      <c r="D299" s="42" t="s">
        <v>131</v>
      </c>
      <c r="E299" s="123">
        <v>0.00035</v>
      </c>
      <c r="F299" s="50">
        <f>F296*E299</f>
        <v>0.04305</v>
      </c>
      <c r="G299" s="51"/>
      <c r="H299" s="95">
        <f t="shared" si="16"/>
        <v>0</v>
      </c>
      <c r="I299" s="51"/>
      <c r="J299" s="96">
        <f t="shared" si="17"/>
        <v>0</v>
      </c>
      <c r="K299" s="97"/>
      <c r="L299" s="98">
        <f t="shared" si="18"/>
        <v>0</v>
      </c>
      <c r="M299" s="99">
        <f t="shared" si="19"/>
        <v>0</v>
      </c>
      <c r="N299" s="15"/>
    </row>
    <row r="300" spans="1:14" s="2" customFormat="1" ht="15" customHeight="1">
      <c r="A300" s="209"/>
      <c r="B300" s="42"/>
      <c r="C300" s="40" t="s">
        <v>215</v>
      </c>
      <c r="D300" s="42" t="s">
        <v>7</v>
      </c>
      <c r="E300" s="123">
        <v>9E-05</v>
      </c>
      <c r="F300" s="50">
        <f>F296*E300</f>
        <v>0.01107</v>
      </c>
      <c r="G300" s="51"/>
      <c r="H300" s="95">
        <f t="shared" si="16"/>
        <v>0</v>
      </c>
      <c r="I300" s="51"/>
      <c r="J300" s="96">
        <f t="shared" si="17"/>
        <v>0</v>
      </c>
      <c r="K300" s="97"/>
      <c r="L300" s="98">
        <f t="shared" si="18"/>
        <v>0</v>
      </c>
      <c r="M300" s="99">
        <f t="shared" si="19"/>
        <v>0</v>
      </c>
      <c r="N300" s="15"/>
    </row>
    <row r="301" spans="1:14" s="2" customFormat="1" ht="15" customHeight="1">
      <c r="A301" s="210"/>
      <c r="B301" s="42"/>
      <c r="C301" s="40" t="s">
        <v>216</v>
      </c>
      <c r="D301" s="42" t="s">
        <v>5</v>
      </c>
      <c r="E301" s="101">
        <v>0.034</v>
      </c>
      <c r="F301" s="50">
        <f>F296*E301</f>
        <v>4.182</v>
      </c>
      <c r="G301" s="51"/>
      <c r="H301" s="95">
        <f t="shared" si="16"/>
        <v>0</v>
      </c>
      <c r="I301" s="51"/>
      <c r="J301" s="96">
        <f t="shared" si="17"/>
        <v>0</v>
      </c>
      <c r="K301" s="97"/>
      <c r="L301" s="98">
        <f t="shared" si="18"/>
        <v>0</v>
      </c>
      <c r="M301" s="99">
        <f t="shared" si="19"/>
        <v>0</v>
      </c>
      <c r="N301" s="15"/>
    </row>
    <row r="302" spans="1:14" s="2" customFormat="1" ht="27.75" customHeight="1">
      <c r="A302" s="208">
        <v>6</v>
      </c>
      <c r="B302" s="94" t="s">
        <v>212</v>
      </c>
      <c r="C302" s="40" t="s">
        <v>217</v>
      </c>
      <c r="D302" s="42" t="s">
        <v>5</v>
      </c>
      <c r="E302" s="43"/>
      <c r="F302" s="50">
        <v>6</v>
      </c>
      <c r="G302" s="51"/>
      <c r="H302" s="95"/>
      <c r="I302" s="51"/>
      <c r="J302" s="96"/>
      <c r="K302" s="97"/>
      <c r="L302" s="98"/>
      <c r="M302" s="99"/>
      <c r="N302" s="15"/>
    </row>
    <row r="303" spans="1:14" s="2" customFormat="1" ht="15" customHeight="1">
      <c r="A303" s="209"/>
      <c r="B303" s="42"/>
      <c r="C303" s="40" t="s">
        <v>29</v>
      </c>
      <c r="D303" s="42" t="s">
        <v>27</v>
      </c>
      <c r="E303" s="43">
        <v>0.68</v>
      </c>
      <c r="F303" s="50">
        <f>F302*E303</f>
        <v>4.08</v>
      </c>
      <c r="G303" s="51"/>
      <c r="H303" s="95">
        <f t="shared" si="16"/>
        <v>0</v>
      </c>
      <c r="I303" s="51"/>
      <c r="J303" s="96">
        <f t="shared" si="17"/>
        <v>0</v>
      </c>
      <c r="K303" s="97"/>
      <c r="L303" s="98">
        <f t="shared" si="18"/>
        <v>0</v>
      </c>
      <c r="M303" s="99">
        <f t="shared" si="19"/>
        <v>0</v>
      </c>
      <c r="N303" s="15"/>
    </row>
    <row r="304" spans="1:14" s="2" customFormat="1" ht="15" customHeight="1">
      <c r="A304" s="209"/>
      <c r="B304" s="42"/>
      <c r="C304" s="40" t="s">
        <v>30</v>
      </c>
      <c r="D304" s="42" t="s">
        <v>28</v>
      </c>
      <c r="E304" s="101">
        <v>0.003</v>
      </c>
      <c r="F304" s="50">
        <f>F302*E304</f>
        <v>0.018000000000000002</v>
      </c>
      <c r="G304" s="51"/>
      <c r="H304" s="95">
        <f t="shared" si="16"/>
        <v>0</v>
      </c>
      <c r="I304" s="51"/>
      <c r="J304" s="96">
        <f t="shared" si="17"/>
        <v>0</v>
      </c>
      <c r="K304" s="97"/>
      <c r="L304" s="98">
        <f t="shared" si="18"/>
        <v>0</v>
      </c>
      <c r="M304" s="99">
        <f t="shared" si="19"/>
        <v>0</v>
      </c>
      <c r="N304" s="15"/>
    </row>
    <row r="305" spans="1:14" s="2" customFormat="1" ht="15" customHeight="1">
      <c r="A305" s="209"/>
      <c r="B305" s="42"/>
      <c r="C305" s="40" t="s">
        <v>218</v>
      </c>
      <c r="D305" s="42" t="s">
        <v>6</v>
      </c>
      <c r="E305" s="101">
        <v>0.246</v>
      </c>
      <c r="F305" s="50">
        <f>F302*E305</f>
        <v>1.476</v>
      </c>
      <c r="G305" s="119"/>
      <c r="H305" s="95">
        <f t="shared" si="16"/>
        <v>0</v>
      </c>
      <c r="I305" s="51"/>
      <c r="J305" s="96">
        <f t="shared" si="17"/>
        <v>0</v>
      </c>
      <c r="K305" s="97"/>
      <c r="L305" s="98">
        <f t="shared" si="18"/>
        <v>0</v>
      </c>
      <c r="M305" s="99">
        <f t="shared" si="19"/>
        <v>0</v>
      </c>
      <c r="N305" s="15"/>
    </row>
    <row r="306" spans="1:14" s="2" customFormat="1" ht="15" customHeight="1">
      <c r="A306" s="209"/>
      <c r="B306" s="94"/>
      <c r="C306" s="40" t="s">
        <v>219</v>
      </c>
      <c r="D306" s="42" t="s">
        <v>6</v>
      </c>
      <c r="E306" s="101">
        <v>0.027</v>
      </c>
      <c r="F306" s="50">
        <f>F302*E306</f>
        <v>0.162</v>
      </c>
      <c r="G306" s="119"/>
      <c r="H306" s="95">
        <f t="shared" si="16"/>
        <v>0</v>
      </c>
      <c r="I306" s="51"/>
      <c r="J306" s="96">
        <f t="shared" si="17"/>
        <v>0</v>
      </c>
      <c r="K306" s="97"/>
      <c r="L306" s="98">
        <f t="shared" si="18"/>
        <v>0</v>
      </c>
      <c r="M306" s="99">
        <f t="shared" si="19"/>
        <v>0</v>
      </c>
      <c r="N306" s="15"/>
    </row>
    <row r="307" spans="1:14" s="2" customFormat="1" ht="15" customHeight="1">
      <c r="A307" s="210"/>
      <c r="B307" s="42"/>
      <c r="C307" s="40" t="s">
        <v>31</v>
      </c>
      <c r="D307" s="42" t="s">
        <v>28</v>
      </c>
      <c r="E307" s="100">
        <v>0.0019</v>
      </c>
      <c r="F307" s="124">
        <f>F302*E307</f>
        <v>0.0114</v>
      </c>
      <c r="G307" s="51"/>
      <c r="H307" s="95">
        <f t="shared" si="16"/>
        <v>0</v>
      </c>
      <c r="I307" s="51"/>
      <c r="J307" s="96">
        <f t="shared" si="17"/>
        <v>0</v>
      </c>
      <c r="K307" s="97"/>
      <c r="L307" s="98">
        <f t="shared" si="18"/>
        <v>0</v>
      </c>
      <c r="M307" s="99">
        <f t="shared" si="19"/>
        <v>0</v>
      </c>
      <c r="N307" s="15"/>
    </row>
    <row r="308" spans="1:14" s="2" customFormat="1" ht="27.75" customHeight="1">
      <c r="A308" s="208">
        <v>7</v>
      </c>
      <c r="B308" s="94" t="s">
        <v>212</v>
      </c>
      <c r="C308" s="40" t="s">
        <v>220</v>
      </c>
      <c r="D308" s="42" t="s">
        <v>5</v>
      </c>
      <c r="E308" s="43"/>
      <c r="F308" s="50">
        <v>11.2</v>
      </c>
      <c r="G308" s="51"/>
      <c r="H308" s="95"/>
      <c r="I308" s="51"/>
      <c r="J308" s="96"/>
      <c r="K308" s="97"/>
      <c r="L308" s="98"/>
      <c r="M308" s="99"/>
      <c r="N308" s="15"/>
    </row>
    <row r="309" spans="1:14" s="2" customFormat="1" ht="15" customHeight="1">
      <c r="A309" s="209"/>
      <c r="B309" s="42"/>
      <c r="C309" s="40" t="s">
        <v>29</v>
      </c>
      <c r="D309" s="42" t="s">
        <v>27</v>
      </c>
      <c r="E309" s="43">
        <v>0.68</v>
      </c>
      <c r="F309" s="50">
        <f>F308*E309</f>
        <v>7.616</v>
      </c>
      <c r="G309" s="51"/>
      <c r="H309" s="95">
        <f t="shared" si="16"/>
        <v>0</v>
      </c>
      <c r="I309" s="51"/>
      <c r="J309" s="96">
        <f t="shared" si="17"/>
        <v>0</v>
      </c>
      <c r="K309" s="97"/>
      <c r="L309" s="98">
        <f t="shared" si="18"/>
        <v>0</v>
      </c>
      <c r="M309" s="99">
        <f t="shared" si="19"/>
        <v>0</v>
      </c>
      <c r="N309" s="15"/>
    </row>
    <row r="310" spans="1:14" s="2" customFormat="1" ht="15" customHeight="1">
      <c r="A310" s="209"/>
      <c r="B310" s="42"/>
      <c r="C310" s="40" t="s">
        <v>30</v>
      </c>
      <c r="D310" s="42" t="s">
        <v>28</v>
      </c>
      <c r="E310" s="101">
        <v>0.003</v>
      </c>
      <c r="F310" s="50">
        <f>F308*E310</f>
        <v>0.0336</v>
      </c>
      <c r="G310" s="51"/>
      <c r="H310" s="95">
        <f t="shared" si="16"/>
        <v>0</v>
      </c>
      <c r="I310" s="51"/>
      <c r="J310" s="96">
        <f t="shared" si="17"/>
        <v>0</v>
      </c>
      <c r="K310" s="97"/>
      <c r="L310" s="98">
        <f t="shared" si="18"/>
        <v>0</v>
      </c>
      <c r="M310" s="99">
        <f t="shared" si="19"/>
        <v>0</v>
      </c>
      <c r="N310" s="15"/>
    </row>
    <row r="311" spans="1:14" s="2" customFormat="1" ht="15" customHeight="1">
      <c r="A311" s="209"/>
      <c r="B311" s="42"/>
      <c r="C311" s="40" t="s">
        <v>218</v>
      </c>
      <c r="D311" s="42" t="s">
        <v>6</v>
      </c>
      <c r="E311" s="101">
        <v>0.246</v>
      </c>
      <c r="F311" s="50">
        <f>F308*E311</f>
        <v>2.7552</v>
      </c>
      <c r="G311" s="119"/>
      <c r="H311" s="95">
        <f t="shared" si="16"/>
        <v>0</v>
      </c>
      <c r="I311" s="51"/>
      <c r="J311" s="96">
        <f t="shared" si="17"/>
        <v>0</v>
      </c>
      <c r="K311" s="97"/>
      <c r="L311" s="98">
        <f t="shared" si="18"/>
        <v>0</v>
      </c>
      <c r="M311" s="99">
        <f t="shared" si="19"/>
        <v>0</v>
      </c>
      <c r="N311" s="15"/>
    </row>
    <row r="312" spans="1:14" s="2" customFormat="1" ht="15" customHeight="1">
      <c r="A312" s="209"/>
      <c r="B312" s="42"/>
      <c r="C312" s="40" t="s">
        <v>219</v>
      </c>
      <c r="D312" s="42" t="s">
        <v>6</v>
      </c>
      <c r="E312" s="101">
        <v>0.027</v>
      </c>
      <c r="F312" s="50">
        <f>F308*E312</f>
        <v>0.3024</v>
      </c>
      <c r="G312" s="119"/>
      <c r="H312" s="95">
        <f t="shared" si="16"/>
        <v>0</v>
      </c>
      <c r="I312" s="51"/>
      <c r="J312" s="96">
        <f t="shared" si="17"/>
        <v>0</v>
      </c>
      <c r="K312" s="97"/>
      <c r="L312" s="98">
        <f t="shared" si="18"/>
        <v>0</v>
      </c>
      <c r="M312" s="99">
        <f t="shared" si="19"/>
        <v>0</v>
      </c>
      <c r="N312" s="15"/>
    </row>
    <row r="313" spans="1:14" s="2" customFormat="1" ht="15" customHeight="1">
      <c r="A313" s="210"/>
      <c r="B313" s="42"/>
      <c r="C313" s="40" t="s">
        <v>31</v>
      </c>
      <c r="D313" s="42" t="s">
        <v>28</v>
      </c>
      <c r="E313" s="100">
        <v>0.0019</v>
      </c>
      <c r="F313" s="50">
        <f>F308*E313</f>
        <v>0.02128</v>
      </c>
      <c r="G313" s="51"/>
      <c r="H313" s="95">
        <f t="shared" si="16"/>
        <v>0</v>
      </c>
      <c r="I313" s="51"/>
      <c r="J313" s="96">
        <f t="shared" si="17"/>
        <v>0</v>
      </c>
      <c r="K313" s="97"/>
      <c r="L313" s="98">
        <f t="shared" si="18"/>
        <v>0</v>
      </c>
      <c r="M313" s="99">
        <f t="shared" si="19"/>
        <v>0</v>
      </c>
      <c r="N313" s="15"/>
    </row>
    <row r="314" spans="1:14" s="2" customFormat="1" ht="15" customHeight="1">
      <c r="A314" s="206"/>
      <c r="B314" s="61"/>
      <c r="C314" s="34" t="s">
        <v>33</v>
      </c>
      <c r="D314" s="61"/>
      <c r="E314" s="24"/>
      <c r="F314" s="25"/>
      <c r="G314" s="26"/>
      <c r="H314" s="89"/>
      <c r="I314" s="26"/>
      <c r="J314" s="90"/>
      <c r="K314" s="27"/>
      <c r="L314" s="92"/>
      <c r="M314" s="93"/>
      <c r="N314" s="15"/>
    </row>
    <row r="315" spans="1:14" s="2" customFormat="1" ht="27.75" customHeight="1">
      <c r="A315" s="247">
        <v>1</v>
      </c>
      <c r="B315" s="120" t="s">
        <v>190</v>
      </c>
      <c r="C315" s="62" t="s">
        <v>223</v>
      </c>
      <c r="D315" s="61" t="s">
        <v>5</v>
      </c>
      <c r="E315" s="24"/>
      <c r="F315" s="25">
        <v>7.5</v>
      </c>
      <c r="G315" s="26"/>
      <c r="H315" s="89"/>
      <c r="I315" s="26"/>
      <c r="J315" s="90"/>
      <c r="K315" s="27"/>
      <c r="L315" s="92"/>
      <c r="M315" s="93"/>
      <c r="N315" s="15"/>
    </row>
    <row r="316" spans="1:14" s="2" customFormat="1" ht="15" customHeight="1">
      <c r="A316" s="248"/>
      <c r="B316" s="61"/>
      <c r="C316" s="62" t="s">
        <v>29</v>
      </c>
      <c r="D316" s="61" t="s">
        <v>27</v>
      </c>
      <c r="E316" s="24">
        <v>34.9</v>
      </c>
      <c r="F316" s="25">
        <f>F315*E316</f>
        <v>261.75</v>
      </c>
      <c r="G316" s="26"/>
      <c r="H316" s="89">
        <f t="shared" si="16"/>
        <v>0</v>
      </c>
      <c r="I316" s="26"/>
      <c r="J316" s="90">
        <f t="shared" si="17"/>
        <v>0</v>
      </c>
      <c r="K316" s="27"/>
      <c r="L316" s="92">
        <f t="shared" si="18"/>
        <v>0</v>
      </c>
      <c r="M316" s="93">
        <f t="shared" si="19"/>
        <v>0</v>
      </c>
      <c r="N316" s="15"/>
    </row>
    <row r="317" spans="1:14" s="2" customFormat="1" ht="15" customHeight="1">
      <c r="A317" s="248"/>
      <c r="B317" s="61"/>
      <c r="C317" s="62" t="s">
        <v>30</v>
      </c>
      <c r="D317" s="61" t="s">
        <v>28</v>
      </c>
      <c r="E317" s="24">
        <v>4.07</v>
      </c>
      <c r="F317" s="25">
        <f>F315*E317</f>
        <v>30.525000000000002</v>
      </c>
      <c r="G317" s="26"/>
      <c r="H317" s="89">
        <f t="shared" si="16"/>
        <v>0</v>
      </c>
      <c r="I317" s="26"/>
      <c r="J317" s="90">
        <f t="shared" si="17"/>
        <v>0</v>
      </c>
      <c r="K317" s="27"/>
      <c r="L317" s="92">
        <f t="shared" si="18"/>
        <v>0</v>
      </c>
      <c r="M317" s="93">
        <f t="shared" si="19"/>
        <v>0</v>
      </c>
      <c r="N317" s="15"/>
    </row>
    <row r="318" spans="1:14" s="2" customFormat="1" ht="15" customHeight="1">
      <c r="A318" s="248"/>
      <c r="B318" s="61"/>
      <c r="C318" s="62" t="s">
        <v>194</v>
      </c>
      <c r="D318" s="61" t="s">
        <v>6</v>
      </c>
      <c r="E318" s="24">
        <v>3.3</v>
      </c>
      <c r="F318" s="25">
        <f>F315*E318</f>
        <v>24.75</v>
      </c>
      <c r="G318" s="125"/>
      <c r="H318" s="89">
        <f t="shared" si="16"/>
        <v>0</v>
      </c>
      <c r="I318" s="26"/>
      <c r="J318" s="90">
        <f t="shared" si="17"/>
        <v>0</v>
      </c>
      <c r="K318" s="27"/>
      <c r="L318" s="92">
        <f t="shared" si="18"/>
        <v>0</v>
      </c>
      <c r="M318" s="93">
        <f t="shared" si="19"/>
        <v>0</v>
      </c>
      <c r="N318" s="15"/>
    </row>
    <row r="319" spans="1:14" s="2" customFormat="1" ht="15" customHeight="1">
      <c r="A319" s="248"/>
      <c r="B319" s="61"/>
      <c r="C319" s="62" t="s">
        <v>224</v>
      </c>
      <c r="D319" s="61" t="s">
        <v>5</v>
      </c>
      <c r="E319" s="24"/>
      <c r="F319" s="25">
        <v>7.17</v>
      </c>
      <c r="G319" s="125"/>
      <c r="H319" s="89">
        <f t="shared" si="16"/>
        <v>0</v>
      </c>
      <c r="I319" s="26"/>
      <c r="J319" s="90">
        <f t="shared" si="17"/>
        <v>0</v>
      </c>
      <c r="K319" s="27"/>
      <c r="L319" s="92">
        <f t="shared" si="18"/>
        <v>0</v>
      </c>
      <c r="M319" s="93">
        <f t="shared" si="19"/>
        <v>0</v>
      </c>
      <c r="N319" s="15"/>
    </row>
    <row r="320" spans="1:14" s="2" customFormat="1" ht="15" customHeight="1">
      <c r="A320" s="248"/>
      <c r="B320" s="61"/>
      <c r="C320" s="62" t="s">
        <v>195</v>
      </c>
      <c r="D320" s="61" t="s">
        <v>6</v>
      </c>
      <c r="E320" s="24">
        <v>1.1</v>
      </c>
      <c r="F320" s="25">
        <f>F315*E320</f>
        <v>8.25</v>
      </c>
      <c r="G320" s="125"/>
      <c r="H320" s="89">
        <f t="shared" si="16"/>
        <v>0</v>
      </c>
      <c r="I320" s="26"/>
      <c r="J320" s="90">
        <f t="shared" si="17"/>
        <v>0</v>
      </c>
      <c r="K320" s="27"/>
      <c r="L320" s="92">
        <f t="shared" si="18"/>
        <v>0</v>
      </c>
      <c r="M320" s="93">
        <f t="shared" si="19"/>
        <v>0</v>
      </c>
      <c r="N320" s="15"/>
    </row>
    <row r="321" spans="1:14" s="2" customFormat="1" ht="15" customHeight="1">
      <c r="A321" s="249"/>
      <c r="B321" s="61"/>
      <c r="C321" s="62" t="s">
        <v>31</v>
      </c>
      <c r="D321" s="61" t="s">
        <v>28</v>
      </c>
      <c r="E321" s="24">
        <v>2.78</v>
      </c>
      <c r="F321" s="25">
        <f>F315*E321</f>
        <v>20.849999999999998</v>
      </c>
      <c r="G321" s="26"/>
      <c r="H321" s="89">
        <f t="shared" si="16"/>
        <v>0</v>
      </c>
      <c r="I321" s="26"/>
      <c r="J321" s="90">
        <f t="shared" si="17"/>
        <v>0</v>
      </c>
      <c r="K321" s="27"/>
      <c r="L321" s="92">
        <f t="shared" si="18"/>
        <v>0</v>
      </c>
      <c r="M321" s="93">
        <f t="shared" si="19"/>
        <v>0</v>
      </c>
      <c r="N321" s="15"/>
    </row>
    <row r="322" spans="1:14" s="2" customFormat="1" ht="27.75" customHeight="1">
      <c r="A322" s="208">
        <v>2</v>
      </c>
      <c r="B322" s="94" t="s">
        <v>212</v>
      </c>
      <c r="C322" s="40" t="s">
        <v>225</v>
      </c>
      <c r="D322" s="42" t="s">
        <v>5</v>
      </c>
      <c r="E322" s="43"/>
      <c r="F322" s="50">
        <v>15</v>
      </c>
      <c r="G322" s="51"/>
      <c r="H322" s="95"/>
      <c r="I322" s="51"/>
      <c r="J322" s="96"/>
      <c r="K322" s="97"/>
      <c r="L322" s="98"/>
      <c r="M322" s="99"/>
      <c r="N322" s="15"/>
    </row>
    <row r="323" spans="1:14" s="2" customFormat="1" ht="15" customHeight="1">
      <c r="A323" s="209"/>
      <c r="B323" s="42"/>
      <c r="C323" s="40" t="s">
        <v>29</v>
      </c>
      <c r="D323" s="42" t="s">
        <v>27</v>
      </c>
      <c r="E323" s="43">
        <v>0.68</v>
      </c>
      <c r="F323" s="50">
        <f>F322*E323</f>
        <v>10.200000000000001</v>
      </c>
      <c r="G323" s="51"/>
      <c r="H323" s="95">
        <f t="shared" si="16"/>
        <v>0</v>
      </c>
      <c r="I323" s="51"/>
      <c r="J323" s="96">
        <f t="shared" si="17"/>
        <v>0</v>
      </c>
      <c r="K323" s="97"/>
      <c r="L323" s="98">
        <f t="shared" si="18"/>
        <v>0</v>
      </c>
      <c r="M323" s="99">
        <f t="shared" si="19"/>
        <v>0</v>
      </c>
      <c r="N323" s="15"/>
    </row>
    <row r="324" spans="1:14" s="2" customFormat="1" ht="15" customHeight="1">
      <c r="A324" s="209"/>
      <c r="B324" s="42"/>
      <c r="C324" s="40" t="s">
        <v>30</v>
      </c>
      <c r="D324" s="42" t="s">
        <v>28</v>
      </c>
      <c r="E324" s="100">
        <v>0.0003</v>
      </c>
      <c r="F324" s="124">
        <f>F322*E324</f>
        <v>0.0045</v>
      </c>
      <c r="G324" s="51"/>
      <c r="H324" s="95">
        <f t="shared" si="16"/>
        <v>0</v>
      </c>
      <c r="I324" s="51"/>
      <c r="J324" s="96">
        <f t="shared" si="17"/>
        <v>0</v>
      </c>
      <c r="K324" s="97"/>
      <c r="L324" s="98">
        <f t="shared" si="18"/>
        <v>0</v>
      </c>
      <c r="M324" s="99">
        <f t="shared" si="19"/>
        <v>0</v>
      </c>
      <c r="N324" s="15"/>
    </row>
    <row r="325" spans="1:14" s="2" customFormat="1" ht="15" customHeight="1">
      <c r="A325" s="209"/>
      <c r="B325" s="42"/>
      <c r="C325" s="40" t="s">
        <v>218</v>
      </c>
      <c r="D325" s="42" t="s">
        <v>6</v>
      </c>
      <c r="E325" s="101">
        <v>0.251</v>
      </c>
      <c r="F325" s="50">
        <f>F322*E325</f>
        <v>3.765</v>
      </c>
      <c r="G325" s="119"/>
      <c r="H325" s="95">
        <f t="shared" si="16"/>
        <v>0</v>
      </c>
      <c r="I325" s="51"/>
      <c r="J325" s="96">
        <f t="shared" si="17"/>
        <v>0</v>
      </c>
      <c r="K325" s="97"/>
      <c r="L325" s="98">
        <f t="shared" si="18"/>
        <v>0</v>
      </c>
      <c r="M325" s="99">
        <f t="shared" si="19"/>
        <v>0</v>
      </c>
      <c r="N325" s="15"/>
    </row>
    <row r="326" spans="1:14" s="2" customFormat="1" ht="15" customHeight="1">
      <c r="A326" s="209"/>
      <c r="B326" s="42"/>
      <c r="C326" s="40" t="s">
        <v>219</v>
      </c>
      <c r="D326" s="42" t="s">
        <v>6</v>
      </c>
      <c r="E326" s="101">
        <v>0.027</v>
      </c>
      <c r="F326" s="50">
        <f>F322*E326</f>
        <v>0.40499999999999997</v>
      </c>
      <c r="G326" s="119"/>
      <c r="H326" s="95">
        <f t="shared" si="16"/>
        <v>0</v>
      </c>
      <c r="I326" s="51"/>
      <c r="J326" s="96">
        <f t="shared" si="17"/>
        <v>0</v>
      </c>
      <c r="K326" s="97"/>
      <c r="L326" s="98">
        <f t="shared" si="18"/>
        <v>0</v>
      </c>
      <c r="M326" s="99">
        <f t="shared" si="19"/>
        <v>0</v>
      </c>
      <c r="N326" s="15"/>
    </row>
    <row r="327" spans="1:14" s="2" customFormat="1" ht="15" customHeight="1">
      <c r="A327" s="210"/>
      <c r="B327" s="94"/>
      <c r="C327" s="40" t="s">
        <v>31</v>
      </c>
      <c r="D327" s="42" t="s">
        <v>28</v>
      </c>
      <c r="E327" s="100">
        <v>0.0019</v>
      </c>
      <c r="F327" s="50">
        <f>F322*E327</f>
        <v>0.0285</v>
      </c>
      <c r="G327" s="51"/>
      <c r="H327" s="95">
        <f t="shared" si="16"/>
        <v>0</v>
      </c>
      <c r="I327" s="51"/>
      <c r="J327" s="96">
        <f t="shared" si="17"/>
        <v>0</v>
      </c>
      <c r="K327" s="97"/>
      <c r="L327" s="98">
        <f t="shared" si="18"/>
        <v>0</v>
      </c>
      <c r="M327" s="99">
        <f t="shared" si="19"/>
        <v>0</v>
      </c>
      <c r="N327" s="15"/>
    </row>
    <row r="328" spans="1:14" s="2" customFormat="1" ht="27" customHeight="1">
      <c r="A328" s="247">
        <v>3</v>
      </c>
      <c r="B328" s="120" t="s">
        <v>190</v>
      </c>
      <c r="C328" s="62" t="s">
        <v>329</v>
      </c>
      <c r="D328" s="61" t="s">
        <v>5</v>
      </c>
      <c r="E328" s="24"/>
      <c r="F328" s="25">
        <v>5.28</v>
      </c>
      <c r="G328" s="26"/>
      <c r="H328" s="89"/>
      <c r="I328" s="26"/>
      <c r="J328" s="90"/>
      <c r="K328" s="27"/>
      <c r="L328" s="92"/>
      <c r="M328" s="93"/>
      <c r="N328" s="15"/>
    </row>
    <row r="329" spans="1:14" s="2" customFormat="1" ht="15" customHeight="1">
      <c r="A329" s="248"/>
      <c r="B329" s="61"/>
      <c r="C329" s="62" t="s">
        <v>29</v>
      </c>
      <c r="D329" s="61" t="s">
        <v>27</v>
      </c>
      <c r="E329" s="24">
        <v>34.9</v>
      </c>
      <c r="F329" s="25">
        <f>F328*E329</f>
        <v>184.272</v>
      </c>
      <c r="G329" s="26"/>
      <c r="H329" s="89">
        <f aca="true" t="shared" si="20" ref="H329:H334">G329*F329</f>
        <v>0</v>
      </c>
      <c r="I329" s="26"/>
      <c r="J329" s="90">
        <f aca="true" t="shared" si="21" ref="J329:J334">I329*F329</f>
        <v>0</v>
      </c>
      <c r="K329" s="27"/>
      <c r="L329" s="92">
        <f aca="true" t="shared" si="22" ref="L329:L334">K329*F329</f>
        <v>0</v>
      </c>
      <c r="M329" s="93">
        <f aca="true" t="shared" si="23" ref="M329:M334">J329+H329+L329</f>
        <v>0</v>
      </c>
      <c r="N329" s="15"/>
    </row>
    <row r="330" spans="1:14" s="2" customFormat="1" ht="15" customHeight="1">
      <c r="A330" s="248"/>
      <c r="B330" s="61"/>
      <c r="C330" s="62" t="s">
        <v>30</v>
      </c>
      <c r="D330" s="61" t="s">
        <v>28</v>
      </c>
      <c r="E330" s="24">
        <v>4.07</v>
      </c>
      <c r="F330" s="25">
        <f>F328*E330</f>
        <v>21.489600000000003</v>
      </c>
      <c r="G330" s="26"/>
      <c r="H330" s="89">
        <f t="shared" si="20"/>
        <v>0</v>
      </c>
      <c r="I330" s="26"/>
      <c r="J330" s="90">
        <f t="shared" si="21"/>
        <v>0</v>
      </c>
      <c r="K330" s="27"/>
      <c r="L330" s="92">
        <f t="shared" si="22"/>
        <v>0</v>
      </c>
      <c r="M330" s="93">
        <f t="shared" si="23"/>
        <v>0</v>
      </c>
      <c r="N330" s="15"/>
    </row>
    <row r="331" spans="1:14" s="2" customFormat="1" ht="15" customHeight="1">
      <c r="A331" s="248"/>
      <c r="B331" s="61"/>
      <c r="C331" s="62" t="s">
        <v>194</v>
      </c>
      <c r="D331" s="61" t="s">
        <v>6</v>
      </c>
      <c r="E331" s="24">
        <v>3.3</v>
      </c>
      <c r="F331" s="25">
        <f>F328*E331</f>
        <v>17.424</v>
      </c>
      <c r="G331" s="125"/>
      <c r="H331" s="89">
        <f t="shared" si="20"/>
        <v>0</v>
      </c>
      <c r="I331" s="26"/>
      <c r="J331" s="90">
        <f t="shared" si="21"/>
        <v>0</v>
      </c>
      <c r="K331" s="27"/>
      <c r="L331" s="92">
        <f t="shared" si="22"/>
        <v>0</v>
      </c>
      <c r="M331" s="93">
        <f t="shared" si="23"/>
        <v>0</v>
      </c>
      <c r="N331" s="15"/>
    </row>
    <row r="332" spans="1:14" s="2" customFormat="1" ht="15" customHeight="1">
      <c r="A332" s="248"/>
      <c r="B332" s="61"/>
      <c r="C332" s="62" t="s">
        <v>330</v>
      </c>
      <c r="D332" s="61" t="s">
        <v>5</v>
      </c>
      <c r="E332" s="24"/>
      <c r="F332" s="25">
        <v>7.17</v>
      </c>
      <c r="G332" s="125"/>
      <c r="H332" s="89">
        <f t="shared" si="20"/>
        <v>0</v>
      </c>
      <c r="I332" s="26"/>
      <c r="J332" s="90">
        <f t="shared" si="21"/>
        <v>0</v>
      </c>
      <c r="K332" s="27"/>
      <c r="L332" s="92">
        <f t="shared" si="22"/>
        <v>0</v>
      </c>
      <c r="M332" s="93">
        <f t="shared" si="23"/>
        <v>0</v>
      </c>
      <c r="N332" s="15"/>
    </row>
    <row r="333" spans="1:14" s="2" customFormat="1" ht="15" customHeight="1">
      <c r="A333" s="248"/>
      <c r="B333" s="61"/>
      <c r="C333" s="62" t="s">
        <v>195</v>
      </c>
      <c r="D333" s="61" t="s">
        <v>6</v>
      </c>
      <c r="E333" s="24">
        <v>1.1</v>
      </c>
      <c r="F333" s="25">
        <f>F328*E333</f>
        <v>5.808000000000001</v>
      </c>
      <c r="G333" s="125"/>
      <c r="H333" s="89">
        <f t="shared" si="20"/>
        <v>0</v>
      </c>
      <c r="I333" s="26"/>
      <c r="J333" s="90">
        <f t="shared" si="21"/>
        <v>0</v>
      </c>
      <c r="K333" s="27"/>
      <c r="L333" s="92">
        <f t="shared" si="22"/>
        <v>0</v>
      </c>
      <c r="M333" s="93">
        <f t="shared" si="23"/>
        <v>0</v>
      </c>
      <c r="N333" s="15"/>
    </row>
    <row r="334" spans="1:14" s="2" customFormat="1" ht="15" customHeight="1">
      <c r="A334" s="249"/>
      <c r="B334" s="61"/>
      <c r="C334" s="62" t="s">
        <v>31</v>
      </c>
      <c r="D334" s="61" t="s">
        <v>28</v>
      </c>
      <c r="E334" s="24">
        <v>2.78</v>
      </c>
      <c r="F334" s="25">
        <f>F328*E334</f>
        <v>14.6784</v>
      </c>
      <c r="G334" s="26"/>
      <c r="H334" s="89">
        <f t="shared" si="20"/>
        <v>0</v>
      </c>
      <c r="I334" s="26"/>
      <c r="J334" s="90">
        <f t="shared" si="21"/>
        <v>0</v>
      </c>
      <c r="K334" s="27"/>
      <c r="L334" s="92">
        <f t="shared" si="22"/>
        <v>0</v>
      </c>
      <c r="M334" s="93">
        <f t="shared" si="23"/>
        <v>0</v>
      </c>
      <c r="N334" s="15"/>
    </row>
    <row r="335" spans="1:14" s="2" customFormat="1" ht="29.25" customHeight="1">
      <c r="A335" s="208">
        <v>4</v>
      </c>
      <c r="B335" s="94" t="s">
        <v>212</v>
      </c>
      <c r="C335" s="40" t="s">
        <v>331</v>
      </c>
      <c r="D335" s="42" t="s">
        <v>5</v>
      </c>
      <c r="E335" s="43"/>
      <c r="F335" s="50">
        <v>5.28</v>
      </c>
      <c r="G335" s="51"/>
      <c r="H335" s="95"/>
      <c r="I335" s="51"/>
      <c r="J335" s="96"/>
      <c r="K335" s="97"/>
      <c r="L335" s="98"/>
      <c r="M335" s="99"/>
      <c r="N335" s="15"/>
    </row>
    <row r="336" spans="1:14" s="2" customFormat="1" ht="15" customHeight="1">
      <c r="A336" s="209"/>
      <c r="B336" s="42"/>
      <c r="C336" s="40" t="s">
        <v>29</v>
      </c>
      <c r="D336" s="42" t="s">
        <v>27</v>
      </c>
      <c r="E336" s="43">
        <v>0.68</v>
      </c>
      <c r="F336" s="50">
        <f>F335*E336</f>
        <v>3.5904000000000003</v>
      </c>
      <c r="G336" s="51"/>
      <c r="H336" s="95">
        <f>G336*F336</f>
        <v>0</v>
      </c>
      <c r="I336" s="51"/>
      <c r="J336" s="96">
        <f>I336*F336</f>
        <v>0</v>
      </c>
      <c r="K336" s="97"/>
      <c r="L336" s="98">
        <f>K336*F336</f>
        <v>0</v>
      </c>
      <c r="M336" s="99">
        <f>J336+H336+L336</f>
        <v>0</v>
      </c>
      <c r="N336" s="15"/>
    </row>
    <row r="337" spans="1:14" s="2" customFormat="1" ht="15" customHeight="1">
      <c r="A337" s="209"/>
      <c r="B337" s="42"/>
      <c r="C337" s="40" t="s">
        <v>30</v>
      </c>
      <c r="D337" s="42" t="s">
        <v>28</v>
      </c>
      <c r="E337" s="100">
        <v>0.0003</v>
      </c>
      <c r="F337" s="124">
        <f>F335*E337</f>
        <v>0.001584</v>
      </c>
      <c r="G337" s="51"/>
      <c r="H337" s="95">
        <f>G337*F337</f>
        <v>0</v>
      </c>
      <c r="I337" s="51"/>
      <c r="J337" s="96">
        <f>I337*F337</f>
        <v>0</v>
      </c>
      <c r="K337" s="97"/>
      <c r="L337" s="98">
        <f>K337*F337</f>
        <v>0</v>
      </c>
      <c r="M337" s="99">
        <f>J337+H337+L337</f>
        <v>0</v>
      </c>
      <c r="N337" s="15"/>
    </row>
    <row r="338" spans="1:14" s="2" customFormat="1" ht="15" customHeight="1">
      <c r="A338" s="209"/>
      <c r="B338" s="42"/>
      <c r="C338" s="40" t="s">
        <v>218</v>
      </c>
      <c r="D338" s="42" t="s">
        <v>6</v>
      </c>
      <c r="E338" s="101">
        <v>0.251</v>
      </c>
      <c r="F338" s="50">
        <f>F335*E338</f>
        <v>1.32528</v>
      </c>
      <c r="G338" s="119"/>
      <c r="H338" s="95">
        <f>G338*F338</f>
        <v>0</v>
      </c>
      <c r="I338" s="51"/>
      <c r="J338" s="96">
        <f>I338*F338</f>
        <v>0</v>
      </c>
      <c r="K338" s="97"/>
      <c r="L338" s="98">
        <f>K338*F338</f>
        <v>0</v>
      </c>
      <c r="M338" s="99">
        <f>J338+H338+L338</f>
        <v>0</v>
      </c>
      <c r="N338" s="15"/>
    </row>
    <row r="339" spans="1:14" s="2" customFormat="1" ht="15" customHeight="1">
      <c r="A339" s="209"/>
      <c r="B339" s="42"/>
      <c r="C339" s="40" t="s">
        <v>219</v>
      </c>
      <c r="D339" s="42" t="s">
        <v>6</v>
      </c>
      <c r="E339" s="101">
        <v>0.027</v>
      </c>
      <c r="F339" s="50">
        <f>F335*E339</f>
        <v>0.14256</v>
      </c>
      <c r="G339" s="119"/>
      <c r="H339" s="95">
        <f>G339*F339</f>
        <v>0</v>
      </c>
      <c r="I339" s="51"/>
      <c r="J339" s="96">
        <f>I339*F339</f>
        <v>0</v>
      </c>
      <c r="K339" s="97"/>
      <c r="L339" s="98">
        <f>K339*F339</f>
        <v>0</v>
      </c>
      <c r="M339" s="99">
        <f>J339+H339+L339</f>
        <v>0</v>
      </c>
      <c r="N339" s="15"/>
    </row>
    <row r="340" spans="1:14" s="2" customFormat="1" ht="15" customHeight="1">
      <c r="A340" s="210"/>
      <c r="B340" s="94"/>
      <c r="C340" s="40" t="s">
        <v>31</v>
      </c>
      <c r="D340" s="42" t="s">
        <v>28</v>
      </c>
      <c r="E340" s="100">
        <v>0.0019</v>
      </c>
      <c r="F340" s="50">
        <f>F335*E340</f>
        <v>0.010032000000000001</v>
      </c>
      <c r="G340" s="51"/>
      <c r="H340" s="95">
        <f>G340*F340</f>
        <v>0</v>
      </c>
      <c r="I340" s="51"/>
      <c r="J340" s="96">
        <f>I340*F340</f>
        <v>0</v>
      </c>
      <c r="K340" s="97"/>
      <c r="L340" s="98">
        <f>K340*F340</f>
        <v>0</v>
      </c>
      <c r="M340" s="99">
        <f>J340+H340+L340</f>
        <v>0</v>
      </c>
      <c r="N340" s="15"/>
    </row>
    <row r="341" spans="1:14" s="2" customFormat="1" ht="27.75" customHeight="1">
      <c r="A341" s="208">
        <v>5</v>
      </c>
      <c r="B341" s="94" t="s">
        <v>221</v>
      </c>
      <c r="C341" s="40" t="s">
        <v>226</v>
      </c>
      <c r="D341" s="42" t="s">
        <v>5</v>
      </c>
      <c r="E341" s="43"/>
      <c r="F341" s="50">
        <v>77</v>
      </c>
      <c r="G341" s="51"/>
      <c r="H341" s="95"/>
      <c r="I341" s="51"/>
      <c r="J341" s="96"/>
      <c r="K341" s="97"/>
      <c r="L341" s="98"/>
      <c r="M341" s="99"/>
      <c r="N341" s="15"/>
    </row>
    <row r="342" spans="1:14" s="2" customFormat="1" ht="15" customHeight="1">
      <c r="A342" s="209"/>
      <c r="B342" s="94"/>
      <c r="C342" s="40" t="s">
        <v>29</v>
      </c>
      <c r="D342" s="42" t="s">
        <v>27</v>
      </c>
      <c r="E342" s="43">
        <v>0.93</v>
      </c>
      <c r="F342" s="50">
        <f>F341*E342</f>
        <v>71.61</v>
      </c>
      <c r="G342" s="51"/>
      <c r="H342" s="95">
        <f t="shared" si="16"/>
        <v>0</v>
      </c>
      <c r="I342" s="51"/>
      <c r="J342" s="96">
        <f t="shared" si="17"/>
        <v>0</v>
      </c>
      <c r="K342" s="97"/>
      <c r="L342" s="98">
        <f t="shared" si="18"/>
        <v>0</v>
      </c>
      <c r="M342" s="99">
        <f t="shared" si="19"/>
        <v>0</v>
      </c>
      <c r="N342" s="15"/>
    </row>
    <row r="343" spans="1:14" s="2" customFormat="1" ht="15" customHeight="1">
      <c r="A343" s="209"/>
      <c r="B343" s="42"/>
      <c r="C343" s="40" t="s">
        <v>227</v>
      </c>
      <c r="D343" s="42" t="s">
        <v>222</v>
      </c>
      <c r="E343" s="101">
        <v>0.026</v>
      </c>
      <c r="F343" s="50">
        <f>F341*E343</f>
        <v>2.002</v>
      </c>
      <c r="G343" s="51"/>
      <c r="H343" s="95">
        <f aca="true" t="shared" si="24" ref="H343:H386">G343*F343</f>
        <v>0</v>
      </c>
      <c r="I343" s="51"/>
      <c r="J343" s="96">
        <f aca="true" t="shared" si="25" ref="J343:J386">I343*F343</f>
        <v>0</v>
      </c>
      <c r="K343" s="97"/>
      <c r="L343" s="98">
        <f aca="true" t="shared" si="26" ref="L343:L386">K343*F343</f>
        <v>0</v>
      </c>
      <c r="M343" s="99">
        <f aca="true" t="shared" si="27" ref="M343:M386">J343+H343+L343</f>
        <v>0</v>
      </c>
      <c r="N343" s="15"/>
    </row>
    <row r="344" spans="1:14" s="2" customFormat="1" ht="15" customHeight="1">
      <c r="A344" s="209"/>
      <c r="B344" s="42" t="s">
        <v>34</v>
      </c>
      <c r="C344" s="40" t="s">
        <v>228</v>
      </c>
      <c r="D344" s="42" t="s">
        <v>5</v>
      </c>
      <c r="E344" s="43">
        <v>1.1</v>
      </c>
      <c r="F344" s="50">
        <f>F341*E344</f>
        <v>84.7</v>
      </c>
      <c r="G344" s="119"/>
      <c r="H344" s="95">
        <f t="shared" si="24"/>
        <v>0</v>
      </c>
      <c r="I344" s="51"/>
      <c r="J344" s="96">
        <f t="shared" si="25"/>
        <v>0</v>
      </c>
      <c r="K344" s="97"/>
      <c r="L344" s="98">
        <f t="shared" si="26"/>
        <v>0</v>
      </c>
      <c r="M344" s="99">
        <f t="shared" si="27"/>
        <v>0</v>
      </c>
      <c r="N344" s="15"/>
    </row>
    <row r="345" spans="1:14" s="2" customFormat="1" ht="15" customHeight="1">
      <c r="A345" s="210"/>
      <c r="B345" s="42"/>
      <c r="C345" s="40" t="s">
        <v>208</v>
      </c>
      <c r="D345" s="42" t="s">
        <v>7</v>
      </c>
      <c r="E345" s="100">
        <v>0.0255</v>
      </c>
      <c r="F345" s="50">
        <f>F341*E345</f>
        <v>1.9634999999999998</v>
      </c>
      <c r="G345" s="119"/>
      <c r="H345" s="95">
        <f t="shared" si="24"/>
        <v>0</v>
      </c>
      <c r="I345" s="51"/>
      <c r="J345" s="96">
        <f t="shared" si="25"/>
        <v>0</v>
      </c>
      <c r="K345" s="97"/>
      <c r="L345" s="98">
        <f t="shared" si="26"/>
        <v>0</v>
      </c>
      <c r="M345" s="99">
        <f t="shared" si="27"/>
        <v>0</v>
      </c>
      <c r="N345" s="15"/>
    </row>
    <row r="346" spans="1:14" s="2" customFormat="1" ht="27.75" customHeight="1">
      <c r="A346" s="238">
        <v>6</v>
      </c>
      <c r="B346" s="94" t="s">
        <v>233</v>
      </c>
      <c r="C346" s="40" t="s">
        <v>229</v>
      </c>
      <c r="D346" s="42" t="s">
        <v>63</v>
      </c>
      <c r="E346" s="43"/>
      <c r="F346" s="50">
        <v>48.6</v>
      </c>
      <c r="G346" s="51"/>
      <c r="H346" s="95"/>
      <c r="I346" s="51"/>
      <c r="J346" s="96"/>
      <c r="K346" s="97"/>
      <c r="L346" s="98"/>
      <c r="M346" s="99"/>
      <c r="N346" s="15"/>
    </row>
    <row r="347" spans="1:14" s="2" customFormat="1" ht="15" customHeight="1">
      <c r="A347" s="238"/>
      <c r="B347" s="94" t="s">
        <v>34</v>
      </c>
      <c r="C347" s="40" t="s">
        <v>29</v>
      </c>
      <c r="D347" s="42" t="s">
        <v>27</v>
      </c>
      <c r="E347" s="43">
        <v>0.9</v>
      </c>
      <c r="F347" s="50">
        <f>F346*E347</f>
        <v>43.74</v>
      </c>
      <c r="G347" s="51"/>
      <c r="H347" s="95">
        <f t="shared" si="24"/>
        <v>0</v>
      </c>
      <c r="I347" s="51"/>
      <c r="J347" s="96">
        <f t="shared" si="25"/>
        <v>0</v>
      </c>
      <c r="K347" s="97"/>
      <c r="L347" s="98">
        <f t="shared" si="26"/>
        <v>0</v>
      </c>
      <c r="M347" s="99">
        <f t="shared" si="27"/>
        <v>0</v>
      </c>
      <c r="N347" s="15"/>
    </row>
    <row r="348" spans="1:14" s="2" customFormat="1" ht="15" customHeight="1">
      <c r="A348" s="238"/>
      <c r="B348" s="94"/>
      <c r="C348" s="40" t="s">
        <v>30</v>
      </c>
      <c r="D348" s="42" t="s">
        <v>28</v>
      </c>
      <c r="E348" s="101">
        <v>0.011</v>
      </c>
      <c r="F348" s="50">
        <f>F346*E348</f>
        <v>0.5346</v>
      </c>
      <c r="G348" s="51"/>
      <c r="H348" s="95">
        <f t="shared" si="24"/>
        <v>0</v>
      </c>
      <c r="I348" s="51"/>
      <c r="J348" s="96">
        <f t="shared" si="25"/>
        <v>0</v>
      </c>
      <c r="K348" s="97"/>
      <c r="L348" s="98">
        <f t="shared" si="26"/>
        <v>0</v>
      </c>
      <c r="M348" s="99">
        <f t="shared" si="27"/>
        <v>0</v>
      </c>
      <c r="N348" s="15"/>
    </row>
    <row r="349" spans="1:14" s="2" customFormat="1" ht="15" customHeight="1">
      <c r="A349" s="238"/>
      <c r="B349" s="94"/>
      <c r="C349" s="40" t="s">
        <v>208</v>
      </c>
      <c r="D349" s="42" t="s">
        <v>7</v>
      </c>
      <c r="E349" s="100">
        <v>0.0067</v>
      </c>
      <c r="F349" s="50">
        <f>F346*E349</f>
        <v>0.32562</v>
      </c>
      <c r="G349" s="119"/>
      <c r="H349" s="95">
        <f t="shared" si="24"/>
        <v>0</v>
      </c>
      <c r="I349" s="51"/>
      <c r="J349" s="96">
        <f t="shared" si="25"/>
        <v>0</v>
      </c>
      <c r="K349" s="97"/>
      <c r="L349" s="98">
        <f t="shared" si="26"/>
        <v>0</v>
      </c>
      <c r="M349" s="99">
        <f t="shared" si="27"/>
        <v>0</v>
      </c>
      <c r="N349" s="15"/>
    </row>
    <row r="350" spans="1:14" s="2" customFormat="1" ht="27.75" customHeight="1">
      <c r="A350" s="208">
        <v>7</v>
      </c>
      <c r="B350" s="94" t="s">
        <v>34</v>
      </c>
      <c r="C350" s="40" t="s">
        <v>230</v>
      </c>
      <c r="D350" s="42" t="s">
        <v>5</v>
      </c>
      <c r="E350" s="43"/>
      <c r="F350" s="50">
        <v>67</v>
      </c>
      <c r="G350" s="51"/>
      <c r="H350" s="95"/>
      <c r="I350" s="51"/>
      <c r="J350" s="96"/>
      <c r="K350" s="97"/>
      <c r="L350" s="98"/>
      <c r="M350" s="99"/>
      <c r="N350" s="15"/>
    </row>
    <row r="351" spans="1:14" s="2" customFormat="1" ht="15" customHeight="1">
      <c r="A351" s="209"/>
      <c r="B351" s="94"/>
      <c r="C351" s="40" t="s">
        <v>29</v>
      </c>
      <c r="D351" s="42" t="s">
        <v>27</v>
      </c>
      <c r="E351" s="43">
        <v>0.4</v>
      </c>
      <c r="F351" s="50">
        <f>F350*E351</f>
        <v>26.8</v>
      </c>
      <c r="G351" s="51"/>
      <c r="H351" s="95">
        <f t="shared" si="24"/>
        <v>0</v>
      </c>
      <c r="I351" s="51"/>
      <c r="J351" s="96">
        <f t="shared" si="25"/>
        <v>0</v>
      </c>
      <c r="K351" s="97"/>
      <c r="L351" s="98">
        <f t="shared" si="26"/>
        <v>0</v>
      </c>
      <c r="M351" s="99">
        <f t="shared" si="27"/>
        <v>0</v>
      </c>
      <c r="N351" s="15"/>
    </row>
    <row r="352" spans="1:14" s="2" customFormat="1" ht="15" customHeight="1">
      <c r="A352" s="209"/>
      <c r="B352" s="94"/>
      <c r="C352" s="40" t="s">
        <v>30</v>
      </c>
      <c r="D352" s="42" t="s">
        <v>28</v>
      </c>
      <c r="E352" s="43">
        <v>0.08</v>
      </c>
      <c r="F352" s="50">
        <f>F350*E352</f>
        <v>5.36</v>
      </c>
      <c r="G352" s="51"/>
      <c r="H352" s="95">
        <f t="shared" si="24"/>
        <v>0</v>
      </c>
      <c r="I352" s="51"/>
      <c r="J352" s="96">
        <f t="shared" si="25"/>
        <v>0</v>
      </c>
      <c r="K352" s="97"/>
      <c r="L352" s="98">
        <f t="shared" si="26"/>
        <v>0</v>
      </c>
      <c r="M352" s="99">
        <f t="shared" si="27"/>
        <v>0</v>
      </c>
      <c r="N352" s="15"/>
    </row>
    <row r="353" spans="1:14" s="2" customFormat="1" ht="15" customHeight="1">
      <c r="A353" s="209"/>
      <c r="B353" s="94"/>
      <c r="C353" s="40" t="s">
        <v>231</v>
      </c>
      <c r="D353" s="42" t="s">
        <v>6</v>
      </c>
      <c r="E353" s="43">
        <v>0.75</v>
      </c>
      <c r="F353" s="50">
        <f>F350*E353</f>
        <v>50.25</v>
      </c>
      <c r="G353" s="119"/>
      <c r="H353" s="95">
        <f t="shared" si="24"/>
        <v>0</v>
      </c>
      <c r="I353" s="51"/>
      <c r="J353" s="96">
        <f t="shared" si="25"/>
        <v>0</v>
      </c>
      <c r="K353" s="97"/>
      <c r="L353" s="98">
        <f t="shared" si="26"/>
        <v>0</v>
      </c>
      <c r="M353" s="99">
        <f t="shared" si="27"/>
        <v>0</v>
      </c>
      <c r="N353" s="15"/>
    </row>
    <row r="354" spans="1:14" s="2" customFormat="1" ht="15" customHeight="1">
      <c r="A354" s="210"/>
      <c r="B354" s="94"/>
      <c r="C354" s="40" t="s">
        <v>232</v>
      </c>
      <c r="D354" s="42" t="s">
        <v>6</v>
      </c>
      <c r="E354" s="43">
        <v>0.75</v>
      </c>
      <c r="F354" s="50">
        <f>F350*E354</f>
        <v>50.25</v>
      </c>
      <c r="G354" s="119"/>
      <c r="H354" s="95">
        <f t="shared" si="24"/>
        <v>0</v>
      </c>
      <c r="I354" s="51"/>
      <c r="J354" s="96">
        <f t="shared" si="25"/>
        <v>0</v>
      </c>
      <c r="K354" s="97"/>
      <c r="L354" s="98">
        <f t="shared" si="26"/>
        <v>0</v>
      </c>
      <c r="M354" s="99">
        <f t="shared" si="27"/>
        <v>0</v>
      </c>
      <c r="N354" s="15"/>
    </row>
    <row r="355" spans="1:14" s="2" customFormat="1" ht="27.75" customHeight="1">
      <c r="A355" s="208">
        <v>8</v>
      </c>
      <c r="B355" s="94" t="s">
        <v>121</v>
      </c>
      <c r="C355" s="40" t="s">
        <v>234</v>
      </c>
      <c r="D355" s="42" t="s">
        <v>5</v>
      </c>
      <c r="E355" s="43"/>
      <c r="F355" s="50">
        <v>67</v>
      </c>
      <c r="G355" s="51"/>
      <c r="H355" s="95"/>
      <c r="I355" s="51"/>
      <c r="J355" s="96"/>
      <c r="K355" s="97"/>
      <c r="L355" s="98"/>
      <c r="M355" s="99"/>
      <c r="N355" s="15"/>
    </row>
    <row r="356" spans="1:14" s="2" customFormat="1" ht="15" customHeight="1">
      <c r="A356" s="209"/>
      <c r="B356" s="94"/>
      <c r="C356" s="40" t="s">
        <v>29</v>
      </c>
      <c r="D356" s="42" t="s">
        <v>27</v>
      </c>
      <c r="E356" s="43">
        <v>1</v>
      </c>
      <c r="F356" s="50">
        <f>F355*E356</f>
        <v>67</v>
      </c>
      <c r="G356" s="51"/>
      <c r="H356" s="95">
        <f t="shared" si="24"/>
        <v>0</v>
      </c>
      <c r="I356" s="51"/>
      <c r="J356" s="96">
        <f t="shared" si="25"/>
        <v>0</v>
      </c>
      <c r="K356" s="97"/>
      <c r="L356" s="98">
        <f t="shared" si="26"/>
        <v>0</v>
      </c>
      <c r="M356" s="99">
        <f t="shared" si="27"/>
        <v>0</v>
      </c>
      <c r="N356" s="15"/>
    </row>
    <row r="357" spans="1:14" s="2" customFormat="1" ht="15" customHeight="1">
      <c r="A357" s="209"/>
      <c r="B357" s="94"/>
      <c r="C357" s="40" t="s">
        <v>30</v>
      </c>
      <c r="D357" s="42" t="s">
        <v>28</v>
      </c>
      <c r="E357" s="101">
        <v>0.007</v>
      </c>
      <c r="F357" s="50">
        <f>F355*E357</f>
        <v>0.46900000000000003</v>
      </c>
      <c r="G357" s="51"/>
      <c r="H357" s="95">
        <f t="shared" si="24"/>
        <v>0</v>
      </c>
      <c r="I357" s="51"/>
      <c r="J357" s="96">
        <f t="shared" si="25"/>
        <v>0</v>
      </c>
      <c r="K357" s="97"/>
      <c r="L357" s="98">
        <f t="shared" si="26"/>
        <v>0</v>
      </c>
      <c r="M357" s="99">
        <f t="shared" si="27"/>
        <v>0</v>
      </c>
      <c r="N357" s="15"/>
    </row>
    <row r="358" spans="1:14" s="2" customFormat="1" ht="15" customHeight="1">
      <c r="A358" s="209"/>
      <c r="B358" s="94"/>
      <c r="C358" s="40" t="s">
        <v>235</v>
      </c>
      <c r="D358" s="42" t="s">
        <v>6</v>
      </c>
      <c r="E358" s="43">
        <v>0.59</v>
      </c>
      <c r="F358" s="50">
        <f>F355*E358</f>
        <v>39.53</v>
      </c>
      <c r="G358" s="119"/>
      <c r="H358" s="95">
        <f t="shared" si="24"/>
        <v>0</v>
      </c>
      <c r="I358" s="51"/>
      <c r="J358" s="96">
        <f t="shared" si="25"/>
        <v>0</v>
      </c>
      <c r="K358" s="97"/>
      <c r="L358" s="98">
        <f t="shared" si="26"/>
        <v>0</v>
      </c>
      <c r="M358" s="99">
        <f t="shared" si="27"/>
        <v>0</v>
      </c>
      <c r="N358" s="15"/>
    </row>
    <row r="359" spans="1:14" s="2" customFormat="1" ht="15" customHeight="1">
      <c r="A359" s="209"/>
      <c r="B359" s="94"/>
      <c r="C359" s="40" t="s">
        <v>236</v>
      </c>
      <c r="D359" s="42" t="s">
        <v>6</v>
      </c>
      <c r="E359" s="43">
        <v>0.1</v>
      </c>
      <c r="F359" s="50">
        <f>F355*E359</f>
        <v>6.7</v>
      </c>
      <c r="G359" s="119"/>
      <c r="H359" s="95">
        <f t="shared" si="24"/>
        <v>0</v>
      </c>
      <c r="I359" s="51"/>
      <c r="J359" s="96">
        <f t="shared" si="25"/>
        <v>0</v>
      </c>
      <c r="K359" s="97"/>
      <c r="L359" s="98">
        <f t="shared" si="26"/>
        <v>0</v>
      </c>
      <c r="M359" s="99">
        <f t="shared" si="27"/>
        <v>0</v>
      </c>
      <c r="N359" s="15"/>
    </row>
    <row r="360" spans="1:14" s="2" customFormat="1" ht="15" customHeight="1">
      <c r="A360" s="209"/>
      <c r="B360" s="94"/>
      <c r="C360" s="40" t="s">
        <v>237</v>
      </c>
      <c r="D360" s="42" t="s">
        <v>6</v>
      </c>
      <c r="E360" s="43">
        <v>0.12</v>
      </c>
      <c r="F360" s="50">
        <f>F355*E360</f>
        <v>8.04</v>
      </c>
      <c r="G360" s="119"/>
      <c r="H360" s="95">
        <f t="shared" si="24"/>
        <v>0</v>
      </c>
      <c r="I360" s="51"/>
      <c r="J360" s="96">
        <f t="shared" si="25"/>
        <v>0</v>
      </c>
      <c r="K360" s="97"/>
      <c r="L360" s="98">
        <f t="shared" si="26"/>
        <v>0</v>
      </c>
      <c r="M360" s="99">
        <f t="shared" si="27"/>
        <v>0</v>
      </c>
      <c r="N360" s="15"/>
    </row>
    <row r="361" spans="1:14" s="2" customFormat="1" ht="15" customHeight="1">
      <c r="A361" s="209"/>
      <c r="B361" s="94"/>
      <c r="C361" s="40" t="s">
        <v>238</v>
      </c>
      <c r="D361" s="42" t="s">
        <v>6</v>
      </c>
      <c r="E361" s="43">
        <v>0.15</v>
      </c>
      <c r="F361" s="50">
        <f>F355*E361</f>
        <v>10.049999999999999</v>
      </c>
      <c r="G361" s="119"/>
      <c r="H361" s="95">
        <f t="shared" si="24"/>
        <v>0</v>
      </c>
      <c r="I361" s="51"/>
      <c r="J361" s="96">
        <f t="shared" si="25"/>
        <v>0</v>
      </c>
      <c r="K361" s="97"/>
      <c r="L361" s="98">
        <f t="shared" si="26"/>
        <v>0</v>
      </c>
      <c r="M361" s="99">
        <f t="shared" si="27"/>
        <v>0</v>
      </c>
      <c r="N361" s="15"/>
    </row>
    <row r="362" spans="1:14" s="2" customFormat="1" ht="15" customHeight="1">
      <c r="A362" s="210"/>
      <c r="B362" s="94"/>
      <c r="C362" s="40" t="s">
        <v>31</v>
      </c>
      <c r="D362" s="42" t="s">
        <v>28</v>
      </c>
      <c r="E362" s="100">
        <v>0.0034</v>
      </c>
      <c r="F362" s="50">
        <f>F355*E362</f>
        <v>0.22779999999999997</v>
      </c>
      <c r="G362" s="51"/>
      <c r="H362" s="95">
        <f t="shared" si="24"/>
        <v>0</v>
      </c>
      <c r="I362" s="51"/>
      <c r="J362" s="96">
        <f t="shared" si="25"/>
        <v>0</v>
      </c>
      <c r="K362" s="97"/>
      <c r="L362" s="98">
        <f t="shared" si="26"/>
        <v>0</v>
      </c>
      <c r="M362" s="99">
        <f t="shared" si="27"/>
        <v>0</v>
      </c>
      <c r="N362" s="15"/>
    </row>
    <row r="363" spans="1:14" s="2" customFormat="1" ht="27.75" customHeight="1">
      <c r="A363" s="208">
        <v>9</v>
      </c>
      <c r="B363" s="94" t="s">
        <v>240</v>
      </c>
      <c r="C363" s="40" t="s">
        <v>299</v>
      </c>
      <c r="D363" s="42" t="s">
        <v>5</v>
      </c>
      <c r="E363" s="43"/>
      <c r="F363" s="50">
        <v>10</v>
      </c>
      <c r="G363" s="51"/>
      <c r="H363" s="95"/>
      <c r="I363" s="51"/>
      <c r="J363" s="96"/>
      <c r="K363" s="97"/>
      <c r="L363" s="98"/>
      <c r="M363" s="99"/>
      <c r="N363" s="15"/>
    </row>
    <row r="364" spans="1:14" s="2" customFormat="1" ht="15" customHeight="1">
      <c r="A364" s="209"/>
      <c r="B364" s="94"/>
      <c r="C364" s="40" t="s">
        <v>29</v>
      </c>
      <c r="D364" s="42" t="s">
        <v>27</v>
      </c>
      <c r="E364" s="43">
        <v>5.57</v>
      </c>
      <c r="F364" s="50">
        <f>F363*E364</f>
        <v>55.7</v>
      </c>
      <c r="G364" s="51"/>
      <c r="H364" s="95">
        <f>G364*F364</f>
        <v>0</v>
      </c>
      <c r="I364" s="51"/>
      <c r="J364" s="96">
        <f>I364*F364</f>
        <v>0</v>
      </c>
      <c r="K364" s="97"/>
      <c r="L364" s="98">
        <f>K364*F364</f>
        <v>0</v>
      </c>
      <c r="M364" s="99">
        <f>J364+H364+L364</f>
        <v>0</v>
      </c>
      <c r="N364" s="15"/>
    </row>
    <row r="365" spans="1:14" s="2" customFormat="1" ht="15" customHeight="1">
      <c r="A365" s="209"/>
      <c r="B365" s="94"/>
      <c r="C365" s="40" t="s">
        <v>30</v>
      </c>
      <c r="D365" s="42" t="s">
        <v>28</v>
      </c>
      <c r="E365" s="101">
        <v>0.034</v>
      </c>
      <c r="F365" s="50">
        <f>F363*E365</f>
        <v>0.34</v>
      </c>
      <c r="G365" s="51"/>
      <c r="H365" s="95">
        <f>G365*F365</f>
        <v>0</v>
      </c>
      <c r="I365" s="51"/>
      <c r="J365" s="96">
        <f>I365*F365</f>
        <v>0</v>
      </c>
      <c r="K365" s="97"/>
      <c r="L365" s="98">
        <f>K365*F365</f>
        <v>0</v>
      </c>
      <c r="M365" s="99">
        <f>J365+H365+L365</f>
        <v>0</v>
      </c>
      <c r="N365" s="15"/>
    </row>
    <row r="366" spans="1:14" s="2" customFormat="1" ht="15" customHeight="1">
      <c r="A366" s="209"/>
      <c r="B366" s="94"/>
      <c r="C366" s="40" t="s">
        <v>242</v>
      </c>
      <c r="D366" s="42" t="s">
        <v>5</v>
      </c>
      <c r="E366" s="43">
        <v>1.01</v>
      </c>
      <c r="F366" s="50">
        <f>F363*E366</f>
        <v>10.1</v>
      </c>
      <c r="G366" s="119"/>
      <c r="H366" s="95">
        <f>G366*F366</f>
        <v>0</v>
      </c>
      <c r="I366" s="51"/>
      <c r="J366" s="96">
        <f>I366*F366</f>
        <v>0</v>
      </c>
      <c r="K366" s="97"/>
      <c r="L366" s="98">
        <f>K366*F366</f>
        <v>0</v>
      </c>
      <c r="M366" s="99">
        <f>J366+H366+L366</f>
        <v>0</v>
      </c>
      <c r="N366" s="15"/>
    </row>
    <row r="367" spans="1:14" s="2" customFormat="1" ht="15" customHeight="1">
      <c r="A367" s="209"/>
      <c r="B367" s="94"/>
      <c r="C367" s="40" t="s">
        <v>241</v>
      </c>
      <c r="D367" s="42" t="s">
        <v>6</v>
      </c>
      <c r="E367" s="43">
        <v>6</v>
      </c>
      <c r="F367" s="50">
        <f>F363*E367</f>
        <v>60</v>
      </c>
      <c r="G367" s="119"/>
      <c r="H367" s="95">
        <f>G367*F367</f>
        <v>0</v>
      </c>
      <c r="I367" s="51"/>
      <c r="J367" s="96">
        <f>I367*F367</f>
        <v>0</v>
      </c>
      <c r="K367" s="97"/>
      <c r="L367" s="98">
        <f>K367*F367</f>
        <v>0</v>
      </c>
      <c r="M367" s="99">
        <f>J367+H367+L367</f>
        <v>0</v>
      </c>
      <c r="N367" s="15"/>
    </row>
    <row r="368" spans="1:14" s="2" customFormat="1" ht="15" customHeight="1">
      <c r="A368" s="210"/>
      <c r="B368" s="94"/>
      <c r="C368" s="40" t="s">
        <v>31</v>
      </c>
      <c r="D368" s="42" t="s">
        <v>28</v>
      </c>
      <c r="E368" s="43">
        <v>0.24</v>
      </c>
      <c r="F368" s="50">
        <f>F363*E368</f>
        <v>2.4</v>
      </c>
      <c r="G368" s="51"/>
      <c r="H368" s="95">
        <f>G368*F368</f>
        <v>0</v>
      </c>
      <c r="I368" s="51"/>
      <c r="J368" s="96">
        <f>I368*F368</f>
        <v>0</v>
      </c>
      <c r="K368" s="97"/>
      <c r="L368" s="98">
        <f>K368*F368</f>
        <v>0</v>
      </c>
      <c r="M368" s="99">
        <f>J368+H368+L368</f>
        <v>0</v>
      </c>
      <c r="N368" s="15"/>
    </row>
    <row r="369" spans="1:14" s="2" customFormat="1" ht="15" customHeight="1">
      <c r="A369" s="208">
        <v>10</v>
      </c>
      <c r="B369" s="94" t="s">
        <v>34</v>
      </c>
      <c r="C369" s="40" t="s">
        <v>300</v>
      </c>
      <c r="D369" s="42" t="s">
        <v>63</v>
      </c>
      <c r="E369" s="43"/>
      <c r="F369" s="50">
        <v>18</v>
      </c>
      <c r="G369" s="51"/>
      <c r="H369" s="95">
        <f t="shared" si="24"/>
        <v>0</v>
      </c>
      <c r="I369" s="51"/>
      <c r="J369" s="96">
        <f t="shared" si="25"/>
        <v>0</v>
      </c>
      <c r="K369" s="97"/>
      <c r="L369" s="98">
        <f t="shared" si="26"/>
        <v>0</v>
      </c>
      <c r="M369" s="99">
        <f t="shared" si="27"/>
        <v>0</v>
      </c>
      <c r="N369" s="15"/>
    </row>
    <row r="370" spans="1:14" s="2" customFormat="1" ht="15" customHeight="1">
      <c r="A370" s="209"/>
      <c r="B370" s="94"/>
      <c r="C370" s="40" t="s">
        <v>29</v>
      </c>
      <c r="D370" s="42" t="s">
        <v>27</v>
      </c>
      <c r="E370" s="43">
        <v>0.65</v>
      </c>
      <c r="F370" s="50">
        <f>F369*E370</f>
        <v>11.700000000000001</v>
      </c>
      <c r="G370" s="51"/>
      <c r="H370" s="95">
        <f>G370*F370</f>
        <v>0</v>
      </c>
      <c r="I370" s="51"/>
      <c r="J370" s="96">
        <f>I370*F370</f>
        <v>0</v>
      </c>
      <c r="K370" s="97"/>
      <c r="L370" s="98">
        <f>K370*F370</f>
        <v>0</v>
      </c>
      <c r="M370" s="99">
        <f>J370+H370+L370</f>
        <v>0</v>
      </c>
      <c r="N370" s="15"/>
    </row>
    <row r="371" spans="1:14" s="2" customFormat="1" ht="15" customHeight="1">
      <c r="A371" s="209"/>
      <c r="B371" s="94"/>
      <c r="C371" s="40" t="s">
        <v>301</v>
      </c>
      <c r="D371" s="42" t="s">
        <v>63</v>
      </c>
      <c r="E371" s="43"/>
      <c r="F371" s="50">
        <v>18</v>
      </c>
      <c r="G371" s="119"/>
      <c r="H371" s="95">
        <f t="shared" si="24"/>
        <v>0</v>
      </c>
      <c r="I371" s="51"/>
      <c r="J371" s="96">
        <f t="shared" si="25"/>
        <v>0</v>
      </c>
      <c r="K371" s="97"/>
      <c r="L371" s="98">
        <f t="shared" si="26"/>
        <v>0</v>
      </c>
      <c r="M371" s="99">
        <f t="shared" si="27"/>
        <v>0</v>
      </c>
      <c r="N371" s="15"/>
    </row>
    <row r="372" spans="1:14" s="2" customFormat="1" ht="15" customHeight="1">
      <c r="A372" s="210"/>
      <c r="B372" s="94"/>
      <c r="C372" s="40" t="s">
        <v>302</v>
      </c>
      <c r="D372" s="42" t="s">
        <v>139</v>
      </c>
      <c r="E372" s="43"/>
      <c r="F372" s="50">
        <v>4</v>
      </c>
      <c r="G372" s="119"/>
      <c r="H372" s="95">
        <f t="shared" si="24"/>
        <v>0</v>
      </c>
      <c r="I372" s="51"/>
      <c r="J372" s="96">
        <f t="shared" si="25"/>
        <v>0</v>
      </c>
      <c r="K372" s="97"/>
      <c r="L372" s="98">
        <f t="shared" si="26"/>
        <v>0</v>
      </c>
      <c r="M372" s="99">
        <f t="shared" si="27"/>
        <v>0</v>
      </c>
      <c r="N372" s="15"/>
    </row>
    <row r="373" spans="1:14" s="2" customFormat="1" ht="15" customHeight="1">
      <c r="A373" s="122"/>
      <c r="B373" s="120"/>
      <c r="C373" s="34" t="s">
        <v>308</v>
      </c>
      <c r="D373" s="61"/>
      <c r="E373" s="24"/>
      <c r="F373" s="25"/>
      <c r="G373" s="26"/>
      <c r="H373" s="89"/>
      <c r="I373" s="26"/>
      <c r="J373" s="90"/>
      <c r="K373" s="27"/>
      <c r="L373" s="92"/>
      <c r="M373" s="93"/>
      <c r="N373" s="15"/>
    </row>
    <row r="374" spans="1:14" s="2" customFormat="1" ht="27.75" customHeight="1">
      <c r="A374" s="208">
        <v>1</v>
      </c>
      <c r="B374" s="94" t="s">
        <v>239</v>
      </c>
      <c r="C374" s="40" t="s">
        <v>303</v>
      </c>
      <c r="D374" s="42" t="s">
        <v>7</v>
      </c>
      <c r="E374" s="43"/>
      <c r="F374" s="50">
        <v>0.7</v>
      </c>
      <c r="G374" s="51"/>
      <c r="H374" s="95"/>
      <c r="I374" s="51"/>
      <c r="J374" s="96"/>
      <c r="K374" s="97"/>
      <c r="L374" s="98"/>
      <c r="M374" s="99"/>
      <c r="N374" s="15"/>
    </row>
    <row r="375" spans="1:14" s="2" customFormat="1" ht="15" customHeight="1">
      <c r="A375" s="209"/>
      <c r="B375" s="94"/>
      <c r="C375" s="40" t="s">
        <v>29</v>
      </c>
      <c r="D375" s="42" t="s">
        <v>27</v>
      </c>
      <c r="E375" s="43">
        <v>35.3</v>
      </c>
      <c r="F375" s="50">
        <f>F374*E375</f>
        <v>24.709999999999997</v>
      </c>
      <c r="G375" s="51"/>
      <c r="H375" s="95">
        <f t="shared" si="24"/>
        <v>0</v>
      </c>
      <c r="I375" s="51"/>
      <c r="J375" s="96">
        <f t="shared" si="25"/>
        <v>0</v>
      </c>
      <c r="K375" s="97"/>
      <c r="L375" s="98">
        <f t="shared" si="26"/>
        <v>0</v>
      </c>
      <c r="M375" s="99">
        <f t="shared" si="27"/>
        <v>0</v>
      </c>
      <c r="N375" s="15"/>
    </row>
    <row r="376" spans="1:14" s="2" customFormat="1" ht="15" customHeight="1">
      <c r="A376" s="209"/>
      <c r="B376" s="94"/>
      <c r="C376" s="40" t="s">
        <v>30</v>
      </c>
      <c r="D376" s="42" t="s">
        <v>28</v>
      </c>
      <c r="E376" s="100">
        <v>0.0632</v>
      </c>
      <c r="F376" s="50">
        <f>F374*E376</f>
        <v>0.04424</v>
      </c>
      <c r="G376" s="51"/>
      <c r="H376" s="95">
        <f t="shared" si="24"/>
        <v>0</v>
      </c>
      <c r="I376" s="51"/>
      <c r="J376" s="96">
        <f t="shared" si="25"/>
        <v>0</v>
      </c>
      <c r="K376" s="97"/>
      <c r="L376" s="98">
        <f t="shared" si="26"/>
        <v>0</v>
      </c>
      <c r="M376" s="99">
        <f t="shared" si="27"/>
        <v>0</v>
      </c>
      <c r="N376" s="15"/>
    </row>
    <row r="377" spans="1:14" s="2" customFormat="1" ht="15" customHeight="1">
      <c r="A377" s="209"/>
      <c r="B377" s="94"/>
      <c r="C377" s="40" t="s">
        <v>304</v>
      </c>
      <c r="D377" s="42" t="s">
        <v>7</v>
      </c>
      <c r="E377" s="101">
        <v>1.015</v>
      </c>
      <c r="F377" s="50">
        <f>F374*E377</f>
        <v>0.7104999999999999</v>
      </c>
      <c r="G377" s="119"/>
      <c r="H377" s="95">
        <f t="shared" si="24"/>
        <v>0</v>
      </c>
      <c r="I377" s="51"/>
      <c r="J377" s="96">
        <f t="shared" si="25"/>
        <v>0</v>
      </c>
      <c r="K377" s="97"/>
      <c r="L377" s="98">
        <f t="shared" si="26"/>
        <v>0</v>
      </c>
      <c r="M377" s="99">
        <f t="shared" si="27"/>
        <v>0</v>
      </c>
      <c r="N377" s="15"/>
    </row>
    <row r="378" spans="1:14" s="2" customFormat="1" ht="15" customHeight="1">
      <c r="A378" s="209"/>
      <c r="B378" s="94"/>
      <c r="C378" s="40" t="s">
        <v>307</v>
      </c>
      <c r="D378" s="42" t="s">
        <v>63</v>
      </c>
      <c r="E378" s="43"/>
      <c r="F378" s="50">
        <v>1.6</v>
      </c>
      <c r="G378" s="119"/>
      <c r="H378" s="95">
        <f t="shared" si="24"/>
        <v>0</v>
      </c>
      <c r="I378" s="51"/>
      <c r="J378" s="96">
        <f t="shared" si="25"/>
        <v>0</v>
      </c>
      <c r="K378" s="97"/>
      <c r="L378" s="98">
        <f t="shared" si="26"/>
        <v>0</v>
      </c>
      <c r="M378" s="99">
        <f t="shared" si="27"/>
        <v>0</v>
      </c>
      <c r="N378" s="15"/>
    </row>
    <row r="379" spans="1:14" s="2" customFormat="1" ht="15" customHeight="1">
      <c r="A379" s="209"/>
      <c r="B379" s="94"/>
      <c r="C379" s="40" t="s">
        <v>306</v>
      </c>
      <c r="D379" s="42" t="s">
        <v>63</v>
      </c>
      <c r="E379" s="43"/>
      <c r="F379" s="50">
        <v>3</v>
      </c>
      <c r="G379" s="119"/>
      <c r="H379" s="95">
        <f t="shared" si="24"/>
        <v>0</v>
      </c>
      <c r="I379" s="51"/>
      <c r="J379" s="96">
        <f t="shared" si="25"/>
        <v>0</v>
      </c>
      <c r="K379" s="97"/>
      <c r="L379" s="98">
        <f t="shared" si="26"/>
        <v>0</v>
      </c>
      <c r="M379" s="99">
        <f t="shared" si="27"/>
        <v>0</v>
      </c>
      <c r="N379" s="15"/>
    </row>
    <row r="380" spans="1:14" s="2" customFormat="1" ht="15" customHeight="1">
      <c r="A380" s="210"/>
      <c r="B380" s="94"/>
      <c r="C380" s="40" t="s">
        <v>31</v>
      </c>
      <c r="D380" s="42" t="s">
        <v>28</v>
      </c>
      <c r="E380" s="101">
        <v>0.809</v>
      </c>
      <c r="F380" s="50">
        <f>F374*E380</f>
        <v>0.5663</v>
      </c>
      <c r="G380" s="51"/>
      <c r="H380" s="95">
        <f t="shared" si="24"/>
        <v>0</v>
      </c>
      <c r="I380" s="51"/>
      <c r="J380" s="96">
        <f t="shared" si="25"/>
        <v>0</v>
      </c>
      <c r="K380" s="97"/>
      <c r="L380" s="98">
        <f t="shared" si="26"/>
        <v>0</v>
      </c>
      <c r="M380" s="99">
        <f t="shared" si="27"/>
        <v>0</v>
      </c>
      <c r="N380" s="15"/>
    </row>
    <row r="381" spans="1:14" s="2" customFormat="1" ht="27.75" customHeight="1">
      <c r="A381" s="208">
        <v>2</v>
      </c>
      <c r="B381" s="94" t="s">
        <v>240</v>
      </c>
      <c r="C381" s="40" t="s">
        <v>305</v>
      </c>
      <c r="D381" s="42" t="s">
        <v>5</v>
      </c>
      <c r="E381" s="43"/>
      <c r="F381" s="50">
        <v>6.4</v>
      </c>
      <c r="G381" s="51"/>
      <c r="H381" s="95"/>
      <c r="I381" s="51"/>
      <c r="J381" s="96"/>
      <c r="K381" s="97"/>
      <c r="L381" s="98"/>
      <c r="M381" s="99"/>
      <c r="N381" s="15"/>
    </row>
    <row r="382" spans="1:14" s="2" customFormat="1" ht="15" customHeight="1">
      <c r="A382" s="209"/>
      <c r="B382" s="94"/>
      <c r="C382" s="40" t="s">
        <v>29</v>
      </c>
      <c r="D382" s="42" t="s">
        <v>27</v>
      </c>
      <c r="E382" s="43">
        <v>5.57</v>
      </c>
      <c r="F382" s="50">
        <f>F381*E382</f>
        <v>35.648</v>
      </c>
      <c r="G382" s="51"/>
      <c r="H382" s="95">
        <f t="shared" si="24"/>
        <v>0</v>
      </c>
      <c r="I382" s="51"/>
      <c r="J382" s="96">
        <f t="shared" si="25"/>
        <v>0</v>
      </c>
      <c r="K382" s="97"/>
      <c r="L382" s="98">
        <f t="shared" si="26"/>
        <v>0</v>
      </c>
      <c r="M382" s="99">
        <f t="shared" si="27"/>
        <v>0</v>
      </c>
      <c r="N382" s="15"/>
    </row>
    <row r="383" spans="1:14" s="2" customFormat="1" ht="15" customHeight="1">
      <c r="A383" s="209"/>
      <c r="B383" s="94"/>
      <c r="C383" s="40" t="s">
        <v>30</v>
      </c>
      <c r="D383" s="42" t="s">
        <v>28</v>
      </c>
      <c r="E383" s="101">
        <v>0.034</v>
      </c>
      <c r="F383" s="50">
        <f>F381*E383</f>
        <v>0.21760000000000002</v>
      </c>
      <c r="G383" s="51"/>
      <c r="H383" s="95">
        <f t="shared" si="24"/>
        <v>0</v>
      </c>
      <c r="I383" s="51"/>
      <c r="J383" s="96">
        <f t="shared" si="25"/>
        <v>0</v>
      </c>
      <c r="K383" s="97"/>
      <c r="L383" s="98">
        <f t="shared" si="26"/>
        <v>0</v>
      </c>
      <c r="M383" s="99">
        <f t="shared" si="27"/>
        <v>0</v>
      </c>
      <c r="N383" s="15"/>
    </row>
    <row r="384" spans="1:14" s="2" customFormat="1" ht="15" customHeight="1">
      <c r="A384" s="209"/>
      <c r="B384" s="94"/>
      <c r="C384" s="40" t="s">
        <v>242</v>
      </c>
      <c r="D384" s="42" t="s">
        <v>5</v>
      </c>
      <c r="E384" s="43">
        <v>1.01</v>
      </c>
      <c r="F384" s="50">
        <f>F381*E384</f>
        <v>6.464</v>
      </c>
      <c r="G384" s="119"/>
      <c r="H384" s="95">
        <f t="shared" si="24"/>
        <v>0</v>
      </c>
      <c r="I384" s="51"/>
      <c r="J384" s="96">
        <f t="shared" si="25"/>
        <v>0</v>
      </c>
      <c r="K384" s="97"/>
      <c r="L384" s="98">
        <f t="shared" si="26"/>
        <v>0</v>
      </c>
      <c r="M384" s="99">
        <f t="shared" si="27"/>
        <v>0</v>
      </c>
      <c r="N384" s="15"/>
    </row>
    <row r="385" spans="1:14" s="2" customFormat="1" ht="15" customHeight="1">
      <c r="A385" s="209"/>
      <c r="B385" s="94"/>
      <c r="C385" s="40" t="s">
        <v>241</v>
      </c>
      <c r="D385" s="42" t="s">
        <v>6</v>
      </c>
      <c r="E385" s="43">
        <v>6</v>
      </c>
      <c r="F385" s="50">
        <f>F381*E385</f>
        <v>38.400000000000006</v>
      </c>
      <c r="G385" s="119"/>
      <c r="H385" s="95">
        <f t="shared" si="24"/>
        <v>0</v>
      </c>
      <c r="I385" s="51"/>
      <c r="J385" s="96">
        <f t="shared" si="25"/>
        <v>0</v>
      </c>
      <c r="K385" s="97"/>
      <c r="L385" s="98">
        <f t="shared" si="26"/>
        <v>0</v>
      </c>
      <c r="M385" s="99">
        <f t="shared" si="27"/>
        <v>0</v>
      </c>
      <c r="N385" s="15"/>
    </row>
    <row r="386" spans="1:14" s="2" customFormat="1" ht="15" customHeight="1">
      <c r="A386" s="210"/>
      <c r="B386" s="94"/>
      <c r="C386" s="40" t="s">
        <v>31</v>
      </c>
      <c r="D386" s="42" t="s">
        <v>28</v>
      </c>
      <c r="E386" s="43">
        <v>0.24</v>
      </c>
      <c r="F386" s="50">
        <f>F381*E386</f>
        <v>1.536</v>
      </c>
      <c r="G386" s="51"/>
      <c r="H386" s="95">
        <f t="shared" si="24"/>
        <v>0</v>
      </c>
      <c r="I386" s="51"/>
      <c r="J386" s="96">
        <f t="shared" si="25"/>
        <v>0</v>
      </c>
      <c r="K386" s="97"/>
      <c r="L386" s="98">
        <f t="shared" si="26"/>
        <v>0</v>
      </c>
      <c r="M386" s="99">
        <f t="shared" si="27"/>
        <v>0</v>
      </c>
      <c r="N386" s="15"/>
    </row>
    <row r="387" spans="1:14" s="2" customFormat="1" ht="31.5" customHeight="1">
      <c r="A387" s="208">
        <v>3</v>
      </c>
      <c r="B387" s="94" t="s">
        <v>39</v>
      </c>
      <c r="C387" s="40" t="s">
        <v>309</v>
      </c>
      <c r="D387" s="42" t="s">
        <v>5</v>
      </c>
      <c r="E387" s="43"/>
      <c r="F387" s="50">
        <v>7.8</v>
      </c>
      <c r="G387" s="51"/>
      <c r="H387" s="95"/>
      <c r="I387" s="51"/>
      <c r="J387" s="96"/>
      <c r="K387" s="97"/>
      <c r="L387" s="98"/>
      <c r="M387" s="99"/>
      <c r="N387" s="15"/>
    </row>
    <row r="388" spans="1:14" s="2" customFormat="1" ht="15" customHeight="1">
      <c r="A388" s="209"/>
      <c r="B388" s="42" t="s">
        <v>34</v>
      </c>
      <c r="C388" s="40" t="s">
        <v>29</v>
      </c>
      <c r="D388" s="42" t="s">
        <v>27</v>
      </c>
      <c r="E388" s="43">
        <v>1</v>
      </c>
      <c r="F388" s="50">
        <f>F387*E388</f>
        <v>7.8</v>
      </c>
      <c r="G388" s="51"/>
      <c r="H388" s="95">
        <f>G388*F388</f>
        <v>0</v>
      </c>
      <c r="I388" s="51"/>
      <c r="J388" s="96">
        <f>I388*F388</f>
        <v>0</v>
      </c>
      <c r="K388" s="97"/>
      <c r="L388" s="98">
        <f>K388*F388</f>
        <v>0</v>
      </c>
      <c r="M388" s="99">
        <f>J388+H388+L388</f>
        <v>0</v>
      </c>
      <c r="N388" s="15"/>
    </row>
    <row r="389" spans="1:14" s="2" customFormat="1" ht="15" customHeight="1">
      <c r="A389" s="209"/>
      <c r="B389" s="42"/>
      <c r="C389" s="40" t="s">
        <v>30</v>
      </c>
      <c r="D389" s="42" t="s">
        <v>28</v>
      </c>
      <c r="E389" s="100">
        <v>0.0233</v>
      </c>
      <c r="F389" s="50">
        <f>F387*E389</f>
        <v>0.18174</v>
      </c>
      <c r="G389" s="51"/>
      <c r="H389" s="95">
        <f>G389*F389</f>
        <v>0</v>
      </c>
      <c r="I389" s="51"/>
      <c r="J389" s="96">
        <f>I389*F389</f>
        <v>0</v>
      </c>
      <c r="K389" s="97"/>
      <c r="L389" s="98">
        <f>K389*F389</f>
        <v>0</v>
      </c>
      <c r="M389" s="99">
        <f>J389+H389+L389</f>
        <v>0</v>
      </c>
      <c r="N389" s="15"/>
    </row>
    <row r="390" spans="1:14" s="2" customFormat="1" ht="15" customHeight="1">
      <c r="A390" s="209"/>
      <c r="B390" s="42"/>
      <c r="C390" s="40" t="s">
        <v>208</v>
      </c>
      <c r="D390" s="42" t="s">
        <v>7</v>
      </c>
      <c r="E390" s="101">
        <v>0.05</v>
      </c>
      <c r="F390" s="50">
        <f>F387*E390</f>
        <v>0.39</v>
      </c>
      <c r="G390" s="51"/>
      <c r="H390" s="95">
        <f>G390*F390</f>
        <v>0</v>
      </c>
      <c r="I390" s="51"/>
      <c r="J390" s="96">
        <f>I390*F390</f>
        <v>0</v>
      </c>
      <c r="K390" s="97"/>
      <c r="L390" s="98">
        <f>K390*F390</f>
        <v>0</v>
      </c>
      <c r="M390" s="99">
        <f>J390+H390+L390</f>
        <v>0</v>
      </c>
      <c r="N390" s="15"/>
    </row>
    <row r="391" spans="1:14" s="2" customFormat="1" ht="15" customHeight="1">
      <c r="A391" s="210"/>
      <c r="B391" s="42"/>
      <c r="C391" s="40" t="s">
        <v>31</v>
      </c>
      <c r="D391" s="42" t="s">
        <v>28</v>
      </c>
      <c r="E391" s="100">
        <v>0.0636</v>
      </c>
      <c r="F391" s="50">
        <f>F387*E391</f>
        <v>0.49608</v>
      </c>
      <c r="G391" s="51"/>
      <c r="H391" s="95">
        <f>G391*F391</f>
        <v>0</v>
      </c>
      <c r="I391" s="51"/>
      <c r="J391" s="96">
        <f>I391*F391</f>
        <v>0</v>
      </c>
      <c r="K391" s="97"/>
      <c r="L391" s="98">
        <f>K391*F391</f>
        <v>0</v>
      </c>
      <c r="M391" s="99">
        <f>J391+H391+L391</f>
        <v>0</v>
      </c>
      <c r="N391" s="15"/>
    </row>
    <row r="392" spans="1:14" s="2" customFormat="1" ht="27.75" customHeight="1" thickBot="1">
      <c r="A392" s="20"/>
      <c r="B392" s="126"/>
      <c r="C392" s="127" t="s">
        <v>10</v>
      </c>
      <c r="D392" s="126"/>
      <c r="E392" s="128"/>
      <c r="F392" s="129"/>
      <c r="G392" s="129"/>
      <c r="H392" s="129">
        <f>SUM(H61:H391)</f>
        <v>0</v>
      </c>
      <c r="I392" s="129"/>
      <c r="J392" s="129">
        <f>SUM(J61:J391)</f>
        <v>0</v>
      </c>
      <c r="K392" s="130"/>
      <c r="L392" s="130">
        <f>SUM(L61:L391)</f>
        <v>0</v>
      </c>
      <c r="M392" s="131">
        <f>SUM(M61:M391)</f>
        <v>0</v>
      </c>
      <c r="N392" s="15"/>
    </row>
    <row r="393" spans="1:14" s="2" customFormat="1" ht="15" customHeight="1">
      <c r="A393" s="132"/>
      <c r="B393" s="133"/>
      <c r="C393" s="134" t="s">
        <v>26</v>
      </c>
      <c r="D393" s="135"/>
      <c r="E393" s="136"/>
      <c r="F393" s="136"/>
      <c r="G393" s="136"/>
      <c r="H393" s="136"/>
      <c r="I393" s="136"/>
      <c r="J393" s="136"/>
      <c r="K393" s="137"/>
      <c r="L393" s="137"/>
      <c r="M393" s="138">
        <f>H392*D393</f>
        <v>0</v>
      </c>
      <c r="N393" s="15"/>
    </row>
    <row r="394" spans="1:14" s="2" customFormat="1" ht="15" customHeight="1">
      <c r="A394" s="139"/>
      <c r="B394" s="140"/>
      <c r="C394" s="141" t="s">
        <v>4</v>
      </c>
      <c r="D394" s="142"/>
      <c r="E394" s="90"/>
      <c r="F394" s="90"/>
      <c r="G394" s="90"/>
      <c r="H394" s="90"/>
      <c r="I394" s="90"/>
      <c r="J394" s="90"/>
      <c r="K394" s="92"/>
      <c r="L394" s="92"/>
      <c r="M394" s="93">
        <f>M392+M393</f>
        <v>0</v>
      </c>
      <c r="N394" s="15"/>
    </row>
    <row r="395" spans="1:14" s="2" customFormat="1" ht="15" customHeight="1">
      <c r="A395" s="139"/>
      <c r="B395" s="140"/>
      <c r="C395" s="141" t="s">
        <v>8</v>
      </c>
      <c r="D395" s="143"/>
      <c r="E395" s="90"/>
      <c r="F395" s="90"/>
      <c r="G395" s="90"/>
      <c r="H395" s="90"/>
      <c r="I395" s="90"/>
      <c r="J395" s="90"/>
      <c r="K395" s="92"/>
      <c r="L395" s="92"/>
      <c r="M395" s="93">
        <f>M394*D395</f>
        <v>0</v>
      </c>
      <c r="N395" s="15"/>
    </row>
    <row r="396" spans="1:14" s="2" customFormat="1" ht="15" customHeight="1">
      <c r="A396" s="144"/>
      <c r="B396" s="145"/>
      <c r="C396" s="146" t="s">
        <v>10</v>
      </c>
      <c r="D396" s="147"/>
      <c r="E396" s="148"/>
      <c r="F396" s="148"/>
      <c r="G396" s="148"/>
      <c r="H396" s="148"/>
      <c r="I396" s="148"/>
      <c r="J396" s="148"/>
      <c r="K396" s="91"/>
      <c r="L396" s="91"/>
      <c r="M396" s="149">
        <f>M395+M394</f>
        <v>0</v>
      </c>
      <c r="N396" s="15"/>
    </row>
    <row r="397" spans="1:14" s="2" customFormat="1" ht="15" customHeight="1">
      <c r="A397" s="144"/>
      <c r="B397" s="145"/>
      <c r="C397" s="146" t="s">
        <v>9</v>
      </c>
      <c r="D397" s="150"/>
      <c r="E397" s="148"/>
      <c r="F397" s="148"/>
      <c r="G397" s="148"/>
      <c r="H397" s="148"/>
      <c r="I397" s="148"/>
      <c r="J397" s="148"/>
      <c r="K397" s="91"/>
      <c r="L397" s="91"/>
      <c r="M397" s="149">
        <f>M396*D397</f>
        <v>0</v>
      </c>
      <c r="N397" s="15"/>
    </row>
    <row r="398" spans="1:14" s="2" customFormat="1" ht="15" customHeight="1" thickBot="1">
      <c r="A398" s="20"/>
      <c r="B398" s="151"/>
      <c r="C398" s="152" t="s">
        <v>10</v>
      </c>
      <c r="D398" s="153"/>
      <c r="E398" s="154"/>
      <c r="F398" s="154"/>
      <c r="G398" s="154"/>
      <c r="H398" s="154"/>
      <c r="I398" s="154"/>
      <c r="J398" s="154"/>
      <c r="K398" s="155"/>
      <c r="L398" s="155"/>
      <c r="M398" s="156">
        <f>M397+M396</f>
        <v>0</v>
      </c>
      <c r="N398" s="15"/>
    </row>
    <row r="399" spans="1:14" s="2" customFormat="1" ht="15" customHeight="1">
      <c r="A399" s="157"/>
      <c r="B399" s="158"/>
      <c r="C399" s="159"/>
      <c r="D399" s="160"/>
      <c r="E399" s="161"/>
      <c r="F399" s="161"/>
      <c r="G399" s="161"/>
      <c r="H399" s="161"/>
      <c r="I399" s="161"/>
      <c r="J399" s="161"/>
      <c r="K399" s="161"/>
      <c r="L399" s="161"/>
      <c r="M399" s="161"/>
      <c r="N399" s="15"/>
    </row>
    <row r="400" spans="1:14" s="2" customFormat="1" ht="15" customHeight="1">
      <c r="A400" s="157"/>
      <c r="B400" s="158"/>
      <c r="C400" s="159"/>
      <c r="D400" s="160"/>
      <c r="E400" s="161"/>
      <c r="F400" s="161"/>
      <c r="G400" s="161"/>
      <c r="H400" s="161"/>
      <c r="I400" s="161"/>
      <c r="J400" s="161"/>
      <c r="K400" s="161"/>
      <c r="L400" s="161"/>
      <c r="M400" s="161"/>
      <c r="N400" s="15"/>
    </row>
    <row r="401" spans="1:14" s="2" customFormat="1" ht="15" customHeight="1">
      <c r="A401" s="157"/>
      <c r="B401" s="158"/>
      <c r="C401" s="159"/>
      <c r="D401" s="160"/>
      <c r="E401" s="161"/>
      <c r="F401" s="161"/>
      <c r="G401" s="161"/>
      <c r="H401" s="161"/>
      <c r="I401" s="161"/>
      <c r="J401" s="161"/>
      <c r="K401" s="161"/>
      <c r="L401" s="161"/>
      <c r="M401" s="161"/>
      <c r="N401" s="15"/>
    </row>
    <row r="402" spans="1:14" s="2" customFormat="1" ht="15" customHeight="1">
      <c r="A402" s="157"/>
      <c r="B402" s="158"/>
      <c r="C402" s="159"/>
      <c r="D402" s="160"/>
      <c r="E402" s="161"/>
      <c r="F402" s="161"/>
      <c r="G402" s="161"/>
      <c r="H402" s="161"/>
      <c r="I402" s="161"/>
      <c r="J402" s="161"/>
      <c r="K402" s="161"/>
      <c r="L402" s="161"/>
      <c r="M402" s="161"/>
      <c r="N402" s="15"/>
    </row>
    <row r="403" spans="1:14" s="2" customFormat="1" ht="15" customHeight="1">
      <c r="A403" s="157"/>
      <c r="B403" s="158"/>
      <c r="C403" s="159"/>
      <c r="D403" s="160"/>
      <c r="E403" s="161"/>
      <c r="F403" s="161"/>
      <c r="G403" s="161"/>
      <c r="H403" s="161"/>
      <c r="I403" s="161"/>
      <c r="J403" s="161"/>
      <c r="K403" s="161"/>
      <c r="L403" s="161"/>
      <c r="M403" s="161"/>
      <c r="N403" s="15"/>
    </row>
    <row r="404" spans="1:14" s="2" customFormat="1" ht="15" customHeight="1">
      <c r="A404" s="157"/>
      <c r="B404" s="158"/>
      <c r="C404" s="159"/>
      <c r="D404" s="160"/>
      <c r="E404" s="161"/>
      <c r="F404" s="161"/>
      <c r="G404" s="161"/>
      <c r="H404" s="161"/>
      <c r="I404" s="161"/>
      <c r="J404" s="161"/>
      <c r="K404" s="161"/>
      <c r="L404" s="161"/>
      <c r="M404" s="161"/>
      <c r="N404" s="15"/>
    </row>
    <row r="405" spans="1:14" s="2" customFormat="1" ht="15" customHeight="1">
      <c r="A405" s="157"/>
      <c r="B405" s="158"/>
      <c r="C405" s="159"/>
      <c r="D405" s="160"/>
      <c r="E405" s="161"/>
      <c r="F405" s="161"/>
      <c r="G405" s="161"/>
      <c r="H405" s="161"/>
      <c r="I405" s="161"/>
      <c r="J405" s="161"/>
      <c r="K405" s="161"/>
      <c r="L405" s="161"/>
      <c r="M405" s="161"/>
      <c r="N405" s="15"/>
    </row>
    <row r="406" spans="1:14" s="2" customFormat="1" ht="15" customHeight="1">
      <c r="A406" s="157"/>
      <c r="B406" s="158"/>
      <c r="C406" s="159"/>
      <c r="D406" s="160"/>
      <c r="E406" s="161"/>
      <c r="F406" s="161"/>
      <c r="G406" s="161"/>
      <c r="H406" s="161"/>
      <c r="I406" s="161"/>
      <c r="J406" s="161"/>
      <c r="K406" s="161"/>
      <c r="L406" s="161"/>
      <c r="M406" s="161"/>
      <c r="N406" s="15"/>
    </row>
    <row r="407" spans="1:14" s="2" customFormat="1" ht="15" customHeight="1">
      <c r="A407" s="157"/>
      <c r="B407" s="158"/>
      <c r="C407" s="159"/>
      <c r="D407" s="160"/>
      <c r="E407" s="161"/>
      <c r="F407" s="161"/>
      <c r="G407" s="161"/>
      <c r="H407" s="161"/>
      <c r="I407" s="161"/>
      <c r="J407" s="161"/>
      <c r="K407" s="161"/>
      <c r="L407" s="161"/>
      <c r="M407" s="161"/>
      <c r="N407" s="15"/>
    </row>
    <row r="408" spans="1:14" s="2" customFormat="1" ht="15" customHeight="1">
      <c r="A408" s="157"/>
      <c r="B408" s="158"/>
      <c r="C408" s="159"/>
      <c r="D408" s="160"/>
      <c r="E408" s="161"/>
      <c r="F408" s="161"/>
      <c r="G408" s="161"/>
      <c r="H408" s="161"/>
      <c r="I408" s="161"/>
      <c r="J408" s="161"/>
      <c r="K408" s="161"/>
      <c r="L408" s="161"/>
      <c r="M408" s="161"/>
      <c r="N408" s="15"/>
    </row>
    <row r="409" spans="1:14" s="2" customFormat="1" ht="15" customHeight="1">
      <c r="A409" s="157"/>
      <c r="B409" s="158"/>
      <c r="C409" s="159"/>
      <c r="D409" s="160"/>
      <c r="E409" s="161"/>
      <c r="F409" s="161"/>
      <c r="G409" s="161"/>
      <c r="H409" s="161"/>
      <c r="I409" s="161"/>
      <c r="J409" s="161"/>
      <c r="K409" s="161"/>
      <c r="L409" s="161"/>
      <c r="M409" s="161"/>
      <c r="N409" s="15"/>
    </row>
    <row r="410" spans="1:14" s="2" customFormat="1" ht="15" customHeight="1">
      <c r="A410" s="157"/>
      <c r="B410" s="158"/>
      <c r="C410" s="159"/>
      <c r="D410" s="160"/>
      <c r="E410" s="161"/>
      <c r="F410" s="161"/>
      <c r="G410" s="161"/>
      <c r="H410" s="161"/>
      <c r="I410" s="161"/>
      <c r="J410" s="161"/>
      <c r="K410" s="161"/>
      <c r="L410" s="161"/>
      <c r="M410" s="161"/>
      <c r="N410" s="15"/>
    </row>
    <row r="411" spans="1:14" s="2" customFormat="1" ht="15" customHeight="1">
      <c r="A411" s="157"/>
      <c r="B411" s="158"/>
      <c r="C411" s="159"/>
      <c r="D411" s="160"/>
      <c r="E411" s="161"/>
      <c r="F411" s="161"/>
      <c r="G411" s="161"/>
      <c r="H411" s="161"/>
      <c r="I411" s="161"/>
      <c r="J411" s="161"/>
      <c r="K411" s="161"/>
      <c r="L411" s="161"/>
      <c r="M411" s="161"/>
      <c r="N411" s="15"/>
    </row>
    <row r="412" spans="1:14" s="2" customFormat="1" ht="15" customHeight="1">
      <c r="A412" s="157"/>
      <c r="B412" s="158"/>
      <c r="C412" s="159"/>
      <c r="D412" s="160"/>
      <c r="E412" s="161"/>
      <c r="F412" s="161"/>
      <c r="G412" s="161"/>
      <c r="H412" s="161"/>
      <c r="I412" s="161"/>
      <c r="J412" s="161"/>
      <c r="K412" s="161"/>
      <c r="L412" s="161"/>
      <c r="M412" s="161"/>
      <c r="N412" s="15"/>
    </row>
    <row r="413" spans="1:14" s="2" customFormat="1" ht="15" customHeight="1">
      <c r="A413" s="157"/>
      <c r="B413" s="158"/>
      <c r="C413" s="159"/>
      <c r="D413" s="160"/>
      <c r="E413" s="161"/>
      <c r="F413" s="161"/>
      <c r="G413" s="161"/>
      <c r="H413" s="161"/>
      <c r="I413" s="161"/>
      <c r="J413" s="161"/>
      <c r="K413" s="161"/>
      <c r="L413" s="161"/>
      <c r="M413" s="161"/>
      <c r="N413" s="15"/>
    </row>
    <row r="414" spans="1:14" s="2" customFormat="1" ht="15" customHeight="1">
      <c r="A414" s="157"/>
      <c r="B414" s="158"/>
      <c r="C414" s="159"/>
      <c r="D414" s="160"/>
      <c r="E414" s="161"/>
      <c r="F414" s="161"/>
      <c r="G414" s="161"/>
      <c r="H414" s="161"/>
      <c r="I414" s="161"/>
      <c r="J414" s="161"/>
      <c r="K414" s="161"/>
      <c r="L414" s="161"/>
      <c r="M414" s="161"/>
      <c r="N414" s="15"/>
    </row>
    <row r="415" spans="1:14" s="2" customFormat="1" ht="15" customHeight="1">
      <c r="A415" s="157"/>
      <c r="B415" s="158"/>
      <c r="C415" s="159"/>
      <c r="D415" s="160"/>
      <c r="E415" s="161"/>
      <c r="F415" s="161"/>
      <c r="G415" s="161"/>
      <c r="H415" s="161"/>
      <c r="I415" s="161"/>
      <c r="J415" s="161"/>
      <c r="K415" s="161"/>
      <c r="L415" s="161"/>
      <c r="M415" s="161"/>
      <c r="N415" s="15"/>
    </row>
    <row r="416" spans="1:14" s="2" customFormat="1" ht="15" customHeight="1">
      <c r="A416" s="157"/>
      <c r="B416" s="158"/>
      <c r="C416" s="159"/>
      <c r="D416" s="160"/>
      <c r="E416" s="161"/>
      <c r="F416" s="161"/>
      <c r="G416" s="161"/>
      <c r="H416" s="161"/>
      <c r="I416" s="161"/>
      <c r="J416" s="161"/>
      <c r="K416" s="161"/>
      <c r="L416" s="161"/>
      <c r="M416" s="161"/>
      <c r="N416" s="15"/>
    </row>
    <row r="417" spans="1:14" s="2" customFormat="1" ht="15" customHeight="1">
      <c r="A417" s="157"/>
      <c r="B417" s="158"/>
      <c r="C417" s="159"/>
      <c r="D417" s="160"/>
      <c r="E417" s="161"/>
      <c r="F417" s="161"/>
      <c r="G417" s="161"/>
      <c r="H417" s="161"/>
      <c r="I417" s="161"/>
      <c r="J417" s="161"/>
      <c r="K417" s="161"/>
      <c r="L417" s="161"/>
      <c r="M417" s="161"/>
      <c r="N417" s="15"/>
    </row>
    <row r="418" spans="1:14" s="2" customFormat="1" ht="15" customHeight="1">
      <c r="A418" s="157"/>
      <c r="B418" s="158"/>
      <c r="C418" s="159"/>
      <c r="D418" s="160"/>
      <c r="E418" s="161"/>
      <c r="F418" s="161"/>
      <c r="G418" s="161"/>
      <c r="H418" s="161"/>
      <c r="I418" s="161"/>
      <c r="J418" s="161"/>
      <c r="K418" s="161"/>
      <c r="L418" s="161"/>
      <c r="M418" s="161"/>
      <c r="N418" s="15"/>
    </row>
    <row r="419" spans="1:14" s="2" customFormat="1" ht="15" customHeight="1">
      <c r="A419" s="157"/>
      <c r="B419" s="158"/>
      <c r="C419" s="159"/>
      <c r="D419" s="160"/>
      <c r="E419" s="161"/>
      <c r="F419" s="161"/>
      <c r="G419" s="161"/>
      <c r="H419" s="161"/>
      <c r="I419" s="161"/>
      <c r="J419" s="161"/>
      <c r="K419" s="161"/>
      <c r="L419" s="161"/>
      <c r="M419" s="161"/>
      <c r="N419" s="15"/>
    </row>
    <row r="420" spans="1:14" s="2" customFormat="1" ht="15" customHeight="1">
      <c r="A420" s="157"/>
      <c r="B420" s="158"/>
      <c r="C420" s="159"/>
      <c r="D420" s="160"/>
      <c r="E420" s="161"/>
      <c r="F420" s="161"/>
      <c r="G420" s="161"/>
      <c r="H420" s="161"/>
      <c r="I420" s="161"/>
      <c r="J420" s="161"/>
      <c r="K420" s="161"/>
      <c r="L420" s="161"/>
      <c r="M420" s="161"/>
      <c r="N420" s="15"/>
    </row>
    <row r="421" spans="1:14" s="2" customFormat="1" ht="15" customHeight="1">
      <c r="A421" s="157"/>
      <c r="B421" s="158"/>
      <c r="C421" s="159"/>
      <c r="D421" s="160"/>
      <c r="E421" s="161"/>
      <c r="F421" s="161"/>
      <c r="G421" s="161"/>
      <c r="H421" s="161"/>
      <c r="I421" s="161"/>
      <c r="J421" s="161"/>
      <c r="K421" s="161"/>
      <c r="L421" s="161"/>
      <c r="M421" s="161"/>
      <c r="N421" s="15"/>
    </row>
    <row r="422" spans="1:14" s="2" customFormat="1" ht="15" customHeight="1">
      <c r="A422" s="157"/>
      <c r="B422" s="158"/>
      <c r="C422" s="159"/>
      <c r="D422" s="160"/>
      <c r="E422" s="161"/>
      <c r="F422" s="161"/>
      <c r="G422" s="161"/>
      <c r="H422" s="161"/>
      <c r="I422" s="161"/>
      <c r="J422" s="161"/>
      <c r="K422" s="161"/>
      <c r="L422" s="161"/>
      <c r="M422" s="161"/>
      <c r="N422" s="15"/>
    </row>
    <row r="423" spans="1:14" s="2" customFormat="1" ht="15" customHeight="1">
      <c r="A423" s="157"/>
      <c r="B423" s="158"/>
      <c r="C423" s="159"/>
      <c r="D423" s="160"/>
      <c r="E423" s="161"/>
      <c r="F423" s="161"/>
      <c r="G423" s="161"/>
      <c r="H423" s="161"/>
      <c r="I423" s="161"/>
      <c r="J423" s="161"/>
      <c r="K423" s="161"/>
      <c r="L423" s="161"/>
      <c r="M423" s="161"/>
      <c r="N423" s="15"/>
    </row>
    <row r="424" spans="1:14" s="2" customFormat="1" ht="15" customHeight="1">
      <c r="A424" s="157"/>
      <c r="B424" s="158"/>
      <c r="C424" s="159"/>
      <c r="D424" s="160"/>
      <c r="E424" s="161"/>
      <c r="F424" s="161"/>
      <c r="G424" s="161"/>
      <c r="H424" s="161"/>
      <c r="I424" s="161"/>
      <c r="J424" s="161"/>
      <c r="K424" s="161"/>
      <c r="L424" s="161"/>
      <c r="M424" s="161"/>
      <c r="N424" s="15"/>
    </row>
    <row r="425" spans="1:14" s="2" customFormat="1" ht="15" customHeight="1">
      <c r="A425" s="157"/>
      <c r="B425" s="158"/>
      <c r="C425" s="159"/>
      <c r="D425" s="160"/>
      <c r="E425" s="161"/>
      <c r="F425" s="161"/>
      <c r="G425" s="161"/>
      <c r="H425" s="161"/>
      <c r="I425" s="161"/>
      <c r="J425" s="161"/>
      <c r="K425" s="161"/>
      <c r="L425" s="161"/>
      <c r="M425" s="161"/>
      <c r="N425" s="15"/>
    </row>
    <row r="426" spans="1:14" s="2" customFormat="1" ht="15" customHeight="1" thickBot="1">
      <c r="A426" s="157"/>
      <c r="B426" s="158"/>
      <c r="C426" s="159"/>
      <c r="D426" s="160"/>
      <c r="E426" s="161"/>
      <c r="F426" s="161"/>
      <c r="G426" s="161"/>
      <c r="H426" s="161"/>
      <c r="I426" s="161"/>
      <c r="J426" s="161"/>
      <c r="K426" s="161"/>
      <c r="L426" s="161"/>
      <c r="M426" s="161"/>
      <c r="N426" s="15"/>
    </row>
    <row r="427" spans="1:14" s="2" customFormat="1" ht="15" customHeight="1">
      <c r="A427" s="226" t="s">
        <v>14</v>
      </c>
      <c r="B427" s="227"/>
      <c r="C427" s="227"/>
      <c r="D427" s="227"/>
      <c r="E427" s="227"/>
      <c r="F427" s="227"/>
      <c r="G427" s="227"/>
      <c r="H427" s="227"/>
      <c r="I427" s="227"/>
      <c r="J427" s="227"/>
      <c r="K427" s="227"/>
      <c r="L427" s="227"/>
      <c r="M427" s="228"/>
      <c r="N427" s="15"/>
    </row>
    <row r="428" spans="1:14" s="2" customFormat="1" ht="15" customHeight="1" thickBot="1">
      <c r="A428" s="229"/>
      <c r="B428" s="230"/>
      <c r="C428" s="230"/>
      <c r="D428" s="230"/>
      <c r="E428" s="230"/>
      <c r="F428" s="230"/>
      <c r="G428" s="230"/>
      <c r="H428" s="230"/>
      <c r="I428" s="230"/>
      <c r="J428" s="230"/>
      <c r="K428" s="230"/>
      <c r="L428" s="230"/>
      <c r="M428" s="231"/>
      <c r="N428" s="15"/>
    </row>
    <row r="429" spans="1:14" s="2" customFormat="1" ht="15" customHeight="1">
      <c r="A429" s="232" t="s">
        <v>0</v>
      </c>
      <c r="B429" s="214" t="s">
        <v>17</v>
      </c>
      <c r="C429" s="224" t="s">
        <v>18</v>
      </c>
      <c r="D429" s="214" t="s">
        <v>19</v>
      </c>
      <c r="E429" s="219" t="s">
        <v>1</v>
      </c>
      <c r="F429" s="219"/>
      <c r="G429" s="220" t="s">
        <v>22</v>
      </c>
      <c r="H429" s="221"/>
      <c r="I429" s="221"/>
      <c r="J429" s="221"/>
      <c r="K429" s="221"/>
      <c r="L429" s="222"/>
      <c r="M429" s="236" t="s">
        <v>4</v>
      </c>
      <c r="N429" s="15"/>
    </row>
    <row r="430" spans="1:14" s="2" customFormat="1" ht="15" customHeight="1">
      <c r="A430" s="233"/>
      <c r="B430" s="215"/>
      <c r="C430" s="225"/>
      <c r="D430" s="215"/>
      <c r="E430" s="218" t="s">
        <v>24</v>
      </c>
      <c r="F430" s="218" t="s">
        <v>25</v>
      </c>
      <c r="G430" s="218" t="s">
        <v>2</v>
      </c>
      <c r="H430" s="223"/>
      <c r="I430" s="218" t="s">
        <v>3</v>
      </c>
      <c r="J430" s="218"/>
      <c r="K430" s="234" t="s">
        <v>21</v>
      </c>
      <c r="L430" s="235"/>
      <c r="M430" s="237"/>
      <c r="N430" s="15"/>
    </row>
    <row r="431" spans="1:14" s="2" customFormat="1" ht="15" customHeight="1">
      <c r="A431" s="233"/>
      <c r="B431" s="215"/>
      <c r="C431" s="225"/>
      <c r="D431" s="215"/>
      <c r="E431" s="218"/>
      <c r="F431" s="218"/>
      <c r="G431" s="203" t="s">
        <v>23</v>
      </c>
      <c r="H431" s="203" t="s">
        <v>4</v>
      </c>
      <c r="I431" s="203" t="s">
        <v>23</v>
      </c>
      <c r="J431" s="203" t="s">
        <v>4</v>
      </c>
      <c r="K431" s="203" t="s">
        <v>23</v>
      </c>
      <c r="L431" s="203" t="s">
        <v>4</v>
      </c>
      <c r="M431" s="237"/>
      <c r="N431" s="15"/>
    </row>
    <row r="432" spans="1:14" s="2" customFormat="1" ht="15" customHeight="1" thickBot="1">
      <c r="A432" s="16">
        <v>1</v>
      </c>
      <c r="B432" s="84">
        <v>2</v>
      </c>
      <c r="C432" s="85" t="s">
        <v>20</v>
      </c>
      <c r="D432" s="84">
        <v>4</v>
      </c>
      <c r="E432" s="86">
        <v>5</v>
      </c>
      <c r="F432" s="86">
        <v>6</v>
      </c>
      <c r="G432" s="86">
        <v>7</v>
      </c>
      <c r="H432" s="86">
        <v>8</v>
      </c>
      <c r="I432" s="86">
        <v>9</v>
      </c>
      <c r="J432" s="86">
        <v>10</v>
      </c>
      <c r="K432" s="87">
        <v>11</v>
      </c>
      <c r="L432" s="87">
        <v>12</v>
      </c>
      <c r="M432" s="88">
        <v>13</v>
      </c>
      <c r="N432" s="15"/>
    </row>
    <row r="433" spans="1:13" ht="15" customHeight="1">
      <c r="A433" s="17"/>
      <c r="B433" s="109"/>
      <c r="C433" s="110" t="s">
        <v>52</v>
      </c>
      <c r="D433" s="109"/>
      <c r="E433" s="111"/>
      <c r="F433" s="111"/>
      <c r="G433" s="112"/>
      <c r="H433" s="111"/>
      <c r="I433" s="112"/>
      <c r="J433" s="111"/>
      <c r="K433" s="113"/>
      <c r="L433" s="114"/>
      <c r="M433" s="115"/>
    </row>
    <row r="434" spans="1:13" ht="27.75" customHeight="1">
      <c r="A434" s="211">
        <v>1</v>
      </c>
      <c r="B434" s="42" t="s">
        <v>56</v>
      </c>
      <c r="C434" s="40" t="s">
        <v>64</v>
      </c>
      <c r="D434" s="42" t="s">
        <v>62</v>
      </c>
      <c r="E434" s="43"/>
      <c r="F434" s="50">
        <v>2</v>
      </c>
      <c r="G434" s="51"/>
      <c r="H434" s="50"/>
      <c r="I434" s="51"/>
      <c r="J434" s="116"/>
      <c r="K434" s="97"/>
      <c r="L434" s="117"/>
      <c r="M434" s="118"/>
    </row>
    <row r="435" spans="1:13" ht="15" customHeight="1">
      <c r="A435" s="212"/>
      <c r="B435" s="42"/>
      <c r="C435" s="40" t="s">
        <v>29</v>
      </c>
      <c r="D435" s="42" t="s">
        <v>27</v>
      </c>
      <c r="E435" s="43">
        <v>2.19</v>
      </c>
      <c r="F435" s="50">
        <f>F434*E435</f>
        <v>4.38</v>
      </c>
      <c r="G435" s="51"/>
      <c r="H435" s="95">
        <f aca="true" t="shared" si="28" ref="H435:H512">G435*F435</f>
        <v>0</v>
      </c>
      <c r="I435" s="51"/>
      <c r="J435" s="96">
        <f aca="true" t="shared" si="29" ref="J435:J512">I435*F435</f>
        <v>0</v>
      </c>
      <c r="K435" s="97"/>
      <c r="L435" s="98">
        <f aca="true" t="shared" si="30" ref="L435:L512">K435*F435</f>
        <v>0</v>
      </c>
      <c r="M435" s="99">
        <f aca="true" t="shared" si="31" ref="M435:M512">J435+H435+L435</f>
        <v>0</v>
      </c>
    </row>
    <row r="436" spans="1:13" ht="15" customHeight="1">
      <c r="A436" s="212"/>
      <c r="B436" s="42"/>
      <c r="C436" s="40" t="s">
        <v>30</v>
      </c>
      <c r="D436" s="42" t="s">
        <v>28</v>
      </c>
      <c r="E436" s="43">
        <v>0.07</v>
      </c>
      <c r="F436" s="50">
        <f>F434*E436</f>
        <v>0.14</v>
      </c>
      <c r="G436" s="51"/>
      <c r="H436" s="95">
        <f t="shared" si="28"/>
        <v>0</v>
      </c>
      <c r="I436" s="51"/>
      <c r="J436" s="96">
        <f t="shared" si="29"/>
        <v>0</v>
      </c>
      <c r="K436" s="97"/>
      <c r="L436" s="98">
        <f t="shared" si="30"/>
        <v>0</v>
      </c>
      <c r="M436" s="99">
        <f t="shared" si="31"/>
        <v>0</v>
      </c>
    </row>
    <row r="437" spans="1:13" ht="15" customHeight="1">
      <c r="A437" s="212"/>
      <c r="B437" s="94"/>
      <c r="C437" s="40" t="s">
        <v>64</v>
      </c>
      <c r="D437" s="42" t="s">
        <v>62</v>
      </c>
      <c r="E437" s="43"/>
      <c r="F437" s="50">
        <f>F434</f>
        <v>2</v>
      </c>
      <c r="G437" s="119"/>
      <c r="H437" s="95">
        <f t="shared" si="28"/>
        <v>0</v>
      </c>
      <c r="I437" s="51"/>
      <c r="J437" s="96">
        <f t="shared" si="29"/>
        <v>0</v>
      </c>
      <c r="K437" s="97"/>
      <c r="L437" s="98">
        <f t="shared" si="30"/>
        <v>0</v>
      </c>
      <c r="M437" s="99">
        <f t="shared" si="31"/>
        <v>0</v>
      </c>
    </row>
    <row r="438" spans="1:13" ht="15" customHeight="1">
      <c r="A438" s="212"/>
      <c r="B438" s="42"/>
      <c r="C438" s="40" t="s">
        <v>65</v>
      </c>
      <c r="D438" s="42" t="s">
        <v>62</v>
      </c>
      <c r="E438" s="43"/>
      <c r="F438" s="50">
        <f>F434</f>
        <v>2</v>
      </c>
      <c r="G438" s="119"/>
      <c r="H438" s="95">
        <f t="shared" si="28"/>
        <v>0</v>
      </c>
      <c r="I438" s="51"/>
      <c r="J438" s="96">
        <f t="shared" si="29"/>
        <v>0</v>
      </c>
      <c r="K438" s="97"/>
      <c r="L438" s="98">
        <f t="shared" si="30"/>
        <v>0</v>
      </c>
      <c r="M438" s="99">
        <f t="shared" si="31"/>
        <v>0</v>
      </c>
    </row>
    <row r="439" spans="1:13" ht="15" customHeight="1">
      <c r="A439" s="213"/>
      <c r="B439" s="94"/>
      <c r="C439" s="105" t="s">
        <v>31</v>
      </c>
      <c r="D439" s="42" t="s">
        <v>28</v>
      </c>
      <c r="E439" s="43">
        <v>0.37</v>
      </c>
      <c r="F439" s="50">
        <f>F434*E439</f>
        <v>0.74</v>
      </c>
      <c r="G439" s="119"/>
      <c r="H439" s="95">
        <f t="shared" si="28"/>
        <v>0</v>
      </c>
      <c r="I439" s="51"/>
      <c r="J439" s="96">
        <f t="shared" si="29"/>
        <v>0</v>
      </c>
      <c r="K439" s="97"/>
      <c r="L439" s="98">
        <f t="shared" si="30"/>
        <v>0</v>
      </c>
      <c r="M439" s="99">
        <f t="shared" si="31"/>
        <v>0</v>
      </c>
    </row>
    <row r="440" spans="1:14" s="2" customFormat="1" ht="27.75" customHeight="1">
      <c r="A440" s="211">
        <v>2</v>
      </c>
      <c r="B440" s="94" t="s">
        <v>57</v>
      </c>
      <c r="C440" s="40" t="s">
        <v>66</v>
      </c>
      <c r="D440" s="42" t="s">
        <v>62</v>
      </c>
      <c r="E440" s="43"/>
      <c r="F440" s="50">
        <v>2</v>
      </c>
      <c r="G440" s="51"/>
      <c r="H440" s="95"/>
      <c r="I440" s="51"/>
      <c r="J440" s="96"/>
      <c r="K440" s="97"/>
      <c r="L440" s="98"/>
      <c r="M440" s="99"/>
      <c r="N440" s="15"/>
    </row>
    <row r="441" spans="1:29" s="2" customFormat="1" ht="15" customHeight="1">
      <c r="A441" s="212"/>
      <c r="B441" s="94"/>
      <c r="C441" s="40" t="s">
        <v>29</v>
      </c>
      <c r="D441" s="42" t="s">
        <v>27</v>
      </c>
      <c r="E441" s="43">
        <v>2.44</v>
      </c>
      <c r="F441" s="50">
        <f>F440*E441</f>
        <v>4.88</v>
      </c>
      <c r="G441" s="51"/>
      <c r="H441" s="95">
        <f t="shared" si="28"/>
        <v>0</v>
      </c>
      <c r="I441" s="51"/>
      <c r="J441" s="96">
        <f t="shared" si="29"/>
        <v>0</v>
      </c>
      <c r="K441" s="97"/>
      <c r="L441" s="98">
        <f t="shared" si="30"/>
        <v>0</v>
      </c>
      <c r="M441" s="99">
        <f t="shared" si="31"/>
        <v>0</v>
      </c>
      <c r="N441" s="15"/>
      <c r="AC441" s="3"/>
    </row>
    <row r="442" spans="1:29" s="2" customFormat="1" ht="15" customHeight="1">
      <c r="A442" s="212"/>
      <c r="B442" s="42"/>
      <c r="C442" s="40" t="s">
        <v>30</v>
      </c>
      <c r="D442" s="42" t="s">
        <v>28</v>
      </c>
      <c r="E442" s="43">
        <v>0.13</v>
      </c>
      <c r="F442" s="50">
        <f>F440*E442</f>
        <v>0.26</v>
      </c>
      <c r="G442" s="51"/>
      <c r="H442" s="95">
        <f t="shared" si="28"/>
        <v>0</v>
      </c>
      <c r="I442" s="51"/>
      <c r="J442" s="96">
        <f t="shared" si="29"/>
        <v>0</v>
      </c>
      <c r="K442" s="97"/>
      <c r="L442" s="98">
        <f t="shared" si="30"/>
        <v>0</v>
      </c>
      <c r="M442" s="99">
        <f t="shared" si="31"/>
        <v>0</v>
      </c>
      <c r="N442" s="15"/>
      <c r="AC442" s="3"/>
    </row>
    <row r="443" spans="1:14" s="2" customFormat="1" ht="15" customHeight="1">
      <c r="A443" s="212"/>
      <c r="B443" s="94"/>
      <c r="C443" s="40" t="s">
        <v>66</v>
      </c>
      <c r="D443" s="42" t="s">
        <v>62</v>
      </c>
      <c r="E443" s="43"/>
      <c r="F443" s="50">
        <f>F440</f>
        <v>2</v>
      </c>
      <c r="G443" s="119"/>
      <c r="H443" s="95">
        <f t="shared" si="28"/>
        <v>0</v>
      </c>
      <c r="I443" s="51"/>
      <c r="J443" s="96">
        <f t="shared" si="29"/>
        <v>0</v>
      </c>
      <c r="K443" s="97"/>
      <c r="L443" s="98">
        <f t="shared" si="30"/>
        <v>0</v>
      </c>
      <c r="M443" s="99">
        <f t="shared" si="31"/>
        <v>0</v>
      </c>
      <c r="N443" s="15"/>
    </row>
    <row r="444" spans="1:14" s="2" customFormat="1" ht="15" customHeight="1">
      <c r="A444" s="213"/>
      <c r="B444" s="94"/>
      <c r="C444" s="40" t="s">
        <v>31</v>
      </c>
      <c r="D444" s="42" t="s">
        <v>28</v>
      </c>
      <c r="E444" s="43">
        <v>0.94</v>
      </c>
      <c r="F444" s="50">
        <f>F440*E444</f>
        <v>1.88</v>
      </c>
      <c r="G444" s="51"/>
      <c r="H444" s="95">
        <f t="shared" si="28"/>
        <v>0</v>
      </c>
      <c r="I444" s="51"/>
      <c r="J444" s="96">
        <f t="shared" si="29"/>
        <v>0</v>
      </c>
      <c r="K444" s="97"/>
      <c r="L444" s="98">
        <f t="shared" si="30"/>
        <v>0</v>
      </c>
      <c r="M444" s="99">
        <f t="shared" si="31"/>
        <v>0</v>
      </c>
      <c r="N444" s="15"/>
    </row>
    <row r="445" spans="1:14" s="2" customFormat="1" ht="27.75" customHeight="1">
      <c r="A445" s="211">
        <v>3</v>
      </c>
      <c r="B445" s="94" t="s">
        <v>58</v>
      </c>
      <c r="C445" s="40" t="s">
        <v>67</v>
      </c>
      <c r="D445" s="42" t="s">
        <v>62</v>
      </c>
      <c r="E445" s="43"/>
      <c r="F445" s="50">
        <v>4</v>
      </c>
      <c r="G445" s="51"/>
      <c r="H445" s="95"/>
      <c r="I445" s="51"/>
      <c r="J445" s="96"/>
      <c r="K445" s="97"/>
      <c r="L445" s="98"/>
      <c r="M445" s="99"/>
      <c r="N445" s="15"/>
    </row>
    <row r="446" spans="1:14" s="2" customFormat="1" ht="15" customHeight="1">
      <c r="A446" s="212"/>
      <c r="B446" s="42"/>
      <c r="C446" s="40" t="s">
        <v>29</v>
      </c>
      <c r="D446" s="42" t="s">
        <v>27</v>
      </c>
      <c r="E446" s="43">
        <v>1.85</v>
      </c>
      <c r="F446" s="50">
        <f>F445*E446</f>
        <v>7.4</v>
      </c>
      <c r="G446" s="51"/>
      <c r="H446" s="95">
        <f t="shared" si="28"/>
        <v>0</v>
      </c>
      <c r="I446" s="51"/>
      <c r="J446" s="96">
        <f t="shared" si="29"/>
        <v>0</v>
      </c>
      <c r="K446" s="97"/>
      <c r="L446" s="98">
        <f t="shared" si="30"/>
        <v>0</v>
      </c>
      <c r="M446" s="99">
        <f t="shared" si="31"/>
        <v>0</v>
      </c>
      <c r="N446" s="15"/>
    </row>
    <row r="447" spans="1:14" s="2" customFormat="1" ht="15" customHeight="1">
      <c r="A447" s="212"/>
      <c r="B447" s="94"/>
      <c r="C447" s="40" t="s">
        <v>30</v>
      </c>
      <c r="D447" s="42" t="s">
        <v>28</v>
      </c>
      <c r="E447" s="43">
        <v>0.03</v>
      </c>
      <c r="F447" s="50">
        <f>F445*E447</f>
        <v>0.12</v>
      </c>
      <c r="G447" s="51"/>
      <c r="H447" s="95">
        <f t="shared" si="28"/>
        <v>0</v>
      </c>
      <c r="I447" s="51"/>
      <c r="J447" s="96">
        <f t="shared" si="29"/>
        <v>0</v>
      </c>
      <c r="K447" s="97"/>
      <c r="L447" s="98">
        <f t="shared" si="30"/>
        <v>0</v>
      </c>
      <c r="M447" s="99">
        <f t="shared" si="31"/>
        <v>0</v>
      </c>
      <c r="N447" s="15"/>
    </row>
    <row r="448" spans="1:14" s="2" customFormat="1" ht="15" customHeight="1">
      <c r="A448" s="212"/>
      <c r="B448" s="42"/>
      <c r="C448" s="40" t="s">
        <v>67</v>
      </c>
      <c r="D448" s="42" t="s">
        <v>62</v>
      </c>
      <c r="E448" s="43"/>
      <c r="F448" s="50">
        <f>F445</f>
        <v>4</v>
      </c>
      <c r="G448" s="119"/>
      <c r="H448" s="95">
        <f t="shared" si="28"/>
        <v>0</v>
      </c>
      <c r="I448" s="51"/>
      <c r="J448" s="96">
        <f t="shared" si="29"/>
        <v>0</v>
      </c>
      <c r="K448" s="97"/>
      <c r="L448" s="98">
        <f t="shared" si="30"/>
        <v>0</v>
      </c>
      <c r="M448" s="99">
        <f t="shared" si="31"/>
        <v>0</v>
      </c>
      <c r="N448" s="15"/>
    </row>
    <row r="449" spans="1:14" s="2" customFormat="1" ht="15" customHeight="1">
      <c r="A449" s="213"/>
      <c r="B449" s="94"/>
      <c r="C449" s="40" t="s">
        <v>31</v>
      </c>
      <c r="D449" s="42" t="s">
        <v>28</v>
      </c>
      <c r="E449" s="43">
        <v>0.18</v>
      </c>
      <c r="F449" s="50">
        <f>F445*E449</f>
        <v>0.72</v>
      </c>
      <c r="G449" s="51"/>
      <c r="H449" s="95">
        <f t="shared" si="28"/>
        <v>0</v>
      </c>
      <c r="I449" s="51"/>
      <c r="J449" s="96">
        <f t="shared" si="29"/>
        <v>0</v>
      </c>
      <c r="K449" s="97"/>
      <c r="L449" s="98">
        <f t="shared" si="30"/>
        <v>0</v>
      </c>
      <c r="M449" s="99">
        <f t="shared" si="31"/>
        <v>0</v>
      </c>
      <c r="N449" s="15"/>
    </row>
    <row r="450" spans="1:15" s="2" customFormat="1" ht="27.75" customHeight="1">
      <c r="A450" s="211">
        <v>4</v>
      </c>
      <c r="B450" s="94" t="s">
        <v>59</v>
      </c>
      <c r="C450" s="40" t="s">
        <v>244</v>
      </c>
      <c r="D450" s="42" t="s">
        <v>62</v>
      </c>
      <c r="E450" s="43"/>
      <c r="F450" s="50">
        <v>1</v>
      </c>
      <c r="G450" s="51"/>
      <c r="H450" s="95"/>
      <c r="I450" s="51"/>
      <c r="J450" s="96"/>
      <c r="K450" s="97"/>
      <c r="L450" s="98"/>
      <c r="M450" s="99"/>
      <c r="N450" s="15"/>
      <c r="O450" s="13"/>
    </row>
    <row r="451" spans="1:14" s="2" customFormat="1" ht="15" customHeight="1">
      <c r="A451" s="212"/>
      <c r="B451" s="42"/>
      <c r="C451" s="40" t="s">
        <v>29</v>
      </c>
      <c r="D451" s="42" t="s">
        <v>27</v>
      </c>
      <c r="E451" s="43">
        <v>1.83</v>
      </c>
      <c r="F451" s="50">
        <f>F450*E451</f>
        <v>1.83</v>
      </c>
      <c r="G451" s="51"/>
      <c r="H451" s="95">
        <f t="shared" si="28"/>
        <v>0</v>
      </c>
      <c r="I451" s="51"/>
      <c r="J451" s="96">
        <f t="shared" si="29"/>
        <v>0</v>
      </c>
      <c r="K451" s="97"/>
      <c r="L451" s="98">
        <f t="shared" si="30"/>
        <v>0</v>
      </c>
      <c r="M451" s="99">
        <f t="shared" si="31"/>
        <v>0</v>
      </c>
      <c r="N451" s="15"/>
    </row>
    <row r="452" spans="1:14" s="2" customFormat="1" ht="15" customHeight="1">
      <c r="A452" s="212"/>
      <c r="B452" s="94"/>
      <c r="C452" s="40" t="s">
        <v>30</v>
      </c>
      <c r="D452" s="42" t="s">
        <v>28</v>
      </c>
      <c r="E452" s="43">
        <v>0.05</v>
      </c>
      <c r="F452" s="50">
        <f>F450*E452</f>
        <v>0.05</v>
      </c>
      <c r="G452" s="51"/>
      <c r="H452" s="95">
        <f t="shared" si="28"/>
        <v>0</v>
      </c>
      <c r="I452" s="51"/>
      <c r="J452" s="96">
        <f t="shared" si="29"/>
        <v>0</v>
      </c>
      <c r="K452" s="97"/>
      <c r="L452" s="98">
        <f t="shared" si="30"/>
        <v>0</v>
      </c>
      <c r="M452" s="99">
        <f t="shared" si="31"/>
        <v>0</v>
      </c>
      <c r="N452" s="15"/>
    </row>
    <row r="453" spans="1:14" s="2" customFormat="1" ht="15" customHeight="1">
      <c r="A453" s="212"/>
      <c r="B453" s="42"/>
      <c r="C453" s="40" t="s">
        <v>243</v>
      </c>
      <c r="D453" s="42" t="s">
        <v>62</v>
      </c>
      <c r="E453" s="43"/>
      <c r="F453" s="50">
        <f>F450</f>
        <v>1</v>
      </c>
      <c r="G453" s="119"/>
      <c r="H453" s="95">
        <f t="shared" si="28"/>
        <v>0</v>
      </c>
      <c r="I453" s="51"/>
      <c r="J453" s="96">
        <f t="shared" si="29"/>
        <v>0</v>
      </c>
      <c r="K453" s="97"/>
      <c r="L453" s="98">
        <f t="shared" si="30"/>
        <v>0</v>
      </c>
      <c r="M453" s="99">
        <f t="shared" si="31"/>
        <v>0</v>
      </c>
      <c r="N453" s="15"/>
    </row>
    <row r="454" spans="1:14" s="2" customFormat="1" ht="15" customHeight="1">
      <c r="A454" s="213"/>
      <c r="B454" s="42"/>
      <c r="C454" s="40" t="s">
        <v>31</v>
      </c>
      <c r="D454" s="42" t="s">
        <v>28</v>
      </c>
      <c r="E454" s="43">
        <v>0.43</v>
      </c>
      <c r="F454" s="50">
        <f>F450*E454</f>
        <v>0.43</v>
      </c>
      <c r="G454" s="51"/>
      <c r="H454" s="95">
        <f t="shared" si="28"/>
        <v>0</v>
      </c>
      <c r="I454" s="51"/>
      <c r="J454" s="96">
        <f t="shared" si="29"/>
        <v>0</v>
      </c>
      <c r="K454" s="97"/>
      <c r="L454" s="98">
        <f t="shared" si="30"/>
        <v>0</v>
      </c>
      <c r="M454" s="99">
        <f t="shared" si="31"/>
        <v>0</v>
      </c>
      <c r="N454" s="15"/>
    </row>
    <row r="455" spans="1:14" s="2" customFormat="1" ht="15" customHeight="1">
      <c r="A455" s="18"/>
      <c r="B455" s="61"/>
      <c r="C455" s="34" t="s">
        <v>53</v>
      </c>
      <c r="D455" s="61"/>
      <c r="E455" s="24"/>
      <c r="F455" s="25"/>
      <c r="G455" s="26"/>
      <c r="H455" s="89"/>
      <c r="I455" s="26"/>
      <c r="J455" s="90"/>
      <c r="K455" s="27"/>
      <c r="L455" s="92"/>
      <c r="M455" s="93"/>
      <c r="N455" s="15"/>
    </row>
    <row r="456" spans="1:14" s="2" customFormat="1" ht="27.75" customHeight="1">
      <c r="A456" s="211">
        <v>1</v>
      </c>
      <c r="B456" s="94" t="s">
        <v>60</v>
      </c>
      <c r="C456" s="40" t="s">
        <v>68</v>
      </c>
      <c r="D456" s="42" t="s">
        <v>63</v>
      </c>
      <c r="E456" s="43"/>
      <c r="F456" s="50">
        <v>20</v>
      </c>
      <c r="G456" s="51"/>
      <c r="H456" s="95"/>
      <c r="I456" s="51"/>
      <c r="J456" s="96"/>
      <c r="K456" s="97"/>
      <c r="L456" s="98"/>
      <c r="M456" s="99"/>
      <c r="N456" s="15"/>
    </row>
    <row r="457" spans="1:14" s="2" customFormat="1" ht="15" customHeight="1">
      <c r="A457" s="212"/>
      <c r="B457" s="42"/>
      <c r="C457" s="40" t="s">
        <v>29</v>
      </c>
      <c r="D457" s="42" t="s">
        <v>27</v>
      </c>
      <c r="E457" s="101">
        <v>0.583</v>
      </c>
      <c r="F457" s="50">
        <f>F456*E457</f>
        <v>11.66</v>
      </c>
      <c r="G457" s="51"/>
      <c r="H457" s="95">
        <f t="shared" si="28"/>
        <v>0</v>
      </c>
      <c r="I457" s="51"/>
      <c r="J457" s="96">
        <f t="shared" si="29"/>
        <v>0</v>
      </c>
      <c r="K457" s="97"/>
      <c r="L457" s="98">
        <f t="shared" si="30"/>
        <v>0</v>
      </c>
      <c r="M457" s="99">
        <f t="shared" si="31"/>
        <v>0</v>
      </c>
      <c r="N457" s="15"/>
    </row>
    <row r="458" spans="1:14" s="2" customFormat="1" ht="15" customHeight="1">
      <c r="A458" s="212"/>
      <c r="B458" s="42"/>
      <c r="C458" s="40" t="s">
        <v>30</v>
      </c>
      <c r="D458" s="42" t="s">
        <v>28</v>
      </c>
      <c r="E458" s="100">
        <v>0.0046</v>
      </c>
      <c r="F458" s="50">
        <f>F456*E458</f>
        <v>0.092</v>
      </c>
      <c r="G458" s="51"/>
      <c r="H458" s="95">
        <f t="shared" si="28"/>
        <v>0</v>
      </c>
      <c r="I458" s="51"/>
      <c r="J458" s="96">
        <f t="shared" si="29"/>
        <v>0</v>
      </c>
      <c r="K458" s="97"/>
      <c r="L458" s="98">
        <f t="shared" si="30"/>
        <v>0</v>
      </c>
      <c r="M458" s="99">
        <f t="shared" si="31"/>
        <v>0</v>
      </c>
      <c r="N458" s="15"/>
    </row>
    <row r="459" spans="1:14" s="2" customFormat="1" ht="15" customHeight="1">
      <c r="A459" s="212"/>
      <c r="B459" s="42"/>
      <c r="C459" s="40" t="s">
        <v>386</v>
      </c>
      <c r="D459" s="42" t="s">
        <v>63</v>
      </c>
      <c r="E459" s="43">
        <v>0.99</v>
      </c>
      <c r="F459" s="50">
        <f>F456*E459</f>
        <v>19.8</v>
      </c>
      <c r="G459" s="119"/>
      <c r="H459" s="95">
        <f t="shared" si="28"/>
        <v>0</v>
      </c>
      <c r="I459" s="51"/>
      <c r="J459" s="96">
        <f t="shared" si="29"/>
        <v>0</v>
      </c>
      <c r="K459" s="97"/>
      <c r="L459" s="98">
        <f t="shared" si="30"/>
        <v>0</v>
      </c>
      <c r="M459" s="99">
        <f t="shared" si="31"/>
        <v>0</v>
      </c>
      <c r="N459" s="15"/>
    </row>
    <row r="460" spans="1:14" s="2" customFormat="1" ht="15" customHeight="1">
      <c r="A460" s="212"/>
      <c r="B460" s="42"/>
      <c r="C460" s="40" t="s">
        <v>387</v>
      </c>
      <c r="D460" s="42" t="s">
        <v>139</v>
      </c>
      <c r="E460" s="43"/>
      <c r="F460" s="50">
        <v>2</v>
      </c>
      <c r="G460" s="119"/>
      <c r="H460" s="95">
        <f t="shared" si="28"/>
        <v>0</v>
      </c>
      <c r="I460" s="51"/>
      <c r="J460" s="96">
        <f t="shared" si="29"/>
        <v>0</v>
      </c>
      <c r="K460" s="97"/>
      <c r="L460" s="98">
        <f t="shared" si="30"/>
        <v>0</v>
      </c>
      <c r="M460" s="99">
        <f t="shared" si="31"/>
        <v>0</v>
      </c>
      <c r="N460" s="15"/>
    </row>
    <row r="461" spans="1:14" s="2" customFormat="1" ht="15" customHeight="1">
      <c r="A461" s="212"/>
      <c r="B461" s="94"/>
      <c r="C461" s="40" t="s">
        <v>69</v>
      </c>
      <c r="D461" s="42" t="s">
        <v>139</v>
      </c>
      <c r="E461" s="43"/>
      <c r="F461" s="50">
        <v>2</v>
      </c>
      <c r="G461" s="119"/>
      <c r="H461" s="95">
        <f t="shared" si="28"/>
        <v>0</v>
      </c>
      <c r="I461" s="51"/>
      <c r="J461" s="96">
        <f t="shared" si="29"/>
        <v>0</v>
      </c>
      <c r="K461" s="97"/>
      <c r="L461" s="98">
        <f t="shared" si="30"/>
        <v>0</v>
      </c>
      <c r="M461" s="99">
        <f t="shared" si="31"/>
        <v>0</v>
      </c>
      <c r="N461" s="15"/>
    </row>
    <row r="462" spans="1:14" s="2" customFormat="1" ht="15" customHeight="1">
      <c r="A462" s="212"/>
      <c r="B462" s="42"/>
      <c r="C462" s="40" t="s">
        <v>388</v>
      </c>
      <c r="D462" s="42" t="s">
        <v>139</v>
      </c>
      <c r="E462" s="43"/>
      <c r="F462" s="50">
        <v>3</v>
      </c>
      <c r="G462" s="119"/>
      <c r="H462" s="95">
        <f t="shared" si="28"/>
        <v>0</v>
      </c>
      <c r="I462" s="51"/>
      <c r="J462" s="96">
        <f t="shared" si="29"/>
        <v>0</v>
      </c>
      <c r="K462" s="97"/>
      <c r="L462" s="98">
        <f t="shared" si="30"/>
        <v>0</v>
      </c>
      <c r="M462" s="99">
        <f t="shared" si="31"/>
        <v>0</v>
      </c>
      <c r="N462" s="15"/>
    </row>
    <row r="463" spans="1:14" s="2" customFormat="1" ht="15" customHeight="1">
      <c r="A463" s="212"/>
      <c r="B463" s="94"/>
      <c r="C463" s="40" t="s">
        <v>389</v>
      </c>
      <c r="D463" s="42" t="s">
        <v>139</v>
      </c>
      <c r="E463" s="43"/>
      <c r="F463" s="50">
        <v>1</v>
      </c>
      <c r="G463" s="119"/>
      <c r="H463" s="95">
        <f t="shared" si="28"/>
        <v>0</v>
      </c>
      <c r="I463" s="51"/>
      <c r="J463" s="96">
        <f t="shared" si="29"/>
        <v>0</v>
      </c>
      <c r="K463" s="97"/>
      <c r="L463" s="98">
        <f t="shared" si="30"/>
        <v>0</v>
      </c>
      <c r="M463" s="99">
        <f t="shared" si="31"/>
        <v>0</v>
      </c>
      <c r="N463" s="15"/>
    </row>
    <row r="464" spans="1:14" s="2" customFormat="1" ht="15" customHeight="1">
      <c r="A464" s="212"/>
      <c r="B464" s="42"/>
      <c r="C464" s="40" t="s">
        <v>390</v>
      </c>
      <c r="D464" s="42" t="s">
        <v>139</v>
      </c>
      <c r="E464" s="43"/>
      <c r="F464" s="50">
        <v>1</v>
      </c>
      <c r="G464" s="119"/>
      <c r="H464" s="95">
        <f t="shared" si="28"/>
        <v>0</v>
      </c>
      <c r="I464" s="51"/>
      <c r="J464" s="96">
        <f t="shared" si="29"/>
        <v>0</v>
      </c>
      <c r="K464" s="97"/>
      <c r="L464" s="98">
        <f t="shared" si="30"/>
        <v>0</v>
      </c>
      <c r="M464" s="99">
        <f t="shared" si="31"/>
        <v>0</v>
      </c>
      <c r="N464" s="15"/>
    </row>
    <row r="465" spans="1:14" s="2" customFormat="1" ht="15" customHeight="1">
      <c r="A465" s="212"/>
      <c r="B465" s="42"/>
      <c r="C465" s="40" t="s">
        <v>391</v>
      </c>
      <c r="D465" s="42" t="s">
        <v>139</v>
      </c>
      <c r="E465" s="43"/>
      <c r="F465" s="50">
        <v>1</v>
      </c>
      <c r="G465" s="119"/>
      <c r="H465" s="95">
        <f t="shared" si="28"/>
        <v>0</v>
      </c>
      <c r="I465" s="51"/>
      <c r="J465" s="96">
        <f t="shared" si="29"/>
        <v>0</v>
      </c>
      <c r="K465" s="97"/>
      <c r="L465" s="98">
        <f t="shared" si="30"/>
        <v>0</v>
      </c>
      <c r="M465" s="99">
        <f t="shared" si="31"/>
        <v>0</v>
      </c>
      <c r="N465" s="15"/>
    </row>
    <row r="466" spans="1:14" s="2" customFormat="1" ht="15" customHeight="1">
      <c r="A466" s="212"/>
      <c r="B466" s="94"/>
      <c r="C466" s="40" t="s">
        <v>392</v>
      </c>
      <c r="D466" s="42" t="s">
        <v>139</v>
      </c>
      <c r="E466" s="43"/>
      <c r="F466" s="50">
        <v>2</v>
      </c>
      <c r="G466" s="119"/>
      <c r="H466" s="95">
        <f t="shared" si="28"/>
        <v>0</v>
      </c>
      <c r="I466" s="51"/>
      <c r="J466" s="96">
        <f t="shared" si="29"/>
        <v>0</v>
      </c>
      <c r="K466" s="97"/>
      <c r="L466" s="98">
        <f t="shared" si="30"/>
        <v>0</v>
      </c>
      <c r="M466" s="99">
        <f t="shared" si="31"/>
        <v>0</v>
      </c>
      <c r="N466" s="15"/>
    </row>
    <row r="467" spans="1:14" s="2" customFormat="1" ht="15" customHeight="1">
      <c r="A467" s="212"/>
      <c r="B467" s="42"/>
      <c r="C467" s="40" t="s">
        <v>75</v>
      </c>
      <c r="D467" s="42" t="s">
        <v>139</v>
      </c>
      <c r="E467" s="43"/>
      <c r="F467" s="50">
        <v>20</v>
      </c>
      <c r="G467" s="119"/>
      <c r="H467" s="95">
        <f t="shared" si="28"/>
        <v>0</v>
      </c>
      <c r="I467" s="51"/>
      <c r="J467" s="96">
        <f t="shared" si="29"/>
        <v>0</v>
      </c>
      <c r="K467" s="97"/>
      <c r="L467" s="98">
        <f t="shared" si="30"/>
        <v>0</v>
      </c>
      <c r="M467" s="99">
        <f t="shared" si="31"/>
        <v>0</v>
      </c>
      <c r="N467" s="15"/>
    </row>
    <row r="468" spans="1:14" s="2" customFormat="1" ht="15" customHeight="1">
      <c r="A468" s="213"/>
      <c r="B468" s="42"/>
      <c r="C468" s="40" t="s">
        <v>31</v>
      </c>
      <c r="D468" s="42" t="s">
        <v>28</v>
      </c>
      <c r="E468" s="101">
        <v>0.156</v>
      </c>
      <c r="F468" s="50">
        <f>F456*E468</f>
        <v>3.12</v>
      </c>
      <c r="G468" s="51"/>
      <c r="H468" s="95">
        <f t="shared" si="28"/>
        <v>0</v>
      </c>
      <c r="I468" s="51"/>
      <c r="J468" s="96">
        <f t="shared" si="29"/>
        <v>0</v>
      </c>
      <c r="K468" s="97"/>
      <c r="L468" s="98">
        <f t="shared" si="30"/>
        <v>0</v>
      </c>
      <c r="M468" s="99">
        <f t="shared" si="31"/>
        <v>0</v>
      </c>
      <c r="N468" s="15"/>
    </row>
    <row r="469" spans="1:14" s="2" customFormat="1" ht="27.75" customHeight="1">
      <c r="A469" s="211">
        <v>2</v>
      </c>
      <c r="B469" s="94" t="s">
        <v>245</v>
      </c>
      <c r="C469" s="40" t="s">
        <v>68</v>
      </c>
      <c r="D469" s="42" t="s">
        <v>63</v>
      </c>
      <c r="E469" s="43"/>
      <c r="F469" s="50">
        <v>18</v>
      </c>
      <c r="G469" s="51"/>
      <c r="H469" s="95"/>
      <c r="I469" s="51"/>
      <c r="J469" s="96"/>
      <c r="K469" s="97"/>
      <c r="L469" s="98"/>
      <c r="M469" s="99"/>
      <c r="N469" s="15"/>
    </row>
    <row r="470" spans="1:14" s="2" customFormat="1" ht="15" customHeight="1">
      <c r="A470" s="212"/>
      <c r="B470" s="42"/>
      <c r="C470" s="40" t="s">
        <v>29</v>
      </c>
      <c r="D470" s="42" t="s">
        <v>27</v>
      </c>
      <c r="E470" s="101">
        <v>0.609</v>
      </c>
      <c r="F470" s="50">
        <f>F469*E470</f>
        <v>10.962</v>
      </c>
      <c r="G470" s="51"/>
      <c r="H470" s="95">
        <f aca="true" t="shared" si="32" ref="H470:H479">G470*F470</f>
        <v>0</v>
      </c>
      <c r="I470" s="51"/>
      <c r="J470" s="96">
        <f aca="true" t="shared" si="33" ref="J470:J479">I470*F470</f>
        <v>0</v>
      </c>
      <c r="K470" s="97"/>
      <c r="L470" s="98">
        <f aca="true" t="shared" si="34" ref="L470:L479">K470*F470</f>
        <v>0</v>
      </c>
      <c r="M470" s="99">
        <f aca="true" t="shared" si="35" ref="M470:M479">J470+H470+L470</f>
        <v>0</v>
      </c>
      <c r="N470" s="15"/>
    </row>
    <row r="471" spans="1:14" s="2" customFormat="1" ht="15" customHeight="1">
      <c r="A471" s="212"/>
      <c r="B471" s="42"/>
      <c r="C471" s="40" t="s">
        <v>30</v>
      </c>
      <c r="D471" s="42" t="s">
        <v>28</v>
      </c>
      <c r="E471" s="100">
        <v>0.0021</v>
      </c>
      <c r="F471" s="50">
        <f>F469*E471</f>
        <v>0.0378</v>
      </c>
      <c r="G471" s="51"/>
      <c r="H471" s="95">
        <f t="shared" si="32"/>
        <v>0</v>
      </c>
      <c r="I471" s="51"/>
      <c r="J471" s="96">
        <f t="shared" si="33"/>
        <v>0</v>
      </c>
      <c r="K471" s="97"/>
      <c r="L471" s="98">
        <f t="shared" si="34"/>
        <v>0</v>
      </c>
      <c r="M471" s="99">
        <f t="shared" si="35"/>
        <v>0</v>
      </c>
      <c r="N471" s="15"/>
    </row>
    <row r="472" spans="1:14" s="2" customFormat="1" ht="15" customHeight="1">
      <c r="A472" s="212"/>
      <c r="B472" s="42"/>
      <c r="C472" s="40" t="s">
        <v>106</v>
      </c>
      <c r="D472" s="42" t="s">
        <v>63</v>
      </c>
      <c r="E472" s="43">
        <v>0.99</v>
      </c>
      <c r="F472" s="50">
        <f>E472*F469</f>
        <v>17.82</v>
      </c>
      <c r="G472" s="119"/>
      <c r="H472" s="95">
        <f t="shared" si="32"/>
        <v>0</v>
      </c>
      <c r="I472" s="51"/>
      <c r="J472" s="96">
        <f t="shared" si="33"/>
        <v>0</v>
      </c>
      <c r="K472" s="97"/>
      <c r="L472" s="98">
        <f t="shared" si="34"/>
        <v>0</v>
      </c>
      <c r="M472" s="99">
        <f t="shared" si="35"/>
        <v>0</v>
      </c>
      <c r="N472" s="15"/>
    </row>
    <row r="473" spans="1:14" s="2" customFormat="1" ht="15" customHeight="1">
      <c r="A473" s="212"/>
      <c r="B473" s="42"/>
      <c r="C473" s="40" t="s">
        <v>70</v>
      </c>
      <c r="D473" s="42" t="s">
        <v>139</v>
      </c>
      <c r="E473" s="43"/>
      <c r="F473" s="50">
        <v>8</v>
      </c>
      <c r="G473" s="119"/>
      <c r="H473" s="95">
        <f t="shared" si="32"/>
        <v>0</v>
      </c>
      <c r="I473" s="51"/>
      <c r="J473" s="96">
        <f t="shared" si="33"/>
        <v>0</v>
      </c>
      <c r="K473" s="97"/>
      <c r="L473" s="98">
        <f t="shared" si="34"/>
        <v>0</v>
      </c>
      <c r="M473" s="99">
        <f t="shared" si="35"/>
        <v>0</v>
      </c>
      <c r="N473" s="15"/>
    </row>
    <row r="474" spans="1:14" s="2" customFormat="1" ht="15" customHeight="1">
      <c r="A474" s="212"/>
      <c r="B474" s="42"/>
      <c r="C474" s="40" t="s">
        <v>71</v>
      </c>
      <c r="D474" s="42" t="s">
        <v>139</v>
      </c>
      <c r="E474" s="43"/>
      <c r="F474" s="50">
        <v>5</v>
      </c>
      <c r="G474" s="119"/>
      <c r="H474" s="95">
        <f t="shared" si="32"/>
        <v>0</v>
      </c>
      <c r="I474" s="51"/>
      <c r="J474" s="96">
        <f t="shared" si="33"/>
        <v>0</v>
      </c>
      <c r="K474" s="97"/>
      <c r="L474" s="98">
        <f t="shared" si="34"/>
        <v>0</v>
      </c>
      <c r="M474" s="99">
        <f t="shared" si="35"/>
        <v>0</v>
      </c>
      <c r="N474" s="15"/>
    </row>
    <row r="475" spans="1:14" s="2" customFormat="1" ht="15" customHeight="1">
      <c r="A475" s="212"/>
      <c r="B475" s="42"/>
      <c r="C475" s="40" t="s">
        <v>72</v>
      </c>
      <c r="D475" s="42" t="s">
        <v>139</v>
      </c>
      <c r="E475" s="43"/>
      <c r="F475" s="50">
        <v>3</v>
      </c>
      <c r="G475" s="119"/>
      <c r="H475" s="95">
        <f t="shared" si="32"/>
        <v>0</v>
      </c>
      <c r="I475" s="51"/>
      <c r="J475" s="96">
        <f t="shared" si="33"/>
        <v>0</v>
      </c>
      <c r="K475" s="97"/>
      <c r="L475" s="98">
        <f t="shared" si="34"/>
        <v>0</v>
      </c>
      <c r="M475" s="99">
        <f t="shared" si="35"/>
        <v>0</v>
      </c>
      <c r="N475" s="15"/>
    </row>
    <row r="476" spans="1:14" s="2" customFormat="1" ht="15" customHeight="1">
      <c r="A476" s="212"/>
      <c r="B476" s="42"/>
      <c r="C476" s="40" t="s">
        <v>73</v>
      </c>
      <c r="D476" s="42" t="s">
        <v>139</v>
      </c>
      <c r="E476" s="43"/>
      <c r="F476" s="50">
        <v>5</v>
      </c>
      <c r="G476" s="119"/>
      <c r="H476" s="95">
        <f t="shared" si="32"/>
        <v>0</v>
      </c>
      <c r="I476" s="51"/>
      <c r="J476" s="96">
        <f t="shared" si="33"/>
        <v>0</v>
      </c>
      <c r="K476" s="97"/>
      <c r="L476" s="98">
        <f t="shared" si="34"/>
        <v>0</v>
      </c>
      <c r="M476" s="99">
        <f t="shared" si="35"/>
        <v>0</v>
      </c>
      <c r="N476" s="15"/>
    </row>
    <row r="477" spans="1:14" s="2" customFormat="1" ht="15" customHeight="1">
      <c r="A477" s="212"/>
      <c r="B477" s="42"/>
      <c r="C477" s="40" t="s">
        <v>74</v>
      </c>
      <c r="D477" s="42" t="s">
        <v>139</v>
      </c>
      <c r="E477" s="43"/>
      <c r="F477" s="50">
        <v>10</v>
      </c>
      <c r="G477" s="119"/>
      <c r="H477" s="95">
        <f t="shared" si="32"/>
        <v>0</v>
      </c>
      <c r="I477" s="51"/>
      <c r="J477" s="96">
        <f t="shared" si="33"/>
        <v>0</v>
      </c>
      <c r="K477" s="97"/>
      <c r="L477" s="98">
        <f t="shared" si="34"/>
        <v>0</v>
      </c>
      <c r="M477" s="99">
        <f t="shared" si="35"/>
        <v>0</v>
      </c>
      <c r="N477" s="15"/>
    </row>
    <row r="478" spans="1:14" s="2" customFormat="1" ht="15" customHeight="1">
      <c r="A478" s="212"/>
      <c r="B478" s="42"/>
      <c r="C478" s="40" t="s">
        <v>75</v>
      </c>
      <c r="D478" s="42" t="s">
        <v>139</v>
      </c>
      <c r="E478" s="43"/>
      <c r="F478" s="50">
        <v>20</v>
      </c>
      <c r="G478" s="119"/>
      <c r="H478" s="95">
        <f t="shared" si="32"/>
        <v>0</v>
      </c>
      <c r="I478" s="51"/>
      <c r="J478" s="96">
        <f t="shared" si="33"/>
        <v>0</v>
      </c>
      <c r="K478" s="97"/>
      <c r="L478" s="98">
        <f t="shared" si="34"/>
        <v>0</v>
      </c>
      <c r="M478" s="99">
        <f t="shared" si="35"/>
        <v>0</v>
      </c>
      <c r="N478" s="15"/>
    </row>
    <row r="479" spans="1:14" s="2" customFormat="1" ht="15" customHeight="1">
      <c r="A479" s="213"/>
      <c r="B479" s="42"/>
      <c r="C479" s="40" t="s">
        <v>31</v>
      </c>
      <c r="D479" s="42" t="s">
        <v>28</v>
      </c>
      <c r="E479" s="101">
        <v>0.156</v>
      </c>
      <c r="F479" s="50">
        <f>F469*E479</f>
        <v>2.808</v>
      </c>
      <c r="G479" s="51"/>
      <c r="H479" s="95">
        <f t="shared" si="32"/>
        <v>0</v>
      </c>
      <c r="I479" s="51"/>
      <c r="J479" s="96">
        <f t="shared" si="33"/>
        <v>0</v>
      </c>
      <c r="K479" s="97"/>
      <c r="L479" s="98">
        <f t="shared" si="34"/>
        <v>0</v>
      </c>
      <c r="M479" s="99">
        <f t="shared" si="35"/>
        <v>0</v>
      </c>
      <c r="N479" s="15"/>
    </row>
    <row r="480" spans="1:14" s="2" customFormat="1" ht="15" customHeight="1">
      <c r="A480" s="18"/>
      <c r="B480" s="61"/>
      <c r="C480" s="34" t="s">
        <v>54</v>
      </c>
      <c r="D480" s="61"/>
      <c r="E480" s="24"/>
      <c r="F480" s="25"/>
      <c r="G480" s="26"/>
      <c r="H480" s="89"/>
      <c r="I480" s="26"/>
      <c r="J480" s="90"/>
      <c r="K480" s="27"/>
      <c r="L480" s="92"/>
      <c r="M480" s="93"/>
      <c r="N480" s="15"/>
    </row>
    <row r="481" spans="1:14" s="2" customFormat="1" ht="27.75" customHeight="1">
      <c r="A481" s="211">
        <v>1</v>
      </c>
      <c r="B481" s="94" t="s">
        <v>123</v>
      </c>
      <c r="C481" s="40" t="s">
        <v>246</v>
      </c>
      <c r="D481" s="42" t="s">
        <v>63</v>
      </c>
      <c r="E481" s="43"/>
      <c r="F481" s="50">
        <v>18</v>
      </c>
      <c r="G481" s="51"/>
      <c r="H481" s="95"/>
      <c r="I481" s="51"/>
      <c r="J481" s="96"/>
      <c r="K481" s="97"/>
      <c r="L481" s="98"/>
      <c r="M481" s="99"/>
      <c r="N481" s="15"/>
    </row>
    <row r="482" spans="1:14" s="2" customFormat="1" ht="15" customHeight="1">
      <c r="A482" s="212"/>
      <c r="B482" s="42"/>
      <c r="C482" s="40" t="s">
        <v>29</v>
      </c>
      <c r="D482" s="42" t="s">
        <v>27</v>
      </c>
      <c r="E482" s="43">
        <v>1.17</v>
      </c>
      <c r="F482" s="50">
        <f>F481*E482</f>
        <v>21.06</v>
      </c>
      <c r="G482" s="51"/>
      <c r="H482" s="95">
        <f t="shared" si="28"/>
        <v>0</v>
      </c>
      <c r="I482" s="51"/>
      <c r="J482" s="96">
        <f t="shared" si="29"/>
        <v>0</v>
      </c>
      <c r="K482" s="97"/>
      <c r="L482" s="98">
        <f t="shared" si="30"/>
        <v>0</v>
      </c>
      <c r="M482" s="99">
        <f t="shared" si="31"/>
        <v>0</v>
      </c>
      <c r="N482" s="15"/>
    </row>
    <row r="483" spans="1:14" s="2" customFormat="1" ht="15" customHeight="1">
      <c r="A483" s="212"/>
      <c r="B483" s="42"/>
      <c r="C483" s="40" t="s">
        <v>30</v>
      </c>
      <c r="D483" s="42" t="s">
        <v>28</v>
      </c>
      <c r="E483" s="100">
        <v>0.0172</v>
      </c>
      <c r="F483" s="50">
        <f>F481*E483</f>
        <v>0.3096</v>
      </c>
      <c r="G483" s="51"/>
      <c r="H483" s="95">
        <f t="shared" si="28"/>
        <v>0</v>
      </c>
      <c r="I483" s="51"/>
      <c r="J483" s="96">
        <f t="shared" si="29"/>
        <v>0</v>
      </c>
      <c r="K483" s="97"/>
      <c r="L483" s="98">
        <f t="shared" si="30"/>
        <v>0</v>
      </c>
      <c r="M483" s="99">
        <f t="shared" si="31"/>
        <v>0</v>
      </c>
      <c r="N483" s="15"/>
    </row>
    <row r="484" spans="1:14" s="2" customFormat="1" ht="15" customHeight="1">
      <c r="A484" s="212"/>
      <c r="B484" s="94"/>
      <c r="C484" s="40" t="s">
        <v>393</v>
      </c>
      <c r="D484" s="42" t="s">
        <v>63</v>
      </c>
      <c r="E484" s="101">
        <v>0.938</v>
      </c>
      <c r="F484" s="50">
        <f>F481*E484</f>
        <v>16.884</v>
      </c>
      <c r="G484" s="119"/>
      <c r="H484" s="95">
        <f t="shared" si="28"/>
        <v>0</v>
      </c>
      <c r="I484" s="51"/>
      <c r="J484" s="96">
        <f t="shared" si="29"/>
        <v>0</v>
      </c>
      <c r="K484" s="97"/>
      <c r="L484" s="98">
        <f t="shared" si="30"/>
        <v>0</v>
      </c>
      <c r="M484" s="99">
        <f t="shared" si="31"/>
        <v>0</v>
      </c>
      <c r="N484" s="15"/>
    </row>
    <row r="485" spans="1:14" s="2" customFormat="1" ht="15" customHeight="1">
      <c r="A485" s="212"/>
      <c r="B485" s="42"/>
      <c r="C485" s="40" t="s">
        <v>122</v>
      </c>
      <c r="D485" s="42" t="s">
        <v>139</v>
      </c>
      <c r="E485" s="43">
        <v>0.45</v>
      </c>
      <c r="F485" s="50">
        <f>F481*E485</f>
        <v>8.1</v>
      </c>
      <c r="G485" s="119"/>
      <c r="H485" s="95">
        <f t="shared" si="28"/>
        <v>0</v>
      </c>
      <c r="I485" s="51"/>
      <c r="J485" s="96">
        <f t="shared" si="29"/>
        <v>0</v>
      </c>
      <c r="K485" s="97"/>
      <c r="L485" s="98">
        <f t="shared" si="30"/>
        <v>0</v>
      </c>
      <c r="M485" s="99">
        <f t="shared" si="31"/>
        <v>0</v>
      </c>
      <c r="N485" s="15"/>
    </row>
    <row r="486" spans="1:14" s="2" customFormat="1" ht="15" customHeight="1">
      <c r="A486" s="213"/>
      <c r="B486" s="42"/>
      <c r="C486" s="40" t="s">
        <v>31</v>
      </c>
      <c r="D486" s="42" t="s">
        <v>28</v>
      </c>
      <c r="E486" s="100">
        <v>0.0393</v>
      </c>
      <c r="F486" s="50">
        <f>F481*E486</f>
        <v>0.7074</v>
      </c>
      <c r="G486" s="51"/>
      <c r="H486" s="95">
        <f t="shared" si="28"/>
        <v>0</v>
      </c>
      <c r="I486" s="51"/>
      <c r="J486" s="96">
        <f t="shared" si="29"/>
        <v>0</v>
      </c>
      <c r="K486" s="97"/>
      <c r="L486" s="98">
        <f t="shared" si="30"/>
        <v>0</v>
      </c>
      <c r="M486" s="99">
        <f t="shared" si="31"/>
        <v>0</v>
      </c>
      <c r="N486" s="15"/>
    </row>
    <row r="487" spans="1:14" s="2" customFormat="1" ht="27.75" customHeight="1">
      <c r="A487" s="211">
        <v>2</v>
      </c>
      <c r="B487" s="94" t="s">
        <v>124</v>
      </c>
      <c r="C487" s="40" t="s">
        <v>246</v>
      </c>
      <c r="D487" s="42" t="s">
        <v>63</v>
      </c>
      <c r="E487" s="43"/>
      <c r="F487" s="50">
        <v>12</v>
      </c>
      <c r="G487" s="51"/>
      <c r="H487" s="95"/>
      <c r="I487" s="51"/>
      <c r="J487" s="96"/>
      <c r="K487" s="97"/>
      <c r="L487" s="98"/>
      <c r="M487" s="99"/>
      <c r="N487" s="15"/>
    </row>
    <row r="488" spans="1:14" s="2" customFormat="1" ht="15" customHeight="1">
      <c r="A488" s="212"/>
      <c r="B488" s="42"/>
      <c r="C488" s="40" t="s">
        <v>29</v>
      </c>
      <c r="D488" s="42" t="s">
        <v>27</v>
      </c>
      <c r="E488" s="43">
        <v>1.43</v>
      </c>
      <c r="F488" s="50">
        <f>F487*E488</f>
        <v>17.16</v>
      </c>
      <c r="G488" s="51"/>
      <c r="H488" s="95">
        <f>G488*F488</f>
        <v>0</v>
      </c>
      <c r="I488" s="51"/>
      <c r="J488" s="96">
        <f>I488*F488</f>
        <v>0</v>
      </c>
      <c r="K488" s="97"/>
      <c r="L488" s="98">
        <f>K488*F488</f>
        <v>0</v>
      </c>
      <c r="M488" s="99">
        <f>J488+H488+L488</f>
        <v>0</v>
      </c>
      <c r="N488" s="15"/>
    </row>
    <row r="489" spans="1:14" s="2" customFormat="1" ht="15" customHeight="1">
      <c r="A489" s="212"/>
      <c r="B489" s="42"/>
      <c r="C489" s="40" t="s">
        <v>30</v>
      </c>
      <c r="D489" s="42" t="s">
        <v>28</v>
      </c>
      <c r="E489" s="100">
        <v>0.0257</v>
      </c>
      <c r="F489" s="50">
        <f>F487*E489</f>
        <v>0.3084</v>
      </c>
      <c r="G489" s="51"/>
      <c r="H489" s="95">
        <f>G489*F489</f>
        <v>0</v>
      </c>
      <c r="I489" s="51"/>
      <c r="J489" s="96">
        <f>I489*F489</f>
        <v>0</v>
      </c>
      <c r="K489" s="97"/>
      <c r="L489" s="98">
        <f>K489*F489</f>
        <v>0</v>
      </c>
      <c r="M489" s="99">
        <f>J489+H489+L489</f>
        <v>0</v>
      </c>
      <c r="N489" s="15"/>
    </row>
    <row r="490" spans="1:14" s="2" customFormat="1" ht="15" customHeight="1">
      <c r="A490" s="212"/>
      <c r="B490" s="42"/>
      <c r="C490" s="40" t="s">
        <v>394</v>
      </c>
      <c r="D490" s="42" t="s">
        <v>63</v>
      </c>
      <c r="E490" s="101">
        <v>0.929</v>
      </c>
      <c r="F490" s="50">
        <f>F487*E490</f>
        <v>11.148</v>
      </c>
      <c r="G490" s="119"/>
      <c r="H490" s="95">
        <f>G490*F490</f>
        <v>0</v>
      </c>
      <c r="I490" s="51"/>
      <c r="J490" s="96">
        <f>I490*F490</f>
        <v>0</v>
      </c>
      <c r="K490" s="97"/>
      <c r="L490" s="98">
        <f>K490*F490</f>
        <v>0</v>
      </c>
      <c r="M490" s="99">
        <f>J490+H490+L490</f>
        <v>0</v>
      </c>
      <c r="N490" s="15"/>
    </row>
    <row r="491" spans="1:14" s="2" customFormat="1" ht="15" customHeight="1">
      <c r="A491" s="212"/>
      <c r="B491" s="94"/>
      <c r="C491" s="40" t="s">
        <v>122</v>
      </c>
      <c r="D491" s="42" t="s">
        <v>139</v>
      </c>
      <c r="E491" s="43">
        <v>0.63</v>
      </c>
      <c r="F491" s="50">
        <f>F487*E491</f>
        <v>7.5600000000000005</v>
      </c>
      <c r="G491" s="119"/>
      <c r="H491" s="95">
        <f>G491*F491</f>
        <v>0</v>
      </c>
      <c r="I491" s="51"/>
      <c r="J491" s="96">
        <f>I491*F491</f>
        <v>0</v>
      </c>
      <c r="K491" s="97"/>
      <c r="L491" s="98">
        <f>K491*F491</f>
        <v>0</v>
      </c>
      <c r="M491" s="99">
        <f>J491+H491+L491</f>
        <v>0</v>
      </c>
      <c r="N491" s="15"/>
    </row>
    <row r="492" spans="1:14" s="2" customFormat="1" ht="15" customHeight="1">
      <c r="A492" s="213"/>
      <c r="B492" s="42"/>
      <c r="C492" s="40" t="s">
        <v>31</v>
      </c>
      <c r="D492" s="42" t="s">
        <v>28</v>
      </c>
      <c r="E492" s="100">
        <v>0.0457</v>
      </c>
      <c r="F492" s="50">
        <f>F487*E492</f>
        <v>0.5484</v>
      </c>
      <c r="G492" s="51"/>
      <c r="H492" s="95">
        <f>G492*F492</f>
        <v>0</v>
      </c>
      <c r="I492" s="51"/>
      <c r="J492" s="96">
        <f>I492*F492</f>
        <v>0</v>
      </c>
      <c r="K492" s="97"/>
      <c r="L492" s="98">
        <f>K492*F492</f>
        <v>0</v>
      </c>
      <c r="M492" s="99">
        <f>J492+H492+L492</f>
        <v>0</v>
      </c>
      <c r="N492" s="15"/>
    </row>
    <row r="493" spans="1:14" s="2" customFormat="1" ht="15" customHeight="1">
      <c r="A493" s="18"/>
      <c r="B493" s="61"/>
      <c r="C493" s="34" t="s">
        <v>55</v>
      </c>
      <c r="D493" s="61"/>
      <c r="E493" s="24"/>
      <c r="F493" s="25"/>
      <c r="G493" s="26"/>
      <c r="H493" s="89"/>
      <c r="I493" s="26"/>
      <c r="J493" s="90"/>
      <c r="K493" s="27"/>
      <c r="L493" s="92"/>
      <c r="M493" s="93"/>
      <c r="N493" s="15"/>
    </row>
    <row r="494" spans="1:14" s="2" customFormat="1" ht="27.75" customHeight="1">
      <c r="A494" s="211">
        <v>1</v>
      </c>
      <c r="B494" s="94" t="s">
        <v>124</v>
      </c>
      <c r="C494" s="40" t="s">
        <v>246</v>
      </c>
      <c r="D494" s="42" t="s">
        <v>63</v>
      </c>
      <c r="E494" s="43"/>
      <c r="F494" s="50">
        <v>12</v>
      </c>
      <c r="G494" s="51"/>
      <c r="H494" s="95"/>
      <c r="I494" s="51"/>
      <c r="J494" s="96"/>
      <c r="K494" s="97"/>
      <c r="L494" s="98"/>
      <c r="M494" s="99"/>
      <c r="N494" s="15"/>
    </row>
    <row r="495" spans="1:14" s="2" customFormat="1" ht="15" customHeight="1">
      <c r="A495" s="212"/>
      <c r="B495" s="42"/>
      <c r="C495" s="40" t="s">
        <v>29</v>
      </c>
      <c r="D495" s="42" t="s">
        <v>27</v>
      </c>
      <c r="E495" s="43">
        <v>1.43</v>
      </c>
      <c r="F495" s="50">
        <f>F494*E495</f>
        <v>17.16</v>
      </c>
      <c r="G495" s="51"/>
      <c r="H495" s="95">
        <f t="shared" si="28"/>
        <v>0</v>
      </c>
      <c r="I495" s="51"/>
      <c r="J495" s="96">
        <f t="shared" si="29"/>
        <v>0</v>
      </c>
      <c r="K495" s="97"/>
      <c r="L495" s="98">
        <f t="shared" si="30"/>
        <v>0</v>
      </c>
      <c r="M495" s="99">
        <f t="shared" si="31"/>
        <v>0</v>
      </c>
      <c r="N495" s="15"/>
    </row>
    <row r="496" spans="1:14" s="2" customFormat="1" ht="15" customHeight="1">
      <c r="A496" s="212"/>
      <c r="B496" s="94"/>
      <c r="C496" s="40" t="s">
        <v>30</v>
      </c>
      <c r="D496" s="42" t="s">
        <v>28</v>
      </c>
      <c r="E496" s="100">
        <v>0.0257</v>
      </c>
      <c r="F496" s="50">
        <f>F494*E496</f>
        <v>0.3084</v>
      </c>
      <c r="G496" s="51"/>
      <c r="H496" s="95">
        <f t="shared" si="28"/>
        <v>0</v>
      </c>
      <c r="I496" s="51"/>
      <c r="J496" s="96">
        <f t="shared" si="29"/>
        <v>0</v>
      </c>
      <c r="K496" s="97"/>
      <c r="L496" s="98">
        <f t="shared" si="30"/>
        <v>0</v>
      </c>
      <c r="M496" s="99">
        <f t="shared" si="31"/>
        <v>0</v>
      </c>
      <c r="N496" s="15"/>
    </row>
    <row r="497" spans="1:14" s="2" customFormat="1" ht="15" customHeight="1">
      <c r="A497" s="212"/>
      <c r="B497" s="42"/>
      <c r="C497" s="40" t="s">
        <v>395</v>
      </c>
      <c r="D497" s="42" t="s">
        <v>63</v>
      </c>
      <c r="E497" s="101">
        <v>0.929</v>
      </c>
      <c r="F497" s="50">
        <f>F494*E497</f>
        <v>11.148</v>
      </c>
      <c r="G497" s="119"/>
      <c r="H497" s="95">
        <f t="shared" si="28"/>
        <v>0</v>
      </c>
      <c r="I497" s="51"/>
      <c r="J497" s="96">
        <f t="shared" si="29"/>
        <v>0</v>
      </c>
      <c r="K497" s="97"/>
      <c r="L497" s="98">
        <f t="shared" si="30"/>
        <v>0</v>
      </c>
      <c r="M497" s="99">
        <f t="shared" si="31"/>
        <v>0</v>
      </c>
      <c r="N497" s="15"/>
    </row>
    <row r="498" spans="1:14" s="2" customFormat="1" ht="15" customHeight="1">
      <c r="A498" s="212"/>
      <c r="B498" s="42"/>
      <c r="C498" s="40" t="s">
        <v>247</v>
      </c>
      <c r="D498" s="42" t="s">
        <v>139</v>
      </c>
      <c r="E498" s="43"/>
      <c r="F498" s="50">
        <v>22</v>
      </c>
      <c r="G498" s="119"/>
      <c r="H498" s="95">
        <f t="shared" si="28"/>
        <v>0</v>
      </c>
      <c r="I498" s="51"/>
      <c r="J498" s="96">
        <f t="shared" si="29"/>
        <v>0</v>
      </c>
      <c r="K498" s="97"/>
      <c r="L498" s="98">
        <f t="shared" si="30"/>
        <v>0</v>
      </c>
      <c r="M498" s="99">
        <f t="shared" si="31"/>
        <v>0</v>
      </c>
      <c r="N498" s="15"/>
    </row>
    <row r="499" spans="1:14" s="2" customFormat="1" ht="15" customHeight="1">
      <c r="A499" s="212"/>
      <c r="B499" s="94"/>
      <c r="C499" s="40" t="s">
        <v>248</v>
      </c>
      <c r="D499" s="42" t="s">
        <v>139</v>
      </c>
      <c r="E499" s="43"/>
      <c r="F499" s="50">
        <v>15</v>
      </c>
      <c r="G499" s="119"/>
      <c r="H499" s="95">
        <f t="shared" si="28"/>
        <v>0</v>
      </c>
      <c r="I499" s="51"/>
      <c r="J499" s="96">
        <f t="shared" si="29"/>
        <v>0</v>
      </c>
      <c r="K499" s="97"/>
      <c r="L499" s="98">
        <f t="shared" si="30"/>
        <v>0</v>
      </c>
      <c r="M499" s="99">
        <f t="shared" si="31"/>
        <v>0</v>
      </c>
      <c r="N499" s="15"/>
    </row>
    <row r="500" spans="1:14" s="2" customFormat="1" ht="15" customHeight="1">
      <c r="A500" s="212"/>
      <c r="B500" s="94"/>
      <c r="C500" s="40" t="s">
        <v>396</v>
      </c>
      <c r="D500" s="42" t="s">
        <v>139</v>
      </c>
      <c r="E500" s="43"/>
      <c r="F500" s="50">
        <v>21</v>
      </c>
      <c r="G500" s="119"/>
      <c r="H500" s="95">
        <f t="shared" si="28"/>
        <v>0</v>
      </c>
      <c r="I500" s="51"/>
      <c r="J500" s="96">
        <f t="shared" si="29"/>
        <v>0</v>
      </c>
      <c r="K500" s="97"/>
      <c r="L500" s="98">
        <f t="shared" si="30"/>
        <v>0</v>
      </c>
      <c r="M500" s="99">
        <f t="shared" si="31"/>
        <v>0</v>
      </c>
      <c r="N500" s="15"/>
    </row>
    <row r="501" spans="1:14" s="2" customFormat="1" ht="15" customHeight="1">
      <c r="A501" s="212"/>
      <c r="B501" s="42"/>
      <c r="C501" s="40" t="s">
        <v>397</v>
      </c>
      <c r="D501" s="42" t="s">
        <v>139</v>
      </c>
      <c r="E501" s="43"/>
      <c r="F501" s="50">
        <v>10</v>
      </c>
      <c r="G501" s="119"/>
      <c r="H501" s="95">
        <f t="shared" si="28"/>
        <v>0</v>
      </c>
      <c r="I501" s="51"/>
      <c r="J501" s="96">
        <f t="shared" si="29"/>
        <v>0</v>
      </c>
      <c r="K501" s="97"/>
      <c r="L501" s="98">
        <f t="shared" si="30"/>
        <v>0</v>
      </c>
      <c r="M501" s="99">
        <f t="shared" si="31"/>
        <v>0</v>
      </c>
      <c r="N501" s="15"/>
    </row>
    <row r="502" spans="1:14" s="2" customFormat="1" ht="15" customHeight="1">
      <c r="A502" s="212"/>
      <c r="B502" s="42"/>
      <c r="C502" s="40" t="s">
        <v>249</v>
      </c>
      <c r="D502" s="42" t="s">
        <v>139</v>
      </c>
      <c r="E502" s="43"/>
      <c r="F502" s="50">
        <v>23</v>
      </c>
      <c r="G502" s="119"/>
      <c r="H502" s="95">
        <f t="shared" si="28"/>
        <v>0</v>
      </c>
      <c r="I502" s="51"/>
      <c r="J502" s="96">
        <f t="shared" si="29"/>
        <v>0</v>
      </c>
      <c r="K502" s="97"/>
      <c r="L502" s="98">
        <f t="shared" si="30"/>
        <v>0</v>
      </c>
      <c r="M502" s="99">
        <f t="shared" si="31"/>
        <v>0</v>
      </c>
      <c r="N502" s="15"/>
    </row>
    <row r="503" spans="1:14" s="2" customFormat="1" ht="15" customHeight="1">
      <c r="A503" s="212"/>
      <c r="B503" s="42"/>
      <c r="C503" s="40" t="s">
        <v>398</v>
      </c>
      <c r="D503" s="42" t="s">
        <v>139</v>
      </c>
      <c r="E503" s="43"/>
      <c r="F503" s="50">
        <v>15</v>
      </c>
      <c r="G503" s="119"/>
      <c r="H503" s="95">
        <f t="shared" si="28"/>
        <v>0</v>
      </c>
      <c r="I503" s="51"/>
      <c r="J503" s="96">
        <f t="shared" si="29"/>
        <v>0</v>
      </c>
      <c r="K503" s="97"/>
      <c r="L503" s="98">
        <f t="shared" si="30"/>
        <v>0</v>
      </c>
      <c r="M503" s="99">
        <f t="shared" si="31"/>
        <v>0</v>
      </c>
      <c r="N503" s="15"/>
    </row>
    <row r="504" spans="1:14" s="2" customFormat="1" ht="15" customHeight="1">
      <c r="A504" s="212"/>
      <c r="B504" s="94"/>
      <c r="C504" s="40" t="s">
        <v>75</v>
      </c>
      <c r="D504" s="42" t="s">
        <v>139</v>
      </c>
      <c r="E504" s="43"/>
      <c r="F504" s="50">
        <v>55</v>
      </c>
      <c r="G504" s="119"/>
      <c r="H504" s="95">
        <f t="shared" si="28"/>
        <v>0</v>
      </c>
      <c r="I504" s="51"/>
      <c r="J504" s="96">
        <f t="shared" si="29"/>
        <v>0</v>
      </c>
      <c r="K504" s="97"/>
      <c r="L504" s="98">
        <f t="shared" si="30"/>
        <v>0</v>
      </c>
      <c r="M504" s="99">
        <f t="shared" si="31"/>
        <v>0</v>
      </c>
      <c r="N504" s="15"/>
    </row>
    <row r="505" spans="1:14" s="2" customFormat="1" ht="15" customHeight="1">
      <c r="A505" s="213"/>
      <c r="B505" s="94"/>
      <c r="C505" s="40" t="s">
        <v>31</v>
      </c>
      <c r="D505" s="42" t="s">
        <v>28</v>
      </c>
      <c r="E505" s="100">
        <v>0.0149</v>
      </c>
      <c r="F505" s="50">
        <f>F494*E505</f>
        <v>0.17880000000000001</v>
      </c>
      <c r="G505" s="51"/>
      <c r="H505" s="95">
        <f t="shared" si="28"/>
        <v>0</v>
      </c>
      <c r="I505" s="51"/>
      <c r="J505" s="96">
        <f t="shared" si="29"/>
        <v>0</v>
      </c>
      <c r="K505" s="97"/>
      <c r="L505" s="98">
        <f t="shared" si="30"/>
        <v>0</v>
      </c>
      <c r="M505" s="99">
        <f t="shared" si="31"/>
        <v>0</v>
      </c>
      <c r="N505" s="15"/>
    </row>
    <row r="506" spans="1:14" s="2" customFormat="1" ht="27.75" customHeight="1">
      <c r="A506" s="211" t="s">
        <v>130</v>
      </c>
      <c r="B506" s="94" t="s">
        <v>61</v>
      </c>
      <c r="C506" s="40" t="s">
        <v>76</v>
      </c>
      <c r="D506" s="42" t="s">
        <v>139</v>
      </c>
      <c r="E506" s="43"/>
      <c r="F506" s="50">
        <f>F509+F511</f>
        <v>9</v>
      </c>
      <c r="G506" s="51"/>
      <c r="H506" s="95"/>
      <c r="I506" s="51"/>
      <c r="J506" s="96"/>
      <c r="K506" s="97"/>
      <c r="L506" s="98"/>
      <c r="M506" s="99"/>
      <c r="N506" s="15"/>
    </row>
    <row r="507" spans="1:14" s="2" customFormat="1" ht="15" customHeight="1">
      <c r="A507" s="212"/>
      <c r="B507" s="42"/>
      <c r="C507" s="40" t="s">
        <v>29</v>
      </c>
      <c r="D507" s="42" t="s">
        <v>27</v>
      </c>
      <c r="E507" s="43">
        <v>1.51</v>
      </c>
      <c r="F507" s="50">
        <f>F506*E507</f>
        <v>13.59</v>
      </c>
      <c r="G507" s="51"/>
      <c r="H507" s="95">
        <f t="shared" si="28"/>
        <v>0</v>
      </c>
      <c r="I507" s="51"/>
      <c r="J507" s="96">
        <f t="shared" si="29"/>
        <v>0</v>
      </c>
      <c r="K507" s="97"/>
      <c r="L507" s="98">
        <f t="shared" si="30"/>
        <v>0</v>
      </c>
      <c r="M507" s="99">
        <f t="shared" si="31"/>
        <v>0</v>
      </c>
      <c r="N507" s="15"/>
    </row>
    <row r="508" spans="1:14" s="2" customFormat="1" ht="15" customHeight="1">
      <c r="A508" s="212"/>
      <c r="B508" s="42"/>
      <c r="C508" s="40" t="s">
        <v>30</v>
      </c>
      <c r="D508" s="42" t="s">
        <v>28</v>
      </c>
      <c r="E508" s="43">
        <v>0.13</v>
      </c>
      <c r="F508" s="50">
        <f>F506*E508</f>
        <v>1.17</v>
      </c>
      <c r="G508" s="51"/>
      <c r="H508" s="95">
        <f t="shared" si="28"/>
        <v>0</v>
      </c>
      <c r="I508" s="51"/>
      <c r="J508" s="96">
        <f t="shared" si="29"/>
        <v>0</v>
      </c>
      <c r="K508" s="97"/>
      <c r="L508" s="98">
        <f t="shared" si="30"/>
        <v>0</v>
      </c>
      <c r="M508" s="99">
        <f t="shared" si="31"/>
        <v>0</v>
      </c>
      <c r="N508" s="15"/>
    </row>
    <row r="509" spans="1:14" s="2" customFormat="1" ht="15" customHeight="1">
      <c r="A509" s="212"/>
      <c r="B509" s="42"/>
      <c r="C509" s="40" t="s">
        <v>399</v>
      </c>
      <c r="D509" s="42" t="s">
        <v>139</v>
      </c>
      <c r="E509" s="43"/>
      <c r="F509" s="50">
        <v>8</v>
      </c>
      <c r="G509" s="119"/>
      <c r="H509" s="95">
        <f t="shared" si="28"/>
        <v>0</v>
      </c>
      <c r="I509" s="51"/>
      <c r="J509" s="96">
        <f t="shared" si="29"/>
        <v>0</v>
      </c>
      <c r="K509" s="97"/>
      <c r="L509" s="98">
        <f t="shared" si="30"/>
        <v>0</v>
      </c>
      <c r="M509" s="99">
        <f t="shared" si="31"/>
        <v>0</v>
      </c>
      <c r="N509" s="15"/>
    </row>
    <row r="510" spans="1:14" s="2" customFormat="1" ht="15" customHeight="1">
      <c r="A510" s="212"/>
      <c r="B510" s="42"/>
      <c r="C510" s="40" t="s">
        <v>400</v>
      </c>
      <c r="D510" s="42" t="s">
        <v>139</v>
      </c>
      <c r="E510" s="43"/>
      <c r="F510" s="50">
        <v>1</v>
      </c>
      <c r="G510" s="119"/>
      <c r="H510" s="95">
        <f>G510*F510</f>
        <v>0</v>
      </c>
      <c r="I510" s="51"/>
      <c r="J510" s="96">
        <f>I510*F510</f>
        <v>0</v>
      </c>
      <c r="K510" s="97"/>
      <c r="L510" s="98">
        <f>K510*F510</f>
        <v>0</v>
      </c>
      <c r="M510" s="99">
        <f>J510+H510+L510</f>
        <v>0</v>
      </c>
      <c r="N510" s="15"/>
    </row>
    <row r="511" spans="1:14" s="2" customFormat="1" ht="15" customHeight="1">
      <c r="A511" s="212"/>
      <c r="B511" s="42"/>
      <c r="C511" s="40" t="s">
        <v>401</v>
      </c>
      <c r="D511" s="42" t="s">
        <v>139</v>
      </c>
      <c r="E511" s="43"/>
      <c r="F511" s="50">
        <v>1</v>
      </c>
      <c r="G511" s="119"/>
      <c r="H511" s="95">
        <f t="shared" si="28"/>
        <v>0</v>
      </c>
      <c r="I511" s="51"/>
      <c r="J511" s="96">
        <f t="shared" si="29"/>
        <v>0</v>
      </c>
      <c r="K511" s="97"/>
      <c r="L511" s="98">
        <f t="shared" si="30"/>
        <v>0</v>
      </c>
      <c r="M511" s="99">
        <f t="shared" si="31"/>
        <v>0</v>
      </c>
      <c r="N511" s="15"/>
    </row>
    <row r="512" spans="1:14" s="2" customFormat="1" ht="15" customHeight="1">
      <c r="A512" s="213"/>
      <c r="B512" s="42"/>
      <c r="C512" s="40" t="s">
        <v>31</v>
      </c>
      <c r="D512" s="42" t="s">
        <v>28</v>
      </c>
      <c r="E512" s="43">
        <v>0.07</v>
      </c>
      <c r="F512" s="50">
        <f>F506*E512</f>
        <v>0.6300000000000001</v>
      </c>
      <c r="G512" s="51"/>
      <c r="H512" s="95">
        <f t="shared" si="28"/>
        <v>0</v>
      </c>
      <c r="I512" s="51"/>
      <c r="J512" s="96">
        <f t="shared" si="29"/>
        <v>0</v>
      </c>
      <c r="K512" s="97"/>
      <c r="L512" s="98">
        <f t="shared" si="30"/>
        <v>0</v>
      </c>
      <c r="M512" s="99">
        <f t="shared" si="31"/>
        <v>0</v>
      </c>
      <c r="N512" s="15"/>
    </row>
    <row r="513" spans="1:14" s="2" customFormat="1" ht="15" customHeight="1" thickBot="1">
      <c r="A513" s="20"/>
      <c r="B513" s="126"/>
      <c r="C513" s="127" t="s">
        <v>10</v>
      </c>
      <c r="D513" s="126"/>
      <c r="E513" s="128"/>
      <c r="F513" s="129"/>
      <c r="G513" s="129"/>
      <c r="H513" s="129">
        <f>SUM(H434:H512)</f>
        <v>0</v>
      </c>
      <c r="I513" s="129"/>
      <c r="J513" s="129">
        <f>SUM(J434:J512)</f>
        <v>0</v>
      </c>
      <c r="K513" s="130"/>
      <c r="L513" s="130">
        <f>SUM(L434:L512)</f>
        <v>0</v>
      </c>
      <c r="M513" s="131">
        <f>SUM(M434:M512)</f>
        <v>0</v>
      </c>
      <c r="N513" s="15"/>
    </row>
    <row r="514" spans="1:14" s="2" customFormat="1" ht="15" customHeight="1">
      <c r="A514" s="132"/>
      <c r="B514" s="133"/>
      <c r="C514" s="134" t="s">
        <v>26</v>
      </c>
      <c r="D514" s="135"/>
      <c r="E514" s="136"/>
      <c r="F514" s="136"/>
      <c r="G514" s="136"/>
      <c r="H514" s="136"/>
      <c r="I514" s="136"/>
      <c r="J514" s="136"/>
      <c r="K514" s="137"/>
      <c r="L514" s="137"/>
      <c r="M514" s="138">
        <f>H513*D514</f>
        <v>0</v>
      </c>
      <c r="N514" s="15"/>
    </row>
    <row r="515" spans="1:14" s="2" customFormat="1" ht="15" customHeight="1">
      <c r="A515" s="139"/>
      <c r="B515" s="140"/>
      <c r="C515" s="141" t="s">
        <v>4</v>
      </c>
      <c r="D515" s="142"/>
      <c r="E515" s="90"/>
      <c r="F515" s="90"/>
      <c r="G515" s="90"/>
      <c r="H515" s="90"/>
      <c r="I515" s="90"/>
      <c r="J515" s="90"/>
      <c r="K515" s="92"/>
      <c r="L515" s="92"/>
      <c r="M515" s="93">
        <f>M513+M514</f>
        <v>0</v>
      </c>
      <c r="N515" s="15"/>
    </row>
    <row r="516" spans="1:14" s="2" customFormat="1" ht="15" customHeight="1">
      <c r="A516" s="139"/>
      <c r="B516" s="140"/>
      <c r="C516" s="141" t="s">
        <v>8</v>
      </c>
      <c r="D516" s="143"/>
      <c r="E516" s="90"/>
      <c r="F516" s="90"/>
      <c r="G516" s="90"/>
      <c r="H516" s="90"/>
      <c r="I516" s="90"/>
      <c r="J516" s="90"/>
      <c r="K516" s="92"/>
      <c r="L516" s="92"/>
      <c r="M516" s="93">
        <f>M515*D516</f>
        <v>0</v>
      </c>
      <c r="N516" s="15"/>
    </row>
    <row r="517" spans="1:14" s="2" customFormat="1" ht="15" customHeight="1">
      <c r="A517" s="144"/>
      <c r="B517" s="145"/>
      <c r="C517" s="146" t="s">
        <v>10</v>
      </c>
      <c r="D517" s="147"/>
      <c r="E517" s="148"/>
      <c r="F517" s="148"/>
      <c r="G517" s="148"/>
      <c r="H517" s="148"/>
      <c r="I517" s="148"/>
      <c r="J517" s="148"/>
      <c r="K517" s="91"/>
      <c r="L517" s="91"/>
      <c r="M517" s="149">
        <f>M516+M515</f>
        <v>0</v>
      </c>
      <c r="N517" s="15"/>
    </row>
    <row r="518" spans="1:14" s="2" customFormat="1" ht="15" customHeight="1">
      <c r="A518" s="144"/>
      <c r="B518" s="145"/>
      <c r="C518" s="146" t="s">
        <v>9</v>
      </c>
      <c r="D518" s="150"/>
      <c r="E518" s="148"/>
      <c r="F518" s="148"/>
      <c r="G518" s="148"/>
      <c r="H518" s="148"/>
      <c r="I518" s="148"/>
      <c r="J518" s="148"/>
      <c r="K518" s="91"/>
      <c r="L518" s="91"/>
      <c r="M518" s="149">
        <f>M517*D518</f>
        <v>0</v>
      </c>
      <c r="N518" s="15"/>
    </row>
    <row r="519" spans="1:14" s="2" customFormat="1" ht="15" customHeight="1" thickBot="1">
      <c r="A519" s="20"/>
      <c r="B519" s="151"/>
      <c r="C519" s="152" t="s">
        <v>10</v>
      </c>
      <c r="D519" s="153"/>
      <c r="E519" s="154"/>
      <c r="F519" s="154"/>
      <c r="G519" s="154"/>
      <c r="H519" s="154"/>
      <c r="I519" s="154"/>
      <c r="J519" s="154"/>
      <c r="K519" s="155"/>
      <c r="L519" s="155"/>
      <c r="M519" s="156">
        <f>M518+M517</f>
        <v>0</v>
      </c>
      <c r="N519" s="15"/>
    </row>
    <row r="520" spans="1:14" s="2" customFormat="1" ht="15" customHeight="1">
      <c r="A520" s="66"/>
      <c r="B520" s="66"/>
      <c r="C520" s="83"/>
      <c r="D520" s="66"/>
      <c r="E520" s="68"/>
      <c r="F520" s="68"/>
      <c r="G520" s="68"/>
      <c r="H520" s="68"/>
      <c r="I520" s="68"/>
      <c r="J520" s="68"/>
      <c r="K520" s="68"/>
      <c r="L520" s="68"/>
      <c r="M520" s="68"/>
      <c r="N520" s="15"/>
    </row>
    <row r="521" spans="1:14" s="2" customFormat="1" ht="15" customHeight="1">
      <c r="A521" s="66"/>
      <c r="B521" s="66"/>
      <c r="C521" s="83"/>
      <c r="D521" s="66"/>
      <c r="E521" s="68"/>
      <c r="F521" s="68"/>
      <c r="G521" s="68"/>
      <c r="H521" s="68"/>
      <c r="I521" s="68"/>
      <c r="J521" s="68"/>
      <c r="K521" s="68"/>
      <c r="L521" s="68"/>
      <c r="M521" s="68"/>
      <c r="N521" s="15"/>
    </row>
    <row r="522" spans="1:14" s="2" customFormat="1" ht="15" customHeight="1">
      <c r="A522" s="66"/>
      <c r="B522" s="66"/>
      <c r="C522" s="83"/>
      <c r="D522" s="66"/>
      <c r="E522" s="68"/>
      <c r="F522" s="68"/>
      <c r="G522" s="68"/>
      <c r="H522" s="68"/>
      <c r="I522" s="68"/>
      <c r="J522" s="68"/>
      <c r="K522" s="68"/>
      <c r="L522" s="68"/>
      <c r="M522" s="68"/>
      <c r="N522" s="15"/>
    </row>
    <row r="523" spans="1:14" s="2" customFormat="1" ht="15" customHeight="1">
      <c r="A523" s="66"/>
      <c r="B523" s="66"/>
      <c r="C523" s="83"/>
      <c r="D523" s="66"/>
      <c r="E523" s="68"/>
      <c r="F523" s="68"/>
      <c r="G523" s="68"/>
      <c r="H523" s="68"/>
      <c r="I523" s="68"/>
      <c r="J523" s="68"/>
      <c r="K523" s="68"/>
      <c r="L523" s="68"/>
      <c r="M523" s="68"/>
      <c r="N523" s="15"/>
    </row>
    <row r="524" spans="1:14" s="2" customFormat="1" ht="15" customHeight="1">
      <c r="A524" s="66"/>
      <c r="B524" s="66"/>
      <c r="C524" s="83"/>
      <c r="D524" s="66"/>
      <c r="E524" s="68"/>
      <c r="F524" s="68"/>
      <c r="G524" s="68"/>
      <c r="H524" s="68"/>
      <c r="I524" s="68"/>
      <c r="J524" s="68"/>
      <c r="K524" s="68"/>
      <c r="L524" s="68"/>
      <c r="M524" s="68"/>
      <c r="N524" s="15"/>
    </row>
    <row r="525" spans="1:14" s="2" customFormat="1" ht="15" customHeight="1">
      <c r="A525" s="66"/>
      <c r="B525" s="66"/>
      <c r="C525" s="83"/>
      <c r="D525" s="66"/>
      <c r="E525" s="68"/>
      <c r="F525" s="68"/>
      <c r="G525" s="68"/>
      <c r="H525" s="68"/>
      <c r="I525" s="68"/>
      <c r="J525" s="68"/>
      <c r="K525" s="68"/>
      <c r="L525" s="68"/>
      <c r="M525" s="68"/>
      <c r="N525" s="15"/>
    </row>
    <row r="526" spans="1:14" s="2" customFormat="1" ht="15" customHeight="1">
      <c r="A526" s="66"/>
      <c r="B526" s="66"/>
      <c r="C526" s="83"/>
      <c r="D526" s="66"/>
      <c r="E526" s="68"/>
      <c r="F526" s="68"/>
      <c r="G526" s="68"/>
      <c r="H526" s="68"/>
      <c r="I526" s="68"/>
      <c r="J526" s="68"/>
      <c r="K526" s="68"/>
      <c r="L526" s="68"/>
      <c r="M526" s="68"/>
      <c r="N526" s="15"/>
    </row>
    <row r="527" spans="1:14" s="2" customFormat="1" ht="15" customHeight="1">
      <c r="A527" s="66"/>
      <c r="B527" s="66"/>
      <c r="C527" s="83"/>
      <c r="D527" s="66"/>
      <c r="E527" s="68"/>
      <c r="F527" s="68"/>
      <c r="G527" s="68"/>
      <c r="H527" s="68"/>
      <c r="I527" s="68"/>
      <c r="J527" s="68"/>
      <c r="K527" s="68"/>
      <c r="L527" s="68"/>
      <c r="M527" s="68"/>
      <c r="N527" s="15"/>
    </row>
    <row r="528" spans="1:14" s="2" customFormat="1" ht="15" customHeight="1">
      <c r="A528" s="66"/>
      <c r="B528" s="66"/>
      <c r="C528" s="83"/>
      <c r="D528" s="66"/>
      <c r="E528" s="68"/>
      <c r="F528" s="68"/>
      <c r="G528" s="68"/>
      <c r="H528" s="68"/>
      <c r="I528" s="68"/>
      <c r="J528" s="68"/>
      <c r="K528" s="68"/>
      <c r="L528" s="68"/>
      <c r="M528" s="68"/>
      <c r="N528" s="15"/>
    </row>
    <row r="529" spans="1:14" s="2" customFormat="1" ht="15" customHeight="1">
      <c r="A529" s="66"/>
      <c r="B529" s="66"/>
      <c r="C529" s="83"/>
      <c r="D529" s="66"/>
      <c r="E529" s="68"/>
      <c r="F529" s="68"/>
      <c r="G529" s="68"/>
      <c r="H529" s="68"/>
      <c r="I529" s="68"/>
      <c r="J529" s="68"/>
      <c r="K529" s="68"/>
      <c r="L529" s="68"/>
      <c r="M529" s="68"/>
      <c r="N529" s="15"/>
    </row>
    <row r="530" spans="1:14" s="2" customFormat="1" ht="15" customHeight="1">
      <c r="A530" s="66"/>
      <c r="B530" s="66"/>
      <c r="C530" s="83"/>
      <c r="D530" s="66"/>
      <c r="E530" s="68"/>
      <c r="F530" s="68"/>
      <c r="G530" s="68"/>
      <c r="H530" s="68"/>
      <c r="I530" s="68"/>
      <c r="J530" s="68"/>
      <c r="K530" s="68"/>
      <c r="L530" s="68"/>
      <c r="M530" s="68"/>
      <c r="N530" s="15"/>
    </row>
    <row r="531" spans="1:14" s="2" customFormat="1" ht="15" customHeight="1">
      <c r="A531" s="66"/>
      <c r="B531" s="66"/>
      <c r="C531" s="83"/>
      <c r="D531" s="66"/>
      <c r="E531" s="68"/>
      <c r="F531" s="68"/>
      <c r="G531" s="68"/>
      <c r="H531" s="68"/>
      <c r="I531" s="68"/>
      <c r="J531" s="68"/>
      <c r="K531" s="68"/>
      <c r="L531" s="68"/>
      <c r="M531" s="68"/>
      <c r="N531" s="15"/>
    </row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 thickBot="1"/>
    <row r="540" spans="1:13" ht="16.5" customHeight="1">
      <c r="A540" s="226" t="s">
        <v>154</v>
      </c>
      <c r="B540" s="227"/>
      <c r="C540" s="227"/>
      <c r="D540" s="227"/>
      <c r="E540" s="227"/>
      <c r="F540" s="227"/>
      <c r="G540" s="227"/>
      <c r="H540" s="227"/>
      <c r="I540" s="227"/>
      <c r="J540" s="227"/>
      <c r="K540" s="227"/>
      <c r="L540" s="227"/>
      <c r="M540" s="228"/>
    </row>
    <row r="541" spans="1:13" ht="16.5" customHeight="1" thickBot="1">
      <c r="A541" s="229"/>
      <c r="B541" s="230"/>
      <c r="C541" s="230"/>
      <c r="D541" s="230"/>
      <c r="E541" s="230"/>
      <c r="F541" s="230"/>
      <c r="G541" s="230"/>
      <c r="H541" s="230"/>
      <c r="I541" s="230"/>
      <c r="J541" s="230"/>
      <c r="K541" s="230"/>
      <c r="L541" s="230"/>
      <c r="M541" s="231"/>
    </row>
    <row r="542" spans="1:13" ht="16.5" customHeight="1">
      <c r="A542" s="232" t="s">
        <v>0</v>
      </c>
      <c r="B542" s="214" t="s">
        <v>17</v>
      </c>
      <c r="C542" s="224" t="s">
        <v>18</v>
      </c>
      <c r="D542" s="214" t="s">
        <v>19</v>
      </c>
      <c r="E542" s="219" t="s">
        <v>1</v>
      </c>
      <c r="F542" s="219"/>
      <c r="G542" s="220" t="s">
        <v>22</v>
      </c>
      <c r="H542" s="221"/>
      <c r="I542" s="221"/>
      <c r="J542" s="221"/>
      <c r="K542" s="221"/>
      <c r="L542" s="222"/>
      <c r="M542" s="236" t="s">
        <v>4</v>
      </c>
    </row>
    <row r="543" spans="1:13" ht="16.5" customHeight="1">
      <c r="A543" s="233"/>
      <c r="B543" s="215"/>
      <c r="C543" s="225"/>
      <c r="D543" s="215"/>
      <c r="E543" s="218" t="s">
        <v>24</v>
      </c>
      <c r="F543" s="218" t="s">
        <v>25</v>
      </c>
      <c r="G543" s="218" t="s">
        <v>2</v>
      </c>
      <c r="H543" s="223"/>
      <c r="I543" s="218" t="s">
        <v>3</v>
      </c>
      <c r="J543" s="218"/>
      <c r="K543" s="234" t="s">
        <v>21</v>
      </c>
      <c r="L543" s="235"/>
      <c r="M543" s="237"/>
    </row>
    <row r="544" spans="1:13" ht="29.25" customHeight="1">
      <c r="A544" s="233"/>
      <c r="B544" s="215"/>
      <c r="C544" s="225"/>
      <c r="D544" s="215"/>
      <c r="E544" s="218"/>
      <c r="F544" s="218"/>
      <c r="G544" s="203" t="s">
        <v>23</v>
      </c>
      <c r="H544" s="203" t="s">
        <v>4</v>
      </c>
      <c r="I544" s="203" t="s">
        <v>23</v>
      </c>
      <c r="J544" s="203" t="s">
        <v>4</v>
      </c>
      <c r="K544" s="203" t="s">
        <v>23</v>
      </c>
      <c r="L544" s="203" t="s">
        <v>4</v>
      </c>
      <c r="M544" s="237"/>
    </row>
    <row r="545" spans="1:13" ht="16.5" customHeight="1" thickBot="1">
      <c r="A545" s="16">
        <v>1</v>
      </c>
      <c r="B545" s="84">
        <v>2</v>
      </c>
      <c r="C545" s="85" t="s">
        <v>20</v>
      </c>
      <c r="D545" s="84">
        <v>4</v>
      </c>
      <c r="E545" s="86">
        <v>5</v>
      </c>
      <c r="F545" s="86">
        <v>6</v>
      </c>
      <c r="G545" s="86">
        <v>7</v>
      </c>
      <c r="H545" s="86">
        <v>8</v>
      </c>
      <c r="I545" s="86">
        <v>9</v>
      </c>
      <c r="J545" s="86">
        <v>10</v>
      </c>
      <c r="K545" s="87">
        <v>11</v>
      </c>
      <c r="L545" s="87">
        <v>12</v>
      </c>
      <c r="M545" s="88">
        <v>13</v>
      </c>
    </row>
    <row r="546" spans="1:13" ht="15" customHeight="1">
      <c r="A546" s="21"/>
      <c r="B546" s="162"/>
      <c r="C546" s="163" t="s">
        <v>159</v>
      </c>
      <c r="D546" s="164"/>
      <c r="E546" s="28"/>
      <c r="F546" s="28"/>
      <c r="G546" s="269"/>
      <c r="H546" s="28"/>
      <c r="I546" s="269"/>
      <c r="J546" s="28"/>
      <c r="K546" s="269"/>
      <c r="L546" s="28"/>
      <c r="M546" s="29"/>
    </row>
    <row r="547" spans="1:13" ht="15" customHeight="1">
      <c r="A547" s="41" t="s">
        <v>145</v>
      </c>
      <c r="B547" s="42" t="s">
        <v>34</v>
      </c>
      <c r="C547" s="40" t="s">
        <v>402</v>
      </c>
      <c r="D547" s="42" t="s">
        <v>139</v>
      </c>
      <c r="E547" s="43"/>
      <c r="F547" s="43">
        <v>4</v>
      </c>
      <c r="G547" s="44"/>
      <c r="H547" s="45">
        <f>G547*F547</f>
        <v>0</v>
      </c>
      <c r="I547" s="46"/>
      <c r="J547" s="45">
        <f>I547*F547</f>
        <v>0</v>
      </c>
      <c r="K547" s="46"/>
      <c r="L547" s="45">
        <f>K547*F547</f>
        <v>0</v>
      </c>
      <c r="M547" s="47">
        <f>H547+J547+L547</f>
        <v>0</v>
      </c>
    </row>
    <row r="548" spans="1:13" ht="15" customHeight="1">
      <c r="A548" s="41" t="s">
        <v>130</v>
      </c>
      <c r="B548" s="42" t="s">
        <v>34</v>
      </c>
      <c r="C548" s="40" t="s">
        <v>403</v>
      </c>
      <c r="D548" s="42" t="s">
        <v>63</v>
      </c>
      <c r="E548" s="43"/>
      <c r="F548" s="43">
        <v>7</v>
      </c>
      <c r="G548" s="44"/>
      <c r="H548" s="45">
        <f>G548*F548</f>
        <v>0</v>
      </c>
      <c r="I548" s="46"/>
      <c r="J548" s="45">
        <f>I548*F548</f>
        <v>0</v>
      </c>
      <c r="K548" s="46"/>
      <c r="L548" s="45">
        <f>K548*F548</f>
        <v>0</v>
      </c>
      <c r="M548" s="47">
        <f>H548+J548+L548</f>
        <v>0</v>
      </c>
    </row>
    <row r="549" spans="1:13" ht="15" customHeight="1">
      <c r="A549" s="41" t="s">
        <v>20</v>
      </c>
      <c r="B549" s="42" t="s">
        <v>34</v>
      </c>
      <c r="C549" s="40" t="s">
        <v>250</v>
      </c>
      <c r="D549" s="42" t="s">
        <v>139</v>
      </c>
      <c r="E549" s="43"/>
      <c r="F549" s="43">
        <v>4</v>
      </c>
      <c r="G549" s="44"/>
      <c r="H549" s="45">
        <f>G549*F549</f>
        <v>0</v>
      </c>
      <c r="I549" s="46"/>
      <c r="J549" s="45">
        <f>I549*F549</f>
        <v>0</v>
      </c>
      <c r="K549" s="46"/>
      <c r="L549" s="45">
        <f>K549*F549</f>
        <v>0</v>
      </c>
      <c r="M549" s="47">
        <f>H549+J549+L549</f>
        <v>0</v>
      </c>
    </row>
    <row r="550" spans="1:13" ht="15" customHeight="1">
      <c r="A550" s="18"/>
      <c r="B550" s="4"/>
      <c r="C550" s="34" t="s">
        <v>160</v>
      </c>
      <c r="D550" s="61"/>
      <c r="E550" s="24"/>
      <c r="F550" s="25"/>
      <c r="G550" s="26"/>
      <c r="H550" s="28"/>
      <c r="I550" s="26"/>
      <c r="J550" s="28"/>
      <c r="K550" s="27"/>
      <c r="L550" s="28"/>
      <c r="M550" s="29"/>
    </row>
    <row r="551" spans="1:13" ht="27.75" customHeight="1">
      <c r="A551" s="211">
        <v>1</v>
      </c>
      <c r="B551" s="42" t="s">
        <v>83</v>
      </c>
      <c r="C551" s="40" t="s">
        <v>160</v>
      </c>
      <c r="D551" s="42" t="s">
        <v>139</v>
      </c>
      <c r="E551" s="43"/>
      <c r="F551" s="50">
        <f>F556+F555+F554</f>
        <v>6</v>
      </c>
      <c r="G551" s="51"/>
      <c r="H551" s="50"/>
      <c r="I551" s="51"/>
      <c r="J551" s="116"/>
      <c r="K551" s="97"/>
      <c r="L551" s="117"/>
      <c r="M551" s="118"/>
    </row>
    <row r="552" spans="1:13" ht="15" customHeight="1">
      <c r="A552" s="212"/>
      <c r="B552" s="42" t="s">
        <v>34</v>
      </c>
      <c r="C552" s="40" t="s">
        <v>29</v>
      </c>
      <c r="D552" s="42" t="s">
        <v>27</v>
      </c>
      <c r="E552" s="43">
        <v>1</v>
      </c>
      <c r="F552" s="50">
        <f>F551*E552</f>
        <v>6</v>
      </c>
      <c r="G552" s="51"/>
      <c r="H552" s="50">
        <f>G552*F552</f>
        <v>0</v>
      </c>
      <c r="I552" s="51"/>
      <c r="J552" s="116">
        <f>I552*F552</f>
        <v>0</v>
      </c>
      <c r="K552" s="97"/>
      <c r="L552" s="117">
        <f>K552*F552</f>
        <v>0</v>
      </c>
      <c r="M552" s="118">
        <f>J552+H552+L552</f>
        <v>0</v>
      </c>
    </row>
    <row r="553" spans="1:13" ht="15" customHeight="1">
      <c r="A553" s="212"/>
      <c r="B553" s="48"/>
      <c r="C553" s="40" t="s">
        <v>30</v>
      </c>
      <c r="D553" s="42" t="s">
        <v>28</v>
      </c>
      <c r="E553" s="43">
        <v>1.99</v>
      </c>
      <c r="F553" s="50">
        <f>F551*E553</f>
        <v>11.94</v>
      </c>
      <c r="G553" s="51"/>
      <c r="H553" s="50">
        <f>G553*F553</f>
        <v>0</v>
      </c>
      <c r="I553" s="51"/>
      <c r="J553" s="116">
        <f>I553*F553</f>
        <v>0</v>
      </c>
      <c r="K553" s="97"/>
      <c r="L553" s="117">
        <f>K553*F553</f>
        <v>0</v>
      </c>
      <c r="M553" s="118">
        <f>J553+H553+L553</f>
        <v>0</v>
      </c>
    </row>
    <row r="554" spans="1:13" ht="63.75" customHeight="1">
      <c r="A554" s="212"/>
      <c r="B554" s="48"/>
      <c r="C554" s="40" t="s">
        <v>251</v>
      </c>
      <c r="D554" s="42" t="s">
        <v>139</v>
      </c>
      <c r="E554" s="43"/>
      <c r="F554" s="50">
        <v>1</v>
      </c>
      <c r="G554" s="119"/>
      <c r="H554" s="50">
        <f>G554*F554</f>
        <v>0</v>
      </c>
      <c r="I554" s="51"/>
      <c r="J554" s="116">
        <f>I554*F554</f>
        <v>0</v>
      </c>
      <c r="K554" s="97"/>
      <c r="L554" s="117">
        <f>K554*F554</f>
        <v>0</v>
      </c>
      <c r="M554" s="118">
        <f>J554+H554+L554</f>
        <v>0</v>
      </c>
    </row>
    <row r="555" spans="1:13" ht="63.75" customHeight="1">
      <c r="A555" s="213"/>
      <c r="B555" s="48"/>
      <c r="C555" s="40" t="s">
        <v>310</v>
      </c>
      <c r="D555" s="42" t="s">
        <v>139</v>
      </c>
      <c r="E555" s="43"/>
      <c r="F555" s="50">
        <v>1</v>
      </c>
      <c r="G555" s="119"/>
      <c r="H555" s="50">
        <f aca="true" t="shared" si="36" ref="H555:H600">G555*F555</f>
        <v>0</v>
      </c>
      <c r="I555" s="51"/>
      <c r="J555" s="116">
        <f aca="true" t="shared" si="37" ref="J555:J600">I555*F555</f>
        <v>0</v>
      </c>
      <c r="K555" s="97"/>
      <c r="L555" s="117">
        <f aca="true" t="shared" si="38" ref="L555:L600">K555*F555</f>
        <v>0</v>
      </c>
      <c r="M555" s="118">
        <f aca="true" t="shared" si="39" ref="M555:M600">J555+H555+L555</f>
        <v>0</v>
      </c>
    </row>
    <row r="556" spans="1:13" ht="63.75" customHeight="1">
      <c r="A556" s="204"/>
      <c r="B556" s="48"/>
      <c r="C556" s="40" t="s">
        <v>252</v>
      </c>
      <c r="D556" s="42" t="s">
        <v>139</v>
      </c>
      <c r="E556" s="43"/>
      <c r="F556" s="50">
        <v>4</v>
      </c>
      <c r="G556" s="119"/>
      <c r="H556" s="50">
        <f>G556*F556</f>
        <v>0</v>
      </c>
      <c r="I556" s="51"/>
      <c r="J556" s="116">
        <f>I556*F556</f>
        <v>0</v>
      </c>
      <c r="K556" s="97"/>
      <c r="L556" s="117">
        <f>K556*F556</f>
        <v>0</v>
      </c>
      <c r="M556" s="118">
        <f>J556+H556+L556</f>
        <v>0</v>
      </c>
    </row>
    <row r="557" spans="1:14" s="2" customFormat="1" ht="15" customHeight="1">
      <c r="A557" s="18"/>
      <c r="B557" s="4"/>
      <c r="C557" s="34" t="s">
        <v>253</v>
      </c>
      <c r="D557" s="61" t="s">
        <v>139</v>
      </c>
      <c r="E557" s="24"/>
      <c r="F557" s="25"/>
      <c r="G557" s="26"/>
      <c r="H557" s="25"/>
      <c r="I557" s="26"/>
      <c r="J557" s="148"/>
      <c r="K557" s="27"/>
      <c r="L557" s="91"/>
      <c r="M557" s="149"/>
      <c r="N557" s="15"/>
    </row>
    <row r="558" spans="1:14" s="2" customFormat="1" ht="51.75" customHeight="1">
      <c r="A558" s="211">
        <v>1</v>
      </c>
      <c r="B558" s="42" t="s">
        <v>84</v>
      </c>
      <c r="C558" s="40" t="s">
        <v>405</v>
      </c>
      <c r="D558" s="42" t="s">
        <v>80</v>
      </c>
      <c r="E558" s="43"/>
      <c r="F558" s="50">
        <v>1</v>
      </c>
      <c r="G558" s="51"/>
      <c r="H558" s="50"/>
      <c r="I558" s="51"/>
      <c r="J558" s="116"/>
      <c r="K558" s="97"/>
      <c r="L558" s="117"/>
      <c r="M558" s="118"/>
      <c r="N558" s="15"/>
    </row>
    <row r="559" spans="1:14" s="2" customFormat="1" ht="15" customHeight="1">
      <c r="A559" s="212"/>
      <c r="B559" s="48"/>
      <c r="C559" s="40" t="s">
        <v>29</v>
      </c>
      <c r="D559" s="42" t="s">
        <v>27</v>
      </c>
      <c r="E559" s="43">
        <v>38.1</v>
      </c>
      <c r="F559" s="50">
        <f>F558*E559</f>
        <v>38.1</v>
      </c>
      <c r="G559" s="51"/>
      <c r="H559" s="50">
        <f t="shared" si="36"/>
        <v>0</v>
      </c>
      <c r="I559" s="51"/>
      <c r="J559" s="116">
        <f t="shared" si="37"/>
        <v>0</v>
      </c>
      <c r="K559" s="97"/>
      <c r="L559" s="117">
        <f t="shared" si="38"/>
        <v>0</v>
      </c>
      <c r="M559" s="118">
        <f t="shared" si="39"/>
        <v>0</v>
      </c>
      <c r="N559" s="15"/>
    </row>
    <row r="560" spans="1:14" s="2" customFormat="1" ht="15" customHeight="1">
      <c r="A560" s="212"/>
      <c r="B560" s="48"/>
      <c r="C560" s="40" t="s">
        <v>30</v>
      </c>
      <c r="D560" s="42" t="s">
        <v>28</v>
      </c>
      <c r="E560" s="43">
        <v>4.84</v>
      </c>
      <c r="F560" s="50">
        <f>F558*E560</f>
        <v>4.84</v>
      </c>
      <c r="G560" s="51"/>
      <c r="H560" s="50">
        <f t="shared" si="36"/>
        <v>0</v>
      </c>
      <c r="I560" s="51"/>
      <c r="J560" s="116">
        <f t="shared" si="37"/>
        <v>0</v>
      </c>
      <c r="K560" s="97"/>
      <c r="L560" s="117">
        <f t="shared" si="38"/>
        <v>0</v>
      </c>
      <c r="M560" s="118">
        <f t="shared" si="39"/>
        <v>0</v>
      </c>
      <c r="N560" s="15"/>
    </row>
    <row r="561" spans="1:14" s="2" customFormat="1" ht="51.75" customHeight="1">
      <c r="A561" s="212"/>
      <c r="B561" s="48"/>
      <c r="C561" s="40" t="s">
        <v>405</v>
      </c>
      <c r="D561" s="42" t="s">
        <v>139</v>
      </c>
      <c r="E561" s="43"/>
      <c r="F561" s="50">
        <v>1</v>
      </c>
      <c r="G561" s="119"/>
      <c r="H561" s="50">
        <f t="shared" si="36"/>
        <v>0</v>
      </c>
      <c r="I561" s="51"/>
      <c r="J561" s="116">
        <f t="shared" si="37"/>
        <v>0</v>
      </c>
      <c r="K561" s="97"/>
      <c r="L561" s="117">
        <f t="shared" si="38"/>
        <v>0</v>
      </c>
      <c r="M561" s="118">
        <f t="shared" si="39"/>
        <v>0</v>
      </c>
      <c r="N561" s="15"/>
    </row>
    <row r="562" spans="1:14" s="2" customFormat="1" ht="15" customHeight="1">
      <c r="A562" s="213"/>
      <c r="B562" s="48"/>
      <c r="C562" s="40" t="s">
        <v>31</v>
      </c>
      <c r="D562" s="42" t="s">
        <v>28</v>
      </c>
      <c r="E562" s="43">
        <v>3.96</v>
      </c>
      <c r="F562" s="50">
        <f>F558*E562</f>
        <v>3.96</v>
      </c>
      <c r="G562" s="51"/>
      <c r="H562" s="50">
        <f t="shared" si="36"/>
        <v>0</v>
      </c>
      <c r="I562" s="51"/>
      <c r="J562" s="116">
        <f t="shared" si="37"/>
        <v>0</v>
      </c>
      <c r="K562" s="97"/>
      <c r="L562" s="117">
        <f t="shared" si="38"/>
        <v>0</v>
      </c>
      <c r="M562" s="118">
        <f t="shared" si="39"/>
        <v>0</v>
      </c>
      <c r="N562" s="15"/>
    </row>
    <row r="563" spans="1:14" s="2" customFormat="1" ht="15" customHeight="1">
      <c r="A563" s="49" t="s">
        <v>130</v>
      </c>
      <c r="B563" s="42" t="s">
        <v>34</v>
      </c>
      <c r="C563" s="40" t="s">
        <v>254</v>
      </c>
      <c r="D563" s="42" t="s">
        <v>80</v>
      </c>
      <c r="E563" s="43"/>
      <c r="F563" s="50">
        <v>1</v>
      </c>
      <c r="G563" s="51"/>
      <c r="H563" s="50">
        <f t="shared" si="36"/>
        <v>0</v>
      </c>
      <c r="I563" s="51"/>
      <c r="J563" s="50">
        <f t="shared" si="37"/>
        <v>0</v>
      </c>
      <c r="K563" s="52"/>
      <c r="L563" s="53">
        <f t="shared" si="38"/>
        <v>0</v>
      </c>
      <c r="M563" s="54">
        <f t="shared" si="39"/>
        <v>0</v>
      </c>
      <c r="N563" s="15"/>
    </row>
    <row r="564" spans="1:14" s="2" customFormat="1" ht="15" customHeight="1">
      <c r="A564" s="18"/>
      <c r="B564" s="4"/>
      <c r="C564" s="34" t="s">
        <v>161</v>
      </c>
      <c r="D564" s="61"/>
      <c r="E564" s="24"/>
      <c r="F564" s="25"/>
      <c r="G564" s="26"/>
      <c r="H564" s="25"/>
      <c r="I564" s="26"/>
      <c r="J564" s="148"/>
      <c r="K564" s="27"/>
      <c r="L564" s="91"/>
      <c r="M564" s="149"/>
      <c r="N564" s="15"/>
    </row>
    <row r="565" spans="1:14" s="2" customFormat="1" ht="27.75" customHeight="1">
      <c r="A565" s="211">
        <v>1</v>
      </c>
      <c r="B565" s="42" t="s">
        <v>124</v>
      </c>
      <c r="C565" s="40" t="s">
        <v>81</v>
      </c>
      <c r="D565" s="42" t="s">
        <v>63</v>
      </c>
      <c r="E565" s="43"/>
      <c r="F565" s="50">
        <v>30</v>
      </c>
      <c r="G565" s="51"/>
      <c r="H565" s="50"/>
      <c r="I565" s="51"/>
      <c r="J565" s="116"/>
      <c r="K565" s="97"/>
      <c r="L565" s="117"/>
      <c r="M565" s="118"/>
      <c r="N565" s="15"/>
    </row>
    <row r="566" spans="1:14" s="2" customFormat="1" ht="15" customHeight="1">
      <c r="A566" s="212"/>
      <c r="B566" s="42" t="s">
        <v>34</v>
      </c>
      <c r="C566" s="40" t="s">
        <v>29</v>
      </c>
      <c r="D566" s="42" t="s">
        <v>27</v>
      </c>
      <c r="E566" s="43">
        <v>1.43</v>
      </c>
      <c r="F566" s="50">
        <f>F565*E566</f>
        <v>42.9</v>
      </c>
      <c r="G566" s="51"/>
      <c r="H566" s="50">
        <f t="shared" si="36"/>
        <v>0</v>
      </c>
      <c r="I566" s="51"/>
      <c r="J566" s="116">
        <f t="shared" si="37"/>
        <v>0</v>
      </c>
      <c r="K566" s="97"/>
      <c r="L566" s="117">
        <f t="shared" si="38"/>
        <v>0</v>
      </c>
      <c r="M566" s="118">
        <f t="shared" si="39"/>
        <v>0</v>
      </c>
      <c r="N566" s="15"/>
    </row>
    <row r="567" spans="1:14" s="2" customFormat="1" ht="15" customHeight="1">
      <c r="A567" s="212"/>
      <c r="B567" s="48"/>
      <c r="C567" s="40" t="s">
        <v>30</v>
      </c>
      <c r="D567" s="42" t="s">
        <v>28</v>
      </c>
      <c r="E567" s="100">
        <v>0.0257</v>
      </c>
      <c r="F567" s="50">
        <f>F565*E567</f>
        <v>0.771</v>
      </c>
      <c r="G567" s="51"/>
      <c r="H567" s="50">
        <f t="shared" si="36"/>
        <v>0</v>
      </c>
      <c r="I567" s="51"/>
      <c r="J567" s="116">
        <f t="shared" si="37"/>
        <v>0</v>
      </c>
      <c r="K567" s="97"/>
      <c r="L567" s="117">
        <f t="shared" si="38"/>
        <v>0</v>
      </c>
      <c r="M567" s="118">
        <f t="shared" si="39"/>
        <v>0</v>
      </c>
      <c r="N567" s="15"/>
    </row>
    <row r="568" spans="1:14" s="2" customFormat="1" ht="15" customHeight="1">
      <c r="A568" s="212"/>
      <c r="B568" s="48"/>
      <c r="C568" s="40" t="s">
        <v>406</v>
      </c>
      <c r="D568" s="42" t="s">
        <v>63</v>
      </c>
      <c r="E568" s="101">
        <v>0.929</v>
      </c>
      <c r="F568" s="50">
        <f>F565*E568</f>
        <v>27.87</v>
      </c>
      <c r="G568" s="119"/>
      <c r="H568" s="50">
        <f t="shared" si="36"/>
        <v>0</v>
      </c>
      <c r="I568" s="51"/>
      <c r="J568" s="116">
        <f t="shared" si="37"/>
        <v>0</v>
      </c>
      <c r="K568" s="97"/>
      <c r="L568" s="117">
        <f t="shared" si="38"/>
        <v>0</v>
      </c>
      <c r="M568" s="118">
        <f t="shared" si="39"/>
        <v>0</v>
      </c>
      <c r="N568" s="15"/>
    </row>
    <row r="569" spans="1:14" s="2" customFormat="1" ht="15" customHeight="1">
      <c r="A569" s="212"/>
      <c r="B569" s="48"/>
      <c r="C569" s="40" t="s">
        <v>407</v>
      </c>
      <c r="D569" s="42" t="s">
        <v>139</v>
      </c>
      <c r="E569" s="43"/>
      <c r="F569" s="50">
        <v>12</v>
      </c>
      <c r="G569" s="119"/>
      <c r="H569" s="50">
        <f t="shared" si="36"/>
        <v>0</v>
      </c>
      <c r="I569" s="51"/>
      <c r="J569" s="116">
        <f t="shared" si="37"/>
        <v>0</v>
      </c>
      <c r="K569" s="97"/>
      <c r="L569" s="117">
        <f t="shared" si="38"/>
        <v>0</v>
      </c>
      <c r="M569" s="118">
        <f t="shared" si="39"/>
        <v>0</v>
      </c>
      <c r="N569" s="15"/>
    </row>
    <row r="570" spans="1:14" s="2" customFormat="1" ht="15" customHeight="1">
      <c r="A570" s="212"/>
      <c r="B570" s="48"/>
      <c r="C570" s="40" t="s">
        <v>408</v>
      </c>
      <c r="D570" s="42" t="s">
        <v>139</v>
      </c>
      <c r="E570" s="43"/>
      <c r="F570" s="50">
        <v>30</v>
      </c>
      <c r="G570" s="119"/>
      <c r="H570" s="50">
        <f t="shared" si="36"/>
        <v>0</v>
      </c>
      <c r="I570" s="51"/>
      <c r="J570" s="116">
        <f t="shared" si="37"/>
        <v>0</v>
      </c>
      <c r="K570" s="97"/>
      <c r="L570" s="117">
        <f t="shared" si="38"/>
        <v>0</v>
      </c>
      <c r="M570" s="118">
        <f t="shared" si="39"/>
        <v>0</v>
      </c>
      <c r="N570" s="15"/>
    </row>
    <row r="571" spans="1:14" s="2" customFormat="1" ht="15" customHeight="1">
      <c r="A571" s="212"/>
      <c r="B571" s="48"/>
      <c r="C571" s="40" t="s">
        <v>409</v>
      </c>
      <c r="D571" s="42" t="s">
        <v>139</v>
      </c>
      <c r="E571" s="43"/>
      <c r="F571" s="50">
        <v>12</v>
      </c>
      <c r="G571" s="119"/>
      <c r="H571" s="50">
        <f t="shared" si="36"/>
        <v>0</v>
      </c>
      <c r="I571" s="51"/>
      <c r="J571" s="116">
        <f t="shared" si="37"/>
        <v>0</v>
      </c>
      <c r="K571" s="97"/>
      <c r="L571" s="117">
        <f t="shared" si="38"/>
        <v>0</v>
      </c>
      <c r="M571" s="118">
        <f t="shared" si="39"/>
        <v>0</v>
      </c>
      <c r="N571" s="15"/>
    </row>
    <row r="572" spans="1:14" s="2" customFormat="1" ht="15" customHeight="1">
      <c r="A572" s="213"/>
      <c r="B572" s="48"/>
      <c r="C572" s="40" t="s">
        <v>31</v>
      </c>
      <c r="D572" s="42" t="s">
        <v>28</v>
      </c>
      <c r="E572" s="100">
        <v>0.0457</v>
      </c>
      <c r="F572" s="50">
        <f>F565*E572</f>
        <v>1.371</v>
      </c>
      <c r="G572" s="51"/>
      <c r="H572" s="50">
        <f t="shared" si="36"/>
        <v>0</v>
      </c>
      <c r="I572" s="51"/>
      <c r="J572" s="116">
        <f t="shared" si="37"/>
        <v>0</v>
      </c>
      <c r="K572" s="97"/>
      <c r="L572" s="117">
        <f t="shared" si="38"/>
        <v>0</v>
      </c>
      <c r="M572" s="118">
        <f t="shared" si="39"/>
        <v>0</v>
      </c>
      <c r="N572" s="15"/>
    </row>
    <row r="573" spans="1:14" s="2" customFormat="1" ht="27.75" customHeight="1">
      <c r="A573" s="211" t="s">
        <v>130</v>
      </c>
      <c r="B573" s="42" t="s">
        <v>146</v>
      </c>
      <c r="C573" s="40" t="s">
        <v>81</v>
      </c>
      <c r="D573" s="42" t="s">
        <v>63</v>
      </c>
      <c r="E573" s="43"/>
      <c r="F573" s="50">
        <v>50</v>
      </c>
      <c r="G573" s="51"/>
      <c r="H573" s="50"/>
      <c r="I573" s="51"/>
      <c r="J573" s="116"/>
      <c r="K573" s="97"/>
      <c r="L573" s="117"/>
      <c r="M573" s="118"/>
      <c r="N573" s="15"/>
    </row>
    <row r="574" spans="1:14" s="2" customFormat="1" ht="15" customHeight="1">
      <c r="A574" s="212"/>
      <c r="B574" s="42" t="s">
        <v>34</v>
      </c>
      <c r="C574" s="40" t="s">
        <v>29</v>
      </c>
      <c r="D574" s="42" t="s">
        <v>27</v>
      </c>
      <c r="E574" s="43">
        <v>1.17</v>
      </c>
      <c r="F574" s="50">
        <f>F573*E574</f>
        <v>58.5</v>
      </c>
      <c r="G574" s="51"/>
      <c r="H574" s="50">
        <f t="shared" si="36"/>
        <v>0</v>
      </c>
      <c r="I574" s="51"/>
      <c r="J574" s="116">
        <f t="shared" si="37"/>
        <v>0</v>
      </c>
      <c r="K574" s="97"/>
      <c r="L574" s="117">
        <f t="shared" si="38"/>
        <v>0</v>
      </c>
      <c r="M574" s="118">
        <f t="shared" si="39"/>
        <v>0</v>
      </c>
      <c r="N574" s="15"/>
    </row>
    <row r="575" spans="1:14" s="2" customFormat="1" ht="15" customHeight="1">
      <c r="A575" s="212"/>
      <c r="B575" s="48"/>
      <c r="C575" s="40" t="s">
        <v>30</v>
      </c>
      <c r="D575" s="42" t="s">
        <v>28</v>
      </c>
      <c r="E575" s="100">
        <v>0.0172</v>
      </c>
      <c r="F575" s="50">
        <f>F573*E575</f>
        <v>0.86</v>
      </c>
      <c r="G575" s="51"/>
      <c r="H575" s="50">
        <f t="shared" si="36"/>
        <v>0</v>
      </c>
      <c r="I575" s="51"/>
      <c r="J575" s="116">
        <f t="shared" si="37"/>
        <v>0</v>
      </c>
      <c r="K575" s="97"/>
      <c r="L575" s="117">
        <f t="shared" si="38"/>
        <v>0</v>
      </c>
      <c r="M575" s="118">
        <f t="shared" si="39"/>
        <v>0</v>
      </c>
      <c r="N575" s="15"/>
    </row>
    <row r="576" spans="1:14" s="2" customFormat="1" ht="15" customHeight="1">
      <c r="A576" s="212"/>
      <c r="B576" s="48"/>
      <c r="C576" s="40" t="s">
        <v>410</v>
      </c>
      <c r="D576" s="42" t="s">
        <v>63</v>
      </c>
      <c r="E576" s="101">
        <v>0.938</v>
      </c>
      <c r="F576" s="50">
        <f>F573*E576</f>
        <v>46.9</v>
      </c>
      <c r="G576" s="119"/>
      <c r="H576" s="50">
        <f t="shared" si="36"/>
        <v>0</v>
      </c>
      <c r="I576" s="51"/>
      <c r="J576" s="116">
        <f t="shared" si="37"/>
        <v>0</v>
      </c>
      <c r="K576" s="97"/>
      <c r="L576" s="117">
        <f t="shared" si="38"/>
        <v>0</v>
      </c>
      <c r="M576" s="118">
        <f t="shared" si="39"/>
        <v>0</v>
      </c>
      <c r="N576" s="15"/>
    </row>
    <row r="577" spans="1:14" s="2" customFormat="1" ht="15" customHeight="1">
      <c r="A577" s="212"/>
      <c r="B577" s="48"/>
      <c r="C577" s="40" t="s">
        <v>411</v>
      </c>
      <c r="D577" s="42" t="s">
        <v>139</v>
      </c>
      <c r="E577" s="43"/>
      <c r="F577" s="50">
        <v>20</v>
      </c>
      <c r="G577" s="119"/>
      <c r="H577" s="50">
        <f t="shared" si="36"/>
        <v>0</v>
      </c>
      <c r="I577" s="51"/>
      <c r="J577" s="116">
        <f t="shared" si="37"/>
        <v>0</v>
      </c>
      <c r="K577" s="97"/>
      <c r="L577" s="117">
        <f t="shared" si="38"/>
        <v>0</v>
      </c>
      <c r="M577" s="118">
        <f t="shared" si="39"/>
        <v>0</v>
      </c>
      <c r="N577" s="15"/>
    </row>
    <row r="578" spans="1:14" s="2" customFormat="1" ht="15" customHeight="1">
      <c r="A578" s="212"/>
      <c r="B578" s="48"/>
      <c r="C578" s="40" t="s">
        <v>412</v>
      </c>
      <c r="D578" s="42" t="s">
        <v>139</v>
      </c>
      <c r="E578" s="43"/>
      <c r="F578" s="50">
        <v>6</v>
      </c>
      <c r="G578" s="119"/>
      <c r="H578" s="50">
        <f t="shared" si="36"/>
        <v>0</v>
      </c>
      <c r="I578" s="51"/>
      <c r="J578" s="116">
        <f t="shared" si="37"/>
        <v>0</v>
      </c>
      <c r="K578" s="97"/>
      <c r="L578" s="117">
        <f t="shared" si="38"/>
        <v>0</v>
      </c>
      <c r="M578" s="118">
        <f t="shared" si="39"/>
        <v>0</v>
      </c>
      <c r="N578" s="15"/>
    </row>
    <row r="579" spans="1:14" s="2" customFormat="1" ht="15" customHeight="1">
      <c r="A579" s="212"/>
      <c r="B579" s="48"/>
      <c r="C579" s="40" t="s">
        <v>413</v>
      </c>
      <c r="D579" s="42" t="s">
        <v>139</v>
      </c>
      <c r="E579" s="43"/>
      <c r="F579" s="50">
        <v>30</v>
      </c>
      <c r="G579" s="119"/>
      <c r="H579" s="50">
        <f t="shared" si="36"/>
        <v>0</v>
      </c>
      <c r="I579" s="51"/>
      <c r="J579" s="116">
        <f t="shared" si="37"/>
        <v>0</v>
      </c>
      <c r="K579" s="97"/>
      <c r="L579" s="117">
        <f t="shared" si="38"/>
        <v>0</v>
      </c>
      <c r="M579" s="118">
        <f t="shared" si="39"/>
        <v>0</v>
      </c>
      <c r="N579" s="15"/>
    </row>
    <row r="580" spans="1:14" s="2" customFormat="1" ht="15" customHeight="1">
      <c r="A580" s="213"/>
      <c r="B580" s="48"/>
      <c r="C580" s="40" t="s">
        <v>31</v>
      </c>
      <c r="D580" s="42" t="s">
        <v>28</v>
      </c>
      <c r="E580" s="100">
        <v>0.0393</v>
      </c>
      <c r="F580" s="50">
        <f>F573*E580</f>
        <v>1.965</v>
      </c>
      <c r="G580" s="51"/>
      <c r="H580" s="50">
        <f t="shared" si="36"/>
        <v>0</v>
      </c>
      <c r="I580" s="51"/>
      <c r="J580" s="116">
        <f t="shared" si="37"/>
        <v>0</v>
      </c>
      <c r="K580" s="97"/>
      <c r="L580" s="117">
        <f t="shared" si="38"/>
        <v>0</v>
      </c>
      <c r="M580" s="118">
        <f t="shared" si="39"/>
        <v>0</v>
      </c>
      <c r="N580" s="15"/>
    </row>
    <row r="581" spans="1:14" s="2" customFormat="1" ht="27.75" customHeight="1">
      <c r="A581" s="211" t="s">
        <v>20</v>
      </c>
      <c r="B581" s="42" t="s">
        <v>61</v>
      </c>
      <c r="C581" s="40" t="s">
        <v>147</v>
      </c>
      <c r="D581" s="42" t="s">
        <v>139</v>
      </c>
      <c r="E581" s="43"/>
      <c r="F581" s="50">
        <v>5</v>
      </c>
      <c r="G581" s="51"/>
      <c r="H581" s="50"/>
      <c r="I581" s="51"/>
      <c r="J581" s="116"/>
      <c r="K581" s="97"/>
      <c r="L581" s="117"/>
      <c r="M581" s="118"/>
      <c r="N581" s="15"/>
    </row>
    <row r="582" spans="1:14" s="2" customFormat="1" ht="15" customHeight="1">
      <c r="A582" s="212"/>
      <c r="B582" s="48"/>
      <c r="C582" s="40" t="s">
        <v>29</v>
      </c>
      <c r="D582" s="42" t="s">
        <v>27</v>
      </c>
      <c r="E582" s="43">
        <v>1.51</v>
      </c>
      <c r="F582" s="50">
        <f>F581*E582</f>
        <v>7.55</v>
      </c>
      <c r="G582" s="51"/>
      <c r="H582" s="50">
        <f t="shared" si="36"/>
        <v>0</v>
      </c>
      <c r="I582" s="51"/>
      <c r="J582" s="116">
        <f t="shared" si="37"/>
        <v>0</v>
      </c>
      <c r="K582" s="97"/>
      <c r="L582" s="117">
        <f t="shared" si="38"/>
        <v>0</v>
      </c>
      <c r="M582" s="118">
        <f t="shared" si="39"/>
        <v>0</v>
      </c>
      <c r="N582" s="15"/>
    </row>
    <row r="583" spans="1:14" s="2" customFormat="1" ht="15" customHeight="1">
      <c r="A583" s="212"/>
      <c r="B583" s="48"/>
      <c r="C583" s="40" t="s">
        <v>30</v>
      </c>
      <c r="D583" s="42" t="s">
        <v>28</v>
      </c>
      <c r="E583" s="43">
        <v>0.13</v>
      </c>
      <c r="F583" s="50">
        <f>F581*E583</f>
        <v>0.65</v>
      </c>
      <c r="G583" s="51"/>
      <c r="H583" s="50">
        <f t="shared" si="36"/>
        <v>0</v>
      </c>
      <c r="I583" s="51"/>
      <c r="J583" s="116">
        <f t="shared" si="37"/>
        <v>0</v>
      </c>
      <c r="K583" s="97"/>
      <c r="L583" s="117">
        <f t="shared" si="38"/>
        <v>0</v>
      </c>
      <c r="M583" s="118">
        <f t="shared" si="39"/>
        <v>0</v>
      </c>
      <c r="N583" s="15"/>
    </row>
    <row r="584" spans="1:14" s="2" customFormat="1" ht="15" customHeight="1">
      <c r="A584" s="212"/>
      <c r="B584" s="48"/>
      <c r="C584" s="40" t="s">
        <v>85</v>
      </c>
      <c r="D584" s="42" t="s">
        <v>139</v>
      </c>
      <c r="E584" s="43"/>
      <c r="F584" s="50">
        <v>2</v>
      </c>
      <c r="G584" s="119"/>
      <c r="H584" s="50">
        <f t="shared" si="36"/>
        <v>0</v>
      </c>
      <c r="I584" s="51"/>
      <c r="J584" s="116">
        <f t="shared" si="37"/>
        <v>0</v>
      </c>
      <c r="K584" s="97"/>
      <c r="L584" s="117">
        <f t="shared" si="38"/>
        <v>0</v>
      </c>
      <c r="M584" s="118">
        <f t="shared" si="39"/>
        <v>0</v>
      </c>
      <c r="N584" s="15"/>
    </row>
    <row r="585" spans="1:14" s="2" customFormat="1" ht="15" customHeight="1">
      <c r="A585" s="212"/>
      <c r="B585" s="48"/>
      <c r="C585" s="40" t="s">
        <v>86</v>
      </c>
      <c r="D585" s="42" t="s">
        <v>139</v>
      </c>
      <c r="E585" s="43"/>
      <c r="F585" s="50">
        <v>1</v>
      </c>
      <c r="G585" s="119"/>
      <c r="H585" s="50">
        <f t="shared" si="36"/>
        <v>0</v>
      </c>
      <c r="I585" s="51"/>
      <c r="J585" s="116">
        <f t="shared" si="37"/>
        <v>0</v>
      </c>
      <c r="K585" s="97"/>
      <c r="L585" s="117">
        <f t="shared" si="38"/>
        <v>0</v>
      </c>
      <c r="M585" s="118">
        <f t="shared" si="39"/>
        <v>0</v>
      </c>
      <c r="N585" s="15"/>
    </row>
    <row r="586" spans="1:14" s="2" customFormat="1" ht="15" customHeight="1">
      <c r="A586" s="212"/>
      <c r="B586" s="48"/>
      <c r="C586" s="40" t="s">
        <v>414</v>
      </c>
      <c r="D586" s="42" t="s">
        <v>139</v>
      </c>
      <c r="E586" s="43"/>
      <c r="F586" s="50">
        <v>1</v>
      </c>
      <c r="G586" s="119"/>
      <c r="H586" s="50">
        <f t="shared" si="36"/>
        <v>0</v>
      </c>
      <c r="I586" s="51"/>
      <c r="J586" s="116">
        <f t="shared" si="37"/>
        <v>0</v>
      </c>
      <c r="K586" s="97"/>
      <c r="L586" s="117">
        <f t="shared" si="38"/>
        <v>0</v>
      </c>
      <c r="M586" s="118">
        <f t="shared" si="39"/>
        <v>0</v>
      </c>
      <c r="N586" s="15"/>
    </row>
    <row r="587" spans="1:14" s="2" customFormat="1" ht="15" customHeight="1">
      <c r="A587" s="213"/>
      <c r="B587" s="48"/>
      <c r="C587" s="40" t="s">
        <v>31</v>
      </c>
      <c r="D587" s="42" t="s">
        <v>28</v>
      </c>
      <c r="E587" s="43">
        <v>0.07</v>
      </c>
      <c r="F587" s="50">
        <f>F581*E587</f>
        <v>0.35000000000000003</v>
      </c>
      <c r="G587" s="51"/>
      <c r="H587" s="50">
        <f t="shared" si="36"/>
        <v>0</v>
      </c>
      <c r="I587" s="51"/>
      <c r="J587" s="116">
        <f t="shared" si="37"/>
        <v>0</v>
      </c>
      <c r="K587" s="97"/>
      <c r="L587" s="117">
        <f t="shared" si="38"/>
        <v>0</v>
      </c>
      <c r="M587" s="118">
        <f t="shared" si="39"/>
        <v>0</v>
      </c>
      <c r="N587" s="15"/>
    </row>
    <row r="588" spans="1:14" s="2" customFormat="1" ht="15" customHeight="1">
      <c r="A588" s="41" t="s">
        <v>142</v>
      </c>
      <c r="B588" s="42" t="s">
        <v>34</v>
      </c>
      <c r="C588" s="40" t="s">
        <v>415</v>
      </c>
      <c r="D588" s="42" t="s">
        <v>63</v>
      </c>
      <c r="E588" s="43"/>
      <c r="F588" s="50">
        <v>43</v>
      </c>
      <c r="G588" s="119"/>
      <c r="H588" s="50">
        <f t="shared" si="36"/>
        <v>0</v>
      </c>
      <c r="I588" s="51"/>
      <c r="J588" s="116">
        <f t="shared" si="37"/>
        <v>0</v>
      </c>
      <c r="K588" s="97"/>
      <c r="L588" s="117">
        <f t="shared" si="38"/>
        <v>0</v>
      </c>
      <c r="M588" s="118">
        <f t="shared" si="39"/>
        <v>0</v>
      </c>
      <c r="N588" s="15"/>
    </row>
    <row r="589" spans="1:14" s="2" customFormat="1" ht="15" customHeight="1">
      <c r="A589" s="41" t="s">
        <v>143</v>
      </c>
      <c r="B589" s="42" t="s">
        <v>34</v>
      </c>
      <c r="C589" s="40" t="s">
        <v>416</v>
      </c>
      <c r="D589" s="42" t="s">
        <v>63</v>
      </c>
      <c r="E589" s="43"/>
      <c r="F589" s="50">
        <v>50</v>
      </c>
      <c r="G589" s="119"/>
      <c r="H589" s="50">
        <f t="shared" si="36"/>
        <v>0</v>
      </c>
      <c r="I589" s="51"/>
      <c r="J589" s="116">
        <f t="shared" si="37"/>
        <v>0</v>
      </c>
      <c r="K589" s="97"/>
      <c r="L589" s="117">
        <f t="shared" si="38"/>
        <v>0</v>
      </c>
      <c r="M589" s="118">
        <f t="shared" si="39"/>
        <v>0</v>
      </c>
      <c r="N589" s="15"/>
    </row>
    <row r="590" spans="1:14" s="2" customFormat="1" ht="15" customHeight="1">
      <c r="A590" s="41"/>
      <c r="B590" s="48"/>
      <c r="C590" s="55" t="s">
        <v>82</v>
      </c>
      <c r="D590" s="42"/>
      <c r="E590" s="43"/>
      <c r="F590" s="50"/>
      <c r="G590" s="51"/>
      <c r="H590" s="50"/>
      <c r="I590" s="51"/>
      <c r="J590" s="116"/>
      <c r="K590" s="97"/>
      <c r="L590" s="117"/>
      <c r="M590" s="118"/>
      <c r="N590" s="15"/>
    </row>
    <row r="591" spans="1:14" s="2" customFormat="1" ht="27.75" customHeight="1">
      <c r="A591" s="211">
        <v>1</v>
      </c>
      <c r="B591" s="42" t="s">
        <v>87</v>
      </c>
      <c r="C591" s="40" t="s">
        <v>88</v>
      </c>
      <c r="D591" s="42" t="s">
        <v>139</v>
      </c>
      <c r="E591" s="43"/>
      <c r="F591" s="50">
        <v>6</v>
      </c>
      <c r="G591" s="51"/>
      <c r="H591" s="50"/>
      <c r="I591" s="51"/>
      <c r="J591" s="116"/>
      <c r="K591" s="97"/>
      <c r="L591" s="117"/>
      <c r="M591" s="118"/>
      <c r="N591" s="15"/>
    </row>
    <row r="592" spans="1:14" s="2" customFormat="1" ht="15" customHeight="1">
      <c r="A592" s="212"/>
      <c r="B592" s="42" t="s">
        <v>34</v>
      </c>
      <c r="C592" s="40" t="s">
        <v>29</v>
      </c>
      <c r="D592" s="42" t="s">
        <v>27</v>
      </c>
      <c r="E592" s="43">
        <v>1</v>
      </c>
      <c r="F592" s="50">
        <f>F591*E592</f>
        <v>6</v>
      </c>
      <c r="G592" s="51"/>
      <c r="H592" s="50">
        <f t="shared" si="36"/>
        <v>0</v>
      </c>
      <c r="I592" s="51"/>
      <c r="J592" s="116">
        <f t="shared" si="37"/>
        <v>0</v>
      </c>
      <c r="K592" s="97"/>
      <c r="L592" s="117">
        <f t="shared" si="38"/>
        <v>0</v>
      </c>
      <c r="M592" s="118">
        <f t="shared" si="39"/>
        <v>0</v>
      </c>
      <c r="N592" s="15"/>
    </row>
    <row r="593" spans="1:14" s="2" customFormat="1" ht="15" customHeight="1">
      <c r="A593" s="212"/>
      <c r="B593" s="48"/>
      <c r="C593" s="40" t="s">
        <v>30</v>
      </c>
      <c r="D593" s="42" t="s">
        <v>28</v>
      </c>
      <c r="E593" s="100">
        <v>0.0633</v>
      </c>
      <c r="F593" s="50">
        <f>F591*E593</f>
        <v>0.37979999999999997</v>
      </c>
      <c r="G593" s="51"/>
      <c r="H593" s="50">
        <f t="shared" si="36"/>
        <v>0</v>
      </c>
      <c r="I593" s="51"/>
      <c r="J593" s="116">
        <f t="shared" si="37"/>
        <v>0</v>
      </c>
      <c r="K593" s="97"/>
      <c r="L593" s="117">
        <f t="shared" si="38"/>
        <v>0</v>
      </c>
      <c r="M593" s="118">
        <f t="shared" si="39"/>
        <v>0</v>
      </c>
      <c r="N593" s="15"/>
    </row>
    <row r="594" spans="1:14" s="2" customFormat="1" ht="15" customHeight="1">
      <c r="A594" s="212"/>
      <c r="B594" s="48"/>
      <c r="C594" s="40" t="s">
        <v>417</v>
      </c>
      <c r="D594" s="42" t="s">
        <v>139</v>
      </c>
      <c r="E594" s="43"/>
      <c r="F594" s="50">
        <v>5</v>
      </c>
      <c r="G594" s="119"/>
      <c r="H594" s="50">
        <f t="shared" si="36"/>
        <v>0</v>
      </c>
      <c r="I594" s="51"/>
      <c r="J594" s="116">
        <f t="shared" si="37"/>
        <v>0</v>
      </c>
      <c r="K594" s="97"/>
      <c r="L594" s="117">
        <f t="shared" si="38"/>
        <v>0</v>
      </c>
      <c r="M594" s="118">
        <f t="shared" si="39"/>
        <v>0</v>
      </c>
      <c r="N594" s="15"/>
    </row>
    <row r="595" spans="1:14" s="2" customFormat="1" ht="15" customHeight="1">
      <c r="A595" s="212"/>
      <c r="B595" s="48"/>
      <c r="C595" s="40" t="s">
        <v>418</v>
      </c>
      <c r="D595" s="42" t="s">
        <v>139</v>
      </c>
      <c r="E595" s="43"/>
      <c r="F595" s="50">
        <v>1</v>
      </c>
      <c r="G595" s="119"/>
      <c r="H595" s="50">
        <f t="shared" si="36"/>
        <v>0</v>
      </c>
      <c r="I595" s="51"/>
      <c r="J595" s="116">
        <f t="shared" si="37"/>
        <v>0</v>
      </c>
      <c r="K595" s="97"/>
      <c r="L595" s="117">
        <f t="shared" si="38"/>
        <v>0</v>
      </c>
      <c r="M595" s="118">
        <f t="shared" si="39"/>
        <v>0</v>
      </c>
      <c r="N595" s="15"/>
    </row>
    <row r="596" spans="1:14" s="2" customFormat="1" ht="15" customHeight="1">
      <c r="A596" s="213"/>
      <c r="B596" s="48"/>
      <c r="C596" s="40" t="s">
        <v>31</v>
      </c>
      <c r="D596" s="42" t="s">
        <v>28</v>
      </c>
      <c r="E596" s="100">
        <v>0.0028</v>
      </c>
      <c r="F596" s="50">
        <f>F591*E596</f>
        <v>0.0168</v>
      </c>
      <c r="G596" s="51"/>
      <c r="H596" s="50">
        <f t="shared" si="36"/>
        <v>0</v>
      </c>
      <c r="I596" s="51"/>
      <c r="J596" s="116">
        <f t="shared" si="37"/>
        <v>0</v>
      </c>
      <c r="K596" s="97"/>
      <c r="L596" s="117">
        <f t="shared" si="38"/>
        <v>0</v>
      </c>
      <c r="M596" s="118">
        <f t="shared" si="39"/>
        <v>0</v>
      </c>
      <c r="N596" s="15"/>
    </row>
    <row r="597" spans="1:14" s="2" customFormat="1" ht="27.75" customHeight="1">
      <c r="A597" s="211">
        <v>2</v>
      </c>
      <c r="B597" s="42" t="s">
        <v>61</v>
      </c>
      <c r="C597" s="40" t="s">
        <v>148</v>
      </c>
      <c r="D597" s="42" t="s">
        <v>139</v>
      </c>
      <c r="E597" s="43"/>
      <c r="F597" s="50">
        <v>20</v>
      </c>
      <c r="G597" s="51"/>
      <c r="H597" s="50"/>
      <c r="I597" s="51"/>
      <c r="J597" s="116"/>
      <c r="K597" s="97"/>
      <c r="L597" s="117"/>
      <c r="M597" s="118"/>
      <c r="N597" s="15"/>
    </row>
    <row r="598" spans="1:14" s="2" customFormat="1" ht="15" customHeight="1">
      <c r="A598" s="212"/>
      <c r="B598" s="48"/>
      <c r="C598" s="40" t="s">
        <v>29</v>
      </c>
      <c r="D598" s="42" t="s">
        <v>27</v>
      </c>
      <c r="E598" s="43">
        <v>1.51</v>
      </c>
      <c r="F598" s="50">
        <f>F597*E598</f>
        <v>30.2</v>
      </c>
      <c r="G598" s="51"/>
      <c r="H598" s="50">
        <f t="shared" si="36"/>
        <v>0</v>
      </c>
      <c r="I598" s="51"/>
      <c r="J598" s="116">
        <f t="shared" si="37"/>
        <v>0</v>
      </c>
      <c r="K598" s="97"/>
      <c r="L598" s="117">
        <f t="shared" si="38"/>
        <v>0</v>
      </c>
      <c r="M598" s="118">
        <f t="shared" si="39"/>
        <v>0</v>
      </c>
      <c r="N598" s="15"/>
    </row>
    <row r="599" spans="1:14" s="2" customFormat="1" ht="15" customHeight="1">
      <c r="A599" s="212"/>
      <c r="B599" s="48"/>
      <c r="C599" s="40" t="s">
        <v>30</v>
      </c>
      <c r="D599" s="42" t="s">
        <v>28</v>
      </c>
      <c r="E599" s="43">
        <v>0.13</v>
      </c>
      <c r="F599" s="50">
        <f>F597*E599</f>
        <v>2.6</v>
      </c>
      <c r="G599" s="51"/>
      <c r="H599" s="50">
        <f t="shared" si="36"/>
        <v>0</v>
      </c>
      <c r="I599" s="51"/>
      <c r="J599" s="116">
        <f t="shared" si="37"/>
        <v>0</v>
      </c>
      <c r="K599" s="97"/>
      <c r="L599" s="117">
        <f t="shared" si="38"/>
        <v>0</v>
      </c>
      <c r="M599" s="118">
        <f t="shared" si="39"/>
        <v>0</v>
      </c>
      <c r="N599" s="15"/>
    </row>
    <row r="600" spans="1:14" s="2" customFormat="1" ht="15" customHeight="1">
      <c r="A600" s="212"/>
      <c r="B600" s="48"/>
      <c r="C600" s="40" t="s">
        <v>419</v>
      </c>
      <c r="D600" s="42" t="s">
        <v>139</v>
      </c>
      <c r="E600" s="43"/>
      <c r="F600" s="50">
        <v>14</v>
      </c>
      <c r="G600" s="119"/>
      <c r="H600" s="50">
        <f t="shared" si="36"/>
        <v>0</v>
      </c>
      <c r="I600" s="51"/>
      <c r="J600" s="116">
        <f t="shared" si="37"/>
        <v>0</v>
      </c>
      <c r="K600" s="97"/>
      <c r="L600" s="117">
        <f t="shared" si="38"/>
        <v>0</v>
      </c>
      <c r="M600" s="118">
        <f t="shared" si="39"/>
        <v>0</v>
      </c>
      <c r="N600" s="15"/>
    </row>
    <row r="601" spans="1:14" s="2" customFormat="1" ht="15" customHeight="1">
      <c r="A601" s="32"/>
      <c r="B601" s="19"/>
      <c r="C601" s="35" t="s">
        <v>10</v>
      </c>
      <c r="D601" s="165"/>
      <c r="E601" s="166"/>
      <c r="F601" s="167"/>
      <c r="G601" s="167"/>
      <c r="H601" s="5">
        <f>SUM(H547:H600)</f>
        <v>0</v>
      </c>
      <c r="I601" s="167"/>
      <c r="J601" s="6">
        <f>SUM(J547:J600)</f>
        <v>0</v>
      </c>
      <c r="K601" s="168"/>
      <c r="L601" s="7">
        <f>SUM(L547:L600)</f>
        <v>0</v>
      </c>
      <c r="M601" s="12">
        <f>SUM(M547:M600)</f>
        <v>0</v>
      </c>
      <c r="N601" s="15"/>
    </row>
    <row r="602" spans="1:14" s="2" customFormat="1" ht="15" customHeight="1" thickBot="1">
      <c r="A602" s="20"/>
      <c r="B602" s="8"/>
      <c r="C602" s="36" t="s">
        <v>78</v>
      </c>
      <c r="D602" s="8"/>
      <c r="E602" s="22"/>
      <c r="F602" s="9"/>
      <c r="G602" s="9"/>
      <c r="H602" s="9">
        <f>G561+G556+G555+G554+G547</f>
        <v>0</v>
      </c>
      <c r="I602" s="9"/>
      <c r="J602" s="9"/>
      <c r="K602" s="10"/>
      <c r="L602" s="10"/>
      <c r="M602" s="11">
        <f>H602+J602+L602</f>
        <v>0</v>
      </c>
      <c r="N602" s="15"/>
    </row>
    <row r="603" spans="1:14" s="2" customFormat="1" ht="15" customHeight="1">
      <c r="A603" s="132"/>
      <c r="B603" s="133"/>
      <c r="C603" s="134" t="s">
        <v>26</v>
      </c>
      <c r="D603" s="135"/>
      <c r="E603" s="136"/>
      <c r="F603" s="136"/>
      <c r="G603" s="136"/>
      <c r="H603" s="136"/>
      <c r="I603" s="136"/>
      <c r="J603" s="136"/>
      <c r="K603" s="137"/>
      <c r="L603" s="137"/>
      <c r="M603" s="138">
        <f>H601*D603</f>
        <v>0</v>
      </c>
      <c r="N603" s="15"/>
    </row>
    <row r="604" spans="1:14" s="2" customFormat="1" ht="15" customHeight="1">
      <c r="A604" s="139"/>
      <c r="B604" s="140"/>
      <c r="C604" s="141" t="s">
        <v>4</v>
      </c>
      <c r="D604" s="142"/>
      <c r="E604" s="90"/>
      <c r="F604" s="90"/>
      <c r="G604" s="90"/>
      <c r="H604" s="90"/>
      <c r="I604" s="90"/>
      <c r="J604" s="90"/>
      <c r="K604" s="92"/>
      <c r="L604" s="92"/>
      <c r="M604" s="93">
        <f>M601+M603</f>
        <v>0</v>
      </c>
      <c r="N604" s="15"/>
    </row>
    <row r="605" spans="1:14" s="2" customFormat="1" ht="15" customHeight="1">
      <c r="A605" s="139"/>
      <c r="B605" s="140"/>
      <c r="C605" s="141" t="s">
        <v>77</v>
      </c>
      <c r="D605" s="143"/>
      <c r="E605" s="90"/>
      <c r="F605" s="90"/>
      <c r="G605" s="90"/>
      <c r="H605" s="90"/>
      <c r="I605" s="90"/>
      <c r="J605" s="90"/>
      <c r="K605" s="92"/>
      <c r="L605" s="92"/>
      <c r="M605" s="93">
        <f>J601*D605</f>
        <v>0</v>
      </c>
      <c r="N605" s="15"/>
    </row>
    <row r="606" spans="1:14" s="2" customFormat="1" ht="15" customHeight="1">
      <c r="A606" s="144"/>
      <c r="B606" s="145"/>
      <c r="C606" s="146" t="s">
        <v>10</v>
      </c>
      <c r="D606" s="147"/>
      <c r="E606" s="148"/>
      <c r="F606" s="148"/>
      <c r="G606" s="148"/>
      <c r="H606" s="148"/>
      <c r="I606" s="148"/>
      <c r="J606" s="148"/>
      <c r="K606" s="91"/>
      <c r="L606" s="91"/>
      <c r="M606" s="149">
        <f>M605+M604</f>
        <v>0</v>
      </c>
      <c r="N606" s="15"/>
    </row>
    <row r="607" spans="1:14" s="2" customFormat="1" ht="15" customHeight="1">
      <c r="A607" s="144"/>
      <c r="B607" s="145"/>
      <c r="C607" s="146" t="s">
        <v>79</v>
      </c>
      <c r="D607" s="150"/>
      <c r="E607" s="148"/>
      <c r="F607" s="148"/>
      <c r="G607" s="148"/>
      <c r="H607" s="148"/>
      <c r="I607" s="148"/>
      <c r="J607" s="148"/>
      <c r="K607" s="91"/>
      <c r="L607" s="91"/>
      <c r="M607" s="149">
        <f>(M606-H602)*D607</f>
        <v>0</v>
      </c>
      <c r="N607" s="15"/>
    </row>
    <row r="608" spans="1:13" s="15" customFormat="1" ht="15" customHeight="1" thickBot="1">
      <c r="A608" s="20"/>
      <c r="B608" s="151"/>
      <c r="C608" s="152" t="s">
        <v>10</v>
      </c>
      <c r="D608" s="153"/>
      <c r="E608" s="154"/>
      <c r="F608" s="154"/>
      <c r="G608" s="154"/>
      <c r="H608" s="154"/>
      <c r="I608" s="154"/>
      <c r="J608" s="154"/>
      <c r="K608" s="155"/>
      <c r="L608" s="155"/>
      <c r="M608" s="156">
        <f>M607+M606</f>
        <v>0</v>
      </c>
    </row>
    <row r="609" spans="1:14" s="2" customFormat="1" ht="15" customHeight="1">
      <c r="A609" s="66"/>
      <c r="B609" s="66"/>
      <c r="C609" s="83"/>
      <c r="D609" s="66"/>
      <c r="E609" s="68"/>
      <c r="F609" s="68"/>
      <c r="G609" s="68"/>
      <c r="H609" s="68"/>
      <c r="I609" s="68"/>
      <c r="J609" s="68"/>
      <c r="K609" s="68"/>
      <c r="L609" s="68"/>
      <c r="M609" s="68"/>
      <c r="N609" s="15"/>
    </row>
    <row r="610" spans="1:14" s="2" customFormat="1" ht="15" customHeight="1">
      <c r="A610" s="66"/>
      <c r="B610" s="66"/>
      <c r="C610" s="83"/>
      <c r="D610" s="66"/>
      <c r="E610" s="68"/>
      <c r="F610" s="68"/>
      <c r="G610" s="68"/>
      <c r="H610" s="68"/>
      <c r="I610" s="68"/>
      <c r="J610" s="68"/>
      <c r="K610" s="68"/>
      <c r="L610" s="68"/>
      <c r="M610" s="68"/>
      <c r="N610" s="15"/>
    </row>
    <row r="611" spans="1:14" s="2" customFormat="1" ht="15" customHeight="1">
      <c r="A611" s="66"/>
      <c r="B611" s="66"/>
      <c r="C611" s="83"/>
      <c r="D611" s="66"/>
      <c r="E611" s="68"/>
      <c r="F611" s="68"/>
      <c r="G611" s="68"/>
      <c r="H611" s="68"/>
      <c r="I611" s="68"/>
      <c r="J611" s="68"/>
      <c r="K611" s="68"/>
      <c r="L611" s="68"/>
      <c r="M611" s="68"/>
      <c r="N611" s="15"/>
    </row>
    <row r="612" spans="1:14" s="2" customFormat="1" ht="15" customHeight="1">
      <c r="A612" s="66"/>
      <c r="B612" s="66"/>
      <c r="C612" s="83"/>
      <c r="D612" s="66"/>
      <c r="E612" s="68"/>
      <c r="F612" s="68"/>
      <c r="G612" s="68"/>
      <c r="H612" s="68"/>
      <c r="I612" s="68"/>
      <c r="J612" s="68"/>
      <c r="K612" s="68"/>
      <c r="L612" s="68"/>
      <c r="M612" s="68"/>
      <c r="N612" s="15"/>
    </row>
    <row r="613" spans="1:14" s="2" customFormat="1" ht="15" customHeight="1">
      <c r="A613" s="66"/>
      <c r="B613" s="66"/>
      <c r="C613" s="83"/>
      <c r="D613" s="66"/>
      <c r="E613" s="68"/>
      <c r="F613" s="68"/>
      <c r="G613" s="68"/>
      <c r="H613" s="68"/>
      <c r="I613" s="68"/>
      <c r="J613" s="68"/>
      <c r="K613" s="68"/>
      <c r="L613" s="68"/>
      <c r="M613" s="68"/>
      <c r="N613" s="15"/>
    </row>
    <row r="614" spans="1:14" s="2" customFormat="1" ht="15" customHeight="1">
      <c r="A614" s="66"/>
      <c r="B614" s="66"/>
      <c r="C614" s="83"/>
      <c r="D614" s="66"/>
      <c r="E614" s="68"/>
      <c r="F614" s="68"/>
      <c r="G614" s="68"/>
      <c r="H614" s="68"/>
      <c r="I614" s="68"/>
      <c r="J614" s="68"/>
      <c r="K614" s="68"/>
      <c r="L614" s="68"/>
      <c r="M614" s="68"/>
      <c r="N614" s="15"/>
    </row>
    <row r="615" spans="1:14" s="2" customFormat="1" ht="15" customHeight="1">
      <c r="A615" s="66"/>
      <c r="B615" s="66"/>
      <c r="C615" s="83"/>
      <c r="D615" s="66"/>
      <c r="E615" s="68"/>
      <c r="F615" s="68"/>
      <c r="G615" s="68"/>
      <c r="H615" s="68"/>
      <c r="I615" s="68"/>
      <c r="J615" s="68"/>
      <c r="K615" s="68"/>
      <c r="L615" s="68"/>
      <c r="M615" s="68"/>
      <c r="N615" s="15"/>
    </row>
    <row r="616" spans="1:14" s="2" customFormat="1" ht="15" customHeight="1">
      <c r="A616" s="66"/>
      <c r="B616" s="66"/>
      <c r="C616" s="83"/>
      <c r="D616" s="66"/>
      <c r="E616" s="68"/>
      <c r="F616" s="68"/>
      <c r="G616" s="68"/>
      <c r="H616" s="68"/>
      <c r="I616" s="68"/>
      <c r="J616" s="68"/>
      <c r="K616" s="68"/>
      <c r="L616" s="68"/>
      <c r="M616" s="68"/>
      <c r="N616" s="15"/>
    </row>
    <row r="617" spans="1:14" s="2" customFormat="1" ht="15" customHeight="1">
      <c r="A617" s="66"/>
      <c r="B617" s="66"/>
      <c r="C617" s="83"/>
      <c r="D617" s="66"/>
      <c r="E617" s="68"/>
      <c r="F617" s="68"/>
      <c r="G617" s="68"/>
      <c r="H617" s="68"/>
      <c r="I617" s="68"/>
      <c r="J617" s="68"/>
      <c r="K617" s="68"/>
      <c r="L617" s="68"/>
      <c r="M617" s="68"/>
      <c r="N617" s="15"/>
    </row>
    <row r="618" spans="1:14" s="2" customFormat="1" ht="15" customHeight="1">
      <c r="A618" s="66"/>
      <c r="B618" s="66"/>
      <c r="C618" s="83"/>
      <c r="D618" s="66"/>
      <c r="E618" s="68"/>
      <c r="F618" s="68"/>
      <c r="G618" s="68"/>
      <c r="H618" s="68"/>
      <c r="I618" s="68"/>
      <c r="J618" s="68"/>
      <c r="K618" s="68"/>
      <c r="L618" s="68"/>
      <c r="M618" s="68"/>
      <c r="N618" s="15"/>
    </row>
    <row r="619" spans="1:14" s="2" customFormat="1" ht="15" customHeight="1">
      <c r="A619" s="66"/>
      <c r="B619" s="66"/>
      <c r="C619" s="83"/>
      <c r="D619" s="66"/>
      <c r="E619" s="68"/>
      <c r="F619" s="68"/>
      <c r="G619" s="68"/>
      <c r="H619" s="68"/>
      <c r="I619" s="68"/>
      <c r="J619" s="68"/>
      <c r="K619" s="68"/>
      <c r="L619" s="68"/>
      <c r="M619" s="68"/>
      <c r="N619" s="15"/>
    </row>
    <row r="620" spans="1:14" s="2" customFormat="1" ht="15" customHeight="1">
      <c r="A620" s="66"/>
      <c r="B620" s="66"/>
      <c r="C620" s="83"/>
      <c r="D620" s="66"/>
      <c r="E620" s="68"/>
      <c r="F620" s="68"/>
      <c r="G620" s="68"/>
      <c r="H620" s="68"/>
      <c r="I620" s="68"/>
      <c r="J620" s="68"/>
      <c r="K620" s="68"/>
      <c r="L620" s="68"/>
      <c r="M620" s="68"/>
      <c r="N620" s="15"/>
    </row>
    <row r="621" spans="1:14" s="2" customFormat="1" ht="15" customHeight="1">
      <c r="A621" s="66"/>
      <c r="B621" s="66"/>
      <c r="C621" s="83"/>
      <c r="D621" s="66"/>
      <c r="E621" s="68"/>
      <c r="F621" s="68"/>
      <c r="G621" s="68"/>
      <c r="H621" s="68"/>
      <c r="I621" s="68"/>
      <c r="J621" s="68"/>
      <c r="K621" s="68"/>
      <c r="L621" s="68"/>
      <c r="M621" s="68"/>
      <c r="N621" s="15"/>
    </row>
    <row r="622" spans="1:14" s="2" customFormat="1" ht="15" customHeight="1">
      <c r="A622" s="66"/>
      <c r="B622" s="66"/>
      <c r="C622" s="83"/>
      <c r="D622" s="66"/>
      <c r="E622" s="68"/>
      <c r="F622" s="68"/>
      <c r="G622" s="68"/>
      <c r="H622" s="68"/>
      <c r="I622" s="68"/>
      <c r="J622" s="68"/>
      <c r="K622" s="68"/>
      <c r="L622" s="68"/>
      <c r="M622" s="68"/>
      <c r="N622" s="15"/>
    </row>
    <row r="623" spans="1:14" s="2" customFormat="1" ht="15" customHeight="1">
      <c r="A623" s="66"/>
      <c r="B623" s="66"/>
      <c r="C623" s="83"/>
      <c r="D623" s="66"/>
      <c r="E623" s="68"/>
      <c r="F623" s="68"/>
      <c r="G623" s="68"/>
      <c r="H623" s="68"/>
      <c r="I623" s="68"/>
      <c r="J623" s="68"/>
      <c r="K623" s="68"/>
      <c r="L623" s="68"/>
      <c r="M623" s="68"/>
      <c r="N623" s="15"/>
    </row>
    <row r="624" spans="1:14" s="2" customFormat="1" ht="15" customHeight="1">
      <c r="A624" s="66"/>
      <c r="B624" s="66"/>
      <c r="C624" s="83"/>
      <c r="D624" s="66"/>
      <c r="E624" s="68"/>
      <c r="F624" s="68"/>
      <c r="G624" s="68"/>
      <c r="H624" s="68"/>
      <c r="I624" s="68"/>
      <c r="J624" s="68"/>
      <c r="K624" s="68"/>
      <c r="L624" s="68"/>
      <c r="M624" s="68"/>
      <c r="N624" s="15"/>
    </row>
    <row r="625" spans="1:14" s="2" customFormat="1" ht="15" customHeight="1">
      <c r="A625" s="66"/>
      <c r="B625" s="66"/>
      <c r="C625" s="83"/>
      <c r="D625" s="66"/>
      <c r="E625" s="68"/>
      <c r="F625" s="68"/>
      <c r="G625" s="68"/>
      <c r="H625" s="68"/>
      <c r="I625" s="68"/>
      <c r="J625" s="68"/>
      <c r="K625" s="68"/>
      <c r="L625" s="68"/>
      <c r="M625" s="68"/>
      <c r="N625" s="15"/>
    </row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 thickBot="1"/>
    <row r="640" spans="1:13" ht="16.5" customHeight="1">
      <c r="A640" s="226" t="s">
        <v>15</v>
      </c>
      <c r="B640" s="227"/>
      <c r="C640" s="227"/>
      <c r="D640" s="227"/>
      <c r="E640" s="227"/>
      <c r="F640" s="227"/>
      <c r="G640" s="227"/>
      <c r="H640" s="227"/>
      <c r="I640" s="227"/>
      <c r="J640" s="227"/>
      <c r="K640" s="227"/>
      <c r="L640" s="227"/>
      <c r="M640" s="228"/>
    </row>
    <row r="641" spans="1:13" ht="16.5" customHeight="1" thickBot="1">
      <c r="A641" s="229"/>
      <c r="B641" s="230"/>
      <c r="C641" s="230"/>
      <c r="D641" s="230"/>
      <c r="E641" s="230"/>
      <c r="F641" s="230"/>
      <c r="G641" s="230"/>
      <c r="H641" s="230"/>
      <c r="I641" s="230"/>
      <c r="J641" s="230"/>
      <c r="K641" s="230"/>
      <c r="L641" s="230"/>
      <c r="M641" s="231"/>
    </row>
    <row r="642" spans="1:13" ht="16.5" customHeight="1">
      <c r="A642" s="232" t="s">
        <v>0</v>
      </c>
      <c r="B642" s="214" t="s">
        <v>17</v>
      </c>
      <c r="C642" s="224" t="s">
        <v>18</v>
      </c>
      <c r="D642" s="214" t="s">
        <v>19</v>
      </c>
      <c r="E642" s="219" t="s">
        <v>1</v>
      </c>
      <c r="F642" s="219"/>
      <c r="G642" s="220" t="s">
        <v>22</v>
      </c>
      <c r="H642" s="221"/>
      <c r="I642" s="221"/>
      <c r="J642" s="221"/>
      <c r="K642" s="221"/>
      <c r="L642" s="222"/>
      <c r="M642" s="236" t="s">
        <v>4</v>
      </c>
    </row>
    <row r="643" spans="1:13" ht="16.5" customHeight="1">
      <c r="A643" s="233"/>
      <c r="B643" s="215"/>
      <c r="C643" s="225"/>
      <c r="D643" s="215"/>
      <c r="E643" s="218" t="s">
        <v>24</v>
      </c>
      <c r="F643" s="218" t="s">
        <v>25</v>
      </c>
      <c r="G643" s="218" t="s">
        <v>2</v>
      </c>
      <c r="H643" s="223"/>
      <c r="I643" s="218" t="s">
        <v>3</v>
      </c>
      <c r="J643" s="218"/>
      <c r="K643" s="234" t="s">
        <v>21</v>
      </c>
      <c r="L643" s="235"/>
      <c r="M643" s="237"/>
    </row>
    <row r="644" spans="1:13" ht="38.25" customHeight="1">
      <c r="A644" s="233"/>
      <c r="B644" s="215"/>
      <c r="C644" s="225"/>
      <c r="D644" s="215"/>
      <c r="E644" s="218"/>
      <c r="F644" s="218"/>
      <c r="G644" s="203" t="s">
        <v>23</v>
      </c>
      <c r="H644" s="203" t="s">
        <v>4</v>
      </c>
      <c r="I644" s="203" t="s">
        <v>23</v>
      </c>
      <c r="J644" s="203" t="s">
        <v>4</v>
      </c>
      <c r="K644" s="203" t="s">
        <v>23</v>
      </c>
      <c r="L644" s="203" t="s">
        <v>4</v>
      </c>
      <c r="M644" s="237"/>
    </row>
    <row r="645" spans="1:13" ht="16.5" customHeight="1" thickBot="1">
      <c r="A645" s="16">
        <v>1</v>
      </c>
      <c r="B645" s="84">
        <v>2</v>
      </c>
      <c r="C645" s="85" t="s">
        <v>20</v>
      </c>
      <c r="D645" s="84">
        <v>4</v>
      </c>
      <c r="E645" s="86">
        <v>5</v>
      </c>
      <c r="F645" s="86">
        <v>6</v>
      </c>
      <c r="G645" s="86">
        <v>7</v>
      </c>
      <c r="H645" s="86">
        <v>8</v>
      </c>
      <c r="I645" s="86">
        <v>9</v>
      </c>
      <c r="J645" s="86">
        <v>10</v>
      </c>
      <c r="K645" s="87">
        <v>11</v>
      </c>
      <c r="L645" s="87">
        <v>12</v>
      </c>
      <c r="M645" s="88">
        <v>13</v>
      </c>
    </row>
    <row r="646" spans="1:13" ht="15" customHeight="1">
      <c r="A646" s="56"/>
      <c r="B646" s="169"/>
      <c r="C646" s="170" t="s">
        <v>162</v>
      </c>
      <c r="D646" s="169"/>
      <c r="E646" s="171"/>
      <c r="F646" s="171"/>
      <c r="G646" s="270"/>
      <c r="H646" s="171"/>
      <c r="I646" s="270"/>
      <c r="J646" s="171"/>
      <c r="K646" s="271"/>
      <c r="L646" s="172"/>
      <c r="M646" s="173"/>
    </row>
    <row r="647" spans="1:13" ht="15" customHeight="1">
      <c r="A647" s="211">
        <v>1</v>
      </c>
      <c r="B647" s="42" t="s">
        <v>125</v>
      </c>
      <c r="C647" s="40" t="s">
        <v>256</v>
      </c>
      <c r="D647" s="42" t="s">
        <v>80</v>
      </c>
      <c r="E647" s="43"/>
      <c r="F647" s="50">
        <v>1</v>
      </c>
      <c r="G647" s="51"/>
      <c r="H647" s="50"/>
      <c r="I647" s="51"/>
      <c r="J647" s="116"/>
      <c r="K647" s="97"/>
      <c r="L647" s="117"/>
      <c r="M647" s="118"/>
    </row>
    <row r="648" spans="1:13" ht="15" customHeight="1">
      <c r="A648" s="212"/>
      <c r="B648" s="48"/>
      <c r="C648" s="40" t="s">
        <v>29</v>
      </c>
      <c r="D648" s="42" t="s">
        <v>27</v>
      </c>
      <c r="E648" s="43">
        <v>5</v>
      </c>
      <c r="F648" s="50">
        <f>F647*E648</f>
        <v>5</v>
      </c>
      <c r="G648" s="51"/>
      <c r="H648" s="50">
        <f aca="true" t="shared" si="40" ref="H648:H706">G648*F648</f>
        <v>0</v>
      </c>
      <c r="I648" s="51"/>
      <c r="J648" s="116">
        <f aca="true" t="shared" si="41" ref="J648:J706">I648*F648</f>
        <v>0</v>
      </c>
      <c r="K648" s="97"/>
      <c r="L648" s="117">
        <f aca="true" t="shared" si="42" ref="L648:L706">K648*F648</f>
        <v>0</v>
      </c>
      <c r="M648" s="118">
        <f aca="true" t="shared" si="43" ref="M648:M706">J648+H648+L648</f>
        <v>0</v>
      </c>
    </row>
    <row r="649" spans="1:13" ht="15" customHeight="1">
      <c r="A649" s="212"/>
      <c r="B649" s="48"/>
      <c r="C649" s="40" t="s">
        <v>30</v>
      </c>
      <c r="D649" s="42" t="s">
        <v>28</v>
      </c>
      <c r="E649" s="43">
        <v>0.96</v>
      </c>
      <c r="F649" s="50">
        <f>F647*E649</f>
        <v>0.96</v>
      </c>
      <c r="G649" s="51"/>
      <c r="H649" s="50">
        <f t="shared" si="40"/>
        <v>0</v>
      </c>
      <c r="I649" s="51"/>
      <c r="J649" s="116">
        <f t="shared" si="41"/>
        <v>0</v>
      </c>
      <c r="K649" s="97"/>
      <c r="L649" s="117">
        <f t="shared" si="42"/>
        <v>0</v>
      </c>
      <c r="M649" s="118">
        <f t="shared" si="43"/>
        <v>0</v>
      </c>
    </row>
    <row r="650" spans="1:13" ht="15" customHeight="1">
      <c r="A650" s="212"/>
      <c r="B650" s="48"/>
      <c r="C650" s="40" t="s">
        <v>256</v>
      </c>
      <c r="D650" s="42" t="s">
        <v>80</v>
      </c>
      <c r="E650" s="43"/>
      <c r="F650" s="50">
        <f>F647</f>
        <v>1</v>
      </c>
      <c r="G650" s="119"/>
      <c r="H650" s="50">
        <f t="shared" si="40"/>
        <v>0</v>
      </c>
      <c r="I650" s="51"/>
      <c r="J650" s="116">
        <f t="shared" si="41"/>
        <v>0</v>
      </c>
      <c r="K650" s="97"/>
      <c r="L650" s="117">
        <f t="shared" si="42"/>
        <v>0</v>
      </c>
      <c r="M650" s="118">
        <f t="shared" si="43"/>
        <v>0</v>
      </c>
    </row>
    <row r="651" spans="1:13" ht="15" customHeight="1">
      <c r="A651" s="213"/>
      <c r="B651" s="48"/>
      <c r="C651" s="40" t="s">
        <v>98</v>
      </c>
      <c r="D651" s="42" t="s">
        <v>28</v>
      </c>
      <c r="E651" s="43">
        <v>0.31</v>
      </c>
      <c r="F651" s="50">
        <f>F647*E651</f>
        <v>0.31</v>
      </c>
      <c r="G651" s="51"/>
      <c r="H651" s="50">
        <f t="shared" si="40"/>
        <v>0</v>
      </c>
      <c r="I651" s="51"/>
      <c r="J651" s="116">
        <f t="shared" si="41"/>
        <v>0</v>
      </c>
      <c r="K651" s="97"/>
      <c r="L651" s="117">
        <f t="shared" si="42"/>
        <v>0</v>
      </c>
      <c r="M651" s="118">
        <f t="shared" si="43"/>
        <v>0</v>
      </c>
    </row>
    <row r="652" spans="1:13" ht="15" customHeight="1">
      <c r="A652" s="211">
        <v>2</v>
      </c>
      <c r="B652" s="42" t="s">
        <v>126</v>
      </c>
      <c r="C652" s="40" t="s">
        <v>149</v>
      </c>
      <c r="D652" s="42" t="s">
        <v>139</v>
      </c>
      <c r="E652" s="43"/>
      <c r="F652" s="50">
        <v>1</v>
      </c>
      <c r="G652" s="51"/>
      <c r="H652" s="50"/>
      <c r="I652" s="51"/>
      <c r="J652" s="116"/>
      <c r="K652" s="97"/>
      <c r="L652" s="117"/>
      <c r="M652" s="118"/>
    </row>
    <row r="653" spans="1:14" s="2" customFormat="1" ht="15" customHeight="1">
      <c r="A653" s="212"/>
      <c r="B653" s="48"/>
      <c r="C653" s="40" t="s">
        <v>29</v>
      </c>
      <c r="D653" s="42" t="s">
        <v>27</v>
      </c>
      <c r="E653" s="43">
        <v>1</v>
      </c>
      <c r="F653" s="50">
        <f>F652*E653</f>
        <v>1</v>
      </c>
      <c r="G653" s="51"/>
      <c r="H653" s="50">
        <f t="shared" si="40"/>
        <v>0</v>
      </c>
      <c r="I653" s="51"/>
      <c r="J653" s="116">
        <f t="shared" si="41"/>
        <v>0</v>
      </c>
      <c r="K653" s="97"/>
      <c r="L653" s="117">
        <f t="shared" si="42"/>
        <v>0</v>
      </c>
      <c r="M653" s="118">
        <f t="shared" si="43"/>
        <v>0</v>
      </c>
      <c r="N653" s="15"/>
    </row>
    <row r="654" spans="1:29" s="2" customFormat="1" ht="15" customHeight="1">
      <c r="A654" s="212"/>
      <c r="B654" s="48"/>
      <c r="C654" s="174" t="s">
        <v>420</v>
      </c>
      <c r="D654" s="42" t="s">
        <v>139</v>
      </c>
      <c r="E654" s="43"/>
      <c r="F654" s="50">
        <f>F652</f>
        <v>1</v>
      </c>
      <c r="G654" s="119"/>
      <c r="H654" s="50">
        <f t="shared" si="40"/>
        <v>0</v>
      </c>
      <c r="I654" s="51"/>
      <c r="J654" s="116">
        <f t="shared" si="41"/>
        <v>0</v>
      </c>
      <c r="K654" s="97"/>
      <c r="L654" s="117">
        <f t="shared" si="42"/>
        <v>0</v>
      </c>
      <c r="M654" s="118">
        <f t="shared" si="43"/>
        <v>0</v>
      </c>
      <c r="N654" s="15"/>
      <c r="AC654" s="3"/>
    </row>
    <row r="655" spans="1:29" s="2" customFormat="1" ht="15" customHeight="1">
      <c r="A655" s="213"/>
      <c r="B655" s="48"/>
      <c r="C655" s="40" t="s">
        <v>98</v>
      </c>
      <c r="D655" s="42" t="s">
        <v>28</v>
      </c>
      <c r="E655" s="43">
        <v>0.12</v>
      </c>
      <c r="F655" s="50">
        <f>F652*E655</f>
        <v>0.12</v>
      </c>
      <c r="G655" s="51"/>
      <c r="H655" s="50">
        <f t="shared" si="40"/>
        <v>0</v>
      </c>
      <c r="I655" s="51"/>
      <c r="J655" s="116">
        <f t="shared" si="41"/>
        <v>0</v>
      </c>
      <c r="K655" s="97"/>
      <c r="L655" s="117">
        <f t="shared" si="42"/>
        <v>0</v>
      </c>
      <c r="M655" s="118">
        <f t="shared" si="43"/>
        <v>0</v>
      </c>
      <c r="N655" s="15"/>
      <c r="AC655" s="3"/>
    </row>
    <row r="656" spans="1:14" s="2" customFormat="1" ht="15" customHeight="1">
      <c r="A656" s="211">
        <v>3</v>
      </c>
      <c r="B656" s="42" t="s">
        <v>255</v>
      </c>
      <c r="C656" s="40" t="s">
        <v>149</v>
      </c>
      <c r="D656" s="42" t="s">
        <v>139</v>
      </c>
      <c r="E656" s="43"/>
      <c r="F656" s="50">
        <v>6</v>
      </c>
      <c r="G656" s="51"/>
      <c r="H656" s="50"/>
      <c r="I656" s="51"/>
      <c r="J656" s="116"/>
      <c r="K656" s="97"/>
      <c r="L656" s="117"/>
      <c r="M656" s="118"/>
      <c r="N656" s="15"/>
    </row>
    <row r="657" spans="1:14" s="2" customFormat="1" ht="15" customHeight="1">
      <c r="A657" s="212"/>
      <c r="B657" s="48"/>
      <c r="C657" s="40" t="s">
        <v>29</v>
      </c>
      <c r="D657" s="42" t="s">
        <v>27</v>
      </c>
      <c r="E657" s="43">
        <v>1</v>
      </c>
      <c r="F657" s="50">
        <f>F656*E657</f>
        <v>6</v>
      </c>
      <c r="G657" s="51"/>
      <c r="H657" s="50">
        <f t="shared" si="40"/>
        <v>0</v>
      </c>
      <c r="I657" s="51"/>
      <c r="J657" s="116">
        <f t="shared" si="41"/>
        <v>0</v>
      </c>
      <c r="K657" s="97"/>
      <c r="L657" s="117">
        <f t="shared" si="42"/>
        <v>0</v>
      </c>
      <c r="M657" s="118">
        <f t="shared" si="43"/>
        <v>0</v>
      </c>
      <c r="N657" s="15"/>
    </row>
    <row r="658" spans="1:14" s="2" customFormat="1" ht="15" customHeight="1">
      <c r="A658" s="212"/>
      <c r="B658" s="48"/>
      <c r="C658" s="174" t="s">
        <v>421</v>
      </c>
      <c r="D658" s="42" t="s">
        <v>139</v>
      </c>
      <c r="E658" s="43"/>
      <c r="F658" s="50">
        <v>6</v>
      </c>
      <c r="G658" s="119"/>
      <c r="H658" s="50">
        <f t="shared" si="40"/>
        <v>0</v>
      </c>
      <c r="I658" s="51"/>
      <c r="J658" s="116">
        <f t="shared" si="41"/>
        <v>0</v>
      </c>
      <c r="K658" s="97"/>
      <c r="L658" s="117">
        <f t="shared" si="42"/>
        <v>0</v>
      </c>
      <c r="M658" s="118">
        <f t="shared" si="43"/>
        <v>0</v>
      </c>
      <c r="N658" s="15"/>
    </row>
    <row r="659" spans="1:14" s="2" customFormat="1" ht="15" customHeight="1">
      <c r="A659" s="213"/>
      <c r="B659" s="48"/>
      <c r="C659" s="40" t="s">
        <v>98</v>
      </c>
      <c r="D659" s="42" t="s">
        <v>28</v>
      </c>
      <c r="E659" s="43">
        <v>0.48</v>
      </c>
      <c r="F659" s="50">
        <f>F656*E659</f>
        <v>2.88</v>
      </c>
      <c r="G659" s="51"/>
      <c r="H659" s="50">
        <f t="shared" si="40"/>
        <v>0</v>
      </c>
      <c r="I659" s="51"/>
      <c r="J659" s="116">
        <f t="shared" si="41"/>
        <v>0</v>
      </c>
      <c r="K659" s="97"/>
      <c r="L659" s="117">
        <f t="shared" si="42"/>
        <v>0</v>
      </c>
      <c r="M659" s="118">
        <f t="shared" si="43"/>
        <v>0</v>
      </c>
      <c r="N659" s="15"/>
    </row>
    <row r="660" spans="1:14" s="2" customFormat="1" ht="15" customHeight="1">
      <c r="A660" s="211">
        <v>4</v>
      </c>
      <c r="B660" s="42" t="s">
        <v>127</v>
      </c>
      <c r="C660" s="40" t="s">
        <v>149</v>
      </c>
      <c r="D660" s="42" t="s">
        <v>139</v>
      </c>
      <c r="E660" s="43"/>
      <c r="F660" s="50">
        <f>F662+F663</f>
        <v>12</v>
      </c>
      <c r="G660" s="51"/>
      <c r="H660" s="50"/>
      <c r="I660" s="51"/>
      <c r="J660" s="116"/>
      <c r="K660" s="97"/>
      <c r="L660" s="117"/>
      <c r="M660" s="118"/>
      <c r="N660" s="15"/>
    </row>
    <row r="661" spans="1:14" s="2" customFormat="1" ht="15" customHeight="1">
      <c r="A661" s="212"/>
      <c r="B661" s="48"/>
      <c r="C661" s="40" t="s">
        <v>29</v>
      </c>
      <c r="D661" s="42" t="s">
        <v>27</v>
      </c>
      <c r="E661" s="43">
        <v>0.2</v>
      </c>
      <c r="F661" s="50">
        <f>F660*E661</f>
        <v>2.4000000000000004</v>
      </c>
      <c r="G661" s="51"/>
      <c r="H661" s="50">
        <f t="shared" si="40"/>
        <v>0</v>
      </c>
      <c r="I661" s="51"/>
      <c r="J661" s="116">
        <f t="shared" si="41"/>
        <v>0</v>
      </c>
      <c r="K661" s="97"/>
      <c r="L661" s="117">
        <f t="shared" si="42"/>
        <v>0</v>
      </c>
      <c r="M661" s="118">
        <f t="shared" si="43"/>
        <v>0</v>
      </c>
      <c r="N661" s="15"/>
    </row>
    <row r="662" spans="1:14" s="2" customFormat="1" ht="15" customHeight="1">
      <c r="A662" s="212"/>
      <c r="B662" s="48"/>
      <c r="C662" s="174" t="s">
        <v>422</v>
      </c>
      <c r="D662" s="42" t="s">
        <v>139</v>
      </c>
      <c r="E662" s="43"/>
      <c r="F662" s="50">
        <v>8</v>
      </c>
      <c r="G662" s="119"/>
      <c r="H662" s="50">
        <f t="shared" si="40"/>
        <v>0</v>
      </c>
      <c r="I662" s="51"/>
      <c r="J662" s="116">
        <f t="shared" si="41"/>
        <v>0</v>
      </c>
      <c r="K662" s="97"/>
      <c r="L662" s="117">
        <f t="shared" si="42"/>
        <v>0</v>
      </c>
      <c r="M662" s="118">
        <f t="shared" si="43"/>
        <v>0</v>
      </c>
      <c r="N662" s="15"/>
    </row>
    <row r="663" spans="1:14" s="2" customFormat="1" ht="15" customHeight="1">
      <c r="A663" s="212"/>
      <c r="B663" s="42"/>
      <c r="C663" s="174" t="s">
        <v>423</v>
      </c>
      <c r="D663" s="42" t="s">
        <v>139</v>
      </c>
      <c r="E663" s="43"/>
      <c r="F663" s="50">
        <v>4</v>
      </c>
      <c r="G663" s="119"/>
      <c r="H663" s="50">
        <f t="shared" si="40"/>
        <v>0</v>
      </c>
      <c r="I663" s="51"/>
      <c r="J663" s="116">
        <f t="shared" si="41"/>
        <v>0</v>
      </c>
      <c r="K663" s="97"/>
      <c r="L663" s="117">
        <f t="shared" si="42"/>
        <v>0</v>
      </c>
      <c r="M663" s="118">
        <f t="shared" si="43"/>
        <v>0</v>
      </c>
      <c r="N663" s="15"/>
    </row>
    <row r="664" spans="1:14" s="2" customFormat="1" ht="15" customHeight="1">
      <c r="A664" s="213"/>
      <c r="B664" s="48"/>
      <c r="C664" s="40" t="s">
        <v>98</v>
      </c>
      <c r="D664" s="42" t="s">
        <v>28</v>
      </c>
      <c r="E664" s="43">
        <v>0.12</v>
      </c>
      <c r="F664" s="50">
        <f>F660*E664</f>
        <v>1.44</v>
      </c>
      <c r="G664" s="51"/>
      <c r="H664" s="50">
        <f t="shared" si="40"/>
        <v>0</v>
      </c>
      <c r="I664" s="51"/>
      <c r="J664" s="116">
        <f t="shared" si="41"/>
        <v>0</v>
      </c>
      <c r="K664" s="97"/>
      <c r="L664" s="117">
        <f t="shared" si="42"/>
        <v>0</v>
      </c>
      <c r="M664" s="118">
        <f t="shared" si="43"/>
        <v>0</v>
      </c>
      <c r="N664" s="15"/>
    </row>
    <row r="665" spans="1:14" s="2" customFormat="1" ht="15" customHeight="1">
      <c r="A665" s="18"/>
      <c r="B665" s="4"/>
      <c r="C665" s="34" t="s">
        <v>89</v>
      </c>
      <c r="D665" s="61"/>
      <c r="E665" s="24"/>
      <c r="F665" s="25"/>
      <c r="G665" s="26"/>
      <c r="H665" s="25"/>
      <c r="I665" s="26"/>
      <c r="J665" s="148"/>
      <c r="K665" s="27"/>
      <c r="L665" s="91"/>
      <c r="M665" s="149"/>
      <c r="N665" s="15"/>
    </row>
    <row r="666" spans="1:14" s="2" customFormat="1" ht="15" customHeight="1">
      <c r="A666" s="211">
        <v>1</v>
      </c>
      <c r="B666" s="42" t="s">
        <v>93</v>
      </c>
      <c r="C666" s="40" t="s">
        <v>99</v>
      </c>
      <c r="D666" s="42" t="s">
        <v>97</v>
      </c>
      <c r="E666" s="43"/>
      <c r="F666" s="50">
        <f>F671+F670+F669</f>
        <v>690</v>
      </c>
      <c r="G666" s="51"/>
      <c r="H666" s="50"/>
      <c r="I666" s="51"/>
      <c r="J666" s="116"/>
      <c r="K666" s="97"/>
      <c r="L666" s="117"/>
      <c r="M666" s="118"/>
      <c r="N666" s="15"/>
    </row>
    <row r="667" spans="1:14" s="2" customFormat="1" ht="15" customHeight="1">
      <c r="A667" s="212"/>
      <c r="B667" s="42"/>
      <c r="C667" s="40" t="s">
        <v>29</v>
      </c>
      <c r="D667" s="42" t="s">
        <v>27</v>
      </c>
      <c r="E667" s="43">
        <v>0.14</v>
      </c>
      <c r="F667" s="50">
        <f>F666*E667</f>
        <v>96.60000000000001</v>
      </c>
      <c r="G667" s="51"/>
      <c r="H667" s="50">
        <f t="shared" si="40"/>
        <v>0</v>
      </c>
      <c r="I667" s="51"/>
      <c r="J667" s="116">
        <f t="shared" si="41"/>
        <v>0</v>
      </c>
      <c r="K667" s="97"/>
      <c r="L667" s="117">
        <f t="shared" si="42"/>
        <v>0</v>
      </c>
      <c r="M667" s="118">
        <f t="shared" si="43"/>
        <v>0</v>
      </c>
      <c r="N667" s="15"/>
    </row>
    <row r="668" spans="1:14" s="2" customFormat="1" ht="15" customHeight="1">
      <c r="A668" s="212"/>
      <c r="B668" s="48"/>
      <c r="C668" s="40" t="s">
        <v>30</v>
      </c>
      <c r="D668" s="42" t="s">
        <v>28</v>
      </c>
      <c r="E668" s="100">
        <v>0.0515</v>
      </c>
      <c r="F668" s="50">
        <f>F666*E668</f>
        <v>35.535</v>
      </c>
      <c r="G668" s="51"/>
      <c r="H668" s="50">
        <f t="shared" si="40"/>
        <v>0</v>
      </c>
      <c r="I668" s="51"/>
      <c r="J668" s="116">
        <f t="shared" si="41"/>
        <v>0</v>
      </c>
      <c r="K668" s="97"/>
      <c r="L668" s="117">
        <f t="shared" si="42"/>
        <v>0</v>
      </c>
      <c r="M668" s="118">
        <f t="shared" si="43"/>
        <v>0</v>
      </c>
      <c r="N668" s="15"/>
    </row>
    <row r="669" spans="1:14" s="2" customFormat="1" ht="15" customHeight="1">
      <c r="A669" s="212"/>
      <c r="B669" s="48"/>
      <c r="C669" s="40" t="s">
        <v>424</v>
      </c>
      <c r="D669" s="42" t="s">
        <v>97</v>
      </c>
      <c r="E669" s="24"/>
      <c r="F669" s="50">
        <v>340</v>
      </c>
      <c r="G669" s="119"/>
      <c r="H669" s="50">
        <f>G669*F669</f>
        <v>0</v>
      </c>
      <c r="I669" s="51"/>
      <c r="J669" s="116">
        <f t="shared" si="41"/>
        <v>0</v>
      </c>
      <c r="K669" s="97"/>
      <c r="L669" s="117">
        <f t="shared" si="42"/>
        <v>0</v>
      </c>
      <c r="M669" s="118">
        <f t="shared" si="43"/>
        <v>0</v>
      </c>
      <c r="N669" s="15"/>
    </row>
    <row r="670" spans="1:14" s="2" customFormat="1" ht="15" customHeight="1">
      <c r="A670" s="212"/>
      <c r="B670" s="48"/>
      <c r="C670" s="40" t="s">
        <v>425</v>
      </c>
      <c r="D670" s="42" t="s">
        <v>97</v>
      </c>
      <c r="E670" s="24"/>
      <c r="F670" s="50">
        <v>300</v>
      </c>
      <c r="G670" s="119"/>
      <c r="H670" s="50">
        <f>G670*F670</f>
        <v>0</v>
      </c>
      <c r="I670" s="51"/>
      <c r="J670" s="116">
        <f t="shared" si="41"/>
        <v>0</v>
      </c>
      <c r="K670" s="97"/>
      <c r="L670" s="117">
        <f t="shared" si="42"/>
        <v>0</v>
      </c>
      <c r="M670" s="118">
        <f t="shared" si="43"/>
        <v>0</v>
      </c>
      <c r="N670" s="15"/>
    </row>
    <row r="671" spans="1:14" s="2" customFormat="1" ht="15" customHeight="1">
      <c r="A671" s="212"/>
      <c r="B671" s="42"/>
      <c r="C671" s="40" t="s">
        <v>426</v>
      </c>
      <c r="D671" s="42" t="s">
        <v>97</v>
      </c>
      <c r="E671" s="24"/>
      <c r="F671" s="50">
        <v>50</v>
      </c>
      <c r="G671" s="119"/>
      <c r="H671" s="50">
        <f>G671*F671</f>
        <v>0</v>
      </c>
      <c r="I671" s="51"/>
      <c r="J671" s="116">
        <f t="shared" si="41"/>
        <v>0</v>
      </c>
      <c r="K671" s="97"/>
      <c r="L671" s="117">
        <f t="shared" si="42"/>
        <v>0</v>
      </c>
      <c r="M671" s="118">
        <f t="shared" si="43"/>
        <v>0</v>
      </c>
      <c r="N671" s="15"/>
    </row>
    <row r="672" spans="1:14" s="2" customFormat="1" ht="15" customHeight="1">
      <c r="A672" s="213"/>
      <c r="B672" s="42"/>
      <c r="C672" s="40" t="s">
        <v>98</v>
      </c>
      <c r="D672" s="42" t="s">
        <v>28</v>
      </c>
      <c r="E672" s="100">
        <v>0.0144</v>
      </c>
      <c r="F672" s="50">
        <f>F666*E672</f>
        <v>9.936</v>
      </c>
      <c r="G672" s="51"/>
      <c r="H672" s="50">
        <f>G672*F672</f>
        <v>0</v>
      </c>
      <c r="I672" s="51"/>
      <c r="J672" s="116">
        <f t="shared" si="41"/>
        <v>0</v>
      </c>
      <c r="K672" s="97"/>
      <c r="L672" s="117">
        <f t="shared" si="42"/>
        <v>0</v>
      </c>
      <c r="M672" s="118">
        <f t="shared" si="43"/>
        <v>0</v>
      </c>
      <c r="N672" s="15"/>
    </row>
    <row r="673" spans="1:14" s="2" customFormat="1" ht="15" customHeight="1">
      <c r="A673" s="18"/>
      <c r="B673" s="61"/>
      <c r="C673" s="34" t="s">
        <v>90</v>
      </c>
      <c r="D673" s="61"/>
      <c r="E673" s="24"/>
      <c r="F673" s="25"/>
      <c r="G673" s="26"/>
      <c r="H673" s="25"/>
      <c r="I673" s="26"/>
      <c r="J673" s="148"/>
      <c r="K673" s="27"/>
      <c r="L673" s="91"/>
      <c r="M673" s="149"/>
      <c r="N673" s="15"/>
    </row>
    <row r="674" spans="1:14" s="2" customFormat="1" ht="15" customHeight="1">
      <c r="A674" s="211">
        <v>1</v>
      </c>
      <c r="B674" s="42" t="s">
        <v>94</v>
      </c>
      <c r="C674" s="40" t="s">
        <v>100</v>
      </c>
      <c r="D674" s="42" t="s">
        <v>139</v>
      </c>
      <c r="E674" s="43"/>
      <c r="F674" s="50">
        <v>23</v>
      </c>
      <c r="G674" s="51"/>
      <c r="H674" s="50"/>
      <c r="I674" s="51"/>
      <c r="J674" s="116"/>
      <c r="K674" s="97"/>
      <c r="L674" s="117"/>
      <c r="M674" s="118"/>
      <c r="N674" s="15"/>
    </row>
    <row r="675" spans="1:14" s="2" customFormat="1" ht="15" customHeight="1">
      <c r="A675" s="212"/>
      <c r="B675" s="48"/>
      <c r="C675" s="40" t="s">
        <v>29</v>
      </c>
      <c r="D675" s="42" t="s">
        <v>27</v>
      </c>
      <c r="E675" s="43">
        <v>0.22</v>
      </c>
      <c r="F675" s="50">
        <f>F674*E675</f>
        <v>5.06</v>
      </c>
      <c r="G675" s="51"/>
      <c r="H675" s="50">
        <f t="shared" si="40"/>
        <v>0</v>
      </c>
      <c r="I675" s="51"/>
      <c r="J675" s="116">
        <f t="shared" si="41"/>
        <v>0</v>
      </c>
      <c r="K675" s="97"/>
      <c r="L675" s="117">
        <f t="shared" si="42"/>
        <v>0</v>
      </c>
      <c r="M675" s="118">
        <f t="shared" si="43"/>
        <v>0</v>
      </c>
      <c r="N675" s="15"/>
    </row>
    <row r="676" spans="1:14" s="2" customFormat="1" ht="15" customHeight="1">
      <c r="A676" s="212"/>
      <c r="B676" s="48"/>
      <c r="C676" s="40" t="s">
        <v>30</v>
      </c>
      <c r="D676" s="42" t="s">
        <v>28</v>
      </c>
      <c r="E676" s="100">
        <v>0.0002</v>
      </c>
      <c r="F676" s="124">
        <f>F674*E676</f>
        <v>0.0046</v>
      </c>
      <c r="G676" s="51"/>
      <c r="H676" s="50">
        <f t="shared" si="40"/>
        <v>0</v>
      </c>
      <c r="I676" s="51"/>
      <c r="J676" s="116">
        <f t="shared" si="41"/>
        <v>0</v>
      </c>
      <c r="K676" s="97"/>
      <c r="L676" s="117">
        <f t="shared" si="42"/>
        <v>0</v>
      </c>
      <c r="M676" s="118">
        <f t="shared" si="43"/>
        <v>0</v>
      </c>
      <c r="N676" s="15"/>
    </row>
    <row r="677" spans="1:14" s="2" customFormat="1" ht="15" customHeight="1">
      <c r="A677" s="212"/>
      <c r="B677" s="48"/>
      <c r="C677" s="40" t="s">
        <v>427</v>
      </c>
      <c r="D677" s="42" t="s">
        <v>139</v>
      </c>
      <c r="E677" s="43"/>
      <c r="F677" s="50">
        <f>F674</f>
        <v>23</v>
      </c>
      <c r="G677" s="119"/>
      <c r="H677" s="50">
        <f t="shared" si="40"/>
        <v>0</v>
      </c>
      <c r="I677" s="51"/>
      <c r="J677" s="116">
        <f t="shared" si="41"/>
        <v>0</v>
      </c>
      <c r="K677" s="97"/>
      <c r="L677" s="117">
        <f t="shared" si="42"/>
        <v>0</v>
      </c>
      <c r="M677" s="118">
        <f t="shared" si="43"/>
        <v>0</v>
      </c>
      <c r="N677" s="15"/>
    </row>
    <row r="678" spans="1:14" s="2" customFormat="1" ht="15" customHeight="1">
      <c r="A678" s="213"/>
      <c r="B678" s="48"/>
      <c r="C678" s="40" t="s">
        <v>98</v>
      </c>
      <c r="D678" s="42" t="s">
        <v>28</v>
      </c>
      <c r="E678" s="100">
        <v>0.0828</v>
      </c>
      <c r="F678" s="50">
        <f>F674*E678</f>
        <v>1.9043999999999999</v>
      </c>
      <c r="G678" s="119"/>
      <c r="H678" s="50">
        <f t="shared" si="40"/>
        <v>0</v>
      </c>
      <c r="I678" s="51"/>
      <c r="J678" s="116">
        <f t="shared" si="41"/>
        <v>0</v>
      </c>
      <c r="K678" s="97"/>
      <c r="L678" s="117">
        <f t="shared" si="42"/>
        <v>0</v>
      </c>
      <c r="M678" s="118">
        <f t="shared" si="43"/>
        <v>0</v>
      </c>
      <c r="N678" s="15"/>
    </row>
    <row r="679" spans="1:14" s="2" customFormat="1" ht="15" customHeight="1">
      <c r="A679" s="211">
        <v>2</v>
      </c>
      <c r="B679" s="42" t="s">
        <v>95</v>
      </c>
      <c r="C679" s="40" t="s">
        <v>101</v>
      </c>
      <c r="D679" s="42" t="s">
        <v>139</v>
      </c>
      <c r="E679" s="43"/>
      <c r="F679" s="50">
        <f>F682+F683</f>
        <v>13</v>
      </c>
      <c r="G679" s="119"/>
      <c r="H679" s="50"/>
      <c r="I679" s="51"/>
      <c r="J679" s="116"/>
      <c r="K679" s="97"/>
      <c r="L679" s="117"/>
      <c r="M679" s="118"/>
      <c r="N679" s="15"/>
    </row>
    <row r="680" spans="1:14" s="2" customFormat="1" ht="15" customHeight="1">
      <c r="A680" s="212"/>
      <c r="B680" s="48"/>
      <c r="C680" s="40" t="s">
        <v>29</v>
      </c>
      <c r="D680" s="42" t="s">
        <v>27</v>
      </c>
      <c r="E680" s="43">
        <v>0.2</v>
      </c>
      <c r="F680" s="50">
        <f>F679*E680</f>
        <v>2.6</v>
      </c>
      <c r="G680" s="119"/>
      <c r="H680" s="50">
        <f t="shared" si="40"/>
        <v>0</v>
      </c>
      <c r="I680" s="51"/>
      <c r="J680" s="116">
        <f t="shared" si="41"/>
        <v>0</v>
      </c>
      <c r="K680" s="97"/>
      <c r="L680" s="117">
        <f t="shared" si="42"/>
        <v>0</v>
      </c>
      <c r="M680" s="118">
        <f t="shared" si="43"/>
        <v>0</v>
      </c>
      <c r="N680" s="15"/>
    </row>
    <row r="681" spans="1:14" s="2" customFormat="1" ht="15" customHeight="1">
      <c r="A681" s="212"/>
      <c r="B681" s="48"/>
      <c r="C681" s="40" t="s">
        <v>30</v>
      </c>
      <c r="D681" s="42" t="s">
        <v>28</v>
      </c>
      <c r="E681" s="100">
        <v>0.0005</v>
      </c>
      <c r="F681" s="50">
        <f>F679*E681</f>
        <v>0.006500000000000001</v>
      </c>
      <c r="G681" s="119"/>
      <c r="H681" s="50">
        <f t="shared" si="40"/>
        <v>0</v>
      </c>
      <c r="I681" s="51"/>
      <c r="J681" s="116">
        <f t="shared" si="41"/>
        <v>0</v>
      </c>
      <c r="K681" s="97"/>
      <c r="L681" s="117">
        <f t="shared" si="42"/>
        <v>0</v>
      </c>
      <c r="M681" s="118">
        <f t="shared" si="43"/>
        <v>0</v>
      </c>
      <c r="N681" s="15"/>
    </row>
    <row r="682" spans="1:14" s="2" customFormat="1" ht="15" customHeight="1">
      <c r="A682" s="212"/>
      <c r="B682" s="48"/>
      <c r="C682" s="40" t="s">
        <v>257</v>
      </c>
      <c r="D682" s="42" t="s">
        <v>139</v>
      </c>
      <c r="E682" s="43"/>
      <c r="F682" s="50">
        <v>7</v>
      </c>
      <c r="G682" s="119"/>
      <c r="H682" s="50">
        <f t="shared" si="40"/>
        <v>0</v>
      </c>
      <c r="I682" s="51"/>
      <c r="J682" s="116">
        <f t="shared" si="41"/>
        <v>0</v>
      </c>
      <c r="K682" s="97"/>
      <c r="L682" s="117">
        <f t="shared" si="42"/>
        <v>0</v>
      </c>
      <c r="M682" s="118">
        <f t="shared" si="43"/>
        <v>0</v>
      </c>
      <c r="N682" s="15"/>
    </row>
    <row r="683" spans="1:14" s="2" customFormat="1" ht="15" customHeight="1">
      <c r="A683" s="212"/>
      <c r="B683" s="48"/>
      <c r="C683" s="40" t="s">
        <v>258</v>
      </c>
      <c r="D683" s="42" t="s">
        <v>139</v>
      </c>
      <c r="E683" s="43"/>
      <c r="F683" s="50">
        <v>6</v>
      </c>
      <c r="G683" s="119"/>
      <c r="H683" s="50">
        <f t="shared" si="40"/>
        <v>0</v>
      </c>
      <c r="I683" s="51"/>
      <c r="J683" s="116">
        <f t="shared" si="41"/>
        <v>0</v>
      </c>
      <c r="K683" s="97"/>
      <c r="L683" s="117">
        <f t="shared" si="42"/>
        <v>0</v>
      </c>
      <c r="M683" s="118">
        <f t="shared" si="43"/>
        <v>0</v>
      </c>
      <c r="N683" s="15"/>
    </row>
    <row r="684" spans="1:14" s="2" customFormat="1" ht="15" customHeight="1">
      <c r="A684" s="213"/>
      <c r="B684" s="48"/>
      <c r="C684" s="40" t="s">
        <v>98</v>
      </c>
      <c r="D684" s="42" t="s">
        <v>28</v>
      </c>
      <c r="E684" s="100">
        <v>0.0825</v>
      </c>
      <c r="F684" s="50">
        <f>F679*E684</f>
        <v>1.0725</v>
      </c>
      <c r="G684" s="51"/>
      <c r="H684" s="50">
        <f t="shared" si="40"/>
        <v>0</v>
      </c>
      <c r="I684" s="51"/>
      <c r="J684" s="116">
        <f t="shared" si="41"/>
        <v>0</v>
      </c>
      <c r="K684" s="97"/>
      <c r="L684" s="117">
        <f t="shared" si="42"/>
        <v>0</v>
      </c>
      <c r="M684" s="118">
        <f t="shared" si="43"/>
        <v>0</v>
      </c>
      <c r="N684" s="15"/>
    </row>
    <row r="685" spans="1:14" s="2" customFormat="1" ht="15" customHeight="1">
      <c r="A685" s="18"/>
      <c r="B685" s="4"/>
      <c r="C685" s="34" t="s">
        <v>91</v>
      </c>
      <c r="D685" s="61"/>
      <c r="E685" s="24"/>
      <c r="F685" s="25"/>
      <c r="G685" s="26"/>
      <c r="H685" s="25"/>
      <c r="I685" s="26"/>
      <c r="J685" s="148"/>
      <c r="K685" s="27"/>
      <c r="L685" s="91"/>
      <c r="M685" s="149"/>
      <c r="N685" s="15"/>
    </row>
    <row r="686" spans="1:14" s="2" customFormat="1" ht="15" customHeight="1">
      <c r="A686" s="211">
        <v>1</v>
      </c>
      <c r="B686" s="42" t="s">
        <v>96</v>
      </c>
      <c r="C686" s="40" t="s">
        <v>102</v>
      </c>
      <c r="D686" s="42" t="s">
        <v>139</v>
      </c>
      <c r="E686" s="43"/>
      <c r="F686" s="50">
        <f>F689+F690+F691+F692</f>
        <v>43</v>
      </c>
      <c r="G686" s="51"/>
      <c r="H686" s="50"/>
      <c r="I686" s="51"/>
      <c r="J686" s="116"/>
      <c r="K686" s="97"/>
      <c r="L686" s="117"/>
      <c r="M686" s="118"/>
      <c r="N686" s="15"/>
    </row>
    <row r="687" spans="1:14" s="2" customFormat="1" ht="15" customHeight="1">
      <c r="A687" s="212"/>
      <c r="B687" s="42"/>
      <c r="C687" s="40" t="s">
        <v>29</v>
      </c>
      <c r="D687" s="42" t="s">
        <v>27</v>
      </c>
      <c r="E687" s="43">
        <v>0.97</v>
      </c>
      <c r="F687" s="50">
        <f>F686*E687</f>
        <v>41.71</v>
      </c>
      <c r="G687" s="51"/>
      <c r="H687" s="50">
        <f t="shared" si="40"/>
        <v>0</v>
      </c>
      <c r="I687" s="51"/>
      <c r="J687" s="116">
        <f t="shared" si="41"/>
        <v>0</v>
      </c>
      <c r="K687" s="97"/>
      <c r="L687" s="117">
        <f t="shared" si="42"/>
        <v>0</v>
      </c>
      <c r="M687" s="118">
        <f t="shared" si="43"/>
        <v>0</v>
      </c>
      <c r="N687" s="15"/>
    </row>
    <row r="688" spans="1:14" s="2" customFormat="1" ht="15" customHeight="1">
      <c r="A688" s="212"/>
      <c r="B688" s="42"/>
      <c r="C688" s="40" t="s">
        <v>30</v>
      </c>
      <c r="D688" s="42" t="s">
        <v>28</v>
      </c>
      <c r="E688" s="101">
        <v>0.349</v>
      </c>
      <c r="F688" s="50">
        <f>F686*E688</f>
        <v>15.007</v>
      </c>
      <c r="G688" s="51"/>
      <c r="H688" s="50">
        <f t="shared" si="40"/>
        <v>0</v>
      </c>
      <c r="I688" s="51"/>
      <c r="J688" s="116">
        <f t="shared" si="41"/>
        <v>0</v>
      </c>
      <c r="K688" s="97"/>
      <c r="L688" s="117">
        <f t="shared" si="42"/>
        <v>0</v>
      </c>
      <c r="M688" s="118">
        <f t="shared" si="43"/>
        <v>0</v>
      </c>
      <c r="N688" s="15"/>
    </row>
    <row r="689" spans="1:14" s="2" customFormat="1" ht="15" customHeight="1">
      <c r="A689" s="212"/>
      <c r="B689" s="48"/>
      <c r="C689" s="40" t="s">
        <v>428</v>
      </c>
      <c r="D689" s="42" t="s">
        <v>139</v>
      </c>
      <c r="E689" s="43"/>
      <c r="F689" s="50">
        <v>20</v>
      </c>
      <c r="G689" s="119"/>
      <c r="H689" s="50">
        <f t="shared" si="40"/>
        <v>0</v>
      </c>
      <c r="I689" s="51"/>
      <c r="J689" s="116">
        <f t="shared" si="41"/>
        <v>0</v>
      </c>
      <c r="K689" s="97"/>
      <c r="L689" s="117">
        <f t="shared" si="42"/>
        <v>0</v>
      </c>
      <c r="M689" s="118">
        <f t="shared" si="43"/>
        <v>0</v>
      </c>
      <c r="N689" s="15"/>
    </row>
    <row r="690" spans="1:14" s="2" customFormat="1" ht="15" customHeight="1">
      <c r="A690" s="212"/>
      <c r="B690" s="48"/>
      <c r="C690" s="40" t="s">
        <v>429</v>
      </c>
      <c r="D690" s="42" t="s">
        <v>139</v>
      </c>
      <c r="E690" s="43"/>
      <c r="F690" s="50">
        <v>19</v>
      </c>
      <c r="G690" s="119"/>
      <c r="H690" s="50">
        <f t="shared" si="40"/>
        <v>0</v>
      </c>
      <c r="I690" s="51"/>
      <c r="J690" s="116">
        <f t="shared" si="41"/>
        <v>0</v>
      </c>
      <c r="K690" s="97"/>
      <c r="L690" s="117">
        <f t="shared" si="42"/>
        <v>0</v>
      </c>
      <c r="M690" s="118">
        <f t="shared" si="43"/>
        <v>0</v>
      </c>
      <c r="N690" s="15"/>
    </row>
    <row r="691" spans="1:14" s="2" customFormat="1" ht="15" customHeight="1">
      <c r="A691" s="212"/>
      <c r="B691" s="48"/>
      <c r="C691" s="40" t="s">
        <v>430</v>
      </c>
      <c r="D691" s="42" t="s">
        <v>139</v>
      </c>
      <c r="E691" s="43"/>
      <c r="F691" s="50">
        <v>2</v>
      </c>
      <c r="G691" s="119"/>
      <c r="H691" s="50">
        <f t="shared" si="40"/>
        <v>0</v>
      </c>
      <c r="I691" s="51"/>
      <c r="J691" s="116">
        <f t="shared" si="41"/>
        <v>0</v>
      </c>
      <c r="K691" s="97"/>
      <c r="L691" s="117">
        <f t="shared" si="42"/>
        <v>0</v>
      </c>
      <c r="M691" s="118">
        <f t="shared" si="43"/>
        <v>0</v>
      </c>
      <c r="N691" s="15"/>
    </row>
    <row r="692" spans="1:14" s="2" customFormat="1" ht="15" customHeight="1">
      <c r="A692" s="212"/>
      <c r="B692" s="42" t="s">
        <v>34</v>
      </c>
      <c r="C692" s="40" t="s">
        <v>404</v>
      </c>
      <c r="D692" s="42" t="s">
        <v>139</v>
      </c>
      <c r="E692" s="43"/>
      <c r="F692" s="50">
        <v>2</v>
      </c>
      <c r="G692" s="119"/>
      <c r="H692" s="50">
        <f t="shared" si="40"/>
        <v>0</v>
      </c>
      <c r="I692" s="51"/>
      <c r="J692" s="116">
        <f t="shared" si="41"/>
        <v>0</v>
      </c>
      <c r="K692" s="97"/>
      <c r="L692" s="117">
        <f t="shared" si="42"/>
        <v>0</v>
      </c>
      <c r="M692" s="118">
        <f t="shared" si="43"/>
        <v>0</v>
      </c>
      <c r="N692" s="15"/>
    </row>
    <row r="693" spans="1:14" s="2" customFormat="1" ht="15" customHeight="1">
      <c r="A693" s="213"/>
      <c r="B693" s="48"/>
      <c r="C693" s="40" t="s">
        <v>98</v>
      </c>
      <c r="D693" s="42" t="s">
        <v>28</v>
      </c>
      <c r="E693" s="101">
        <v>0.382</v>
      </c>
      <c r="F693" s="50">
        <f>F686*E693</f>
        <v>16.426000000000002</v>
      </c>
      <c r="G693" s="51"/>
      <c r="H693" s="50">
        <f t="shared" si="40"/>
        <v>0</v>
      </c>
      <c r="I693" s="51"/>
      <c r="J693" s="116">
        <f t="shared" si="41"/>
        <v>0</v>
      </c>
      <c r="K693" s="97"/>
      <c r="L693" s="117">
        <f t="shared" si="42"/>
        <v>0</v>
      </c>
      <c r="M693" s="118">
        <f t="shared" si="43"/>
        <v>0</v>
      </c>
      <c r="N693" s="15"/>
    </row>
    <row r="694" spans="1:14" s="2" customFormat="1" ht="15" customHeight="1">
      <c r="A694" s="18"/>
      <c r="B694" s="4"/>
      <c r="C694" s="34" t="s">
        <v>92</v>
      </c>
      <c r="D694" s="61"/>
      <c r="E694" s="24"/>
      <c r="F694" s="25"/>
      <c r="G694" s="26"/>
      <c r="H694" s="25"/>
      <c r="I694" s="26"/>
      <c r="J694" s="148"/>
      <c r="K694" s="27"/>
      <c r="L694" s="91"/>
      <c r="M694" s="149"/>
      <c r="N694" s="15"/>
    </row>
    <row r="695" spans="1:14" s="2" customFormat="1" ht="15" customHeight="1">
      <c r="A695" s="41">
        <v>1</v>
      </c>
      <c r="B695" s="42" t="s">
        <v>34</v>
      </c>
      <c r="C695" s="40" t="s">
        <v>431</v>
      </c>
      <c r="D695" s="42" t="s">
        <v>139</v>
      </c>
      <c r="E695" s="43"/>
      <c r="F695" s="50">
        <v>10</v>
      </c>
      <c r="G695" s="119"/>
      <c r="H695" s="50">
        <f t="shared" si="40"/>
        <v>0</v>
      </c>
      <c r="I695" s="51"/>
      <c r="J695" s="116">
        <f t="shared" si="41"/>
        <v>0</v>
      </c>
      <c r="K695" s="97"/>
      <c r="L695" s="117">
        <f t="shared" si="42"/>
        <v>0</v>
      </c>
      <c r="M695" s="118">
        <f t="shared" si="43"/>
        <v>0</v>
      </c>
      <c r="N695" s="15"/>
    </row>
    <row r="696" spans="1:14" s="2" customFormat="1" ht="15" customHeight="1">
      <c r="A696" s="41">
        <v>2</v>
      </c>
      <c r="B696" s="42" t="s">
        <v>34</v>
      </c>
      <c r="C696" s="40" t="s">
        <v>261</v>
      </c>
      <c r="D696" s="42" t="s">
        <v>139</v>
      </c>
      <c r="E696" s="43"/>
      <c r="F696" s="50">
        <v>36</v>
      </c>
      <c r="G696" s="119"/>
      <c r="H696" s="50">
        <f t="shared" si="40"/>
        <v>0</v>
      </c>
      <c r="I696" s="51"/>
      <c r="J696" s="116">
        <f t="shared" si="41"/>
        <v>0</v>
      </c>
      <c r="K696" s="97"/>
      <c r="L696" s="117">
        <f t="shared" si="42"/>
        <v>0</v>
      </c>
      <c r="M696" s="118">
        <f t="shared" si="43"/>
        <v>0</v>
      </c>
      <c r="N696" s="15"/>
    </row>
    <row r="697" spans="1:14" s="2" customFormat="1" ht="15" customHeight="1">
      <c r="A697" s="211" t="s">
        <v>20</v>
      </c>
      <c r="B697" s="42" t="s">
        <v>259</v>
      </c>
      <c r="C697" s="40" t="s">
        <v>262</v>
      </c>
      <c r="D697" s="42" t="s">
        <v>97</v>
      </c>
      <c r="E697" s="43"/>
      <c r="F697" s="50">
        <f>F670+F669</f>
        <v>640</v>
      </c>
      <c r="G697" s="51"/>
      <c r="H697" s="50"/>
      <c r="I697" s="51"/>
      <c r="J697" s="116"/>
      <c r="K697" s="97"/>
      <c r="L697" s="117"/>
      <c r="M697" s="118"/>
      <c r="N697" s="15"/>
    </row>
    <row r="698" spans="1:14" s="2" customFormat="1" ht="15" customHeight="1">
      <c r="A698" s="212"/>
      <c r="B698" s="42"/>
      <c r="C698" s="40" t="s">
        <v>29</v>
      </c>
      <c r="D698" s="42" t="s">
        <v>27</v>
      </c>
      <c r="E698" s="43">
        <v>0.15</v>
      </c>
      <c r="F698" s="50">
        <f>F697*E698</f>
        <v>96</v>
      </c>
      <c r="G698" s="51"/>
      <c r="H698" s="50">
        <f t="shared" si="40"/>
        <v>0</v>
      </c>
      <c r="I698" s="51"/>
      <c r="J698" s="116">
        <f t="shared" si="41"/>
        <v>0</v>
      </c>
      <c r="K698" s="97"/>
      <c r="L698" s="117">
        <f t="shared" si="42"/>
        <v>0</v>
      </c>
      <c r="M698" s="118">
        <f t="shared" si="43"/>
        <v>0</v>
      </c>
      <c r="N698" s="15"/>
    </row>
    <row r="699" spans="1:14" s="2" customFormat="1" ht="15" customHeight="1">
      <c r="A699" s="212"/>
      <c r="B699" s="42"/>
      <c r="C699" s="40" t="s">
        <v>30</v>
      </c>
      <c r="D699" s="42" t="s">
        <v>28</v>
      </c>
      <c r="E699" s="100">
        <v>0.0017</v>
      </c>
      <c r="F699" s="50">
        <f>F697*E699</f>
        <v>1.0879999999999999</v>
      </c>
      <c r="G699" s="51"/>
      <c r="H699" s="50">
        <f t="shared" si="40"/>
        <v>0</v>
      </c>
      <c r="I699" s="51"/>
      <c r="J699" s="116">
        <f t="shared" si="41"/>
        <v>0</v>
      </c>
      <c r="K699" s="97"/>
      <c r="L699" s="117">
        <f t="shared" si="42"/>
        <v>0</v>
      </c>
      <c r="M699" s="118">
        <f t="shared" si="43"/>
        <v>0</v>
      </c>
      <c r="N699" s="15"/>
    </row>
    <row r="700" spans="1:14" s="2" customFormat="1" ht="15" customHeight="1">
      <c r="A700" s="212"/>
      <c r="B700" s="42"/>
      <c r="C700" s="40" t="s">
        <v>315</v>
      </c>
      <c r="D700" s="42" t="s">
        <v>97</v>
      </c>
      <c r="E700" s="43"/>
      <c r="F700" s="50">
        <f>F697</f>
        <v>640</v>
      </c>
      <c r="G700" s="119"/>
      <c r="H700" s="50">
        <f t="shared" si="40"/>
        <v>0</v>
      </c>
      <c r="I700" s="51"/>
      <c r="J700" s="116">
        <f t="shared" si="41"/>
        <v>0</v>
      </c>
      <c r="K700" s="97"/>
      <c r="L700" s="117">
        <f t="shared" si="42"/>
        <v>0</v>
      </c>
      <c r="M700" s="118">
        <f t="shared" si="43"/>
        <v>0</v>
      </c>
      <c r="N700" s="15"/>
    </row>
    <row r="701" spans="1:14" s="2" customFormat="1" ht="15" customHeight="1">
      <c r="A701" s="213"/>
      <c r="B701" s="42"/>
      <c r="C701" s="40" t="s">
        <v>98</v>
      </c>
      <c r="D701" s="42" t="s">
        <v>28</v>
      </c>
      <c r="E701" s="100">
        <v>0.0115</v>
      </c>
      <c r="F701" s="50">
        <f>F697*E701</f>
        <v>7.359999999999999</v>
      </c>
      <c r="G701" s="51"/>
      <c r="H701" s="50">
        <f t="shared" si="40"/>
        <v>0</v>
      </c>
      <c r="I701" s="51"/>
      <c r="J701" s="116">
        <f t="shared" si="41"/>
        <v>0</v>
      </c>
      <c r="K701" s="97"/>
      <c r="L701" s="117">
        <f t="shared" si="42"/>
        <v>0</v>
      </c>
      <c r="M701" s="118">
        <f t="shared" si="43"/>
        <v>0</v>
      </c>
      <c r="N701" s="15"/>
    </row>
    <row r="702" spans="1:14" s="2" customFormat="1" ht="15" customHeight="1">
      <c r="A702" s="211" t="s">
        <v>142</v>
      </c>
      <c r="B702" s="42" t="s">
        <v>260</v>
      </c>
      <c r="C702" s="40" t="s">
        <v>262</v>
      </c>
      <c r="D702" s="42" t="s">
        <v>97</v>
      </c>
      <c r="E702" s="43"/>
      <c r="F702" s="50">
        <f>F671</f>
        <v>50</v>
      </c>
      <c r="G702" s="51"/>
      <c r="H702" s="50"/>
      <c r="I702" s="51"/>
      <c r="J702" s="116"/>
      <c r="K702" s="97"/>
      <c r="L702" s="117"/>
      <c r="M702" s="118"/>
      <c r="N702" s="15"/>
    </row>
    <row r="703" spans="1:14" s="2" customFormat="1" ht="15" customHeight="1">
      <c r="A703" s="212"/>
      <c r="B703" s="57"/>
      <c r="C703" s="40" t="s">
        <v>29</v>
      </c>
      <c r="D703" s="57" t="s">
        <v>27</v>
      </c>
      <c r="E703" s="43">
        <v>0.17</v>
      </c>
      <c r="F703" s="175">
        <f>F702*E703</f>
        <v>8.5</v>
      </c>
      <c r="G703" s="176"/>
      <c r="H703" s="50">
        <f t="shared" si="40"/>
        <v>0</v>
      </c>
      <c r="I703" s="176"/>
      <c r="J703" s="116">
        <f t="shared" si="41"/>
        <v>0</v>
      </c>
      <c r="K703" s="177"/>
      <c r="L703" s="117">
        <f t="shared" si="42"/>
        <v>0</v>
      </c>
      <c r="M703" s="118">
        <f t="shared" si="43"/>
        <v>0</v>
      </c>
      <c r="N703" s="15"/>
    </row>
    <row r="704" spans="1:14" s="2" customFormat="1" ht="15" customHeight="1">
      <c r="A704" s="212"/>
      <c r="B704" s="57"/>
      <c r="C704" s="40" t="s">
        <v>30</v>
      </c>
      <c r="D704" s="57" t="s">
        <v>28</v>
      </c>
      <c r="E704" s="100">
        <v>0.0053</v>
      </c>
      <c r="F704" s="175">
        <f>F702*E704</f>
        <v>0.265</v>
      </c>
      <c r="G704" s="176"/>
      <c r="H704" s="50">
        <f t="shared" si="40"/>
        <v>0</v>
      </c>
      <c r="I704" s="176"/>
      <c r="J704" s="116">
        <f t="shared" si="41"/>
        <v>0</v>
      </c>
      <c r="K704" s="177"/>
      <c r="L704" s="117">
        <f t="shared" si="42"/>
        <v>0</v>
      </c>
      <c r="M704" s="118">
        <f t="shared" si="43"/>
        <v>0</v>
      </c>
      <c r="N704" s="15"/>
    </row>
    <row r="705" spans="1:14" s="2" customFormat="1" ht="15" customHeight="1">
      <c r="A705" s="212"/>
      <c r="B705" s="57"/>
      <c r="C705" s="40" t="s">
        <v>263</v>
      </c>
      <c r="D705" s="57" t="s">
        <v>97</v>
      </c>
      <c r="E705" s="43"/>
      <c r="F705" s="175">
        <f>F702</f>
        <v>50</v>
      </c>
      <c r="G705" s="178"/>
      <c r="H705" s="50">
        <f t="shared" si="40"/>
        <v>0</v>
      </c>
      <c r="I705" s="176"/>
      <c r="J705" s="116">
        <f t="shared" si="41"/>
        <v>0</v>
      </c>
      <c r="K705" s="177"/>
      <c r="L705" s="117">
        <f t="shared" si="42"/>
        <v>0</v>
      </c>
      <c r="M705" s="118">
        <f t="shared" si="43"/>
        <v>0</v>
      </c>
      <c r="N705" s="15"/>
    </row>
    <row r="706" spans="1:14" s="2" customFormat="1" ht="15" customHeight="1">
      <c r="A706" s="213"/>
      <c r="B706" s="57"/>
      <c r="C706" s="40" t="s">
        <v>98</v>
      </c>
      <c r="D706" s="57" t="s">
        <v>28</v>
      </c>
      <c r="E706" s="100">
        <v>0.0379</v>
      </c>
      <c r="F706" s="175">
        <f>F702*E706</f>
        <v>1.8950000000000002</v>
      </c>
      <c r="G706" s="176"/>
      <c r="H706" s="50">
        <f t="shared" si="40"/>
        <v>0</v>
      </c>
      <c r="I706" s="176"/>
      <c r="J706" s="116">
        <f t="shared" si="41"/>
        <v>0</v>
      </c>
      <c r="K706" s="177"/>
      <c r="L706" s="117">
        <f t="shared" si="42"/>
        <v>0</v>
      </c>
      <c r="M706" s="118">
        <f t="shared" si="43"/>
        <v>0</v>
      </c>
      <c r="N706" s="15"/>
    </row>
    <row r="707" spans="1:14" s="2" customFormat="1" ht="15" customHeight="1" thickBot="1">
      <c r="A707" s="18"/>
      <c r="B707" s="19"/>
      <c r="C707" s="35" t="s">
        <v>10</v>
      </c>
      <c r="D707" s="165"/>
      <c r="E707" s="166"/>
      <c r="F707" s="167"/>
      <c r="G707" s="167"/>
      <c r="H707" s="30">
        <f>SUM(H647:H706)</f>
        <v>0</v>
      </c>
      <c r="I707" s="167"/>
      <c r="J707" s="31">
        <f>SUM(J647:J706)</f>
        <v>0</v>
      </c>
      <c r="K707" s="168"/>
      <c r="L707" s="31">
        <f>SUM(L647:L706)</f>
        <v>0</v>
      </c>
      <c r="M707" s="12">
        <f>SUM(M647:M706)</f>
        <v>0</v>
      </c>
      <c r="N707" s="15"/>
    </row>
    <row r="708" spans="1:14" s="2" customFormat="1" ht="15" customHeight="1">
      <c r="A708" s="132"/>
      <c r="B708" s="133"/>
      <c r="C708" s="134" t="s">
        <v>26</v>
      </c>
      <c r="D708" s="135"/>
      <c r="E708" s="136"/>
      <c r="F708" s="136"/>
      <c r="G708" s="136"/>
      <c r="H708" s="136"/>
      <c r="I708" s="136"/>
      <c r="J708" s="136"/>
      <c r="K708" s="137"/>
      <c r="L708" s="137"/>
      <c r="M708" s="138">
        <f>H707*D708</f>
        <v>0</v>
      </c>
      <c r="N708" s="15"/>
    </row>
    <row r="709" spans="1:14" s="2" customFormat="1" ht="15" customHeight="1">
      <c r="A709" s="139"/>
      <c r="B709" s="140"/>
      <c r="C709" s="141" t="s">
        <v>4</v>
      </c>
      <c r="D709" s="142"/>
      <c r="E709" s="90"/>
      <c r="F709" s="90"/>
      <c r="G709" s="90"/>
      <c r="H709" s="90"/>
      <c r="I709" s="90"/>
      <c r="J709" s="90"/>
      <c r="K709" s="92"/>
      <c r="L709" s="92"/>
      <c r="M709" s="93">
        <f>M707+M708</f>
        <v>0</v>
      </c>
      <c r="N709" s="15"/>
    </row>
    <row r="710" spans="1:14" s="2" customFormat="1" ht="15" customHeight="1">
      <c r="A710" s="139"/>
      <c r="B710" s="140"/>
      <c r="C710" s="141" t="s">
        <v>77</v>
      </c>
      <c r="D710" s="143"/>
      <c r="E710" s="90"/>
      <c r="F710" s="90"/>
      <c r="G710" s="90"/>
      <c r="H710" s="90"/>
      <c r="I710" s="90"/>
      <c r="J710" s="90"/>
      <c r="K710" s="92"/>
      <c r="L710" s="92"/>
      <c r="M710" s="93">
        <f>J707*D710</f>
        <v>0</v>
      </c>
      <c r="N710" s="15"/>
    </row>
    <row r="711" spans="1:14" s="2" customFormat="1" ht="15" customHeight="1">
      <c r="A711" s="144"/>
      <c r="B711" s="145"/>
      <c r="C711" s="146" t="s">
        <v>10</v>
      </c>
      <c r="D711" s="147"/>
      <c r="E711" s="148"/>
      <c r="F711" s="148"/>
      <c r="G711" s="148"/>
      <c r="H711" s="148"/>
      <c r="I711" s="148"/>
      <c r="J711" s="148"/>
      <c r="K711" s="91"/>
      <c r="L711" s="91"/>
      <c r="M711" s="149">
        <f>M710+M709</f>
        <v>0</v>
      </c>
      <c r="N711" s="15"/>
    </row>
    <row r="712" spans="1:14" s="2" customFormat="1" ht="15" customHeight="1">
      <c r="A712" s="144"/>
      <c r="B712" s="145"/>
      <c r="C712" s="146" t="s">
        <v>264</v>
      </c>
      <c r="D712" s="150"/>
      <c r="E712" s="148"/>
      <c r="F712" s="148"/>
      <c r="G712" s="148"/>
      <c r="H712" s="148"/>
      <c r="I712" s="148"/>
      <c r="J712" s="148"/>
      <c r="K712" s="91"/>
      <c r="L712" s="91"/>
      <c r="M712" s="149">
        <f>M711*D712</f>
        <v>0</v>
      </c>
      <c r="N712" s="15"/>
    </row>
    <row r="713" spans="1:14" s="2" customFormat="1" ht="15" customHeight="1" thickBot="1">
      <c r="A713" s="20"/>
      <c r="B713" s="151"/>
      <c r="C713" s="152" t="s">
        <v>10</v>
      </c>
      <c r="D713" s="153"/>
      <c r="E713" s="154"/>
      <c r="F713" s="154"/>
      <c r="G713" s="154"/>
      <c r="H713" s="154"/>
      <c r="I713" s="154"/>
      <c r="J713" s="154"/>
      <c r="K713" s="155"/>
      <c r="L713" s="155"/>
      <c r="M713" s="156">
        <f>M711+M712</f>
        <v>0</v>
      </c>
      <c r="N713" s="15"/>
    </row>
    <row r="714" spans="1:14" s="2" customFormat="1" ht="15" customHeight="1">
      <c r="A714" s="66"/>
      <c r="B714" s="66"/>
      <c r="C714" s="83"/>
      <c r="D714" s="66"/>
      <c r="E714" s="68"/>
      <c r="F714" s="68"/>
      <c r="G714" s="68"/>
      <c r="H714" s="68"/>
      <c r="I714" s="68"/>
      <c r="J714" s="68"/>
      <c r="K714" s="68"/>
      <c r="L714" s="68"/>
      <c r="M714" s="68"/>
      <c r="N714" s="15"/>
    </row>
    <row r="715" spans="1:14" s="2" customFormat="1" ht="15" customHeight="1">
      <c r="A715" s="66"/>
      <c r="B715" s="66"/>
      <c r="C715" s="83"/>
      <c r="D715" s="66"/>
      <c r="E715" s="68"/>
      <c r="F715" s="68"/>
      <c r="G715" s="68"/>
      <c r="H715" s="68"/>
      <c r="I715" s="68"/>
      <c r="J715" s="68"/>
      <c r="K715" s="68"/>
      <c r="L715" s="68"/>
      <c r="M715" s="68"/>
      <c r="N715" s="15"/>
    </row>
    <row r="716" spans="1:14" s="2" customFormat="1" ht="15" customHeight="1">
      <c r="A716" s="66"/>
      <c r="B716" s="66"/>
      <c r="C716" s="83"/>
      <c r="D716" s="66"/>
      <c r="E716" s="68"/>
      <c r="F716" s="68"/>
      <c r="G716" s="68"/>
      <c r="H716" s="68"/>
      <c r="I716" s="68"/>
      <c r="J716" s="68"/>
      <c r="K716" s="68"/>
      <c r="L716" s="68"/>
      <c r="M716" s="68"/>
      <c r="N716" s="15"/>
    </row>
    <row r="717" spans="1:14" s="2" customFormat="1" ht="15" customHeight="1">
      <c r="A717" s="66"/>
      <c r="B717" s="66"/>
      <c r="C717" s="83"/>
      <c r="D717" s="66"/>
      <c r="E717" s="68"/>
      <c r="F717" s="68"/>
      <c r="G717" s="68"/>
      <c r="H717" s="68"/>
      <c r="I717" s="68"/>
      <c r="J717" s="68"/>
      <c r="K717" s="68"/>
      <c r="L717" s="68"/>
      <c r="M717" s="68"/>
      <c r="N717" s="15"/>
    </row>
    <row r="718" spans="1:14" s="2" customFormat="1" ht="15" customHeight="1">
      <c r="A718" s="66"/>
      <c r="B718" s="66"/>
      <c r="C718" s="83"/>
      <c r="D718" s="66"/>
      <c r="E718" s="68"/>
      <c r="F718" s="68"/>
      <c r="G718" s="68"/>
      <c r="H718" s="68"/>
      <c r="I718" s="68"/>
      <c r="J718" s="68"/>
      <c r="K718" s="68"/>
      <c r="L718" s="68"/>
      <c r="M718" s="68"/>
      <c r="N718" s="15"/>
    </row>
    <row r="719" spans="1:14" s="2" customFormat="1" ht="15" customHeight="1">
      <c r="A719" s="66"/>
      <c r="B719" s="66"/>
      <c r="C719" s="83"/>
      <c r="D719" s="66"/>
      <c r="E719" s="68"/>
      <c r="F719" s="68"/>
      <c r="G719" s="68"/>
      <c r="H719" s="68"/>
      <c r="I719" s="68"/>
      <c r="J719" s="68"/>
      <c r="K719" s="68"/>
      <c r="L719" s="68"/>
      <c r="M719" s="68"/>
      <c r="N719" s="15"/>
    </row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 thickBot="1"/>
    <row r="757" spans="1:13" ht="16.5" customHeight="1">
      <c r="A757" s="226" t="s">
        <v>16</v>
      </c>
      <c r="B757" s="227"/>
      <c r="C757" s="227"/>
      <c r="D757" s="227"/>
      <c r="E757" s="227"/>
      <c r="F757" s="227"/>
      <c r="G757" s="227"/>
      <c r="H757" s="227"/>
      <c r="I757" s="227"/>
      <c r="J757" s="227"/>
      <c r="K757" s="227"/>
      <c r="L757" s="227"/>
      <c r="M757" s="228"/>
    </row>
    <row r="758" spans="1:13" ht="16.5" customHeight="1" thickBot="1">
      <c r="A758" s="229"/>
      <c r="B758" s="230"/>
      <c r="C758" s="230"/>
      <c r="D758" s="230"/>
      <c r="E758" s="230"/>
      <c r="F758" s="230"/>
      <c r="G758" s="230"/>
      <c r="H758" s="230"/>
      <c r="I758" s="230"/>
      <c r="J758" s="230"/>
      <c r="K758" s="230"/>
      <c r="L758" s="230"/>
      <c r="M758" s="231"/>
    </row>
    <row r="759" spans="1:13" ht="23.25" customHeight="1">
      <c r="A759" s="232" t="s">
        <v>0</v>
      </c>
      <c r="B759" s="214" t="s">
        <v>17</v>
      </c>
      <c r="C759" s="224" t="s">
        <v>18</v>
      </c>
      <c r="D759" s="214" t="s">
        <v>19</v>
      </c>
      <c r="E759" s="219" t="s">
        <v>1</v>
      </c>
      <c r="F759" s="219"/>
      <c r="G759" s="220" t="s">
        <v>22</v>
      </c>
      <c r="H759" s="221"/>
      <c r="I759" s="221"/>
      <c r="J759" s="221"/>
      <c r="K759" s="221"/>
      <c r="L759" s="222"/>
      <c r="M759" s="236" t="s">
        <v>4</v>
      </c>
    </row>
    <row r="760" spans="1:13" ht="16.5" customHeight="1">
      <c r="A760" s="233"/>
      <c r="B760" s="215"/>
      <c r="C760" s="225"/>
      <c r="D760" s="215"/>
      <c r="E760" s="218" t="s">
        <v>24</v>
      </c>
      <c r="F760" s="218" t="s">
        <v>25</v>
      </c>
      <c r="G760" s="218" t="s">
        <v>2</v>
      </c>
      <c r="H760" s="223"/>
      <c r="I760" s="218" t="s">
        <v>3</v>
      </c>
      <c r="J760" s="218"/>
      <c r="K760" s="234" t="s">
        <v>21</v>
      </c>
      <c r="L760" s="235"/>
      <c r="M760" s="237"/>
    </row>
    <row r="761" spans="1:13" ht="27.75" customHeight="1">
      <c r="A761" s="233"/>
      <c r="B761" s="215"/>
      <c r="C761" s="225"/>
      <c r="D761" s="215"/>
      <c r="E761" s="218"/>
      <c r="F761" s="218"/>
      <c r="G761" s="203" t="s">
        <v>23</v>
      </c>
      <c r="H761" s="203" t="s">
        <v>4</v>
      </c>
      <c r="I761" s="203" t="s">
        <v>23</v>
      </c>
      <c r="J761" s="203" t="s">
        <v>4</v>
      </c>
      <c r="K761" s="203" t="s">
        <v>23</v>
      </c>
      <c r="L761" s="203" t="s">
        <v>4</v>
      </c>
      <c r="M761" s="237"/>
    </row>
    <row r="762" spans="1:13" ht="16.5" customHeight="1" thickBot="1">
      <c r="A762" s="16">
        <v>1</v>
      </c>
      <c r="B762" s="84">
        <v>2</v>
      </c>
      <c r="C762" s="85" t="s">
        <v>20</v>
      </c>
      <c r="D762" s="84">
        <v>4</v>
      </c>
      <c r="E762" s="86">
        <v>5</v>
      </c>
      <c r="F762" s="86">
        <v>6</v>
      </c>
      <c r="G762" s="86">
        <v>7</v>
      </c>
      <c r="H762" s="86">
        <v>8</v>
      </c>
      <c r="I762" s="86">
        <v>9</v>
      </c>
      <c r="J762" s="86">
        <v>10</v>
      </c>
      <c r="K762" s="87">
        <v>11</v>
      </c>
      <c r="L762" s="87">
        <v>12</v>
      </c>
      <c r="M762" s="88">
        <v>13</v>
      </c>
    </row>
    <row r="763" spans="1:13" ht="15" customHeight="1">
      <c r="A763" s="21"/>
      <c r="B763" s="109"/>
      <c r="C763" s="110" t="s">
        <v>265</v>
      </c>
      <c r="D763" s="109"/>
      <c r="E763" s="111"/>
      <c r="F763" s="111"/>
      <c r="G763" s="112"/>
      <c r="H763" s="111"/>
      <c r="I763" s="112"/>
      <c r="J763" s="111"/>
      <c r="K763" s="113"/>
      <c r="L763" s="114"/>
      <c r="M763" s="115"/>
    </row>
    <row r="764" spans="1:13" ht="15" customHeight="1">
      <c r="A764" s="211" t="s">
        <v>145</v>
      </c>
      <c r="B764" s="42" t="s">
        <v>128</v>
      </c>
      <c r="C764" s="40" t="s">
        <v>99</v>
      </c>
      <c r="D764" s="42" t="s">
        <v>97</v>
      </c>
      <c r="E764" s="43"/>
      <c r="F764" s="50">
        <v>250</v>
      </c>
      <c r="G764" s="51"/>
      <c r="H764" s="50"/>
      <c r="I764" s="51"/>
      <c r="J764" s="116"/>
      <c r="K764" s="97"/>
      <c r="L764" s="117"/>
      <c r="M764" s="118"/>
    </row>
    <row r="765" spans="1:14" s="2" customFormat="1" ht="15" customHeight="1">
      <c r="A765" s="212"/>
      <c r="B765" s="48"/>
      <c r="C765" s="40" t="s">
        <v>29</v>
      </c>
      <c r="D765" s="42" t="s">
        <v>27</v>
      </c>
      <c r="E765" s="43">
        <v>0.22</v>
      </c>
      <c r="F765" s="50">
        <f>F764*E765</f>
        <v>55</v>
      </c>
      <c r="G765" s="51"/>
      <c r="H765" s="50">
        <f>G765*F765</f>
        <v>0</v>
      </c>
      <c r="I765" s="51"/>
      <c r="J765" s="116">
        <f>I765*F765</f>
        <v>0</v>
      </c>
      <c r="K765" s="97"/>
      <c r="L765" s="117">
        <f>K765*F765</f>
        <v>0</v>
      </c>
      <c r="M765" s="118">
        <f>J765+H765+L765</f>
        <v>0</v>
      </c>
      <c r="N765" s="15"/>
    </row>
    <row r="766" spans="1:29" s="2" customFormat="1" ht="15" customHeight="1">
      <c r="A766" s="212"/>
      <c r="B766" s="48"/>
      <c r="C766" s="40" t="s">
        <v>30</v>
      </c>
      <c r="D766" s="42" t="s">
        <v>28</v>
      </c>
      <c r="E766" s="100">
        <v>0.0382</v>
      </c>
      <c r="F766" s="50">
        <f>F764*E766</f>
        <v>9.549999999999999</v>
      </c>
      <c r="G766" s="51"/>
      <c r="H766" s="50">
        <f>G766*F766</f>
        <v>0</v>
      </c>
      <c r="I766" s="51"/>
      <c r="J766" s="116">
        <f>I766*F766</f>
        <v>0</v>
      </c>
      <c r="K766" s="97"/>
      <c r="L766" s="117">
        <f>K766*F766</f>
        <v>0</v>
      </c>
      <c r="M766" s="118">
        <f>J766+H766+L766</f>
        <v>0</v>
      </c>
      <c r="N766" s="15"/>
      <c r="AC766" s="3"/>
    </row>
    <row r="767" spans="1:29" s="2" customFormat="1" ht="15" customHeight="1">
      <c r="A767" s="212"/>
      <c r="B767" s="48"/>
      <c r="C767" s="40" t="s">
        <v>432</v>
      </c>
      <c r="D767" s="42" t="s">
        <v>97</v>
      </c>
      <c r="E767" s="43"/>
      <c r="F767" s="50">
        <v>250</v>
      </c>
      <c r="G767" s="119"/>
      <c r="H767" s="50">
        <f>G767*F767</f>
        <v>0</v>
      </c>
      <c r="I767" s="51"/>
      <c r="J767" s="116">
        <f>I767*F767</f>
        <v>0</v>
      </c>
      <c r="K767" s="97"/>
      <c r="L767" s="117">
        <f>K767*F767</f>
        <v>0</v>
      </c>
      <c r="M767" s="118">
        <f>J767+H767+L767</f>
        <v>0</v>
      </c>
      <c r="N767" s="15"/>
      <c r="AC767" s="3"/>
    </row>
    <row r="768" spans="1:14" s="2" customFormat="1" ht="15" customHeight="1">
      <c r="A768" s="213"/>
      <c r="B768" s="48"/>
      <c r="C768" s="40" t="s">
        <v>98</v>
      </c>
      <c r="D768" s="42" t="s">
        <v>28</v>
      </c>
      <c r="E768" s="100">
        <v>0.0658</v>
      </c>
      <c r="F768" s="50">
        <f>F764*E768</f>
        <v>16.45</v>
      </c>
      <c r="G768" s="51"/>
      <c r="H768" s="50">
        <f>G768*F768</f>
        <v>0</v>
      </c>
      <c r="I768" s="51"/>
      <c r="J768" s="116">
        <f>I768*F768</f>
        <v>0</v>
      </c>
      <c r="K768" s="97"/>
      <c r="L768" s="117">
        <f>K768*F768</f>
        <v>0</v>
      </c>
      <c r="M768" s="118">
        <f>J768+H768+L768</f>
        <v>0</v>
      </c>
      <c r="N768" s="15"/>
    </row>
    <row r="769" spans="1:14" s="2" customFormat="1" ht="15" customHeight="1">
      <c r="A769" s="211" t="s">
        <v>130</v>
      </c>
      <c r="B769" s="42" t="s">
        <v>94</v>
      </c>
      <c r="C769" s="40" t="s">
        <v>104</v>
      </c>
      <c r="D769" s="42" t="s">
        <v>139</v>
      </c>
      <c r="E769" s="43"/>
      <c r="F769" s="50">
        <v>10</v>
      </c>
      <c r="G769" s="51"/>
      <c r="H769" s="50"/>
      <c r="I769" s="51"/>
      <c r="J769" s="116"/>
      <c r="K769" s="97"/>
      <c r="L769" s="117"/>
      <c r="M769" s="118"/>
      <c r="N769" s="15"/>
    </row>
    <row r="770" spans="1:14" s="2" customFormat="1" ht="15" customHeight="1">
      <c r="A770" s="212"/>
      <c r="B770" s="42" t="s">
        <v>34</v>
      </c>
      <c r="C770" s="40" t="s">
        <v>29</v>
      </c>
      <c r="D770" s="42" t="s">
        <v>27</v>
      </c>
      <c r="E770" s="43">
        <v>0.22</v>
      </c>
      <c r="F770" s="50">
        <f>F769*E770</f>
        <v>2.2</v>
      </c>
      <c r="G770" s="51"/>
      <c r="H770" s="50">
        <f aca="true" t="shared" si="44" ref="H770:H779">G770*F770</f>
        <v>0</v>
      </c>
      <c r="I770" s="51"/>
      <c r="J770" s="116">
        <f aca="true" t="shared" si="45" ref="J770:J779">I770*F770</f>
        <v>0</v>
      </c>
      <c r="K770" s="97"/>
      <c r="L770" s="117">
        <f aca="true" t="shared" si="46" ref="L770:L779">K770*F770</f>
        <v>0</v>
      </c>
      <c r="M770" s="118">
        <f aca="true" t="shared" si="47" ref="M770:M779">J770+H770+L770</f>
        <v>0</v>
      </c>
      <c r="N770" s="15"/>
    </row>
    <row r="771" spans="1:29" s="2" customFormat="1" ht="15" customHeight="1">
      <c r="A771" s="212"/>
      <c r="B771" s="48"/>
      <c r="C771" s="40" t="s">
        <v>30</v>
      </c>
      <c r="D771" s="42" t="s">
        <v>28</v>
      </c>
      <c r="E771" s="100">
        <v>0.0002</v>
      </c>
      <c r="F771" s="124">
        <f>F769*E771</f>
        <v>0.002</v>
      </c>
      <c r="G771" s="51"/>
      <c r="H771" s="50">
        <f t="shared" si="44"/>
        <v>0</v>
      </c>
      <c r="I771" s="51"/>
      <c r="J771" s="116">
        <f t="shared" si="45"/>
        <v>0</v>
      </c>
      <c r="K771" s="97"/>
      <c r="L771" s="117">
        <f t="shared" si="46"/>
        <v>0</v>
      </c>
      <c r="M771" s="118">
        <f t="shared" si="47"/>
        <v>0</v>
      </c>
      <c r="N771" s="15"/>
      <c r="AC771" s="3"/>
    </row>
    <row r="772" spans="1:29" s="2" customFormat="1" ht="27.75" customHeight="1">
      <c r="A772" s="212"/>
      <c r="B772" s="48"/>
      <c r="C772" s="174" t="s">
        <v>433</v>
      </c>
      <c r="D772" s="42" t="s">
        <v>139</v>
      </c>
      <c r="E772" s="43"/>
      <c r="F772" s="50">
        <f>F769</f>
        <v>10</v>
      </c>
      <c r="G772" s="51"/>
      <c r="H772" s="50">
        <f t="shared" si="44"/>
        <v>0</v>
      </c>
      <c r="I772" s="51"/>
      <c r="J772" s="116">
        <f t="shared" si="45"/>
        <v>0</v>
      </c>
      <c r="K772" s="97"/>
      <c r="L772" s="117">
        <f t="shared" si="46"/>
        <v>0</v>
      </c>
      <c r="M772" s="118">
        <f t="shared" si="47"/>
        <v>0</v>
      </c>
      <c r="N772" s="15"/>
      <c r="AC772" s="3"/>
    </row>
    <row r="773" spans="1:14" s="2" customFormat="1" ht="15" customHeight="1">
      <c r="A773" s="212"/>
      <c r="B773" s="42"/>
      <c r="C773" s="40" t="s">
        <v>103</v>
      </c>
      <c r="D773" s="42" t="s">
        <v>139</v>
      </c>
      <c r="E773" s="43"/>
      <c r="F773" s="50">
        <f>F769</f>
        <v>10</v>
      </c>
      <c r="G773" s="51"/>
      <c r="H773" s="50">
        <f t="shared" si="44"/>
        <v>0</v>
      </c>
      <c r="I773" s="51"/>
      <c r="J773" s="116">
        <f t="shared" si="45"/>
        <v>0</v>
      </c>
      <c r="K773" s="97"/>
      <c r="L773" s="117">
        <f t="shared" si="46"/>
        <v>0</v>
      </c>
      <c r="M773" s="118">
        <f t="shared" si="47"/>
        <v>0</v>
      </c>
      <c r="N773" s="15"/>
    </row>
    <row r="774" spans="1:14" s="2" customFormat="1" ht="15" customHeight="1">
      <c r="A774" s="213"/>
      <c r="B774" s="48"/>
      <c r="C774" s="40" t="s">
        <v>98</v>
      </c>
      <c r="D774" s="42" t="s">
        <v>28</v>
      </c>
      <c r="E774" s="100">
        <v>0.0828</v>
      </c>
      <c r="F774" s="50">
        <f>F769*E774</f>
        <v>0.828</v>
      </c>
      <c r="G774" s="51"/>
      <c r="H774" s="50">
        <f t="shared" si="44"/>
        <v>0</v>
      </c>
      <c r="I774" s="51"/>
      <c r="J774" s="116">
        <f t="shared" si="45"/>
        <v>0</v>
      </c>
      <c r="K774" s="97"/>
      <c r="L774" s="117">
        <f t="shared" si="46"/>
        <v>0</v>
      </c>
      <c r="M774" s="118">
        <f t="shared" si="47"/>
        <v>0</v>
      </c>
      <c r="N774" s="15"/>
    </row>
    <row r="775" spans="1:14" s="2" customFormat="1" ht="15" customHeight="1">
      <c r="A775" s="205" t="s">
        <v>20</v>
      </c>
      <c r="B775" s="42" t="s">
        <v>34</v>
      </c>
      <c r="C775" s="40" t="s">
        <v>311</v>
      </c>
      <c r="D775" s="42" t="s">
        <v>80</v>
      </c>
      <c r="E775" s="43"/>
      <c r="F775" s="50">
        <v>2</v>
      </c>
      <c r="G775" s="51"/>
      <c r="H775" s="50">
        <f>G775*F775</f>
        <v>0</v>
      </c>
      <c r="I775" s="51"/>
      <c r="J775" s="116">
        <f>I775*F775</f>
        <v>0</v>
      </c>
      <c r="K775" s="97"/>
      <c r="L775" s="117">
        <f>K775*F775</f>
        <v>0</v>
      </c>
      <c r="M775" s="118">
        <f>J775+H775+L775</f>
        <v>0</v>
      </c>
      <c r="N775" s="15"/>
    </row>
    <row r="776" spans="1:14" s="2" customFormat="1" ht="15" customHeight="1">
      <c r="A776" s="41" t="s">
        <v>142</v>
      </c>
      <c r="B776" s="42" t="s">
        <v>34</v>
      </c>
      <c r="C776" s="40" t="s">
        <v>268</v>
      </c>
      <c r="D776" s="42" t="s">
        <v>80</v>
      </c>
      <c r="E776" s="43"/>
      <c r="F776" s="50">
        <v>1</v>
      </c>
      <c r="G776" s="51"/>
      <c r="H776" s="50">
        <f t="shared" si="44"/>
        <v>0</v>
      </c>
      <c r="I776" s="51"/>
      <c r="J776" s="116">
        <f t="shared" si="45"/>
        <v>0</v>
      </c>
      <c r="K776" s="97"/>
      <c r="L776" s="117">
        <f t="shared" si="46"/>
        <v>0</v>
      </c>
      <c r="M776" s="118">
        <f t="shared" si="47"/>
        <v>0</v>
      </c>
      <c r="N776" s="15"/>
    </row>
    <row r="777" spans="1:14" s="2" customFormat="1" ht="15" customHeight="1">
      <c r="A777" s="41" t="s">
        <v>143</v>
      </c>
      <c r="B777" s="42" t="s">
        <v>34</v>
      </c>
      <c r="C777" s="40" t="s">
        <v>312</v>
      </c>
      <c r="D777" s="42" t="s">
        <v>80</v>
      </c>
      <c r="E777" s="43"/>
      <c r="F777" s="50">
        <v>1</v>
      </c>
      <c r="G777" s="51"/>
      <c r="H777" s="50">
        <f t="shared" si="44"/>
        <v>0</v>
      </c>
      <c r="I777" s="51"/>
      <c r="J777" s="116">
        <f t="shared" si="45"/>
        <v>0</v>
      </c>
      <c r="K777" s="97"/>
      <c r="L777" s="117">
        <f t="shared" si="46"/>
        <v>0</v>
      </c>
      <c r="M777" s="118">
        <f t="shared" si="47"/>
        <v>0</v>
      </c>
      <c r="N777" s="15"/>
    </row>
    <row r="778" spans="1:14" s="2" customFormat="1" ht="15" customHeight="1">
      <c r="A778" s="41" t="s">
        <v>141</v>
      </c>
      <c r="B778" s="42" t="s">
        <v>34</v>
      </c>
      <c r="C778" s="40" t="s">
        <v>266</v>
      </c>
      <c r="D778" s="42" t="s">
        <v>80</v>
      </c>
      <c r="E778" s="43"/>
      <c r="F778" s="50">
        <v>1</v>
      </c>
      <c r="G778" s="51"/>
      <c r="H778" s="50">
        <f t="shared" si="44"/>
        <v>0</v>
      </c>
      <c r="I778" s="51"/>
      <c r="J778" s="116">
        <f t="shared" si="45"/>
        <v>0</v>
      </c>
      <c r="K778" s="97"/>
      <c r="L778" s="117">
        <f t="shared" si="46"/>
        <v>0</v>
      </c>
      <c r="M778" s="118">
        <f t="shared" si="47"/>
        <v>0</v>
      </c>
      <c r="N778" s="15"/>
    </row>
    <row r="779" spans="1:14" s="2" customFormat="1" ht="15" customHeight="1">
      <c r="A779" s="41" t="s">
        <v>144</v>
      </c>
      <c r="B779" s="42" t="s">
        <v>34</v>
      </c>
      <c r="C779" s="40" t="s">
        <v>267</v>
      </c>
      <c r="D779" s="42" t="s">
        <v>139</v>
      </c>
      <c r="E779" s="43"/>
      <c r="F779" s="50">
        <v>25</v>
      </c>
      <c r="G779" s="51"/>
      <c r="H779" s="50">
        <f t="shared" si="44"/>
        <v>0</v>
      </c>
      <c r="I779" s="51"/>
      <c r="J779" s="116">
        <f t="shared" si="45"/>
        <v>0</v>
      </c>
      <c r="K779" s="97"/>
      <c r="L779" s="117">
        <f t="shared" si="46"/>
        <v>0</v>
      </c>
      <c r="M779" s="118">
        <f t="shared" si="47"/>
        <v>0</v>
      </c>
      <c r="N779" s="15"/>
    </row>
    <row r="780" spans="1:14" s="2" customFormat="1" ht="15" customHeight="1">
      <c r="A780" s="58"/>
      <c r="B780" s="59"/>
      <c r="C780" s="60" t="s">
        <v>323</v>
      </c>
      <c r="D780" s="179"/>
      <c r="E780" s="24"/>
      <c r="F780" s="25"/>
      <c r="G780" s="26"/>
      <c r="H780" s="25"/>
      <c r="I780" s="26"/>
      <c r="J780" s="148"/>
      <c r="K780" s="27"/>
      <c r="L780" s="91"/>
      <c r="M780" s="149"/>
      <c r="N780" s="15"/>
    </row>
    <row r="781" spans="1:14" s="2" customFormat="1" ht="27.75" customHeight="1">
      <c r="A781" s="58">
        <v>1</v>
      </c>
      <c r="B781" s="59" t="s">
        <v>34</v>
      </c>
      <c r="C781" s="4" t="s">
        <v>326</v>
      </c>
      <c r="D781" s="179" t="s">
        <v>139</v>
      </c>
      <c r="E781" s="24"/>
      <c r="F781" s="180">
        <v>1</v>
      </c>
      <c r="G781" s="26"/>
      <c r="H781" s="25">
        <f>G781*F781</f>
        <v>0</v>
      </c>
      <c r="I781" s="26"/>
      <c r="J781" s="148">
        <f>I781*F781</f>
        <v>0</v>
      </c>
      <c r="K781" s="27"/>
      <c r="L781" s="91">
        <f>K781*F781</f>
        <v>0</v>
      </c>
      <c r="M781" s="149">
        <f>J781+H781+L781</f>
        <v>0</v>
      </c>
      <c r="N781" s="15"/>
    </row>
    <row r="782" spans="1:14" s="2" customFormat="1" ht="15" customHeight="1">
      <c r="A782" s="58">
        <v>2</v>
      </c>
      <c r="B782" s="59" t="s">
        <v>34</v>
      </c>
      <c r="C782" s="4" t="s">
        <v>327</v>
      </c>
      <c r="D782" s="179" t="s">
        <v>139</v>
      </c>
      <c r="E782" s="24"/>
      <c r="F782" s="180">
        <v>11</v>
      </c>
      <c r="G782" s="26"/>
      <c r="H782" s="25">
        <f>G782*F782</f>
        <v>0</v>
      </c>
      <c r="I782" s="26"/>
      <c r="J782" s="148">
        <f>I782*F782</f>
        <v>0</v>
      </c>
      <c r="K782" s="27"/>
      <c r="L782" s="91">
        <f>K782*F782</f>
        <v>0</v>
      </c>
      <c r="M782" s="149">
        <f>J782+H782+L782</f>
        <v>0</v>
      </c>
      <c r="N782" s="15"/>
    </row>
    <row r="783" spans="1:14" s="2" customFormat="1" ht="15" customHeight="1">
      <c r="A783" s="58">
        <v>3</v>
      </c>
      <c r="B783" s="59" t="s">
        <v>34</v>
      </c>
      <c r="C783" s="4" t="s">
        <v>324</v>
      </c>
      <c r="D783" s="179" t="s">
        <v>139</v>
      </c>
      <c r="E783" s="24"/>
      <c r="F783" s="180">
        <v>2</v>
      </c>
      <c r="G783" s="26"/>
      <c r="H783" s="25">
        <f>G783*F783</f>
        <v>0</v>
      </c>
      <c r="I783" s="26"/>
      <c r="J783" s="148">
        <f>I783*F783</f>
        <v>0</v>
      </c>
      <c r="K783" s="27"/>
      <c r="L783" s="91">
        <f>K783*F783</f>
        <v>0</v>
      </c>
      <c r="M783" s="149">
        <f>J783+H783+L783</f>
        <v>0</v>
      </c>
      <c r="N783" s="15"/>
    </row>
    <row r="784" spans="1:14" s="2" customFormat="1" ht="15" customHeight="1">
      <c r="A784" s="58">
        <v>4</v>
      </c>
      <c r="B784" s="59" t="s">
        <v>34</v>
      </c>
      <c r="C784" s="4" t="s">
        <v>325</v>
      </c>
      <c r="D784" s="179" t="s">
        <v>139</v>
      </c>
      <c r="E784" s="24"/>
      <c r="F784" s="180">
        <v>2</v>
      </c>
      <c r="G784" s="26"/>
      <c r="H784" s="25">
        <f>G784*F784</f>
        <v>0</v>
      </c>
      <c r="I784" s="26"/>
      <c r="J784" s="148">
        <f>I784*F784</f>
        <v>0</v>
      </c>
      <c r="K784" s="27"/>
      <c r="L784" s="91">
        <f>K784*F784</f>
        <v>0</v>
      </c>
      <c r="M784" s="149">
        <f>J784+H784+L784</f>
        <v>0</v>
      </c>
      <c r="N784" s="15"/>
    </row>
    <row r="785" spans="1:14" s="2" customFormat="1" ht="15" customHeight="1">
      <c r="A785" s="58">
        <v>5</v>
      </c>
      <c r="B785" s="59" t="s">
        <v>34</v>
      </c>
      <c r="C785" s="4" t="s">
        <v>328</v>
      </c>
      <c r="D785" s="179" t="s">
        <v>97</v>
      </c>
      <c r="E785" s="24"/>
      <c r="F785" s="25">
        <v>60</v>
      </c>
      <c r="G785" s="26"/>
      <c r="H785" s="25">
        <f>G785*F785</f>
        <v>0</v>
      </c>
      <c r="I785" s="26"/>
      <c r="J785" s="148">
        <f>I785*F785</f>
        <v>0</v>
      </c>
      <c r="K785" s="27"/>
      <c r="L785" s="91">
        <f>K785*F785</f>
        <v>0</v>
      </c>
      <c r="M785" s="149">
        <f>J785+H785+L785</f>
        <v>0</v>
      </c>
      <c r="N785" s="15"/>
    </row>
    <row r="786" spans="1:14" s="2" customFormat="1" ht="15" customHeight="1">
      <c r="A786" s="18"/>
      <c r="B786" s="19"/>
      <c r="C786" s="35" t="s">
        <v>10</v>
      </c>
      <c r="D786" s="165"/>
      <c r="E786" s="166"/>
      <c r="F786" s="167"/>
      <c r="G786" s="167"/>
      <c r="H786" s="5">
        <f>SUM(H764:H785)</f>
        <v>0</v>
      </c>
      <c r="I786" s="167"/>
      <c r="J786" s="6">
        <f>SUM(J764:J785)</f>
        <v>0</v>
      </c>
      <c r="K786" s="168"/>
      <c r="L786" s="7">
        <f>SUM(L764:L785)</f>
        <v>0</v>
      </c>
      <c r="M786" s="12">
        <f>SUM(M764:M785)</f>
        <v>0</v>
      </c>
      <c r="N786" s="15"/>
    </row>
    <row r="787" spans="1:14" s="2" customFormat="1" ht="15" customHeight="1" thickBot="1">
      <c r="A787" s="20"/>
      <c r="B787" s="8"/>
      <c r="C787" s="36" t="s">
        <v>78</v>
      </c>
      <c r="D787" s="8"/>
      <c r="E787" s="22"/>
      <c r="F787" s="9"/>
      <c r="G787" s="9"/>
      <c r="H787" s="9">
        <f>H781+H777</f>
        <v>0</v>
      </c>
      <c r="I787" s="9"/>
      <c r="J787" s="9"/>
      <c r="K787" s="10"/>
      <c r="L787" s="10"/>
      <c r="M787" s="11">
        <f>H787+J787+L787</f>
        <v>0</v>
      </c>
      <c r="N787" s="15"/>
    </row>
    <row r="788" spans="1:14" s="2" customFormat="1" ht="15" customHeight="1">
      <c r="A788" s="132"/>
      <c r="B788" s="133"/>
      <c r="C788" s="134" t="s">
        <v>26</v>
      </c>
      <c r="D788" s="135"/>
      <c r="E788" s="136"/>
      <c r="F788" s="136"/>
      <c r="G788" s="136"/>
      <c r="H788" s="136"/>
      <c r="I788" s="136"/>
      <c r="J788" s="136"/>
      <c r="K788" s="137"/>
      <c r="L788" s="137"/>
      <c r="M788" s="138">
        <f>H786*D788</f>
        <v>0</v>
      </c>
      <c r="N788" s="15"/>
    </row>
    <row r="789" spans="1:14" s="2" customFormat="1" ht="15" customHeight="1">
      <c r="A789" s="139"/>
      <c r="B789" s="140"/>
      <c r="C789" s="141" t="s">
        <v>4</v>
      </c>
      <c r="D789" s="142"/>
      <c r="E789" s="90"/>
      <c r="F789" s="90"/>
      <c r="G789" s="90"/>
      <c r="H789" s="90"/>
      <c r="I789" s="90"/>
      <c r="J789" s="90"/>
      <c r="K789" s="92"/>
      <c r="L789" s="92"/>
      <c r="M789" s="93">
        <f>M786+M788</f>
        <v>0</v>
      </c>
      <c r="N789" s="15"/>
    </row>
    <row r="790" spans="1:14" s="2" customFormat="1" ht="15" customHeight="1">
      <c r="A790" s="139"/>
      <c r="B790" s="140"/>
      <c r="C790" s="141" t="s">
        <v>77</v>
      </c>
      <c r="D790" s="143"/>
      <c r="E790" s="90"/>
      <c r="F790" s="90"/>
      <c r="G790" s="90"/>
      <c r="H790" s="90"/>
      <c r="I790" s="90"/>
      <c r="J790" s="90"/>
      <c r="K790" s="92"/>
      <c r="L790" s="92"/>
      <c r="M790" s="93">
        <f>J786*D790</f>
        <v>0</v>
      </c>
      <c r="N790" s="15"/>
    </row>
    <row r="791" spans="1:14" s="2" customFormat="1" ht="15" customHeight="1">
      <c r="A791" s="144"/>
      <c r="B791" s="145"/>
      <c r="C791" s="146" t="s">
        <v>10</v>
      </c>
      <c r="D791" s="147"/>
      <c r="E791" s="148"/>
      <c r="F791" s="148"/>
      <c r="G791" s="148"/>
      <c r="H791" s="148"/>
      <c r="I791" s="148"/>
      <c r="J791" s="148"/>
      <c r="K791" s="91"/>
      <c r="L791" s="91"/>
      <c r="M791" s="149">
        <f>M790+M789</f>
        <v>0</v>
      </c>
      <c r="N791" s="15"/>
    </row>
    <row r="792" spans="1:14" s="2" customFormat="1" ht="15" customHeight="1">
      <c r="A792" s="144"/>
      <c r="B792" s="145"/>
      <c r="C792" s="146" t="s">
        <v>79</v>
      </c>
      <c r="D792" s="150"/>
      <c r="E792" s="148"/>
      <c r="F792" s="148"/>
      <c r="G792" s="148"/>
      <c r="H792" s="148"/>
      <c r="I792" s="148"/>
      <c r="J792" s="148"/>
      <c r="K792" s="91"/>
      <c r="L792" s="91"/>
      <c r="M792" s="149">
        <f>(M791-H787)*D792</f>
        <v>0</v>
      </c>
      <c r="N792" s="15"/>
    </row>
    <row r="793" spans="1:13" s="15" customFormat="1" ht="15" customHeight="1" thickBot="1">
      <c r="A793" s="20"/>
      <c r="B793" s="151"/>
      <c r="C793" s="152" t="s">
        <v>10</v>
      </c>
      <c r="D793" s="153"/>
      <c r="E793" s="154"/>
      <c r="F793" s="154"/>
      <c r="G793" s="154"/>
      <c r="H793" s="154"/>
      <c r="I793" s="154"/>
      <c r="J793" s="154"/>
      <c r="K793" s="155"/>
      <c r="L793" s="155"/>
      <c r="M793" s="156">
        <f>M792+M791</f>
        <v>0</v>
      </c>
    </row>
    <row r="794" spans="1:14" s="2" customFormat="1" ht="15" customHeight="1">
      <c r="A794" s="66"/>
      <c r="B794" s="66"/>
      <c r="C794" s="83"/>
      <c r="D794" s="66"/>
      <c r="E794" s="68"/>
      <c r="F794" s="68"/>
      <c r="G794" s="68"/>
      <c r="H794" s="68"/>
      <c r="I794" s="68"/>
      <c r="J794" s="68"/>
      <c r="K794" s="68"/>
      <c r="L794" s="68"/>
      <c r="M794" s="68"/>
      <c r="N794" s="15"/>
    </row>
    <row r="795" spans="1:18" s="2" customFormat="1" ht="15" customHeight="1">
      <c r="A795" s="66"/>
      <c r="B795" s="66"/>
      <c r="C795" s="83"/>
      <c r="D795" s="66"/>
      <c r="E795" s="68"/>
      <c r="F795" s="68"/>
      <c r="G795" s="68"/>
      <c r="H795" s="68"/>
      <c r="I795" s="68"/>
      <c r="J795" s="68"/>
      <c r="K795" s="68"/>
      <c r="L795" s="68"/>
      <c r="M795" s="68"/>
      <c r="N795" s="15"/>
      <c r="R795" s="33"/>
    </row>
    <row r="796" spans="1:14" s="2" customFormat="1" ht="15" customHeight="1">
      <c r="A796" s="66"/>
      <c r="B796" s="66"/>
      <c r="C796" s="83"/>
      <c r="D796" s="66"/>
      <c r="E796" s="68"/>
      <c r="F796" s="68"/>
      <c r="G796" s="68"/>
      <c r="H796" s="68"/>
      <c r="I796" s="68"/>
      <c r="J796" s="68"/>
      <c r="K796" s="68"/>
      <c r="L796" s="68"/>
      <c r="M796" s="68"/>
      <c r="N796" s="15"/>
    </row>
    <row r="797" spans="1:14" s="2" customFormat="1" ht="15" customHeight="1">
      <c r="A797" s="66"/>
      <c r="B797" s="66"/>
      <c r="C797" s="83"/>
      <c r="D797" s="66"/>
      <c r="E797" s="68"/>
      <c r="F797" s="68"/>
      <c r="G797" s="68"/>
      <c r="H797" s="68"/>
      <c r="I797" s="68"/>
      <c r="J797" s="68"/>
      <c r="K797" s="68"/>
      <c r="L797" s="68"/>
      <c r="M797" s="68"/>
      <c r="N797" s="15"/>
    </row>
    <row r="798" spans="1:14" s="2" customFormat="1" ht="15" customHeight="1">
      <c r="A798" s="66"/>
      <c r="B798" s="66"/>
      <c r="C798" s="83"/>
      <c r="D798" s="66"/>
      <c r="E798" s="68"/>
      <c r="F798" s="68"/>
      <c r="G798" s="68"/>
      <c r="H798" s="68"/>
      <c r="I798" s="68"/>
      <c r="J798" s="68"/>
      <c r="K798" s="68"/>
      <c r="L798" s="68"/>
      <c r="M798" s="68"/>
      <c r="N798" s="15"/>
    </row>
    <row r="799" spans="1:14" s="2" customFormat="1" ht="15" customHeight="1">
      <c r="A799" s="66"/>
      <c r="B799" s="66"/>
      <c r="C799" s="83"/>
      <c r="D799" s="66"/>
      <c r="E799" s="68"/>
      <c r="F799" s="68"/>
      <c r="G799" s="68"/>
      <c r="H799" s="68"/>
      <c r="I799" s="68"/>
      <c r="J799" s="68"/>
      <c r="K799" s="68"/>
      <c r="L799" s="68"/>
      <c r="M799" s="68"/>
      <c r="N799" s="15"/>
    </row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 thickBot="1"/>
    <row r="813" spans="1:13" ht="16.5" customHeight="1">
      <c r="A813" s="254" t="s">
        <v>163</v>
      </c>
      <c r="B813" s="255"/>
      <c r="C813" s="255"/>
      <c r="D813" s="255"/>
      <c r="E813" s="255"/>
      <c r="F813" s="255"/>
      <c r="G813" s="255"/>
      <c r="H813" s="255"/>
      <c r="I813" s="255"/>
      <c r="J813" s="255"/>
      <c r="K813" s="255"/>
      <c r="L813" s="255"/>
      <c r="M813" s="256"/>
    </row>
    <row r="814" spans="1:13" ht="16.5" customHeight="1" thickBot="1">
      <c r="A814" s="257"/>
      <c r="B814" s="258"/>
      <c r="C814" s="258"/>
      <c r="D814" s="258"/>
      <c r="E814" s="258"/>
      <c r="F814" s="258"/>
      <c r="G814" s="258"/>
      <c r="H814" s="258"/>
      <c r="I814" s="258"/>
      <c r="J814" s="258"/>
      <c r="K814" s="258"/>
      <c r="L814" s="258"/>
      <c r="M814" s="259"/>
    </row>
    <row r="815" spans="1:13" ht="16.5" customHeight="1">
      <c r="A815" s="260" t="s">
        <v>0</v>
      </c>
      <c r="B815" s="262" t="s">
        <v>17</v>
      </c>
      <c r="C815" s="224" t="s">
        <v>18</v>
      </c>
      <c r="D815" s="264" t="s">
        <v>19</v>
      </c>
      <c r="E815" s="264" t="s">
        <v>1</v>
      </c>
      <c r="F815" s="264"/>
      <c r="G815" s="266" t="s">
        <v>22</v>
      </c>
      <c r="H815" s="267"/>
      <c r="I815" s="267"/>
      <c r="J815" s="267"/>
      <c r="K815" s="267"/>
      <c r="L815" s="268"/>
      <c r="M815" s="236" t="s">
        <v>4</v>
      </c>
    </row>
    <row r="816" spans="1:13" ht="16.5" customHeight="1">
      <c r="A816" s="261"/>
      <c r="B816" s="263"/>
      <c r="C816" s="225"/>
      <c r="D816" s="265"/>
      <c r="E816" s="218" t="s">
        <v>24</v>
      </c>
      <c r="F816" s="218" t="s">
        <v>25</v>
      </c>
      <c r="G816" s="218" t="s">
        <v>2</v>
      </c>
      <c r="H816" s="223"/>
      <c r="I816" s="218" t="s">
        <v>3</v>
      </c>
      <c r="J816" s="218"/>
      <c r="K816" s="234" t="s">
        <v>21</v>
      </c>
      <c r="L816" s="235"/>
      <c r="M816" s="237"/>
    </row>
    <row r="817" spans="1:13" ht="34.5" customHeight="1">
      <c r="A817" s="261"/>
      <c r="B817" s="263"/>
      <c r="C817" s="225"/>
      <c r="D817" s="265"/>
      <c r="E817" s="218"/>
      <c r="F817" s="218"/>
      <c r="G817" s="203" t="s">
        <v>23</v>
      </c>
      <c r="H817" s="203" t="s">
        <v>4</v>
      </c>
      <c r="I817" s="203" t="s">
        <v>23</v>
      </c>
      <c r="J817" s="203" t="s">
        <v>4</v>
      </c>
      <c r="K817" s="203" t="s">
        <v>23</v>
      </c>
      <c r="L817" s="203" t="s">
        <v>4</v>
      </c>
      <c r="M817" s="237"/>
    </row>
    <row r="818" spans="1:13" ht="16.5" customHeight="1" thickBot="1">
      <c r="A818" s="23">
        <v>1</v>
      </c>
      <c r="B818" s="181">
        <v>2</v>
      </c>
      <c r="C818" s="85" t="s">
        <v>20</v>
      </c>
      <c r="D818" s="181">
        <v>4</v>
      </c>
      <c r="E818" s="181">
        <v>5</v>
      </c>
      <c r="F818" s="86">
        <v>6</v>
      </c>
      <c r="G818" s="86">
        <v>7</v>
      </c>
      <c r="H818" s="86">
        <v>8</v>
      </c>
      <c r="I818" s="86">
        <v>8</v>
      </c>
      <c r="J818" s="86">
        <v>10</v>
      </c>
      <c r="K818" s="87">
        <v>11</v>
      </c>
      <c r="L818" s="87">
        <v>12</v>
      </c>
      <c r="M818" s="88">
        <v>13</v>
      </c>
    </row>
    <row r="819" spans="1:13" ht="15" customHeight="1">
      <c r="A819" s="250">
        <v>1</v>
      </c>
      <c r="B819" s="182" t="s">
        <v>164</v>
      </c>
      <c r="C819" s="183" t="s">
        <v>165</v>
      </c>
      <c r="D819" s="184" t="s">
        <v>139</v>
      </c>
      <c r="E819" s="184"/>
      <c r="F819" s="89">
        <v>1</v>
      </c>
      <c r="G819" s="185"/>
      <c r="H819" s="89"/>
      <c r="I819" s="185"/>
      <c r="J819" s="90"/>
      <c r="K819" s="186"/>
      <c r="L819" s="92"/>
      <c r="M819" s="93"/>
    </row>
    <row r="820" spans="1:13" ht="15" customHeight="1">
      <c r="A820" s="251"/>
      <c r="B820" s="182"/>
      <c r="C820" s="183" t="s">
        <v>29</v>
      </c>
      <c r="D820" s="184" t="s">
        <v>27</v>
      </c>
      <c r="E820" s="184">
        <v>4.98</v>
      </c>
      <c r="F820" s="89">
        <f>F819*E820</f>
        <v>4.98</v>
      </c>
      <c r="G820" s="185"/>
      <c r="H820" s="89">
        <f aca="true" t="shared" si="48" ref="H820:H852">G820*F820</f>
        <v>0</v>
      </c>
      <c r="I820" s="185"/>
      <c r="J820" s="90">
        <f aca="true" t="shared" si="49" ref="J820:J852">I820*F820</f>
        <v>0</v>
      </c>
      <c r="K820" s="186"/>
      <c r="L820" s="92">
        <f aca="true" t="shared" si="50" ref="L820:L852">K820*F820</f>
        <v>0</v>
      </c>
      <c r="M820" s="93">
        <f>H820+J820+L820</f>
        <v>0</v>
      </c>
    </row>
    <row r="821" spans="1:13" ht="15" customHeight="1">
      <c r="A821" s="251"/>
      <c r="B821" s="182"/>
      <c r="C821" s="183" t="s">
        <v>30</v>
      </c>
      <c r="D821" s="184" t="s">
        <v>28</v>
      </c>
      <c r="E821" s="184">
        <v>0.08</v>
      </c>
      <c r="F821" s="89">
        <f>F819*E821</f>
        <v>0.08</v>
      </c>
      <c r="G821" s="185"/>
      <c r="H821" s="89">
        <f t="shared" si="48"/>
        <v>0</v>
      </c>
      <c r="I821" s="185"/>
      <c r="J821" s="90">
        <f t="shared" si="49"/>
        <v>0</v>
      </c>
      <c r="K821" s="186"/>
      <c r="L821" s="92">
        <f t="shared" si="50"/>
        <v>0</v>
      </c>
      <c r="M821" s="93">
        <f>H821+J821+L821</f>
        <v>0</v>
      </c>
    </row>
    <row r="822" spans="1:13" ht="15" customHeight="1">
      <c r="A822" s="251"/>
      <c r="B822" s="182"/>
      <c r="C822" s="183" t="s">
        <v>166</v>
      </c>
      <c r="D822" s="184" t="s">
        <v>139</v>
      </c>
      <c r="E822" s="184">
        <v>1</v>
      </c>
      <c r="F822" s="89">
        <f>F819*E822</f>
        <v>1</v>
      </c>
      <c r="G822" s="185"/>
      <c r="H822" s="89">
        <f t="shared" si="48"/>
        <v>0</v>
      </c>
      <c r="I822" s="185"/>
      <c r="J822" s="90">
        <f t="shared" si="49"/>
        <v>0</v>
      </c>
      <c r="K822" s="186"/>
      <c r="L822" s="92">
        <f t="shared" si="50"/>
        <v>0</v>
      </c>
      <c r="M822" s="93">
        <f>H822+J822+L822</f>
        <v>0</v>
      </c>
    </row>
    <row r="823" spans="1:13" ht="15" customHeight="1">
      <c r="A823" s="252"/>
      <c r="B823" s="182"/>
      <c r="C823" s="183" t="s">
        <v>31</v>
      </c>
      <c r="D823" s="184" t="s">
        <v>28</v>
      </c>
      <c r="E823" s="184">
        <v>0.23</v>
      </c>
      <c r="F823" s="89">
        <f>F819*E823</f>
        <v>0.23</v>
      </c>
      <c r="G823" s="185"/>
      <c r="H823" s="89">
        <f t="shared" si="48"/>
        <v>0</v>
      </c>
      <c r="I823" s="185"/>
      <c r="J823" s="90">
        <f t="shared" si="49"/>
        <v>0</v>
      </c>
      <c r="K823" s="186"/>
      <c r="L823" s="92">
        <f t="shared" si="50"/>
        <v>0</v>
      </c>
      <c r="M823" s="93">
        <f>H823+J823+L823</f>
        <v>0</v>
      </c>
    </row>
    <row r="824" spans="1:14" s="2" customFormat="1" ht="15" customHeight="1">
      <c r="A824" s="58">
        <v>2</v>
      </c>
      <c r="B824" s="59" t="s">
        <v>34</v>
      </c>
      <c r="C824" s="62" t="s">
        <v>167</v>
      </c>
      <c r="D824" s="179" t="s">
        <v>139</v>
      </c>
      <c r="E824" s="179"/>
      <c r="F824" s="25">
        <v>1</v>
      </c>
      <c r="G824" s="26"/>
      <c r="H824" s="89">
        <f t="shared" si="48"/>
        <v>0</v>
      </c>
      <c r="I824" s="26"/>
      <c r="J824" s="90">
        <f>I824*F824</f>
        <v>0</v>
      </c>
      <c r="K824" s="27"/>
      <c r="L824" s="92">
        <f t="shared" si="50"/>
        <v>0</v>
      </c>
      <c r="M824" s="93">
        <f>H824+J824+L824</f>
        <v>0</v>
      </c>
      <c r="N824" s="15"/>
    </row>
    <row r="825" spans="1:14" s="2" customFormat="1" ht="15" customHeight="1">
      <c r="A825" s="253">
        <v>3</v>
      </c>
      <c r="B825" s="61" t="s">
        <v>168</v>
      </c>
      <c r="C825" s="62" t="s">
        <v>335</v>
      </c>
      <c r="D825" s="179" t="s">
        <v>63</v>
      </c>
      <c r="E825" s="187"/>
      <c r="F825" s="180">
        <v>2.5</v>
      </c>
      <c r="G825" s="26"/>
      <c r="H825" s="89"/>
      <c r="I825" s="26"/>
      <c r="J825" s="90"/>
      <c r="K825" s="27"/>
      <c r="L825" s="92"/>
      <c r="M825" s="93"/>
      <c r="N825" s="15"/>
    </row>
    <row r="826" spans="1:14" s="2" customFormat="1" ht="15" customHeight="1">
      <c r="A826" s="251"/>
      <c r="B826" s="59"/>
      <c r="C826" s="62" t="s">
        <v>29</v>
      </c>
      <c r="D826" s="179" t="s">
        <v>27</v>
      </c>
      <c r="E826" s="179">
        <v>0.37</v>
      </c>
      <c r="F826" s="180">
        <f>F825*E826</f>
        <v>0.925</v>
      </c>
      <c r="G826" s="26"/>
      <c r="H826" s="89">
        <f t="shared" si="48"/>
        <v>0</v>
      </c>
      <c r="I826" s="26"/>
      <c r="J826" s="90">
        <f t="shared" si="49"/>
        <v>0</v>
      </c>
      <c r="K826" s="27"/>
      <c r="L826" s="92">
        <f t="shared" si="50"/>
        <v>0</v>
      </c>
      <c r="M826" s="93">
        <f aca="true" t="shared" si="51" ref="M826:M847">H826+J826+L826</f>
        <v>0</v>
      </c>
      <c r="N826" s="15"/>
    </row>
    <row r="827" spans="1:14" s="2" customFormat="1" ht="15" customHeight="1">
      <c r="A827" s="251"/>
      <c r="B827" s="59"/>
      <c r="C827" s="62" t="s">
        <v>30</v>
      </c>
      <c r="D827" s="179" t="s">
        <v>28</v>
      </c>
      <c r="E827" s="187">
        <v>0.0136</v>
      </c>
      <c r="F827" s="180">
        <f>F825*E827</f>
        <v>0.033999999999999996</v>
      </c>
      <c r="G827" s="26"/>
      <c r="H827" s="89">
        <f t="shared" si="48"/>
        <v>0</v>
      </c>
      <c r="I827" s="26"/>
      <c r="J827" s="90">
        <f t="shared" si="49"/>
        <v>0</v>
      </c>
      <c r="K827" s="27"/>
      <c r="L827" s="92">
        <f t="shared" si="50"/>
        <v>0</v>
      </c>
      <c r="M827" s="93">
        <f t="shared" si="51"/>
        <v>0</v>
      </c>
      <c r="N827" s="15"/>
    </row>
    <row r="828" spans="1:14" s="2" customFormat="1" ht="15" customHeight="1">
      <c r="A828" s="251"/>
      <c r="B828" s="59"/>
      <c r="C828" s="62" t="s">
        <v>334</v>
      </c>
      <c r="D828" s="179" t="s">
        <v>63</v>
      </c>
      <c r="E828" s="179">
        <v>1</v>
      </c>
      <c r="F828" s="180">
        <f>F825*E828</f>
        <v>2.5</v>
      </c>
      <c r="G828" s="26"/>
      <c r="H828" s="89">
        <f t="shared" si="48"/>
        <v>0</v>
      </c>
      <c r="I828" s="26"/>
      <c r="J828" s="90">
        <f t="shared" si="49"/>
        <v>0</v>
      </c>
      <c r="K828" s="27"/>
      <c r="L828" s="92">
        <f t="shared" si="50"/>
        <v>0</v>
      </c>
      <c r="M828" s="93">
        <f t="shared" si="51"/>
        <v>0</v>
      </c>
      <c r="N828" s="15"/>
    </row>
    <row r="829" spans="1:29" s="2" customFormat="1" ht="15" customHeight="1">
      <c r="A829" s="252"/>
      <c r="B829" s="59"/>
      <c r="C829" s="62" t="s">
        <v>31</v>
      </c>
      <c r="D829" s="179" t="s">
        <v>28</v>
      </c>
      <c r="E829" s="187">
        <v>0.0163</v>
      </c>
      <c r="F829" s="180">
        <f>F825*E829</f>
        <v>0.040749999999999995</v>
      </c>
      <c r="G829" s="26"/>
      <c r="H829" s="89">
        <f t="shared" si="48"/>
        <v>0</v>
      </c>
      <c r="I829" s="26"/>
      <c r="J829" s="90">
        <f t="shared" si="49"/>
        <v>0</v>
      </c>
      <c r="K829" s="27"/>
      <c r="L829" s="92">
        <f t="shared" si="50"/>
        <v>0</v>
      </c>
      <c r="M829" s="93">
        <f t="shared" si="51"/>
        <v>0</v>
      </c>
      <c r="N829" s="15"/>
      <c r="AC829" s="3"/>
    </row>
    <row r="830" spans="1:29" s="2" customFormat="1" ht="15" customHeight="1">
      <c r="A830" s="253">
        <v>4</v>
      </c>
      <c r="B830" s="61" t="s">
        <v>168</v>
      </c>
      <c r="C830" s="62" t="s">
        <v>336</v>
      </c>
      <c r="D830" s="179" t="s">
        <v>63</v>
      </c>
      <c r="E830" s="187"/>
      <c r="F830" s="180">
        <v>21</v>
      </c>
      <c r="G830" s="26"/>
      <c r="H830" s="89"/>
      <c r="I830" s="26"/>
      <c r="J830" s="90"/>
      <c r="K830" s="27"/>
      <c r="L830" s="92"/>
      <c r="M830" s="93"/>
      <c r="N830" s="15"/>
      <c r="AC830" s="3"/>
    </row>
    <row r="831" spans="1:29" s="2" customFormat="1" ht="15" customHeight="1">
      <c r="A831" s="251"/>
      <c r="B831" s="59"/>
      <c r="C831" s="62" t="s">
        <v>29</v>
      </c>
      <c r="D831" s="179" t="s">
        <v>27</v>
      </c>
      <c r="E831" s="179">
        <v>0.37</v>
      </c>
      <c r="F831" s="180">
        <f>F830*E831</f>
        <v>7.77</v>
      </c>
      <c r="G831" s="26"/>
      <c r="H831" s="89">
        <f aca="true" t="shared" si="52" ref="H831:H844">G831*F831</f>
        <v>0</v>
      </c>
      <c r="I831" s="26"/>
      <c r="J831" s="90">
        <f aca="true" t="shared" si="53" ref="J831:J844">I831*F831</f>
        <v>0</v>
      </c>
      <c r="K831" s="27"/>
      <c r="L831" s="92">
        <f aca="true" t="shared" si="54" ref="L831:L844">K831*F831</f>
        <v>0</v>
      </c>
      <c r="M831" s="93">
        <f t="shared" si="51"/>
        <v>0</v>
      </c>
      <c r="N831" s="15"/>
      <c r="AC831" s="3"/>
    </row>
    <row r="832" spans="1:29" s="2" customFormat="1" ht="15" customHeight="1">
      <c r="A832" s="251"/>
      <c r="B832" s="59"/>
      <c r="C832" s="62" t="s">
        <v>30</v>
      </c>
      <c r="D832" s="179" t="s">
        <v>28</v>
      </c>
      <c r="E832" s="187">
        <v>0.0136</v>
      </c>
      <c r="F832" s="180">
        <f>F830*E832</f>
        <v>0.28559999999999997</v>
      </c>
      <c r="G832" s="26"/>
      <c r="H832" s="89">
        <f t="shared" si="52"/>
        <v>0</v>
      </c>
      <c r="I832" s="26"/>
      <c r="J832" s="90">
        <f t="shared" si="53"/>
        <v>0</v>
      </c>
      <c r="K832" s="27"/>
      <c r="L832" s="92">
        <f t="shared" si="54"/>
        <v>0</v>
      </c>
      <c r="M832" s="93">
        <f t="shared" si="51"/>
        <v>0</v>
      </c>
      <c r="N832" s="15"/>
      <c r="AC832" s="3"/>
    </row>
    <row r="833" spans="1:29" s="2" customFormat="1" ht="15" customHeight="1">
      <c r="A833" s="251"/>
      <c r="B833" s="59"/>
      <c r="C833" s="62" t="s">
        <v>337</v>
      </c>
      <c r="D833" s="179" t="s">
        <v>63</v>
      </c>
      <c r="E833" s="179">
        <v>1</v>
      </c>
      <c r="F833" s="180">
        <f>F830*E833</f>
        <v>21</v>
      </c>
      <c r="G833" s="26"/>
      <c r="H833" s="89">
        <f t="shared" si="52"/>
        <v>0</v>
      </c>
      <c r="I833" s="26"/>
      <c r="J833" s="90">
        <f t="shared" si="53"/>
        <v>0</v>
      </c>
      <c r="K833" s="27"/>
      <c r="L833" s="92">
        <f t="shared" si="54"/>
        <v>0</v>
      </c>
      <c r="M833" s="93">
        <f t="shared" si="51"/>
        <v>0</v>
      </c>
      <c r="N833" s="15"/>
      <c r="AC833" s="3"/>
    </row>
    <row r="834" spans="1:29" s="2" customFormat="1" ht="15" customHeight="1">
      <c r="A834" s="252"/>
      <c r="B834" s="59"/>
      <c r="C834" s="62" t="s">
        <v>31</v>
      </c>
      <c r="D834" s="179" t="s">
        <v>28</v>
      </c>
      <c r="E834" s="187">
        <v>0.0163</v>
      </c>
      <c r="F834" s="180">
        <f>F830*E834</f>
        <v>0.3423</v>
      </c>
      <c r="G834" s="26"/>
      <c r="H834" s="89">
        <f t="shared" si="52"/>
        <v>0</v>
      </c>
      <c r="I834" s="26"/>
      <c r="J834" s="90">
        <f t="shared" si="53"/>
        <v>0</v>
      </c>
      <c r="K834" s="27"/>
      <c r="L834" s="92">
        <f t="shared" si="54"/>
        <v>0</v>
      </c>
      <c r="M834" s="93">
        <f t="shared" si="51"/>
        <v>0</v>
      </c>
      <c r="N834" s="15"/>
      <c r="AC834" s="3"/>
    </row>
    <row r="835" spans="1:14" s="2" customFormat="1" ht="15" customHeight="1">
      <c r="A835" s="253">
        <v>5</v>
      </c>
      <c r="B835" s="61" t="s">
        <v>338</v>
      </c>
      <c r="C835" s="62" t="s">
        <v>339</v>
      </c>
      <c r="D835" s="179" t="s">
        <v>63</v>
      </c>
      <c r="E835" s="187"/>
      <c r="F835" s="180">
        <v>0.5</v>
      </c>
      <c r="G835" s="26"/>
      <c r="H835" s="89"/>
      <c r="I835" s="26"/>
      <c r="J835" s="90"/>
      <c r="K835" s="27"/>
      <c r="L835" s="92"/>
      <c r="M835" s="93"/>
      <c r="N835" s="15"/>
    </row>
    <row r="836" spans="1:14" s="2" customFormat="1" ht="15" customHeight="1">
      <c r="A836" s="251"/>
      <c r="B836" s="59"/>
      <c r="C836" s="62" t="s">
        <v>29</v>
      </c>
      <c r="D836" s="179" t="s">
        <v>27</v>
      </c>
      <c r="E836" s="179">
        <v>0.571</v>
      </c>
      <c r="F836" s="180">
        <f>F835*E836</f>
        <v>0.2855</v>
      </c>
      <c r="G836" s="26"/>
      <c r="H836" s="89">
        <f t="shared" si="52"/>
        <v>0</v>
      </c>
      <c r="I836" s="26"/>
      <c r="J836" s="90">
        <f t="shared" si="53"/>
        <v>0</v>
      </c>
      <c r="K836" s="27"/>
      <c r="L836" s="92">
        <f t="shared" si="54"/>
        <v>0</v>
      </c>
      <c r="M836" s="93">
        <f t="shared" si="51"/>
        <v>0</v>
      </c>
      <c r="N836" s="15"/>
    </row>
    <row r="837" spans="1:14" s="2" customFormat="1" ht="15" customHeight="1">
      <c r="A837" s="251"/>
      <c r="B837" s="59"/>
      <c r="C837" s="62" t="s">
        <v>30</v>
      </c>
      <c r="D837" s="179" t="s">
        <v>28</v>
      </c>
      <c r="E837" s="187">
        <v>0.0398</v>
      </c>
      <c r="F837" s="180">
        <f>F835*E837</f>
        <v>0.0199</v>
      </c>
      <c r="G837" s="26"/>
      <c r="H837" s="89">
        <f t="shared" si="52"/>
        <v>0</v>
      </c>
      <c r="I837" s="26"/>
      <c r="J837" s="90">
        <f t="shared" si="53"/>
        <v>0</v>
      </c>
      <c r="K837" s="27"/>
      <c r="L837" s="92">
        <f t="shared" si="54"/>
        <v>0</v>
      </c>
      <c r="M837" s="93">
        <f t="shared" si="51"/>
        <v>0</v>
      </c>
      <c r="N837" s="15"/>
    </row>
    <row r="838" spans="1:14" s="2" customFormat="1" ht="15" customHeight="1">
      <c r="A838" s="251"/>
      <c r="B838" s="59"/>
      <c r="C838" s="62" t="s">
        <v>340</v>
      </c>
      <c r="D838" s="179" t="s">
        <v>63</v>
      </c>
      <c r="E838" s="179">
        <v>1</v>
      </c>
      <c r="F838" s="180">
        <f>F835*E838</f>
        <v>0.5</v>
      </c>
      <c r="G838" s="26"/>
      <c r="H838" s="89">
        <f t="shared" si="52"/>
        <v>0</v>
      </c>
      <c r="I838" s="26"/>
      <c r="J838" s="90">
        <f t="shared" si="53"/>
        <v>0</v>
      </c>
      <c r="K838" s="27"/>
      <c r="L838" s="92">
        <f t="shared" si="54"/>
        <v>0</v>
      </c>
      <c r="M838" s="93">
        <f t="shared" si="51"/>
        <v>0</v>
      </c>
      <c r="N838" s="15"/>
    </row>
    <row r="839" spans="1:14" s="2" customFormat="1" ht="15" customHeight="1">
      <c r="A839" s="252"/>
      <c r="B839" s="59"/>
      <c r="C839" s="62" t="s">
        <v>31</v>
      </c>
      <c r="D839" s="179" t="s">
        <v>28</v>
      </c>
      <c r="E839" s="187">
        <v>0.0462</v>
      </c>
      <c r="F839" s="180">
        <f>F835*E839</f>
        <v>0.0231</v>
      </c>
      <c r="G839" s="26"/>
      <c r="H839" s="89">
        <f t="shared" si="52"/>
        <v>0</v>
      </c>
      <c r="I839" s="26"/>
      <c r="J839" s="90">
        <f t="shared" si="53"/>
        <v>0</v>
      </c>
      <c r="K839" s="27"/>
      <c r="L839" s="92">
        <f t="shared" si="54"/>
        <v>0</v>
      </c>
      <c r="M839" s="93">
        <f t="shared" si="51"/>
        <v>0</v>
      </c>
      <c r="N839" s="15"/>
    </row>
    <row r="840" spans="1:14" s="2" customFormat="1" ht="15" customHeight="1">
      <c r="A840" s="253">
        <v>6</v>
      </c>
      <c r="B840" s="61" t="s">
        <v>341</v>
      </c>
      <c r="C840" s="62" t="s">
        <v>342</v>
      </c>
      <c r="D840" s="179" t="s">
        <v>63</v>
      </c>
      <c r="E840" s="187"/>
      <c r="F840" s="180">
        <v>0.5</v>
      </c>
      <c r="G840" s="26"/>
      <c r="H840" s="89"/>
      <c r="I840" s="26"/>
      <c r="J840" s="90"/>
      <c r="K840" s="27"/>
      <c r="L840" s="92"/>
      <c r="M840" s="93"/>
      <c r="N840" s="15"/>
    </row>
    <row r="841" spans="1:14" s="2" customFormat="1" ht="15" customHeight="1">
      <c r="A841" s="251"/>
      <c r="B841" s="59"/>
      <c r="C841" s="62" t="s">
        <v>29</v>
      </c>
      <c r="D841" s="179" t="s">
        <v>27</v>
      </c>
      <c r="E841" s="179">
        <v>1.51</v>
      </c>
      <c r="F841" s="180">
        <f>F840*E841</f>
        <v>0.755</v>
      </c>
      <c r="G841" s="26"/>
      <c r="H841" s="89">
        <f t="shared" si="52"/>
        <v>0</v>
      </c>
      <c r="I841" s="26"/>
      <c r="J841" s="90">
        <f t="shared" si="53"/>
        <v>0</v>
      </c>
      <c r="K841" s="27"/>
      <c r="L841" s="92">
        <f t="shared" si="54"/>
        <v>0</v>
      </c>
      <c r="M841" s="93">
        <f t="shared" si="51"/>
        <v>0</v>
      </c>
      <c r="N841" s="15"/>
    </row>
    <row r="842" spans="1:14" s="2" customFormat="1" ht="15" customHeight="1">
      <c r="A842" s="251"/>
      <c r="B842" s="59"/>
      <c r="C842" s="62" t="s">
        <v>30</v>
      </c>
      <c r="D842" s="179" t="s">
        <v>28</v>
      </c>
      <c r="E842" s="187">
        <v>0.13</v>
      </c>
      <c r="F842" s="180">
        <f>F840*E842</f>
        <v>0.065</v>
      </c>
      <c r="G842" s="26"/>
      <c r="H842" s="89">
        <f t="shared" si="52"/>
        <v>0</v>
      </c>
      <c r="I842" s="26"/>
      <c r="J842" s="90">
        <f t="shared" si="53"/>
        <v>0</v>
      </c>
      <c r="K842" s="27"/>
      <c r="L842" s="92">
        <f t="shared" si="54"/>
        <v>0</v>
      </c>
      <c r="M842" s="93">
        <f t="shared" si="51"/>
        <v>0</v>
      </c>
      <c r="N842" s="15"/>
    </row>
    <row r="843" spans="1:14" s="2" customFormat="1" ht="15" customHeight="1">
      <c r="A843" s="251"/>
      <c r="B843" s="59"/>
      <c r="C843" s="62" t="s">
        <v>343</v>
      </c>
      <c r="D843" s="179" t="s">
        <v>63</v>
      </c>
      <c r="E843" s="179">
        <v>1</v>
      </c>
      <c r="F843" s="180">
        <f>F840*E843</f>
        <v>0.5</v>
      </c>
      <c r="G843" s="26"/>
      <c r="H843" s="89">
        <f t="shared" si="52"/>
        <v>0</v>
      </c>
      <c r="I843" s="26"/>
      <c r="J843" s="90">
        <f t="shared" si="53"/>
        <v>0</v>
      </c>
      <c r="K843" s="27"/>
      <c r="L843" s="92">
        <f t="shared" si="54"/>
        <v>0</v>
      </c>
      <c r="M843" s="93">
        <f t="shared" si="51"/>
        <v>0</v>
      </c>
      <c r="N843" s="15"/>
    </row>
    <row r="844" spans="1:14" s="2" customFormat="1" ht="15" customHeight="1">
      <c r="A844" s="252"/>
      <c r="B844" s="59"/>
      <c r="C844" s="62" t="s">
        <v>31</v>
      </c>
      <c r="D844" s="179" t="s">
        <v>28</v>
      </c>
      <c r="E844" s="187">
        <v>0.07</v>
      </c>
      <c r="F844" s="180">
        <f>F840*E844</f>
        <v>0.035</v>
      </c>
      <c r="G844" s="26"/>
      <c r="H844" s="89">
        <f t="shared" si="52"/>
        <v>0</v>
      </c>
      <c r="I844" s="26"/>
      <c r="J844" s="90">
        <f t="shared" si="53"/>
        <v>0</v>
      </c>
      <c r="K844" s="27"/>
      <c r="L844" s="92">
        <f t="shared" si="54"/>
        <v>0</v>
      </c>
      <c r="M844" s="93">
        <f t="shared" si="51"/>
        <v>0</v>
      </c>
      <c r="N844" s="15"/>
    </row>
    <row r="845" spans="1:14" s="2" customFormat="1" ht="15" customHeight="1">
      <c r="A845" s="58">
        <v>7</v>
      </c>
      <c r="B845" s="182" t="s">
        <v>34</v>
      </c>
      <c r="C845" s="62" t="s">
        <v>344</v>
      </c>
      <c r="D845" s="179" t="s">
        <v>139</v>
      </c>
      <c r="E845" s="179"/>
      <c r="F845" s="25">
        <v>2</v>
      </c>
      <c r="G845" s="26"/>
      <c r="H845" s="89">
        <f t="shared" si="48"/>
        <v>0</v>
      </c>
      <c r="I845" s="26"/>
      <c r="J845" s="90">
        <f t="shared" si="49"/>
        <v>0</v>
      </c>
      <c r="K845" s="27"/>
      <c r="L845" s="92">
        <f t="shared" si="50"/>
        <v>0</v>
      </c>
      <c r="M845" s="93">
        <f t="shared" si="51"/>
        <v>0</v>
      </c>
      <c r="N845" s="15"/>
    </row>
    <row r="846" spans="1:15" s="2" customFormat="1" ht="15" customHeight="1">
      <c r="A846" s="58">
        <v>8</v>
      </c>
      <c r="B846" s="182" t="s">
        <v>34</v>
      </c>
      <c r="C846" s="62" t="s">
        <v>269</v>
      </c>
      <c r="D846" s="179" t="s">
        <v>139</v>
      </c>
      <c r="E846" s="179"/>
      <c r="F846" s="180">
        <v>1</v>
      </c>
      <c r="G846" s="26"/>
      <c r="H846" s="89">
        <f t="shared" si="48"/>
        <v>0</v>
      </c>
      <c r="I846" s="26"/>
      <c r="J846" s="90">
        <f t="shared" si="49"/>
        <v>0</v>
      </c>
      <c r="K846" s="27"/>
      <c r="L846" s="92">
        <f t="shared" si="50"/>
        <v>0</v>
      </c>
      <c r="M846" s="93">
        <f t="shared" si="51"/>
        <v>0</v>
      </c>
      <c r="N846" s="15"/>
      <c r="O846" s="13"/>
    </row>
    <row r="847" spans="1:15" s="2" customFormat="1" ht="15" customHeight="1">
      <c r="A847" s="58">
        <v>9</v>
      </c>
      <c r="B847" s="182" t="s">
        <v>34</v>
      </c>
      <c r="C847" s="62" t="s">
        <v>345</v>
      </c>
      <c r="D847" s="179" t="s">
        <v>139</v>
      </c>
      <c r="E847" s="179"/>
      <c r="F847" s="180">
        <v>2</v>
      </c>
      <c r="G847" s="26"/>
      <c r="H847" s="89">
        <f t="shared" si="48"/>
        <v>0</v>
      </c>
      <c r="I847" s="26"/>
      <c r="J847" s="90">
        <f t="shared" si="49"/>
        <v>0</v>
      </c>
      <c r="K847" s="27"/>
      <c r="L847" s="92">
        <f t="shared" si="50"/>
        <v>0</v>
      </c>
      <c r="M847" s="93">
        <f t="shared" si="51"/>
        <v>0</v>
      </c>
      <c r="N847" s="15"/>
      <c r="O847" s="13"/>
    </row>
    <row r="848" spans="1:15" s="2" customFormat="1" ht="15" customHeight="1">
      <c r="A848" s="58">
        <v>10</v>
      </c>
      <c r="B848" s="182" t="s">
        <v>34</v>
      </c>
      <c r="C848" s="62" t="s">
        <v>346</v>
      </c>
      <c r="D848" s="179" t="s">
        <v>347</v>
      </c>
      <c r="E848" s="179"/>
      <c r="F848" s="180">
        <v>3.01</v>
      </c>
      <c r="G848" s="26"/>
      <c r="H848" s="89">
        <f t="shared" si="48"/>
        <v>0</v>
      </c>
      <c r="I848" s="26"/>
      <c r="J848" s="90">
        <f t="shared" si="49"/>
        <v>0</v>
      </c>
      <c r="K848" s="27"/>
      <c r="L848" s="92">
        <f t="shared" si="50"/>
        <v>0</v>
      </c>
      <c r="M848" s="93">
        <f aca="true" t="shared" si="55" ref="M848:M853">J848+H848+L848</f>
        <v>0</v>
      </c>
      <c r="N848" s="15"/>
      <c r="O848" s="13"/>
    </row>
    <row r="849" spans="1:15" s="2" customFormat="1" ht="15" customHeight="1">
      <c r="A849" s="58">
        <v>11</v>
      </c>
      <c r="B849" s="182" t="s">
        <v>34</v>
      </c>
      <c r="C849" s="62" t="s">
        <v>348</v>
      </c>
      <c r="D849" s="179" t="s">
        <v>139</v>
      </c>
      <c r="E849" s="179"/>
      <c r="F849" s="180">
        <v>2</v>
      </c>
      <c r="G849" s="26"/>
      <c r="H849" s="89">
        <f t="shared" si="48"/>
        <v>0</v>
      </c>
      <c r="I849" s="26"/>
      <c r="J849" s="90">
        <f t="shared" si="49"/>
        <v>0</v>
      </c>
      <c r="K849" s="27"/>
      <c r="L849" s="92">
        <f t="shared" si="50"/>
        <v>0</v>
      </c>
      <c r="M849" s="93">
        <f t="shared" si="55"/>
        <v>0</v>
      </c>
      <c r="N849" s="15"/>
      <c r="O849" s="13"/>
    </row>
    <row r="850" spans="1:15" s="2" customFormat="1" ht="15" customHeight="1">
      <c r="A850" s="58">
        <v>12</v>
      </c>
      <c r="B850" s="182" t="s">
        <v>34</v>
      </c>
      <c r="C850" s="62" t="s">
        <v>349</v>
      </c>
      <c r="D850" s="179" t="s">
        <v>63</v>
      </c>
      <c r="E850" s="179"/>
      <c r="F850" s="180">
        <v>1.5</v>
      </c>
      <c r="G850" s="26"/>
      <c r="H850" s="89">
        <f t="shared" si="48"/>
        <v>0</v>
      </c>
      <c r="I850" s="26"/>
      <c r="J850" s="90">
        <f t="shared" si="49"/>
        <v>0</v>
      </c>
      <c r="K850" s="27"/>
      <c r="L850" s="92">
        <f t="shared" si="50"/>
        <v>0</v>
      </c>
      <c r="M850" s="93">
        <f t="shared" si="55"/>
        <v>0</v>
      </c>
      <c r="N850" s="15"/>
      <c r="O850" s="13"/>
    </row>
    <row r="851" spans="1:15" s="2" customFormat="1" ht="15" customHeight="1">
      <c r="A851" s="58">
        <v>13</v>
      </c>
      <c r="B851" s="182" t="s">
        <v>34</v>
      </c>
      <c r="C851" s="62" t="s">
        <v>350</v>
      </c>
      <c r="D851" s="179" t="s">
        <v>351</v>
      </c>
      <c r="E851" s="179"/>
      <c r="F851" s="180">
        <v>0.003</v>
      </c>
      <c r="G851" s="26"/>
      <c r="H851" s="89">
        <f t="shared" si="48"/>
        <v>0</v>
      </c>
      <c r="I851" s="26"/>
      <c r="J851" s="90">
        <f t="shared" si="49"/>
        <v>0</v>
      </c>
      <c r="K851" s="27"/>
      <c r="L851" s="92">
        <f t="shared" si="50"/>
        <v>0</v>
      </c>
      <c r="M851" s="93">
        <f t="shared" si="55"/>
        <v>0</v>
      </c>
      <c r="N851" s="15"/>
      <c r="O851" s="13"/>
    </row>
    <row r="852" spans="1:14" s="2" customFormat="1" ht="15" customHeight="1">
      <c r="A852" s="58">
        <v>14</v>
      </c>
      <c r="B852" s="59" t="s">
        <v>34</v>
      </c>
      <c r="C852" s="62" t="s">
        <v>169</v>
      </c>
      <c r="D852" s="179" t="s">
        <v>139</v>
      </c>
      <c r="E852" s="179"/>
      <c r="F852" s="25">
        <v>1</v>
      </c>
      <c r="G852" s="26"/>
      <c r="H852" s="89">
        <f t="shared" si="48"/>
        <v>0</v>
      </c>
      <c r="I852" s="26"/>
      <c r="J852" s="90">
        <f t="shared" si="49"/>
        <v>0</v>
      </c>
      <c r="K852" s="27"/>
      <c r="L852" s="92">
        <f t="shared" si="50"/>
        <v>0</v>
      </c>
      <c r="M852" s="93">
        <f t="shared" si="55"/>
        <v>0</v>
      </c>
      <c r="N852" s="15"/>
    </row>
    <row r="853" spans="1:14" s="2" customFormat="1" ht="15" customHeight="1" thickBot="1">
      <c r="A853" s="188"/>
      <c r="B853" s="189"/>
      <c r="C853" s="127" t="s">
        <v>10</v>
      </c>
      <c r="D853" s="190"/>
      <c r="E853" s="190"/>
      <c r="F853" s="129"/>
      <c r="G853" s="129"/>
      <c r="H853" s="129">
        <f>SUM(H820:H852)</f>
        <v>0</v>
      </c>
      <c r="I853" s="129"/>
      <c r="J853" s="129">
        <f>SUM(J820:J852)</f>
        <v>0</v>
      </c>
      <c r="K853" s="130"/>
      <c r="L853" s="130">
        <f>SUM(L820:L852)</f>
        <v>0</v>
      </c>
      <c r="M853" s="93">
        <f t="shared" si="55"/>
        <v>0</v>
      </c>
      <c r="N853" s="15"/>
    </row>
    <row r="854" spans="1:14" s="2" customFormat="1" ht="15" customHeight="1">
      <c r="A854" s="191"/>
      <c r="B854" s="192"/>
      <c r="C854" s="134" t="s">
        <v>26</v>
      </c>
      <c r="D854" s="135"/>
      <c r="E854" s="193"/>
      <c r="F854" s="136"/>
      <c r="G854" s="136"/>
      <c r="H854" s="136"/>
      <c r="I854" s="136"/>
      <c r="J854" s="136"/>
      <c r="K854" s="137"/>
      <c r="L854" s="137"/>
      <c r="M854" s="138">
        <f>H853*D854</f>
        <v>0</v>
      </c>
      <c r="N854" s="15"/>
    </row>
    <row r="855" spans="1:14" s="2" customFormat="1" ht="15" customHeight="1">
      <c r="A855" s="194"/>
      <c r="B855" s="195"/>
      <c r="C855" s="141" t="s">
        <v>4</v>
      </c>
      <c r="D855" s="142"/>
      <c r="E855" s="142"/>
      <c r="F855" s="90"/>
      <c r="G855" s="90"/>
      <c r="H855" s="90"/>
      <c r="I855" s="90"/>
      <c r="J855" s="90"/>
      <c r="K855" s="92"/>
      <c r="L855" s="92"/>
      <c r="M855" s="93">
        <f>M853+M854</f>
        <v>0</v>
      </c>
      <c r="N855" s="15"/>
    </row>
    <row r="856" spans="1:14" s="2" customFormat="1" ht="15" customHeight="1">
      <c r="A856" s="194"/>
      <c r="B856" s="195"/>
      <c r="C856" s="141" t="s">
        <v>170</v>
      </c>
      <c r="D856" s="143"/>
      <c r="E856" s="142"/>
      <c r="F856" s="90"/>
      <c r="G856" s="90"/>
      <c r="H856" s="90"/>
      <c r="I856" s="90"/>
      <c r="J856" s="90"/>
      <c r="K856" s="92"/>
      <c r="L856" s="92"/>
      <c r="M856" s="93">
        <f>M855*D856</f>
        <v>0</v>
      </c>
      <c r="N856" s="15"/>
    </row>
    <row r="857" spans="1:14" s="2" customFormat="1" ht="15" customHeight="1">
      <c r="A857" s="196"/>
      <c r="B857" s="197"/>
      <c r="C857" s="146" t="s">
        <v>10</v>
      </c>
      <c r="D857" s="145"/>
      <c r="E857" s="145"/>
      <c r="F857" s="148"/>
      <c r="G857" s="148"/>
      <c r="H857" s="148"/>
      <c r="I857" s="148"/>
      <c r="J857" s="148"/>
      <c r="K857" s="91"/>
      <c r="L857" s="91"/>
      <c r="M857" s="149">
        <f>M856+M855</f>
        <v>0</v>
      </c>
      <c r="N857" s="15"/>
    </row>
    <row r="858" spans="1:14" s="2" customFormat="1" ht="15" customHeight="1">
      <c r="A858" s="196"/>
      <c r="B858" s="197"/>
      <c r="C858" s="146" t="s">
        <v>9</v>
      </c>
      <c r="D858" s="150"/>
      <c r="E858" s="147"/>
      <c r="F858" s="148"/>
      <c r="G858" s="148"/>
      <c r="H858" s="148"/>
      <c r="I858" s="148"/>
      <c r="J858" s="148"/>
      <c r="K858" s="91"/>
      <c r="L858" s="91"/>
      <c r="M858" s="149">
        <f>M857*D858</f>
        <v>0</v>
      </c>
      <c r="N858" s="15"/>
    </row>
    <row r="859" spans="1:14" s="2" customFormat="1" ht="15" customHeight="1" thickBot="1">
      <c r="A859" s="188"/>
      <c r="B859" s="198"/>
      <c r="C859" s="152" t="s">
        <v>10</v>
      </c>
      <c r="D859" s="153"/>
      <c r="E859" s="153"/>
      <c r="F859" s="154"/>
      <c r="G859" s="154"/>
      <c r="H859" s="154"/>
      <c r="I859" s="154"/>
      <c r="J859" s="154"/>
      <c r="K859" s="155"/>
      <c r="L859" s="155"/>
      <c r="M859" s="156">
        <f>M858+M857</f>
        <v>0</v>
      </c>
      <c r="N859" s="15"/>
    </row>
    <row r="860" spans="1:14" s="2" customFormat="1" ht="15" customHeight="1">
      <c r="A860" s="66"/>
      <c r="B860" s="66"/>
      <c r="C860" s="83"/>
      <c r="D860" s="66"/>
      <c r="E860" s="68"/>
      <c r="F860" s="68"/>
      <c r="G860" s="68"/>
      <c r="H860" s="68"/>
      <c r="I860" s="68"/>
      <c r="J860" s="68"/>
      <c r="K860" s="68"/>
      <c r="L860" s="68"/>
      <c r="M860" s="68"/>
      <c r="N860" s="15"/>
    </row>
    <row r="861" ht="16.5" customHeight="1"/>
    <row r="871" ht="16.5" thickBot="1"/>
    <row r="872" spans="1:13" ht="15.75">
      <c r="A872" s="226" t="s">
        <v>352</v>
      </c>
      <c r="B872" s="227"/>
      <c r="C872" s="227"/>
      <c r="D872" s="227"/>
      <c r="E872" s="227"/>
      <c r="F872" s="227"/>
      <c r="G872" s="227"/>
      <c r="H872" s="227"/>
      <c r="I872" s="227"/>
      <c r="J872" s="227"/>
      <c r="K872" s="227"/>
      <c r="L872" s="227"/>
      <c r="M872" s="228"/>
    </row>
    <row r="873" spans="1:13" ht="16.5" thickBot="1">
      <c r="A873" s="229"/>
      <c r="B873" s="230"/>
      <c r="C873" s="230"/>
      <c r="D873" s="230"/>
      <c r="E873" s="230"/>
      <c r="F873" s="230"/>
      <c r="G873" s="230"/>
      <c r="H873" s="230"/>
      <c r="I873" s="230"/>
      <c r="J873" s="230"/>
      <c r="K873" s="230"/>
      <c r="L873" s="230"/>
      <c r="M873" s="231"/>
    </row>
    <row r="874" spans="1:13" ht="15.75">
      <c r="A874" s="232" t="s">
        <v>0</v>
      </c>
      <c r="B874" s="214" t="s">
        <v>17</v>
      </c>
      <c r="C874" s="224" t="s">
        <v>18</v>
      </c>
      <c r="D874" s="214" t="s">
        <v>19</v>
      </c>
      <c r="E874" s="219" t="s">
        <v>1</v>
      </c>
      <c r="F874" s="219"/>
      <c r="G874" s="220" t="s">
        <v>22</v>
      </c>
      <c r="H874" s="221"/>
      <c r="I874" s="221"/>
      <c r="J874" s="221"/>
      <c r="K874" s="221"/>
      <c r="L874" s="222"/>
      <c r="M874" s="236" t="s">
        <v>4</v>
      </c>
    </row>
    <row r="875" spans="1:13" ht="15.75">
      <c r="A875" s="233"/>
      <c r="B875" s="215"/>
      <c r="C875" s="225"/>
      <c r="D875" s="215"/>
      <c r="E875" s="218" t="s">
        <v>24</v>
      </c>
      <c r="F875" s="218" t="s">
        <v>25</v>
      </c>
      <c r="G875" s="218" t="s">
        <v>2</v>
      </c>
      <c r="H875" s="223"/>
      <c r="I875" s="218" t="s">
        <v>3</v>
      </c>
      <c r="J875" s="218"/>
      <c r="K875" s="234" t="s">
        <v>21</v>
      </c>
      <c r="L875" s="235"/>
      <c r="M875" s="237"/>
    </row>
    <row r="876" spans="1:13" ht="31.5">
      <c r="A876" s="233"/>
      <c r="B876" s="215"/>
      <c r="C876" s="225"/>
      <c r="D876" s="215"/>
      <c r="E876" s="218"/>
      <c r="F876" s="218"/>
      <c r="G876" s="203" t="s">
        <v>23</v>
      </c>
      <c r="H876" s="203" t="s">
        <v>4</v>
      </c>
      <c r="I876" s="203" t="s">
        <v>23</v>
      </c>
      <c r="J876" s="203" t="s">
        <v>4</v>
      </c>
      <c r="K876" s="203" t="s">
        <v>23</v>
      </c>
      <c r="L876" s="203" t="s">
        <v>4</v>
      </c>
      <c r="M876" s="237"/>
    </row>
    <row r="877" spans="1:13" ht="16.5" thickBot="1">
      <c r="A877" s="16">
        <v>1</v>
      </c>
      <c r="B877" s="84">
        <v>2</v>
      </c>
      <c r="C877" s="85" t="s">
        <v>20</v>
      </c>
      <c r="D877" s="84">
        <v>4</v>
      </c>
      <c r="E877" s="86">
        <v>5</v>
      </c>
      <c r="F877" s="86">
        <v>6</v>
      </c>
      <c r="G877" s="86">
        <v>7</v>
      </c>
      <c r="H877" s="86">
        <v>8</v>
      </c>
      <c r="I877" s="86">
        <v>9</v>
      </c>
      <c r="J877" s="86">
        <v>10</v>
      </c>
      <c r="K877" s="87">
        <v>11</v>
      </c>
      <c r="L877" s="87">
        <v>12</v>
      </c>
      <c r="M877" s="88">
        <v>13</v>
      </c>
    </row>
    <row r="878" spans="1:13" ht="15.75">
      <c r="A878" s="18"/>
      <c r="B878" s="61"/>
      <c r="C878" s="34" t="s">
        <v>129</v>
      </c>
      <c r="D878" s="61"/>
      <c r="E878" s="24"/>
      <c r="F878" s="25"/>
      <c r="G878" s="26"/>
      <c r="H878" s="89"/>
      <c r="I878" s="26"/>
      <c r="J878" s="90"/>
      <c r="K878" s="27"/>
      <c r="L878" s="92"/>
      <c r="M878" s="93"/>
    </row>
    <row r="879" spans="1:13" ht="27.75" customHeight="1">
      <c r="A879" s="239">
        <v>1</v>
      </c>
      <c r="B879" s="94" t="s">
        <v>356</v>
      </c>
      <c r="C879" s="40" t="s">
        <v>367</v>
      </c>
      <c r="D879" s="42" t="s">
        <v>5</v>
      </c>
      <c r="E879" s="43"/>
      <c r="F879" s="50">
        <v>36.72</v>
      </c>
      <c r="G879" s="51"/>
      <c r="H879" s="95"/>
      <c r="I879" s="51"/>
      <c r="J879" s="96"/>
      <c r="K879" s="97"/>
      <c r="L879" s="98"/>
      <c r="M879" s="99"/>
    </row>
    <row r="880" spans="1:13" ht="15" customHeight="1">
      <c r="A880" s="240"/>
      <c r="B880" s="94"/>
      <c r="C880" s="40" t="s">
        <v>29</v>
      </c>
      <c r="D880" s="42" t="s">
        <v>27</v>
      </c>
      <c r="E880" s="43">
        <v>0.159</v>
      </c>
      <c r="F880" s="50">
        <f>F879*E880</f>
        <v>5.83848</v>
      </c>
      <c r="G880" s="51"/>
      <c r="H880" s="95">
        <f>G880*F880</f>
        <v>0</v>
      </c>
      <c r="I880" s="51"/>
      <c r="J880" s="96">
        <f>I880*F880</f>
        <v>0</v>
      </c>
      <c r="K880" s="97"/>
      <c r="L880" s="98">
        <f>K880*F880</f>
        <v>0</v>
      </c>
      <c r="M880" s="99">
        <f>J880+H880+L880</f>
        <v>0</v>
      </c>
    </row>
    <row r="881" spans="1:13" ht="15" customHeight="1">
      <c r="A881" s="241"/>
      <c r="B881" s="94"/>
      <c r="C881" s="40" t="s">
        <v>30</v>
      </c>
      <c r="D881" s="42" t="s">
        <v>28</v>
      </c>
      <c r="E881" s="100">
        <v>0.017</v>
      </c>
      <c r="F881" s="50">
        <f>F879*E881</f>
        <v>0.62424</v>
      </c>
      <c r="G881" s="51"/>
      <c r="H881" s="95">
        <f>G881*F881</f>
        <v>0</v>
      </c>
      <c r="I881" s="51"/>
      <c r="J881" s="96">
        <f>I881*F881</f>
        <v>0</v>
      </c>
      <c r="K881" s="97"/>
      <c r="L881" s="98">
        <f>K881*F881</f>
        <v>0</v>
      </c>
      <c r="M881" s="99">
        <f>J881+H881+L881</f>
        <v>0</v>
      </c>
    </row>
    <row r="882" spans="1:13" ht="27.75" customHeight="1">
      <c r="A882" s="239">
        <v>2</v>
      </c>
      <c r="B882" s="94" t="s">
        <v>273</v>
      </c>
      <c r="C882" s="40" t="s">
        <v>272</v>
      </c>
      <c r="D882" s="42" t="s">
        <v>5</v>
      </c>
      <c r="E882" s="43"/>
      <c r="F882" s="50">
        <v>34.32</v>
      </c>
      <c r="G882" s="51"/>
      <c r="H882" s="95"/>
      <c r="I882" s="51"/>
      <c r="J882" s="96"/>
      <c r="K882" s="97"/>
      <c r="L882" s="98"/>
      <c r="M882" s="99"/>
    </row>
    <row r="883" spans="1:13" ht="15" customHeight="1">
      <c r="A883" s="240"/>
      <c r="B883" s="94"/>
      <c r="C883" s="40" t="s">
        <v>29</v>
      </c>
      <c r="D883" s="42" t="s">
        <v>27</v>
      </c>
      <c r="E883" s="43">
        <v>0.77</v>
      </c>
      <c r="F883" s="50">
        <f>F882*E883</f>
        <v>26.4264</v>
      </c>
      <c r="G883" s="51"/>
      <c r="H883" s="95">
        <f>G883*F883</f>
        <v>0</v>
      </c>
      <c r="I883" s="51"/>
      <c r="J883" s="96">
        <f>I883*F883</f>
        <v>0</v>
      </c>
      <c r="K883" s="97"/>
      <c r="L883" s="98">
        <f>K883*F883</f>
        <v>0</v>
      </c>
      <c r="M883" s="99">
        <f>J883+H883+L883</f>
        <v>0</v>
      </c>
    </row>
    <row r="884" spans="1:13" ht="15" customHeight="1">
      <c r="A884" s="241"/>
      <c r="B884" s="94"/>
      <c r="C884" s="40" t="s">
        <v>30</v>
      </c>
      <c r="D884" s="42" t="s">
        <v>28</v>
      </c>
      <c r="E884" s="100">
        <v>0.0421</v>
      </c>
      <c r="F884" s="50">
        <f>F882*E884</f>
        <v>1.444872</v>
      </c>
      <c r="G884" s="51"/>
      <c r="H884" s="95">
        <f>G884*F884</f>
        <v>0</v>
      </c>
      <c r="I884" s="51"/>
      <c r="J884" s="96">
        <f>I884*F884</f>
        <v>0</v>
      </c>
      <c r="K884" s="97"/>
      <c r="L884" s="98">
        <f>K884*F884</f>
        <v>0</v>
      </c>
      <c r="M884" s="99">
        <f>J884+H884+L884</f>
        <v>0</v>
      </c>
    </row>
    <row r="885" spans="1:13" ht="27.75" customHeight="1">
      <c r="A885" s="208">
        <v>3</v>
      </c>
      <c r="B885" s="94" t="s">
        <v>133</v>
      </c>
      <c r="C885" s="40" t="s">
        <v>354</v>
      </c>
      <c r="D885" s="42" t="s">
        <v>5</v>
      </c>
      <c r="E885" s="43"/>
      <c r="F885" s="50">
        <v>5.7</v>
      </c>
      <c r="G885" s="51"/>
      <c r="H885" s="95">
        <f>G885*F885</f>
        <v>0</v>
      </c>
      <c r="I885" s="51"/>
      <c r="J885" s="96">
        <f>I885*F885</f>
        <v>0</v>
      </c>
      <c r="K885" s="97"/>
      <c r="L885" s="98">
        <f>K885*F885</f>
        <v>0</v>
      </c>
      <c r="M885" s="99"/>
    </row>
    <row r="886" spans="1:13" ht="15" customHeight="1">
      <c r="A886" s="209"/>
      <c r="B886" s="42"/>
      <c r="C886" s="40" t="s">
        <v>29</v>
      </c>
      <c r="D886" s="42" t="s">
        <v>27</v>
      </c>
      <c r="E886" s="101">
        <v>0.887</v>
      </c>
      <c r="F886" s="50">
        <f>F885*E886</f>
        <v>5.0559</v>
      </c>
      <c r="G886" s="51"/>
      <c r="H886" s="95">
        <f>G886*F886</f>
        <v>0</v>
      </c>
      <c r="I886" s="51"/>
      <c r="J886" s="96">
        <f>I886*F886</f>
        <v>0</v>
      </c>
      <c r="K886" s="97"/>
      <c r="L886" s="98">
        <f>K886*F886</f>
        <v>0</v>
      </c>
      <c r="M886" s="99">
        <f>J886+H886+L886</f>
        <v>0</v>
      </c>
    </row>
    <row r="887" spans="1:13" ht="15" customHeight="1">
      <c r="A887" s="210"/>
      <c r="B887" s="42"/>
      <c r="C887" s="40" t="s">
        <v>30</v>
      </c>
      <c r="D887" s="42" t="s">
        <v>28</v>
      </c>
      <c r="E887" s="100">
        <v>0.0984</v>
      </c>
      <c r="F887" s="50">
        <f>F885*E887</f>
        <v>0.56088</v>
      </c>
      <c r="G887" s="51"/>
      <c r="H887" s="95">
        <f>G887*F887</f>
        <v>0</v>
      </c>
      <c r="I887" s="51"/>
      <c r="J887" s="96">
        <f>I887*F887</f>
        <v>0</v>
      </c>
      <c r="K887" s="97"/>
      <c r="L887" s="98">
        <f>K887*F887</f>
        <v>0</v>
      </c>
      <c r="M887" s="99">
        <f>J887+H887+L887</f>
        <v>0</v>
      </c>
    </row>
    <row r="888" spans="1:13" ht="15" customHeight="1">
      <c r="A888" s="242">
        <v>4</v>
      </c>
      <c r="B888" s="94" t="s">
        <v>34</v>
      </c>
      <c r="C888" s="40" t="s">
        <v>353</v>
      </c>
      <c r="D888" s="42" t="s">
        <v>5</v>
      </c>
      <c r="E888" s="43"/>
      <c r="F888" s="50">
        <v>34.32</v>
      </c>
      <c r="G888" s="51"/>
      <c r="H888" s="95"/>
      <c r="I888" s="51"/>
      <c r="J888" s="95"/>
      <c r="K888" s="102"/>
      <c r="L888" s="103"/>
      <c r="M888" s="104"/>
    </row>
    <row r="889" spans="1:13" ht="15" customHeight="1">
      <c r="A889" s="242"/>
      <c r="B889" s="94"/>
      <c r="C889" s="40" t="s">
        <v>29</v>
      </c>
      <c r="D889" s="42" t="s">
        <v>27</v>
      </c>
      <c r="E889" s="101">
        <v>0.5</v>
      </c>
      <c r="F889" s="50">
        <f>F888*E889</f>
        <v>17.16</v>
      </c>
      <c r="G889" s="51"/>
      <c r="H889" s="95">
        <f>G889*F889</f>
        <v>0</v>
      </c>
      <c r="I889" s="51"/>
      <c r="J889" s="95">
        <f>I889*F889</f>
        <v>0</v>
      </c>
      <c r="K889" s="102"/>
      <c r="L889" s="103">
        <f>K889*F889</f>
        <v>0</v>
      </c>
      <c r="M889" s="104">
        <f>J889+H889+L889</f>
        <v>0</v>
      </c>
    </row>
    <row r="890" spans="1:13" ht="15" customHeight="1">
      <c r="A890" s="242"/>
      <c r="B890" s="42"/>
      <c r="C890" s="40" t="s">
        <v>30</v>
      </c>
      <c r="D890" s="42" t="s">
        <v>28</v>
      </c>
      <c r="E890" s="100">
        <v>0.0628</v>
      </c>
      <c r="F890" s="50">
        <f>F888*E890</f>
        <v>2.155296</v>
      </c>
      <c r="G890" s="51"/>
      <c r="H890" s="95">
        <f>G890*F890</f>
        <v>0</v>
      </c>
      <c r="I890" s="51"/>
      <c r="J890" s="95">
        <f>I890*F890</f>
        <v>0</v>
      </c>
      <c r="K890" s="102"/>
      <c r="L890" s="103">
        <f>K890*F890</f>
        <v>0</v>
      </c>
      <c r="M890" s="104">
        <f>J890+H890+L890</f>
        <v>0</v>
      </c>
    </row>
    <row r="891" spans="1:13" ht="15" customHeight="1">
      <c r="A891" s="216">
        <v>5</v>
      </c>
      <c r="B891" s="106" t="s">
        <v>34</v>
      </c>
      <c r="C891" s="40" t="s">
        <v>355</v>
      </c>
      <c r="D891" s="107" t="s">
        <v>7</v>
      </c>
      <c r="E891" s="100"/>
      <c r="F891" s="50">
        <v>0.95</v>
      </c>
      <c r="G891" s="51"/>
      <c r="H891" s="95"/>
      <c r="I891" s="51"/>
      <c r="J891" s="96"/>
      <c r="K891" s="97"/>
      <c r="L891" s="98"/>
      <c r="M891" s="99"/>
    </row>
    <row r="892" spans="1:13" ht="15" customHeight="1">
      <c r="A892" s="217"/>
      <c r="B892" s="108"/>
      <c r="C892" s="40" t="s">
        <v>29</v>
      </c>
      <c r="D892" s="107" t="s">
        <v>27</v>
      </c>
      <c r="E892" s="43">
        <v>9.7</v>
      </c>
      <c r="F892" s="50">
        <f>F891*E892</f>
        <v>9.214999999999998</v>
      </c>
      <c r="G892" s="51"/>
      <c r="H892" s="95">
        <f>G892*F892</f>
        <v>0</v>
      </c>
      <c r="I892" s="51"/>
      <c r="J892" s="96">
        <f>I892*F892</f>
        <v>0</v>
      </c>
      <c r="K892" s="97"/>
      <c r="L892" s="98">
        <f>K892*F892</f>
        <v>0</v>
      </c>
      <c r="M892" s="99">
        <f>J892+H892+L892</f>
        <v>0</v>
      </c>
    </row>
    <row r="893" spans="1:13" ht="15" customHeight="1">
      <c r="A893" s="238">
        <v>6</v>
      </c>
      <c r="B893" s="42" t="s">
        <v>132</v>
      </c>
      <c r="C893" s="40" t="s">
        <v>136</v>
      </c>
      <c r="D893" s="42" t="s">
        <v>7</v>
      </c>
      <c r="E893" s="43"/>
      <c r="F893" s="50">
        <v>2.3</v>
      </c>
      <c r="G893" s="51"/>
      <c r="H893" s="95"/>
      <c r="I893" s="51"/>
      <c r="J893" s="96"/>
      <c r="K893" s="97"/>
      <c r="L893" s="98"/>
      <c r="M893" s="99"/>
    </row>
    <row r="894" spans="1:13" ht="15" customHeight="1">
      <c r="A894" s="238"/>
      <c r="B894" s="42"/>
      <c r="C894" s="40" t="s">
        <v>135</v>
      </c>
      <c r="D894" s="42" t="s">
        <v>27</v>
      </c>
      <c r="E894" s="43">
        <v>0.87</v>
      </c>
      <c r="F894" s="50">
        <f>F893*E894</f>
        <v>2.001</v>
      </c>
      <c r="G894" s="51"/>
      <c r="H894" s="95">
        <f>G894*F894</f>
        <v>0</v>
      </c>
      <c r="I894" s="51"/>
      <c r="J894" s="96">
        <f>I894*F894</f>
        <v>0</v>
      </c>
      <c r="K894" s="97"/>
      <c r="L894" s="98">
        <f>K894*F894</f>
        <v>0</v>
      </c>
      <c r="M894" s="99">
        <f>J894+H894+L894</f>
        <v>0</v>
      </c>
    </row>
    <row r="895" spans="1:13" ht="15" customHeight="1">
      <c r="A895" s="202">
        <v>7</v>
      </c>
      <c r="B895" s="42" t="s">
        <v>176</v>
      </c>
      <c r="C895" s="40" t="s">
        <v>137</v>
      </c>
      <c r="D895" s="42" t="s">
        <v>131</v>
      </c>
      <c r="E895" s="43"/>
      <c r="F895" s="50">
        <v>0.7</v>
      </c>
      <c r="G895" s="51"/>
      <c r="H895" s="95">
        <f>G895*F895</f>
        <v>0</v>
      </c>
      <c r="I895" s="51"/>
      <c r="J895" s="96">
        <f>I895*F895</f>
        <v>0</v>
      </c>
      <c r="K895" s="97"/>
      <c r="L895" s="98">
        <f>K895*F895</f>
        <v>0</v>
      </c>
      <c r="M895" s="99">
        <f>J895+H895+L895</f>
        <v>0</v>
      </c>
    </row>
    <row r="896" spans="1:13" ht="15" customHeight="1">
      <c r="A896" s="14"/>
      <c r="B896" s="109"/>
      <c r="C896" s="110" t="s">
        <v>357</v>
      </c>
      <c r="D896" s="109"/>
      <c r="E896" s="111"/>
      <c r="F896" s="111"/>
      <c r="G896" s="199"/>
      <c r="H896" s="200"/>
      <c r="I896" s="199"/>
      <c r="J896" s="200"/>
      <c r="K896" s="199"/>
      <c r="L896" s="200"/>
      <c r="M896" s="200"/>
    </row>
    <row r="897" spans="1:13" ht="27.75" customHeight="1">
      <c r="A897" s="208">
        <v>1</v>
      </c>
      <c r="B897" s="42" t="s">
        <v>358</v>
      </c>
      <c r="C897" s="40" t="s">
        <v>368</v>
      </c>
      <c r="D897" s="42" t="s">
        <v>7</v>
      </c>
      <c r="E897" s="43"/>
      <c r="F897" s="50">
        <v>1.9</v>
      </c>
      <c r="G897" s="51"/>
      <c r="H897" s="50"/>
      <c r="I897" s="51"/>
      <c r="J897" s="116"/>
      <c r="K897" s="119"/>
      <c r="L897" s="116"/>
      <c r="M897" s="116"/>
    </row>
    <row r="898" spans="1:13" ht="15" customHeight="1">
      <c r="A898" s="209"/>
      <c r="B898" s="42" t="s">
        <v>34</v>
      </c>
      <c r="C898" s="40" t="s">
        <v>29</v>
      </c>
      <c r="D898" s="42" t="s">
        <v>27</v>
      </c>
      <c r="E898" s="43">
        <v>2.9</v>
      </c>
      <c r="F898" s="50">
        <f>F897*E898</f>
        <v>5.51</v>
      </c>
      <c r="G898" s="51"/>
      <c r="H898" s="95">
        <f>G898*F898</f>
        <v>0</v>
      </c>
      <c r="I898" s="51"/>
      <c r="J898" s="96">
        <f>I898*F898</f>
        <v>0</v>
      </c>
      <c r="K898" s="97"/>
      <c r="L898" s="98">
        <f>K898*F898</f>
        <v>0</v>
      </c>
      <c r="M898" s="99">
        <f>J898+H898+L898</f>
        <v>0</v>
      </c>
    </row>
    <row r="899" spans="1:13" ht="15" customHeight="1">
      <c r="A899" s="209"/>
      <c r="B899" s="42"/>
      <c r="C899" s="40" t="s">
        <v>369</v>
      </c>
      <c r="D899" s="42" t="s">
        <v>7</v>
      </c>
      <c r="E899" s="101">
        <v>1.02</v>
      </c>
      <c r="F899" s="50">
        <f>F897*E899</f>
        <v>1.938</v>
      </c>
      <c r="G899" s="119"/>
      <c r="H899" s="95">
        <f>G899*F899</f>
        <v>0</v>
      </c>
      <c r="I899" s="51"/>
      <c r="J899" s="96">
        <f>I899*F899</f>
        <v>0</v>
      </c>
      <c r="K899" s="97"/>
      <c r="L899" s="98">
        <f>K899*F899</f>
        <v>0</v>
      </c>
      <c r="M899" s="99">
        <f>J899+H899+L899</f>
        <v>0</v>
      </c>
    </row>
    <row r="900" spans="1:13" ht="15" customHeight="1">
      <c r="A900" s="210"/>
      <c r="B900" s="42"/>
      <c r="C900" s="40" t="s">
        <v>31</v>
      </c>
      <c r="D900" s="42" t="s">
        <v>28</v>
      </c>
      <c r="E900" s="100">
        <v>0.88</v>
      </c>
      <c r="F900" s="50">
        <f>F897*E900</f>
        <v>1.672</v>
      </c>
      <c r="G900" s="51"/>
      <c r="H900" s="95">
        <f>G900*F900</f>
        <v>0</v>
      </c>
      <c r="I900" s="51"/>
      <c r="J900" s="96">
        <f>I900*F900</f>
        <v>0</v>
      </c>
      <c r="K900" s="97"/>
      <c r="L900" s="98">
        <f>K900*F900</f>
        <v>0</v>
      </c>
      <c r="M900" s="99">
        <f>J900+H900+L900</f>
        <v>0</v>
      </c>
    </row>
    <row r="901" spans="1:13" ht="27.75" customHeight="1">
      <c r="A901" s="208">
        <v>2</v>
      </c>
      <c r="B901" s="42" t="s">
        <v>138</v>
      </c>
      <c r="C901" s="40" t="s">
        <v>359</v>
      </c>
      <c r="D901" s="42" t="s">
        <v>7</v>
      </c>
      <c r="E901" s="43"/>
      <c r="F901" s="50">
        <v>3.5</v>
      </c>
      <c r="G901" s="51"/>
      <c r="H901" s="50"/>
      <c r="I901" s="51"/>
      <c r="J901" s="116"/>
      <c r="K901" s="97"/>
      <c r="L901" s="117"/>
      <c r="M901" s="118"/>
    </row>
    <row r="902" spans="1:13" ht="15" customHeight="1">
      <c r="A902" s="209"/>
      <c r="B902" s="42"/>
      <c r="C902" s="40" t="s">
        <v>29</v>
      </c>
      <c r="D902" s="42" t="s">
        <v>27</v>
      </c>
      <c r="E902" s="43">
        <v>3.36</v>
      </c>
      <c r="F902" s="50">
        <f>F901*E902</f>
        <v>11.76</v>
      </c>
      <c r="G902" s="51"/>
      <c r="H902" s="95">
        <f>G902*F902</f>
        <v>0</v>
      </c>
      <c r="I902" s="51"/>
      <c r="J902" s="96">
        <f>I902*F902</f>
        <v>0</v>
      </c>
      <c r="K902" s="97"/>
      <c r="L902" s="98">
        <f>K902*F902</f>
        <v>0</v>
      </c>
      <c r="M902" s="99">
        <f>J902+H902+L902</f>
        <v>0</v>
      </c>
    </row>
    <row r="903" spans="1:13" ht="15" customHeight="1">
      <c r="A903" s="209"/>
      <c r="B903" s="94"/>
      <c r="C903" s="105" t="s">
        <v>30</v>
      </c>
      <c r="D903" s="42" t="s">
        <v>28</v>
      </c>
      <c r="E903" s="43">
        <v>0.92</v>
      </c>
      <c r="F903" s="50">
        <f>F901*E903</f>
        <v>3.22</v>
      </c>
      <c r="G903" s="51"/>
      <c r="H903" s="95">
        <f>G903*F903</f>
        <v>0</v>
      </c>
      <c r="I903" s="51"/>
      <c r="J903" s="96">
        <f>I903*F903</f>
        <v>0</v>
      </c>
      <c r="K903" s="97"/>
      <c r="L903" s="98">
        <f>K903*F903</f>
        <v>0</v>
      </c>
      <c r="M903" s="99">
        <f>J903+H903+L903</f>
        <v>0</v>
      </c>
    </row>
    <row r="904" spans="1:13" ht="15" customHeight="1">
      <c r="A904" s="209"/>
      <c r="B904" s="42"/>
      <c r="C904" s="40" t="s">
        <v>35</v>
      </c>
      <c r="D904" s="42" t="s">
        <v>7</v>
      </c>
      <c r="E904" s="43">
        <v>0.11</v>
      </c>
      <c r="F904" s="50">
        <f>F901*E904</f>
        <v>0.385</v>
      </c>
      <c r="G904" s="119"/>
      <c r="H904" s="95">
        <f>G904*F904</f>
        <v>0</v>
      </c>
      <c r="I904" s="51"/>
      <c r="J904" s="96">
        <f>I904*F904</f>
        <v>0</v>
      </c>
      <c r="K904" s="97"/>
      <c r="L904" s="98">
        <f>K904*F904</f>
        <v>0</v>
      </c>
      <c r="M904" s="99">
        <f>J904+H904+L904</f>
        <v>0</v>
      </c>
    </row>
    <row r="905" spans="1:13" ht="15" customHeight="1">
      <c r="A905" s="209"/>
      <c r="B905" s="94"/>
      <c r="C905" s="40" t="s">
        <v>181</v>
      </c>
      <c r="D905" s="42" t="s">
        <v>139</v>
      </c>
      <c r="E905" s="43">
        <v>62.5</v>
      </c>
      <c r="F905" s="50">
        <f>F901*E905</f>
        <v>218.75</v>
      </c>
      <c r="G905" s="119"/>
      <c r="H905" s="95">
        <f>G905*F905</f>
        <v>0</v>
      </c>
      <c r="I905" s="51"/>
      <c r="J905" s="96">
        <f>I905*F905</f>
        <v>0</v>
      </c>
      <c r="K905" s="97"/>
      <c r="L905" s="98">
        <f>K905*F905</f>
        <v>0</v>
      </c>
      <c r="M905" s="99">
        <f>J905+H905+L905</f>
        <v>0</v>
      </c>
    </row>
    <row r="906" spans="1:13" ht="15" customHeight="1">
      <c r="A906" s="209"/>
      <c r="B906" s="94"/>
      <c r="C906" s="40" t="s">
        <v>31</v>
      </c>
      <c r="D906" s="42" t="s">
        <v>28</v>
      </c>
      <c r="E906" s="43">
        <v>0.16</v>
      </c>
      <c r="F906" s="50">
        <f>F901*E906</f>
        <v>0.56</v>
      </c>
      <c r="G906" s="51"/>
      <c r="H906" s="95">
        <f>G906*F906</f>
        <v>0</v>
      </c>
      <c r="I906" s="51"/>
      <c r="J906" s="96">
        <f>I906*F906</f>
        <v>0</v>
      </c>
      <c r="K906" s="97"/>
      <c r="L906" s="98">
        <f>K906*F906</f>
        <v>0</v>
      </c>
      <c r="M906" s="99">
        <f>J906+H906+L906</f>
        <v>0</v>
      </c>
    </row>
    <row r="907" spans="1:13" ht="27.75" customHeight="1">
      <c r="A907" s="208">
        <v>3</v>
      </c>
      <c r="B907" s="94" t="s">
        <v>38</v>
      </c>
      <c r="C907" s="40" t="s">
        <v>285</v>
      </c>
      <c r="D907" s="42" t="s">
        <v>7</v>
      </c>
      <c r="E907" s="43"/>
      <c r="F907" s="50">
        <v>3.45</v>
      </c>
      <c r="G907" s="51"/>
      <c r="H907" s="95"/>
      <c r="I907" s="51"/>
      <c r="J907" s="96"/>
      <c r="K907" s="97"/>
      <c r="L907" s="98"/>
      <c r="M907" s="99"/>
    </row>
    <row r="908" spans="1:13" ht="15" customHeight="1">
      <c r="A908" s="209"/>
      <c r="B908" s="42"/>
      <c r="C908" s="40" t="s">
        <v>29</v>
      </c>
      <c r="D908" s="42" t="s">
        <v>27</v>
      </c>
      <c r="E908" s="43">
        <v>3.52</v>
      </c>
      <c r="F908" s="50">
        <f>F907*E908</f>
        <v>12.144</v>
      </c>
      <c r="G908" s="51"/>
      <c r="H908" s="95">
        <f>G908*F908</f>
        <v>0</v>
      </c>
      <c r="I908" s="51"/>
      <c r="J908" s="96">
        <f>I908*F908</f>
        <v>0</v>
      </c>
      <c r="K908" s="97"/>
      <c r="L908" s="98">
        <f>K908*F908</f>
        <v>0</v>
      </c>
      <c r="M908" s="99">
        <f>J908+H908+L908</f>
        <v>0</v>
      </c>
    </row>
    <row r="909" spans="1:13" ht="15" customHeight="1">
      <c r="A909" s="209"/>
      <c r="B909" s="94"/>
      <c r="C909" s="40" t="s">
        <v>30</v>
      </c>
      <c r="D909" s="42" t="s">
        <v>28</v>
      </c>
      <c r="E909" s="43">
        <v>1.06</v>
      </c>
      <c r="F909" s="50">
        <f>F907*E909</f>
        <v>3.6570000000000005</v>
      </c>
      <c r="G909" s="51"/>
      <c r="H909" s="95">
        <f>G909*F909</f>
        <v>0</v>
      </c>
      <c r="I909" s="51"/>
      <c r="J909" s="96">
        <f>I909*F909</f>
        <v>0</v>
      </c>
      <c r="K909" s="97"/>
      <c r="L909" s="98">
        <f>K909*F909</f>
        <v>0</v>
      </c>
      <c r="M909" s="99">
        <f>J909+H909+L909</f>
        <v>0</v>
      </c>
    </row>
    <row r="910" spans="1:13" ht="15" customHeight="1">
      <c r="A910" s="209"/>
      <c r="B910" s="42"/>
      <c r="C910" s="40" t="s">
        <v>207</v>
      </c>
      <c r="D910" s="42" t="s">
        <v>7</v>
      </c>
      <c r="E910" s="43">
        <v>1.1</v>
      </c>
      <c r="F910" s="50">
        <f>F907*E910</f>
        <v>3.7950000000000004</v>
      </c>
      <c r="G910" s="119"/>
      <c r="H910" s="95">
        <f>G910*F910</f>
        <v>0</v>
      </c>
      <c r="I910" s="51"/>
      <c r="J910" s="96">
        <f>I910*F910</f>
        <v>0</v>
      </c>
      <c r="K910" s="97"/>
      <c r="L910" s="98">
        <f>K910*F910</f>
        <v>0</v>
      </c>
      <c r="M910" s="99">
        <f>J910+H910+L910</f>
        <v>0</v>
      </c>
    </row>
    <row r="911" spans="1:13" ht="15" customHeight="1">
      <c r="A911" s="210"/>
      <c r="B911" s="42"/>
      <c r="C911" s="40" t="s">
        <v>31</v>
      </c>
      <c r="D911" s="42" t="s">
        <v>28</v>
      </c>
      <c r="E911" s="43">
        <v>0.02</v>
      </c>
      <c r="F911" s="50">
        <f>F907*E911</f>
        <v>0.069</v>
      </c>
      <c r="G911" s="51"/>
      <c r="H911" s="95">
        <f>G911*F911</f>
        <v>0</v>
      </c>
      <c r="I911" s="51"/>
      <c r="J911" s="96">
        <f>I911*F911</f>
        <v>0</v>
      </c>
      <c r="K911" s="97"/>
      <c r="L911" s="98">
        <f>K911*F911</f>
        <v>0</v>
      </c>
      <c r="M911" s="99">
        <f>J911+H911+L911</f>
        <v>0</v>
      </c>
    </row>
    <row r="912" spans="1:13" ht="27.75" customHeight="1">
      <c r="A912" s="208">
        <v>4</v>
      </c>
      <c r="B912" s="94" t="s">
        <v>39</v>
      </c>
      <c r="C912" s="40" t="s">
        <v>295</v>
      </c>
      <c r="D912" s="42" t="s">
        <v>5</v>
      </c>
      <c r="E912" s="43"/>
      <c r="F912" s="25">
        <v>34.5</v>
      </c>
      <c r="G912" s="51"/>
      <c r="H912" s="95"/>
      <c r="I912" s="51"/>
      <c r="J912" s="96"/>
      <c r="K912" s="97"/>
      <c r="L912" s="98"/>
      <c r="M912" s="99"/>
    </row>
    <row r="913" spans="1:13" ht="15" customHeight="1">
      <c r="A913" s="209"/>
      <c r="B913" s="42" t="s">
        <v>34</v>
      </c>
      <c r="C913" s="40" t="s">
        <v>29</v>
      </c>
      <c r="D913" s="42" t="s">
        <v>27</v>
      </c>
      <c r="E913" s="43">
        <v>1</v>
      </c>
      <c r="F913" s="50">
        <f>F912*E913</f>
        <v>34.5</v>
      </c>
      <c r="G913" s="51"/>
      <c r="H913" s="95">
        <f>G913*F913</f>
        <v>0</v>
      </c>
      <c r="I913" s="51"/>
      <c r="J913" s="96">
        <f>I913*F913</f>
        <v>0</v>
      </c>
      <c r="K913" s="97"/>
      <c r="L913" s="98">
        <f>K913*F913</f>
        <v>0</v>
      </c>
      <c r="M913" s="99">
        <f>J913+H913+L913</f>
        <v>0</v>
      </c>
    </row>
    <row r="914" spans="1:13" ht="15" customHeight="1">
      <c r="A914" s="209"/>
      <c r="B914" s="42"/>
      <c r="C914" s="40" t="s">
        <v>30</v>
      </c>
      <c r="D914" s="42" t="s">
        <v>28</v>
      </c>
      <c r="E914" s="100">
        <v>0.0233</v>
      </c>
      <c r="F914" s="50">
        <f>F912*E914</f>
        <v>0.8038500000000001</v>
      </c>
      <c r="G914" s="51"/>
      <c r="H914" s="95">
        <f>G914*F914</f>
        <v>0</v>
      </c>
      <c r="I914" s="51"/>
      <c r="J914" s="96">
        <f>I914*F914</f>
        <v>0</v>
      </c>
      <c r="K914" s="97"/>
      <c r="L914" s="98">
        <f>K914*F914</f>
        <v>0</v>
      </c>
      <c r="M914" s="99">
        <f>J914+H914+L914</f>
        <v>0</v>
      </c>
    </row>
    <row r="915" spans="1:13" ht="15" customHeight="1">
      <c r="A915" s="209"/>
      <c r="B915" s="42"/>
      <c r="C915" s="40" t="s">
        <v>208</v>
      </c>
      <c r="D915" s="42" t="s">
        <v>7</v>
      </c>
      <c r="E915" s="121">
        <v>0.102</v>
      </c>
      <c r="F915" s="50">
        <f>F912*E915</f>
        <v>3.5189999999999997</v>
      </c>
      <c r="G915" s="119"/>
      <c r="H915" s="95">
        <f>G915*F915</f>
        <v>0</v>
      </c>
      <c r="I915" s="51"/>
      <c r="J915" s="96">
        <f>I915*F915</f>
        <v>0</v>
      </c>
      <c r="K915" s="97"/>
      <c r="L915" s="98">
        <f>K915*F915</f>
        <v>0</v>
      </c>
      <c r="M915" s="99">
        <f>J915+H915+L915</f>
        <v>0</v>
      </c>
    </row>
    <row r="916" spans="1:13" ht="15" customHeight="1">
      <c r="A916" s="210"/>
      <c r="B916" s="42"/>
      <c r="C916" s="40" t="s">
        <v>31</v>
      </c>
      <c r="D916" s="42" t="s">
        <v>28</v>
      </c>
      <c r="E916" s="100">
        <v>0.0636</v>
      </c>
      <c r="F916" s="50">
        <f>F912*E916</f>
        <v>2.1942</v>
      </c>
      <c r="G916" s="51"/>
      <c r="H916" s="95">
        <f>G916*F916</f>
        <v>0</v>
      </c>
      <c r="I916" s="51"/>
      <c r="J916" s="96">
        <f>I916*F916</f>
        <v>0</v>
      </c>
      <c r="K916" s="97"/>
      <c r="L916" s="98">
        <f>K916*F916</f>
        <v>0</v>
      </c>
      <c r="M916" s="99">
        <f>J916+H916+L916</f>
        <v>0</v>
      </c>
    </row>
    <row r="917" spans="1:13" ht="27.75" customHeight="1">
      <c r="A917" s="208">
        <v>5</v>
      </c>
      <c r="B917" s="94" t="s">
        <v>221</v>
      </c>
      <c r="C917" s="40" t="s">
        <v>363</v>
      </c>
      <c r="D917" s="42" t="s">
        <v>5</v>
      </c>
      <c r="E917" s="43"/>
      <c r="F917" s="50">
        <v>35</v>
      </c>
      <c r="G917" s="51"/>
      <c r="H917" s="95"/>
      <c r="I917" s="51"/>
      <c r="J917" s="96"/>
      <c r="K917" s="97"/>
      <c r="L917" s="98"/>
      <c r="M917" s="99"/>
    </row>
    <row r="918" spans="1:13" ht="15" customHeight="1">
      <c r="A918" s="209"/>
      <c r="B918" s="94"/>
      <c r="C918" s="40" t="s">
        <v>29</v>
      </c>
      <c r="D918" s="42" t="s">
        <v>27</v>
      </c>
      <c r="E918" s="43">
        <v>0.93</v>
      </c>
      <c r="F918" s="50">
        <f>F917*E918</f>
        <v>32.550000000000004</v>
      </c>
      <c r="G918" s="51"/>
      <c r="H918" s="95">
        <f>G918*F918</f>
        <v>0</v>
      </c>
      <c r="I918" s="51"/>
      <c r="J918" s="96">
        <f>I918*F918</f>
        <v>0</v>
      </c>
      <c r="K918" s="97"/>
      <c r="L918" s="98">
        <f>K918*F918</f>
        <v>0</v>
      </c>
      <c r="M918" s="99">
        <f>J918+H918+L918</f>
        <v>0</v>
      </c>
    </row>
    <row r="919" spans="1:13" ht="15" customHeight="1">
      <c r="A919" s="209"/>
      <c r="B919" s="42"/>
      <c r="C919" s="40" t="s">
        <v>227</v>
      </c>
      <c r="D919" s="42" t="s">
        <v>222</v>
      </c>
      <c r="E919" s="101">
        <v>0.026</v>
      </c>
      <c r="F919" s="50">
        <f>F917*E919</f>
        <v>0.9099999999999999</v>
      </c>
      <c r="G919" s="51"/>
      <c r="H919" s="95">
        <f>G919*F919</f>
        <v>0</v>
      </c>
      <c r="I919" s="51"/>
      <c r="J919" s="96">
        <f>I919*F919</f>
        <v>0</v>
      </c>
      <c r="K919" s="97"/>
      <c r="L919" s="98">
        <f>K919*F919</f>
        <v>0</v>
      </c>
      <c r="M919" s="99">
        <f>J919+H919+L919</f>
        <v>0</v>
      </c>
    </row>
    <row r="920" spans="1:13" ht="15" customHeight="1">
      <c r="A920" s="210"/>
      <c r="B920" s="42"/>
      <c r="C920" s="40" t="s">
        <v>208</v>
      </c>
      <c r="D920" s="42" t="s">
        <v>7</v>
      </c>
      <c r="E920" s="100">
        <v>0.0255</v>
      </c>
      <c r="F920" s="50">
        <f>F917*E920</f>
        <v>0.8925</v>
      </c>
      <c r="G920" s="119"/>
      <c r="H920" s="95">
        <f>G920*F920</f>
        <v>0</v>
      </c>
      <c r="I920" s="51"/>
      <c r="J920" s="96">
        <f>I920*F920</f>
        <v>0</v>
      </c>
      <c r="K920" s="97"/>
      <c r="L920" s="98">
        <f>K920*F920</f>
        <v>0</v>
      </c>
      <c r="M920" s="99">
        <f>J920+H920+L920</f>
        <v>0</v>
      </c>
    </row>
    <row r="921" spans="1:13" ht="15" customHeight="1">
      <c r="A921" s="208">
        <v>6</v>
      </c>
      <c r="B921" s="94" t="s">
        <v>34</v>
      </c>
      <c r="C921" s="40" t="s">
        <v>364</v>
      </c>
      <c r="D921" s="42" t="s">
        <v>5</v>
      </c>
      <c r="E921" s="43"/>
      <c r="F921" s="50">
        <v>17.5</v>
      </c>
      <c r="G921" s="51"/>
      <c r="H921" s="95"/>
      <c r="I921" s="51"/>
      <c r="J921" s="96"/>
      <c r="K921" s="97"/>
      <c r="L921" s="98"/>
      <c r="M921" s="99"/>
    </row>
    <row r="922" spans="1:13" ht="15" customHeight="1">
      <c r="A922" s="209"/>
      <c r="B922" s="94"/>
      <c r="C922" s="40" t="s">
        <v>29</v>
      </c>
      <c r="D922" s="42" t="s">
        <v>27</v>
      </c>
      <c r="E922" s="43">
        <v>0.4</v>
      </c>
      <c r="F922" s="50">
        <f>F921*E922</f>
        <v>7</v>
      </c>
      <c r="G922" s="51"/>
      <c r="H922" s="95">
        <f>G922*F922</f>
        <v>0</v>
      </c>
      <c r="I922" s="51"/>
      <c r="J922" s="96">
        <f>I922*F922</f>
        <v>0</v>
      </c>
      <c r="K922" s="97"/>
      <c r="L922" s="98">
        <f>K922*F922</f>
        <v>0</v>
      </c>
      <c r="M922" s="99">
        <f>J922+H922+L922</f>
        <v>0</v>
      </c>
    </row>
    <row r="923" spans="1:13" ht="15" customHeight="1">
      <c r="A923" s="209"/>
      <c r="B923" s="94"/>
      <c r="C923" s="40" t="s">
        <v>30</v>
      </c>
      <c r="D923" s="42" t="s">
        <v>28</v>
      </c>
      <c r="E923" s="43">
        <v>0.08</v>
      </c>
      <c r="F923" s="50">
        <f>F921*E923</f>
        <v>1.4000000000000001</v>
      </c>
      <c r="G923" s="51"/>
      <c r="H923" s="95">
        <f>G923*F923</f>
        <v>0</v>
      </c>
      <c r="I923" s="51"/>
      <c r="J923" s="96">
        <f>I923*F923</f>
        <v>0</v>
      </c>
      <c r="K923" s="97"/>
      <c r="L923" s="98">
        <f>K923*F923</f>
        <v>0</v>
      </c>
      <c r="M923" s="99">
        <f>J923+H923+L923</f>
        <v>0</v>
      </c>
    </row>
    <row r="924" spans="1:13" ht="15" customHeight="1">
      <c r="A924" s="209"/>
      <c r="B924" s="94"/>
      <c r="C924" s="40" t="s">
        <v>231</v>
      </c>
      <c r="D924" s="42" t="s">
        <v>6</v>
      </c>
      <c r="E924" s="43">
        <v>0.75</v>
      </c>
      <c r="F924" s="50">
        <f>F921*E924</f>
        <v>13.125</v>
      </c>
      <c r="G924" s="119"/>
      <c r="H924" s="95">
        <f>G924*F924</f>
        <v>0</v>
      </c>
      <c r="I924" s="51"/>
      <c r="J924" s="96">
        <f>I924*F924</f>
        <v>0</v>
      </c>
      <c r="K924" s="97"/>
      <c r="L924" s="98">
        <f>K924*F924</f>
        <v>0</v>
      </c>
      <c r="M924" s="99">
        <f>J924+H924+L924</f>
        <v>0</v>
      </c>
    </row>
    <row r="925" spans="1:13" ht="15" customHeight="1">
      <c r="A925" s="210"/>
      <c r="B925" s="94"/>
      <c r="C925" s="40" t="s">
        <v>232</v>
      </c>
      <c r="D925" s="42" t="s">
        <v>6</v>
      </c>
      <c r="E925" s="43">
        <v>0.75</v>
      </c>
      <c r="F925" s="50">
        <f>F921*E925</f>
        <v>13.125</v>
      </c>
      <c r="G925" s="119"/>
      <c r="H925" s="95">
        <f>G925*F925</f>
        <v>0</v>
      </c>
      <c r="I925" s="51"/>
      <c r="J925" s="96">
        <f>I925*F925</f>
        <v>0</v>
      </c>
      <c r="K925" s="97"/>
      <c r="L925" s="98">
        <f>K925*F925</f>
        <v>0</v>
      </c>
      <c r="M925" s="99">
        <f>J925+H925+L925</f>
        <v>0</v>
      </c>
    </row>
    <row r="926" spans="1:13" ht="27.75" customHeight="1">
      <c r="A926" s="208">
        <v>7</v>
      </c>
      <c r="B926" s="94" t="s">
        <v>121</v>
      </c>
      <c r="C926" s="40" t="s">
        <v>365</v>
      </c>
      <c r="D926" s="42" t="s">
        <v>5</v>
      </c>
      <c r="E926" s="43"/>
      <c r="F926" s="50">
        <v>35</v>
      </c>
      <c r="G926" s="51"/>
      <c r="H926" s="95"/>
      <c r="I926" s="51"/>
      <c r="J926" s="96"/>
      <c r="K926" s="97"/>
      <c r="L926" s="98"/>
      <c r="M926" s="99"/>
    </row>
    <row r="927" spans="1:13" ht="15" customHeight="1">
      <c r="A927" s="209"/>
      <c r="B927" s="94"/>
      <c r="C927" s="40" t="s">
        <v>29</v>
      </c>
      <c r="D927" s="42" t="s">
        <v>27</v>
      </c>
      <c r="E927" s="43">
        <v>1</v>
      </c>
      <c r="F927" s="50">
        <f>F926*E927</f>
        <v>35</v>
      </c>
      <c r="G927" s="51"/>
      <c r="H927" s="95">
        <f aca="true" t="shared" si="56" ref="H927:H933">G927*F927</f>
        <v>0</v>
      </c>
      <c r="I927" s="51"/>
      <c r="J927" s="96">
        <f aca="true" t="shared" si="57" ref="J927:J933">I927*F927</f>
        <v>0</v>
      </c>
      <c r="K927" s="97"/>
      <c r="L927" s="98">
        <f aca="true" t="shared" si="58" ref="L927:L933">K927*F927</f>
        <v>0</v>
      </c>
      <c r="M927" s="99">
        <f aca="true" t="shared" si="59" ref="M927:M933">J927+H927+L927</f>
        <v>0</v>
      </c>
    </row>
    <row r="928" spans="1:13" ht="15" customHeight="1">
      <c r="A928" s="209"/>
      <c r="B928" s="94"/>
      <c r="C928" s="40" t="s">
        <v>30</v>
      </c>
      <c r="D928" s="42" t="s">
        <v>28</v>
      </c>
      <c r="E928" s="101">
        <v>0.007</v>
      </c>
      <c r="F928" s="50">
        <f>F926*E928</f>
        <v>0.245</v>
      </c>
      <c r="G928" s="51"/>
      <c r="H928" s="95">
        <f t="shared" si="56"/>
        <v>0</v>
      </c>
      <c r="I928" s="51"/>
      <c r="J928" s="96">
        <f t="shared" si="57"/>
        <v>0</v>
      </c>
      <c r="K928" s="97"/>
      <c r="L928" s="98">
        <f t="shared" si="58"/>
        <v>0</v>
      </c>
      <c r="M928" s="99">
        <f t="shared" si="59"/>
        <v>0</v>
      </c>
    </row>
    <row r="929" spans="1:13" ht="15" customHeight="1">
      <c r="A929" s="209"/>
      <c r="B929" s="94"/>
      <c r="C929" s="40" t="s">
        <v>235</v>
      </c>
      <c r="D929" s="42" t="s">
        <v>6</v>
      </c>
      <c r="E929" s="43">
        <v>0.59</v>
      </c>
      <c r="F929" s="50">
        <f>F926*E929</f>
        <v>20.65</v>
      </c>
      <c r="G929" s="119"/>
      <c r="H929" s="95">
        <f t="shared" si="56"/>
        <v>0</v>
      </c>
      <c r="I929" s="51"/>
      <c r="J929" s="96">
        <f t="shared" si="57"/>
        <v>0</v>
      </c>
      <c r="K929" s="97"/>
      <c r="L929" s="98">
        <f t="shared" si="58"/>
        <v>0</v>
      </c>
      <c r="M929" s="99">
        <f t="shared" si="59"/>
        <v>0</v>
      </c>
    </row>
    <row r="930" spans="1:13" ht="15" customHeight="1">
      <c r="A930" s="209"/>
      <c r="B930" s="94"/>
      <c r="C930" s="40" t="s">
        <v>236</v>
      </c>
      <c r="D930" s="42" t="s">
        <v>6</v>
      </c>
      <c r="E930" s="43">
        <v>0.1</v>
      </c>
      <c r="F930" s="50">
        <f>F926*E930</f>
        <v>3.5</v>
      </c>
      <c r="G930" s="119"/>
      <c r="H930" s="95">
        <f t="shared" si="56"/>
        <v>0</v>
      </c>
      <c r="I930" s="51"/>
      <c r="J930" s="96">
        <f t="shared" si="57"/>
        <v>0</v>
      </c>
      <c r="K930" s="97"/>
      <c r="L930" s="98">
        <f t="shared" si="58"/>
        <v>0</v>
      </c>
      <c r="M930" s="99">
        <f t="shared" si="59"/>
        <v>0</v>
      </c>
    </row>
    <row r="931" spans="1:13" ht="15" customHeight="1">
      <c r="A931" s="209"/>
      <c r="B931" s="94"/>
      <c r="C931" s="40" t="s">
        <v>237</v>
      </c>
      <c r="D931" s="42" t="s">
        <v>6</v>
      </c>
      <c r="E931" s="43">
        <v>0.12</v>
      </c>
      <c r="F931" s="50">
        <f>F926*E931</f>
        <v>4.2</v>
      </c>
      <c r="G931" s="119"/>
      <c r="H931" s="95">
        <f t="shared" si="56"/>
        <v>0</v>
      </c>
      <c r="I931" s="51"/>
      <c r="J931" s="96">
        <f t="shared" si="57"/>
        <v>0</v>
      </c>
      <c r="K931" s="97"/>
      <c r="L931" s="98">
        <f t="shared" si="58"/>
        <v>0</v>
      </c>
      <c r="M931" s="99">
        <f t="shared" si="59"/>
        <v>0</v>
      </c>
    </row>
    <row r="932" spans="1:13" ht="15" customHeight="1">
      <c r="A932" s="209"/>
      <c r="B932" s="94"/>
      <c r="C932" s="40" t="s">
        <v>238</v>
      </c>
      <c r="D932" s="42" t="s">
        <v>6</v>
      </c>
      <c r="E932" s="43">
        <v>0.15</v>
      </c>
      <c r="F932" s="50">
        <f>F926*E932</f>
        <v>5.25</v>
      </c>
      <c r="G932" s="119"/>
      <c r="H932" s="95">
        <f t="shared" si="56"/>
        <v>0</v>
      </c>
      <c r="I932" s="51"/>
      <c r="J932" s="96">
        <f t="shared" si="57"/>
        <v>0</v>
      </c>
      <c r="K932" s="97"/>
      <c r="L932" s="98">
        <f t="shared" si="58"/>
        <v>0</v>
      </c>
      <c r="M932" s="99">
        <f t="shared" si="59"/>
        <v>0</v>
      </c>
    </row>
    <row r="933" spans="1:13" ht="15" customHeight="1">
      <c r="A933" s="210"/>
      <c r="B933" s="94"/>
      <c r="C933" s="40" t="s">
        <v>31</v>
      </c>
      <c r="D933" s="42" t="s">
        <v>28</v>
      </c>
      <c r="E933" s="100">
        <v>0.0034</v>
      </c>
      <c r="F933" s="50">
        <f>F926*E933</f>
        <v>0.119</v>
      </c>
      <c r="G933" s="51"/>
      <c r="H933" s="95">
        <f t="shared" si="56"/>
        <v>0</v>
      </c>
      <c r="I933" s="51"/>
      <c r="J933" s="96">
        <f t="shared" si="57"/>
        <v>0</v>
      </c>
      <c r="K933" s="97"/>
      <c r="L933" s="98">
        <f t="shared" si="58"/>
        <v>0</v>
      </c>
      <c r="M933" s="99">
        <f t="shared" si="59"/>
        <v>0</v>
      </c>
    </row>
    <row r="934" spans="1:13" ht="15" customHeight="1">
      <c r="A934" s="208">
        <v>8</v>
      </c>
      <c r="B934" s="94" t="s">
        <v>34</v>
      </c>
      <c r="C934" s="40" t="s">
        <v>381</v>
      </c>
      <c r="D934" s="42" t="s">
        <v>5</v>
      </c>
      <c r="E934" s="43"/>
      <c r="F934" s="50">
        <v>36.72</v>
      </c>
      <c r="G934" s="51"/>
      <c r="H934" s="95"/>
      <c r="I934" s="51"/>
      <c r="J934" s="96"/>
      <c r="K934" s="97"/>
      <c r="L934" s="98"/>
      <c r="M934" s="99"/>
    </row>
    <row r="935" spans="1:13" ht="15" customHeight="1">
      <c r="A935" s="209"/>
      <c r="B935" s="42"/>
      <c r="C935" s="40" t="s">
        <v>29</v>
      </c>
      <c r="D935" s="42" t="s">
        <v>27</v>
      </c>
      <c r="E935" s="101">
        <v>0.242</v>
      </c>
      <c r="F935" s="50">
        <f>F934*E935</f>
        <v>8.886239999999999</v>
      </c>
      <c r="G935" s="51"/>
      <c r="H935" s="95">
        <f>G935*F935</f>
        <v>0</v>
      </c>
      <c r="I935" s="51"/>
      <c r="J935" s="96">
        <f>I935*F935</f>
        <v>0</v>
      </c>
      <c r="K935" s="97"/>
      <c r="L935" s="98">
        <f>K935*F935</f>
        <v>0</v>
      </c>
      <c r="M935" s="99">
        <f>J935+H935+L935</f>
        <v>0</v>
      </c>
    </row>
    <row r="936" spans="1:13" ht="15" customHeight="1">
      <c r="A936" s="209"/>
      <c r="B936" s="42"/>
      <c r="C936" s="40" t="s">
        <v>30</v>
      </c>
      <c r="D936" s="42" t="s">
        <v>28</v>
      </c>
      <c r="E936" s="100">
        <v>0.043</v>
      </c>
      <c r="F936" s="50">
        <f>F934*E936</f>
        <v>1.57896</v>
      </c>
      <c r="G936" s="51"/>
      <c r="H936" s="95">
        <f>G936*F936</f>
        <v>0</v>
      </c>
      <c r="I936" s="51"/>
      <c r="J936" s="96">
        <f>I936*F936</f>
        <v>0</v>
      </c>
      <c r="K936" s="97"/>
      <c r="L936" s="98">
        <f>K936*F936</f>
        <v>0</v>
      </c>
      <c r="M936" s="99">
        <f>J936+H936+L936</f>
        <v>0</v>
      </c>
    </row>
    <row r="937" spans="1:13" ht="15" customHeight="1">
      <c r="A937" s="209"/>
      <c r="B937" s="42"/>
      <c r="C937" s="40" t="s">
        <v>382</v>
      </c>
      <c r="D937" s="42" t="s">
        <v>380</v>
      </c>
      <c r="E937" s="43"/>
      <c r="F937" s="50">
        <v>102</v>
      </c>
      <c r="G937" s="119"/>
      <c r="H937" s="95">
        <f>G937*F937</f>
        <v>0</v>
      </c>
      <c r="I937" s="51"/>
      <c r="J937" s="96">
        <f>I937*F937</f>
        <v>0</v>
      </c>
      <c r="K937" s="97"/>
      <c r="L937" s="98">
        <f>K937*F937</f>
        <v>0</v>
      </c>
      <c r="M937" s="99">
        <f>J937+H937+L937</f>
        <v>0</v>
      </c>
    </row>
    <row r="938" spans="1:13" ht="15" customHeight="1">
      <c r="A938" s="209"/>
      <c r="B938" s="42"/>
      <c r="C938" s="40" t="s">
        <v>195</v>
      </c>
      <c r="D938" s="42" t="s">
        <v>6</v>
      </c>
      <c r="E938" s="101">
        <v>0.52</v>
      </c>
      <c r="F938" s="50">
        <f>F934*E938</f>
        <v>19.0944</v>
      </c>
      <c r="G938" s="119"/>
      <c r="H938" s="95">
        <f>G938*F938</f>
        <v>0</v>
      </c>
      <c r="I938" s="51"/>
      <c r="J938" s="96">
        <f>I938*F938</f>
        <v>0</v>
      </c>
      <c r="K938" s="97"/>
      <c r="L938" s="98">
        <f>K938*F938</f>
        <v>0</v>
      </c>
      <c r="M938" s="99">
        <f>J938+H938+L938</f>
        <v>0</v>
      </c>
    </row>
    <row r="939" spans="1:13" ht="15" customHeight="1">
      <c r="A939" s="210"/>
      <c r="B939" s="42"/>
      <c r="C939" s="40" t="s">
        <v>31</v>
      </c>
      <c r="D939" s="42" t="s">
        <v>28</v>
      </c>
      <c r="E939" s="100">
        <v>0.0269</v>
      </c>
      <c r="F939" s="50">
        <f>F934*E939</f>
        <v>0.987768</v>
      </c>
      <c r="G939" s="51"/>
      <c r="H939" s="95">
        <f>G939*F939</f>
        <v>0</v>
      </c>
      <c r="I939" s="51"/>
      <c r="J939" s="96">
        <f>I939*F939</f>
        <v>0</v>
      </c>
      <c r="K939" s="97"/>
      <c r="L939" s="98">
        <f>K939*F939</f>
        <v>0</v>
      </c>
      <c r="M939" s="99">
        <f>J939+H939+L939</f>
        <v>0</v>
      </c>
    </row>
    <row r="940" spans="1:13" ht="27.75" customHeight="1">
      <c r="A940" s="208">
        <v>9</v>
      </c>
      <c r="B940" s="94" t="s">
        <v>371</v>
      </c>
      <c r="C940" s="40" t="s">
        <v>372</v>
      </c>
      <c r="D940" s="42" t="s">
        <v>5</v>
      </c>
      <c r="E940" s="43"/>
      <c r="F940" s="50">
        <v>36.72</v>
      </c>
      <c r="G940" s="51"/>
      <c r="H940" s="95"/>
      <c r="I940" s="51"/>
      <c r="J940" s="96"/>
      <c r="K940" s="97"/>
      <c r="L940" s="98"/>
      <c r="M940" s="99"/>
    </row>
    <row r="941" spans="1:13" ht="15" customHeight="1">
      <c r="A941" s="209"/>
      <c r="B941" s="42"/>
      <c r="C941" s="40" t="s">
        <v>29</v>
      </c>
      <c r="D941" s="42" t="s">
        <v>27</v>
      </c>
      <c r="E941" s="101">
        <v>0.83</v>
      </c>
      <c r="F941" s="50">
        <f>F940*E941</f>
        <v>30.4776</v>
      </c>
      <c r="G941" s="51"/>
      <c r="H941" s="95">
        <f>G941*F941</f>
        <v>0</v>
      </c>
      <c r="I941" s="51"/>
      <c r="J941" s="96">
        <f>I941*F941</f>
        <v>0</v>
      </c>
      <c r="K941" s="97"/>
      <c r="L941" s="98">
        <f>K941*F941</f>
        <v>0</v>
      </c>
      <c r="M941" s="99">
        <f>J941+H941+L941</f>
        <v>0</v>
      </c>
    </row>
    <row r="942" spans="1:13" ht="15" customHeight="1">
      <c r="A942" s="209"/>
      <c r="B942" s="42"/>
      <c r="C942" s="40" t="s">
        <v>30</v>
      </c>
      <c r="D942" s="42" t="s">
        <v>28</v>
      </c>
      <c r="E942" s="100">
        <v>0.0041</v>
      </c>
      <c r="F942" s="50">
        <f>F940*E942</f>
        <v>0.15055200000000002</v>
      </c>
      <c r="G942" s="51"/>
      <c r="H942" s="95">
        <f>G942*F942</f>
        <v>0</v>
      </c>
      <c r="I942" s="51"/>
      <c r="J942" s="96">
        <f>I942*F942</f>
        <v>0</v>
      </c>
      <c r="K942" s="97"/>
      <c r="L942" s="98">
        <f>K942*F942</f>
        <v>0</v>
      </c>
      <c r="M942" s="99">
        <f>J942+H942+L942</f>
        <v>0</v>
      </c>
    </row>
    <row r="943" spans="1:13" ht="15" customHeight="1">
      <c r="A943" s="209"/>
      <c r="B943" s="42"/>
      <c r="C943" s="40" t="s">
        <v>373</v>
      </c>
      <c r="D943" s="42" t="s">
        <v>5</v>
      </c>
      <c r="E943" s="43">
        <v>1.22</v>
      </c>
      <c r="F943" s="50">
        <f>F940*E943</f>
        <v>44.7984</v>
      </c>
      <c r="G943" s="119"/>
      <c r="H943" s="95">
        <f>G943*F943</f>
        <v>0</v>
      </c>
      <c r="I943" s="51"/>
      <c r="J943" s="96">
        <f>I943*F943</f>
        <v>0</v>
      </c>
      <c r="K943" s="97"/>
      <c r="L943" s="98">
        <f>K943*F943</f>
        <v>0</v>
      </c>
      <c r="M943" s="99">
        <f>J943+H943+L943</f>
        <v>0</v>
      </c>
    </row>
    <row r="944" spans="1:13" ht="15" customHeight="1">
      <c r="A944" s="209"/>
      <c r="B944" s="42"/>
      <c r="C944" s="40" t="s">
        <v>110</v>
      </c>
      <c r="D944" s="42" t="s">
        <v>139</v>
      </c>
      <c r="E944" s="43">
        <v>6</v>
      </c>
      <c r="F944" s="50">
        <f>F940*E944</f>
        <v>220.32</v>
      </c>
      <c r="G944" s="119"/>
      <c r="H944" s="95">
        <f>G944*F944</f>
        <v>0</v>
      </c>
      <c r="I944" s="51"/>
      <c r="J944" s="96">
        <f>I944*F944</f>
        <v>0</v>
      </c>
      <c r="K944" s="97"/>
      <c r="L944" s="98">
        <f>K944*F944</f>
        <v>0</v>
      </c>
      <c r="M944" s="99">
        <f>J944+H944+L944</f>
        <v>0</v>
      </c>
    </row>
    <row r="945" spans="1:13" ht="15" customHeight="1">
      <c r="A945" s="210"/>
      <c r="B945" s="42"/>
      <c r="C945" s="40" t="s">
        <v>31</v>
      </c>
      <c r="D945" s="42" t="s">
        <v>28</v>
      </c>
      <c r="E945" s="100">
        <v>0.078</v>
      </c>
      <c r="F945" s="50">
        <f>F940*E945</f>
        <v>2.86416</v>
      </c>
      <c r="G945" s="51"/>
      <c r="H945" s="95">
        <f>G945*F945</f>
        <v>0</v>
      </c>
      <c r="I945" s="51"/>
      <c r="J945" s="96">
        <f>I945*F945</f>
        <v>0</v>
      </c>
      <c r="K945" s="97"/>
      <c r="L945" s="98">
        <f>K945*F945</f>
        <v>0</v>
      </c>
      <c r="M945" s="99">
        <f>J945+H945+L945</f>
        <v>0</v>
      </c>
    </row>
    <row r="946" spans="1:13" ht="27.75" customHeight="1">
      <c r="A946" s="208">
        <v>10</v>
      </c>
      <c r="B946" s="94" t="s">
        <v>192</v>
      </c>
      <c r="C946" s="40" t="s">
        <v>360</v>
      </c>
      <c r="D946" s="42" t="s">
        <v>131</v>
      </c>
      <c r="E946" s="43"/>
      <c r="F946" s="50">
        <v>0.2</v>
      </c>
      <c r="G946" s="51"/>
      <c r="H946" s="95"/>
      <c r="I946" s="51"/>
      <c r="J946" s="96"/>
      <c r="K946" s="97"/>
      <c r="L946" s="98"/>
      <c r="M946" s="99"/>
    </row>
    <row r="947" spans="1:13" ht="15" customHeight="1">
      <c r="A947" s="209"/>
      <c r="B947" s="42"/>
      <c r="C947" s="40" t="s">
        <v>29</v>
      </c>
      <c r="D947" s="42" t="s">
        <v>27</v>
      </c>
      <c r="E947" s="43">
        <v>63.4</v>
      </c>
      <c r="F947" s="50">
        <f>F946*E947</f>
        <v>12.68</v>
      </c>
      <c r="G947" s="51"/>
      <c r="H947" s="95">
        <f>G947*F947</f>
        <v>0</v>
      </c>
      <c r="I947" s="51"/>
      <c r="J947" s="96">
        <f>I947*F947</f>
        <v>0</v>
      </c>
      <c r="K947" s="97"/>
      <c r="L947" s="98">
        <f>K947*F947</f>
        <v>0</v>
      </c>
      <c r="M947" s="99">
        <f>J947+H947+L947</f>
        <v>0</v>
      </c>
    </row>
    <row r="948" spans="1:13" ht="15" customHeight="1">
      <c r="A948" s="209"/>
      <c r="B948" s="42"/>
      <c r="C948" s="40" t="s">
        <v>30</v>
      </c>
      <c r="D948" s="42" t="s">
        <v>28</v>
      </c>
      <c r="E948" s="43">
        <v>0.17</v>
      </c>
      <c r="F948" s="50">
        <f>F946*E948</f>
        <v>0.034</v>
      </c>
      <c r="G948" s="51"/>
      <c r="H948" s="95">
        <f>G948*F948</f>
        <v>0</v>
      </c>
      <c r="I948" s="51"/>
      <c r="J948" s="96">
        <f>I948*F948</f>
        <v>0</v>
      </c>
      <c r="K948" s="97"/>
      <c r="L948" s="98">
        <f>K948*F948</f>
        <v>0</v>
      </c>
      <c r="M948" s="99">
        <f>J948+H948+L948</f>
        <v>0</v>
      </c>
    </row>
    <row r="949" spans="1:13" ht="15" customHeight="1">
      <c r="A949" s="209"/>
      <c r="B949" s="42"/>
      <c r="C949" s="40" t="s">
        <v>204</v>
      </c>
      <c r="D949" s="42" t="s">
        <v>6</v>
      </c>
      <c r="E949" s="43">
        <v>5</v>
      </c>
      <c r="F949" s="50">
        <f>F946*E949</f>
        <v>1</v>
      </c>
      <c r="G949" s="51"/>
      <c r="H949" s="95">
        <f>G949*F949</f>
        <v>0</v>
      </c>
      <c r="I949" s="51"/>
      <c r="J949" s="96">
        <f>I949*F949</f>
        <v>0</v>
      </c>
      <c r="K949" s="97"/>
      <c r="L949" s="98">
        <f>K949*F949</f>
        <v>0</v>
      </c>
      <c r="M949" s="99">
        <f>J949+H949+L949</f>
        <v>0</v>
      </c>
    </row>
    <row r="950" spans="1:13" ht="15" customHeight="1">
      <c r="A950" s="209"/>
      <c r="B950" s="42"/>
      <c r="C950" s="40" t="s">
        <v>195</v>
      </c>
      <c r="D950" s="42" t="s">
        <v>6</v>
      </c>
      <c r="E950" s="43">
        <v>15.2</v>
      </c>
      <c r="F950" s="50">
        <f>F946*E950</f>
        <v>3.04</v>
      </c>
      <c r="G950" s="51"/>
      <c r="H950" s="95">
        <f>G950*F950</f>
        <v>0</v>
      </c>
      <c r="I950" s="51"/>
      <c r="J950" s="96">
        <f>I950*F950</f>
        <v>0</v>
      </c>
      <c r="K950" s="97"/>
      <c r="L950" s="98">
        <f>K950*F950</f>
        <v>0</v>
      </c>
      <c r="M950" s="99">
        <f>J950+H950+L950</f>
        <v>0</v>
      </c>
    </row>
    <row r="951" spans="1:13" ht="15" customHeight="1">
      <c r="A951" s="210"/>
      <c r="B951" s="42"/>
      <c r="C951" s="40" t="s">
        <v>31</v>
      </c>
      <c r="D951" s="42" t="s">
        <v>28</v>
      </c>
      <c r="E951" s="43">
        <v>2.78</v>
      </c>
      <c r="F951" s="50">
        <f>F946*E951</f>
        <v>0.5559999999999999</v>
      </c>
      <c r="G951" s="51"/>
      <c r="H951" s="95">
        <f>G951*F951</f>
        <v>0</v>
      </c>
      <c r="I951" s="51"/>
      <c r="J951" s="96">
        <f>I951*F951</f>
        <v>0</v>
      </c>
      <c r="K951" s="97"/>
      <c r="L951" s="98">
        <f>K951*F951</f>
        <v>0</v>
      </c>
      <c r="M951" s="99">
        <f>J951+H951+L951</f>
        <v>0</v>
      </c>
    </row>
    <row r="952" spans="1:13" ht="27.75" customHeight="1">
      <c r="A952" s="208">
        <v>11</v>
      </c>
      <c r="B952" s="94" t="s">
        <v>140</v>
      </c>
      <c r="C952" s="40" t="s">
        <v>361</v>
      </c>
      <c r="D952" s="42" t="s">
        <v>5</v>
      </c>
      <c r="E952" s="43"/>
      <c r="F952" s="50">
        <v>34.32</v>
      </c>
      <c r="G952" s="51"/>
      <c r="H952" s="95"/>
      <c r="I952" s="51"/>
      <c r="J952" s="96"/>
      <c r="K952" s="97"/>
      <c r="L952" s="98"/>
      <c r="M952" s="99"/>
    </row>
    <row r="953" spans="1:13" ht="15" customHeight="1">
      <c r="A953" s="209"/>
      <c r="B953" s="42"/>
      <c r="C953" s="40" t="s">
        <v>29</v>
      </c>
      <c r="D953" s="42" t="s">
        <v>27</v>
      </c>
      <c r="E953" s="101">
        <v>0.714</v>
      </c>
      <c r="F953" s="50">
        <f>F952*E953</f>
        <v>24.504479999999997</v>
      </c>
      <c r="G953" s="51"/>
      <c r="H953" s="95">
        <f aca="true" t="shared" si="60" ref="H953:H959">G953*F953</f>
        <v>0</v>
      </c>
      <c r="I953" s="51"/>
      <c r="J953" s="96">
        <f aca="true" t="shared" si="61" ref="J953:J959">I953*F953</f>
        <v>0</v>
      </c>
      <c r="K953" s="97"/>
      <c r="L953" s="98">
        <f aca="true" t="shared" si="62" ref="L953:L959">K953*F953</f>
        <v>0</v>
      </c>
      <c r="M953" s="99">
        <f aca="true" t="shared" si="63" ref="M953:M958">J953+H953+L953</f>
        <v>0</v>
      </c>
    </row>
    <row r="954" spans="1:13" ht="15" customHeight="1">
      <c r="A954" s="209"/>
      <c r="B954" s="42"/>
      <c r="C954" s="40" t="s">
        <v>30</v>
      </c>
      <c r="D954" s="42" t="s">
        <v>28</v>
      </c>
      <c r="E954" s="100">
        <v>0.0183</v>
      </c>
      <c r="F954" s="50">
        <f>F952*E954</f>
        <v>0.6280560000000001</v>
      </c>
      <c r="G954" s="51"/>
      <c r="H954" s="95">
        <f t="shared" si="60"/>
        <v>0</v>
      </c>
      <c r="I954" s="51"/>
      <c r="J954" s="96">
        <f t="shared" si="61"/>
        <v>0</v>
      </c>
      <c r="K954" s="97"/>
      <c r="L954" s="98">
        <f t="shared" si="62"/>
        <v>0</v>
      </c>
      <c r="M954" s="99">
        <f t="shared" si="63"/>
        <v>0</v>
      </c>
    </row>
    <row r="955" spans="1:13" ht="15" customHeight="1">
      <c r="A955" s="209"/>
      <c r="B955" s="42"/>
      <c r="C955" s="40" t="s">
        <v>379</v>
      </c>
      <c r="D955" s="42" t="s">
        <v>7</v>
      </c>
      <c r="E955" s="43"/>
      <c r="F955" s="50">
        <v>0.15</v>
      </c>
      <c r="G955" s="119"/>
      <c r="H955" s="95">
        <f>G955*F955</f>
        <v>0</v>
      </c>
      <c r="I955" s="51"/>
      <c r="J955" s="96">
        <f>I955*F955</f>
        <v>0</v>
      </c>
      <c r="K955" s="97"/>
      <c r="L955" s="98">
        <f>K955*F955</f>
        <v>0</v>
      </c>
      <c r="M955" s="99">
        <f>J955+H955+L955</f>
        <v>0</v>
      </c>
    </row>
    <row r="956" spans="1:13" ht="15" customHeight="1">
      <c r="A956" s="209"/>
      <c r="B956" s="42"/>
      <c r="C956" s="40" t="s">
        <v>370</v>
      </c>
      <c r="D956" s="42" t="s">
        <v>131</v>
      </c>
      <c r="E956" s="101">
        <v>0.001</v>
      </c>
      <c r="F956" s="50">
        <f>E956*F952</f>
        <v>0.03432</v>
      </c>
      <c r="G956" s="119"/>
      <c r="H956" s="95">
        <f>G956*F956</f>
        <v>0</v>
      </c>
      <c r="I956" s="51"/>
      <c r="J956" s="96">
        <f>I956*F956</f>
        <v>0</v>
      </c>
      <c r="K956" s="97"/>
      <c r="L956" s="98">
        <f>K956*F956</f>
        <v>0</v>
      </c>
      <c r="M956" s="99">
        <f>J956+H956+L956</f>
        <v>0</v>
      </c>
    </row>
    <row r="957" spans="1:13" ht="15" customHeight="1">
      <c r="A957" s="209"/>
      <c r="B957" s="42"/>
      <c r="C957" s="40" t="s">
        <v>362</v>
      </c>
      <c r="D957" s="42" t="s">
        <v>5</v>
      </c>
      <c r="E957" s="43">
        <v>1.05</v>
      </c>
      <c r="F957" s="50">
        <f>F952*E957</f>
        <v>36.036</v>
      </c>
      <c r="G957" s="119"/>
      <c r="H957" s="95">
        <f t="shared" si="60"/>
        <v>0</v>
      </c>
      <c r="I957" s="51"/>
      <c r="J957" s="96">
        <f t="shared" si="61"/>
        <v>0</v>
      </c>
      <c r="K957" s="97"/>
      <c r="L957" s="98">
        <f t="shared" si="62"/>
        <v>0</v>
      </c>
      <c r="M957" s="99">
        <f t="shared" si="63"/>
        <v>0</v>
      </c>
    </row>
    <row r="958" spans="1:13" ht="15" customHeight="1">
      <c r="A958" s="209"/>
      <c r="B958" s="42"/>
      <c r="C958" s="40" t="s">
        <v>110</v>
      </c>
      <c r="D958" s="42" t="s">
        <v>139</v>
      </c>
      <c r="E958" s="43">
        <v>19.6</v>
      </c>
      <c r="F958" s="50">
        <f>F952*E958</f>
        <v>672.672</v>
      </c>
      <c r="G958" s="119"/>
      <c r="H958" s="95">
        <f t="shared" si="60"/>
        <v>0</v>
      </c>
      <c r="I958" s="51"/>
      <c r="J958" s="96">
        <f t="shared" si="61"/>
        <v>0</v>
      </c>
      <c r="K958" s="97"/>
      <c r="L958" s="98">
        <f t="shared" si="62"/>
        <v>0</v>
      </c>
      <c r="M958" s="99">
        <f t="shared" si="63"/>
        <v>0</v>
      </c>
    </row>
    <row r="959" spans="1:13" ht="15" customHeight="1">
      <c r="A959" s="210"/>
      <c r="B959" s="42"/>
      <c r="C959" s="40" t="s">
        <v>31</v>
      </c>
      <c r="D959" s="42" t="s">
        <v>28</v>
      </c>
      <c r="E959" s="100">
        <v>0.0269</v>
      </c>
      <c r="F959" s="50">
        <f>F952*E959</f>
        <v>0.923208</v>
      </c>
      <c r="G959" s="51"/>
      <c r="H959" s="95">
        <f t="shared" si="60"/>
        <v>0</v>
      </c>
      <c r="I959" s="51"/>
      <c r="J959" s="96">
        <f t="shared" si="61"/>
        <v>0</v>
      </c>
      <c r="K959" s="97"/>
      <c r="L959" s="98">
        <f t="shared" si="62"/>
        <v>0</v>
      </c>
      <c r="M959" s="99">
        <f>J959+H959+L959</f>
        <v>0</v>
      </c>
    </row>
    <row r="960" spans="1:13" ht="39" customHeight="1">
      <c r="A960" s="208">
        <v>12</v>
      </c>
      <c r="B960" s="94" t="s">
        <v>120</v>
      </c>
      <c r="C960" s="40" t="s">
        <v>48</v>
      </c>
      <c r="D960" s="42" t="s">
        <v>5</v>
      </c>
      <c r="E960" s="43"/>
      <c r="F960" s="50">
        <v>34.32</v>
      </c>
      <c r="G960" s="51"/>
      <c r="H960" s="95"/>
      <c r="I960" s="51"/>
      <c r="J960" s="96"/>
      <c r="K960" s="97"/>
      <c r="L960" s="98"/>
      <c r="M960" s="99"/>
    </row>
    <row r="961" spans="1:13" ht="15" customHeight="1">
      <c r="A961" s="209"/>
      <c r="B961" s="42"/>
      <c r="C961" s="40" t="s">
        <v>29</v>
      </c>
      <c r="D961" s="42" t="s">
        <v>27</v>
      </c>
      <c r="E961" s="101">
        <v>0.535</v>
      </c>
      <c r="F961" s="50">
        <f>F960*E961</f>
        <v>18.3612</v>
      </c>
      <c r="G961" s="51"/>
      <c r="H961" s="95">
        <f>G961*F961</f>
        <v>0</v>
      </c>
      <c r="I961" s="51"/>
      <c r="J961" s="96">
        <f>I961*F961</f>
        <v>0</v>
      </c>
      <c r="K961" s="97"/>
      <c r="L961" s="98">
        <f>K961*F961</f>
        <v>0</v>
      </c>
      <c r="M961" s="99">
        <f>J961+H961+L961</f>
        <v>0</v>
      </c>
    </row>
    <row r="962" spans="1:13" ht="15" customHeight="1">
      <c r="A962" s="209"/>
      <c r="B962" s="42"/>
      <c r="C962" s="40" t="s">
        <v>30</v>
      </c>
      <c r="D962" s="42" t="s">
        <v>28</v>
      </c>
      <c r="E962" s="101">
        <v>0.012</v>
      </c>
      <c r="F962" s="50">
        <f>F960*E962</f>
        <v>0.41184000000000004</v>
      </c>
      <c r="G962" s="51"/>
      <c r="H962" s="95">
        <f>G962*F962</f>
        <v>0</v>
      </c>
      <c r="I962" s="51"/>
      <c r="J962" s="96">
        <f>I962*F962</f>
        <v>0</v>
      </c>
      <c r="K962" s="97"/>
      <c r="L962" s="98">
        <f>K962*F962</f>
        <v>0</v>
      </c>
      <c r="M962" s="99">
        <f>J962+H962+L962</f>
        <v>0</v>
      </c>
    </row>
    <row r="963" spans="1:13" ht="15" customHeight="1">
      <c r="A963" s="209"/>
      <c r="B963" s="42"/>
      <c r="C963" s="40" t="s">
        <v>49</v>
      </c>
      <c r="D963" s="42" t="s">
        <v>6</v>
      </c>
      <c r="E963" s="43">
        <v>0.37</v>
      </c>
      <c r="F963" s="50">
        <f>F960*E963</f>
        <v>12.6984</v>
      </c>
      <c r="G963" s="119"/>
      <c r="H963" s="95">
        <f>G963*F963</f>
        <v>0</v>
      </c>
      <c r="I963" s="51"/>
      <c r="J963" s="96">
        <f>I963*F963</f>
        <v>0</v>
      </c>
      <c r="K963" s="97"/>
      <c r="L963" s="98">
        <f>K963*F963</f>
        <v>0</v>
      </c>
      <c r="M963" s="99">
        <f>J963+H963+L963</f>
        <v>0</v>
      </c>
    </row>
    <row r="964" spans="1:13" ht="15" customHeight="1">
      <c r="A964" s="209"/>
      <c r="B964" s="42"/>
      <c r="C964" s="40" t="s">
        <v>50</v>
      </c>
      <c r="D964" s="42" t="s">
        <v>6</v>
      </c>
      <c r="E964" s="43">
        <v>0.63</v>
      </c>
      <c r="F964" s="50">
        <f>F960*E964</f>
        <v>21.6216</v>
      </c>
      <c r="G964" s="119"/>
      <c r="H964" s="95">
        <f>G964*F964</f>
        <v>0</v>
      </c>
      <c r="I964" s="51"/>
      <c r="J964" s="96">
        <f>I964*F964</f>
        <v>0</v>
      </c>
      <c r="K964" s="97"/>
      <c r="L964" s="98">
        <f>K964*F964</f>
        <v>0</v>
      </c>
      <c r="M964" s="99">
        <f>J964+H964+L964</f>
        <v>0</v>
      </c>
    </row>
    <row r="965" spans="1:13" ht="15" customHeight="1">
      <c r="A965" s="210"/>
      <c r="B965" s="42"/>
      <c r="C965" s="40" t="s">
        <v>31</v>
      </c>
      <c r="D965" s="42" t="s">
        <v>28</v>
      </c>
      <c r="E965" s="101">
        <v>0.016</v>
      </c>
      <c r="F965" s="50">
        <f>F960*E965</f>
        <v>0.54912</v>
      </c>
      <c r="G965" s="51"/>
      <c r="H965" s="95">
        <f>G965*F965</f>
        <v>0</v>
      </c>
      <c r="I965" s="51"/>
      <c r="J965" s="96">
        <f>I965*F965</f>
        <v>0</v>
      </c>
      <c r="K965" s="97"/>
      <c r="L965" s="98">
        <f>K965*F965</f>
        <v>0</v>
      </c>
      <c r="M965" s="99">
        <f>J965+H965+L965</f>
        <v>0</v>
      </c>
    </row>
    <row r="966" spans="1:13" ht="27.75" customHeight="1">
      <c r="A966" s="208">
        <v>13</v>
      </c>
      <c r="B966" s="94" t="s">
        <v>212</v>
      </c>
      <c r="C966" s="40" t="s">
        <v>366</v>
      </c>
      <c r="D966" s="42" t="s">
        <v>5</v>
      </c>
      <c r="E966" s="43"/>
      <c r="F966" s="50">
        <v>165.72</v>
      </c>
      <c r="G966" s="51"/>
      <c r="H966" s="95"/>
      <c r="I966" s="51"/>
      <c r="J966" s="96"/>
      <c r="K966" s="97"/>
      <c r="L966" s="98"/>
      <c r="M966" s="99"/>
    </row>
    <row r="967" spans="1:13" ht="15" customHeight="1">
      <c r="A967" s="209"/>
      <c r="B967" s="42"/>
      <c r="C967" s="40" t="s">
        <v>29</v>
      </c>
      <c r="D967" s="42" t="s">
        <v>27</v>
      </c>
      <c r="E967" s="43">
        <v>0.68</v>
      </c>
      <c r="F967" s="50">
        <f>F966*E967</f>
        <v>112.68960000000001</v>
      </c>
      <c r="G967" s="51"/>
      <c r="H967" s="95">
        <f>G967*F967</f>
        <v>0</v>
      </c>
      <c r="I967" s="51"/>
      <c r="J967" s="96">
        <f>I967*F967</f>
        <v>0</v>
      </c>
      <c r="K967" s="97"/>
      <c r="L967" s="98">
        <f>K967*F967</f>
        <v>0</v>
      </c>
      <c r="M967" s="99">
        <f>J967+H967+L967</f>
        <v>0</v>
      </c>
    </row>
    <row r="968" spans="1:13" ht="15" customHeight="1">
      <c r="A968" s="209"/>
      <c r="B968" s="42"/>
      <c r="C968" s="40" t="s">
        <v>30</v>
      </c>
      <c r="D968" s="42" t="s">
        <v>28</v>
      </c>
      <c r="E968" s="101">
        <v>0.003</v>
      </c>
      <c r="F968" s="50">
        <f>F966*E968</f>
        <v>0.49716</v>
      </c>
      <c r="G968" s="51"/>
      <c r="H968" s="95">
        <f>G968*F968</f>
        <v>0</v>
      </c>
      <c r="I968" s="51"/>
      <c r="J968" s="96">
        <f>I968*F968</f>
        <v>0</v>
      </c>
      <c r="K968" s="97"/>
      <c r="L968" s="98">
        <f>K968*F968</f>
        <v>0</v>
      </c>
      <c r="M968" s="99">
        <f>J968+H968+L968</f>
        <v>0</v>
      </c>
    </row>
    <row r="969" spans="1:13" ht="15" customHeight="1">
      <c r="A969" s="209"/>
      <c r="B969" s="42"/>
      <c r="C969" s="40" t="s">
        <v>218</v>
      </c>
      <c r="D969" s="42" t="s">
        <v>6</v>
      </c>
      <c r="E969" s="101">
        <v>0.246</v>
      </c>
      <c r="F969" s="50">
        <f>F966*E969</f>
        <v>40.76712</v>
      </c>
      <c r="G969" s="119"/>
      <c r="H969" s="95">
        <f>G969*F969</f>
        <v>0</v>
      </c>
      <c r="I969" s="51"/>
      <c r="J969" s="96">
        <f>I969*F969</f>
        <v>0</v>
      </c>
      <c r="K969" s="97"/>
      <c r="L969" s="98">
        <f>K969*F969</f>
        <v>0</v>
      </c>
      <c r="M969" s="99">
        <f>J969+H969+L969</f>
        <v>0</v>
      </c>
    </row>
    <row r="970" spans="1:13" ht="15" customHeight="1">
      <c r="A970" s="209"/>
      <c r="B970" s="94"/>
      <c r="C970" s="40" t="s">
        <v>219</v>
      </c>
      <c r="D970" s="42" t="s">
        <v>6</v>
      </c>
      <c r="E970" s="101">
        <v>0.027</v>
      </c>
      <c r="F970" s="50">
        <f>F966*E970</f>
        <v>4.4744399999999995</v>
      </c>
      <c r="G970" s="119"/>
      <c r="H970" s="95">
        <f>G970*F970</f>
        <v>0</v>
      </c>
      <c r="I970" s="51"/>
      <c r="J970" s="96">
        <f>I970*F970</f>
        <v>0</v>
      </c>
      <c r="K970" s="97"/>
      <c r="L970" s="98">
        <f>K970*F970</f>
        <v>0</v>
      </c>
      <c r="M970" s="99">
        <f>J970+H970+L970</f>
        <v>0</v>
      </c>
    </row>
    <row r="971" spans="1:13" ht="15" customHeight="1">
      <c r="A971" s="210"/>
      <c r="B971" s="42"/>
      <c r="C971" s="40" t="s">
        <v>31</v>
      </c>
      <c r="D971" s="42" t="s">
        <v>28</v>
      </c>
      <c r="E971" s="100">
        <v>0.0019</v>
      </c>
      <c r="F971" s="124">
        <f>F966*E971</f>
        <v>0.314868</v>
      </c>
      <c r="G971" s="51"/>
      <c r="H971" s="95">
        <f>G971*F971</f>
        <v>0</v>
      </c>
      <c r="I971" s="51"/>
      <c r="J971" s="96">
        <f>I971*F971</f>
        <v>0</v>
      </c>
      <c r="K971" s="97"/>
      <c r="L971" s="98">
        <f>K971*F971</f>
        <v>0</v>
      </c>
      <c r="M971" s="99">
        <f>J971+H971+L971</f>
        <v>0</v>
      </c>
    </row>
    <row r="972" spans="1:13" ht="27.75" customHeight="1">
      <c r="A972" s="208">
        <v>14</v>
      </c>
      <c r="B972" s="94" t="s">
        <v>239</v>
      </c>
      <c r="C972" s="40" t="s">
        <v>303</v>
      </c>
      <c r="D972" s="42" t="s">
        <v>7</v>
      </c>
      <c r="E972" s="43"/>
      <c r="F972" s="50">
        <v>0.22</v>
      </c>
      <c r="G972" s="51"/>
      <c r="H972" s="95"/>
      <c r="I972" s="51"/>
      <c r="J972" s="96"/>
      <c r="K972" s="97"/>
      <c r="L972" s="98"/>
      <c r="M972" s="99"/>
    </row>
    <row r="973" spans="1:13" ht="15" customHeight="1">
      <c r="A973" s="209"/>
      <c r="B973" s="94"/>
      <c r="C973" s="40" t="s">
        <v>29</v>
      </c>
      <c r="D973" s="42" t="s">
        <v>27</v>
      </c>
      <c r="E973" s="43">
        <v>35.3</v>
      </c>
      <c r="F973" s="50">
        <f>F972*E973</f>
        <v>7.765999999999999</v>
      </c>
      <c r="G973" s="51"/>
      <c r="H973" s="95">
        <f>G973*F973</f>
        <v>0</v>
      </c>
      <c r="I973" s="51"/>
      <c r="J973" s="96">
        <f>I973*F973</f>
        <v>0</v>
      </c>
      <c r="K973" s="97"/>
      <c r="L973" s="98">
        <f>K973*F973</f>
        <v>0</v>
      </c>
      <c r="M973" s="99">
        <f>J973+H973+L973</f>
        <v>0</v>
      </c>
    </row>
    <row r="974" spans="1:13" ht="15" customHeight="1">
      <c r="A974" s="209"/>
      <c r="B974" s="94"/>
      <c r="C974" s="40" t="s">
        <v>30</v>
      </c>
      <c r="D974" s="42" t="s">
        <v>28</v>
      </c>
      <c r="E974" s="100">
        <v>0.0632</v>
      </c>
      <c r="F974" s="50">
        <f>F972*E974</f>
        <v>0.013904000000000001</v>
      </c>
      <c r="G974" s="51"/>
      <c r="H974" s="95">
        <f>G974*F974</f>
        <v>0</v>
      </c>
      <c r="I974" s="51"/>
      <c r="J974" s="96">
        <f>I974*F974</f>
        <v>0</v>
      </c>
      <c r="K974" s="97"/>
      <c r="L974" s="98">
        <f>K974*F974</f>
        <v>0</v>
      </c>
      <c r="M974" s="99">
        <f>J974+H974+L974</f>
        <v>0</v>
      </c>
    </row>
    <row r="975" spans="1:13" ht="15" customHeight="1">
      <c r="A975" s="209"/>
      <c r="B975" s="94"/>
      <c r="C975" s="40" t="s">
        <v>304</v>
      </c>
      <c r="D975" s="42" t="s">
        <v>7</v>
      </c>
      <c r="E975" s="101">
        <v>1.015</v>
      </c>
      <c r="F975" s="50">
        <f>F972*E975</f>
        <v>0.22329999999999997</v>
      </c>
      <c r="G975" s="119"/>
      <c r="H975" s="95">
        <f>G975*F975</f>
        <v>0</v>
      </c>
      <c r="I975" s="51"/>
      <c r="J975" s="96">
        <f>I975*F975</f>
        <v>0</v>
      </c>
      <c r="K975" s="97"/>
      <c r="L975" s="98">
        <f>K975*F975</f>
        <v>0</v>
      </c>
      <c r="M975" s="99">
        <f>J975+H975+L975</f>
        <v>0</v>
      </c>
    </row>
    <row r="976" spans="1:13" ht="15" customHeight="1">
      <c r="A976" s="210"/>
      <c r="B976" s="94"/>
      <c r="C976" s="40" t="s">
        <v>31</v>
      </c>
      <c r="D976" s="42" t="s">
        <v>28</v>
      </c>
      <c r="E976" s="101">
        <v>0.809</v>
      </c>
      <c r="F976" s="50">
        <f>F972*E976</f>
        <v>0.17798</v>
      </c>
      <c r="G976" s="51"/>
      <c r="H976" s="95">
        <f>G976*F976</f>
        <v>0</v>
      </c>
      <c r="I976" s="51"/>
      <c r="J976" s="96">
        <f>I976*F976</f>
        <v>0</v>
      </c>
      <c r="K976" s="97"/>
      <c r="L976" s="98">
        <f>K976*F976</f>
        <v>0</v>
      </c>
      <c r="M976" s="99">
        <f>J976+H976+L976</f>
        <v>0</v>
      </c>
    </row>
    <row r="977" spans="1:13" ht="15" customHeight="1">
      <c r="A977" s="201"/>
      <c r="B977" s="94"/>
      <c r="C977" s="55" t="s">
        <v>377</v>
      </c>
      <c r="D977" s="42"/>
      <c r="E977" s="101"/>
      <c r="F977" s="50"/>
      <c r="G977" s="51"/>
      <c r="H977" s="95"/>
      <c r="I977" s="51"/>
      <c r="J977" s="96"/>
      <c r="K977" s="97"/>
      <c r="L977" s="98"/>
      <c r="M977" s="99"/>
    </row>
    <row r="978" spans="1:13" ht="15" customHeight="1">
      <c r="A978" s="211" t="s">
        <v>145</v>
      </c>
      <c r="B978" s="42" t="s">
        <v>127</v>
      </c>
      <c r="C978" s="40" t="s">
        <v>149</v>
      </c>
      <c r="D978" s="42" t="s">
        <v>139</v>
      </c>
      <c r="E978" s="43"/>
      <c r="F978" s="50">
        <f>F980</f>
        <v>1</v>
      </c>
      <c r="G978" s="51"/>
      <c r="H978" s="50"/>
      <c r="I978" s="51"/>
      <c r="J978" s="116"/>
      <c r="K978" s="97"/>
      <c r="L978" s="117"/>
      <c r="M978" s="118"/>
    </row>
    <row r="979" spans="1:13" ht="15" customHeight="1">
      <c r="A979" s="212"/>
      <c r="B979" s="48"/>
      <c r="C979" s="40" t="s">
        <v>29</v>
      </c>
      <c r="D979" s="42" t="s">
        <v>27</v>
      </c>
      <c r="E979" s="43">
        <v>0.2</v>
      </c>
      <c r="F979" s="50">
        <f>F978*E979</f>
        <v>0.2</v>
      </c>
      <c r="G979" s="51"/>
      <c r="H979" s="50">
        <f>G979*F979</f>
        <v>0</v>
      </c>
      <c r="I979" s="51"/>
      <c r="J979" s="116">
        <f>I979*F979</f>
        <v>0</v>
      </c>
      <c r="K979" s="97"/>
      <c r="L979" s="117">
        <f>K979*F979</f>
        <v>0</v>
      </c>
      <c r="M979" s="118">
        <f>J979+H979+L979</f>
        <v>0</v>
      </c>
    </row>
    <row r="980" spans="1:13" ht="15" customHeight="1">
      <c r="A980" s="212"/>
      <c r="B980" s="48"/>
      <c r="C980" s="174" t="s">
        <v>422</v>
      </c>
      <c r="D980" s="42" t="s">
        <v>139</v>
      </c>
      <c r="E980" s="43"/>
      <c r="F980" s="50">
        <v>1</v>
      </c>
      <c r="G980" s="119"/>
      <c r="H980" s="50">
        <f>G980*F980</f>
        <v>0</v>
      </c>
      <c r="I980" s="51"/>
      <c r="J980" s="116">
        <f>I980*F980</f>
        <v>0</v>
      </c>
      <c r="K980" s="97"/>
      <c r="L980" s="117">
        <f>K980*F980</f>
        <v>0</v>
      </c>
      <c r="M980" s="118">
        <f>J980+H980+L980</f>
        <v>0</v>
      </c>
    </row>
    <row r="981" spans="1:13" ht="15" customHeight="1">
      <c r="A981" s="213"/>
      <c r="B981" s="48"/>
      <c r="C981" s="40" t="s">
        <v>98</v>
      </c>
      <c r="D981" s="42" t="s">
        <v>28</v>
      </c>
      <c r="E981" s="43">
        <v>0.12</v>
      </c>
      <c r="F981" s="50">
        <f>F978*E981</f>
        <v>0.12</v>
      </c>
      <c r="G981" s="51"/>
      <c r="H981" s="50">
        <f>G981*F981</f>
        <v>0</v>
      </c>
      <c r="I981" s="51"/>
      <c r="J981" s="116">
        <f>I981*F981</f>
        <v>0</v>
      </c>
      <c r="K981" s="97"/>
      <c r="L981" s="117">
        <f>K981*F981</f>
        <v>0</v>
      </c>
      <c r="M981" s="118">
        <f>J981+H981+L981</f>
        <v>0</v>
      </c>
    </row>
    <row r="982" spans="1:13" ht="15" customHeight="1">
      <c r="A982" s="211" t="s">
        <v>130</v>
      </c>
      <c r="B982" s="42" t="s">
        <v>93</v>
      </c>
      <c r="C982" s="40" t="s">
        <v>99</v>
      </c>
      <c r="D982" s="42" t="s">
        <v>97</v>
      </c>
      <c r="E982" s="43"/>
      <c r="F982" s="50">
        <v>50</v>
      </c>
      <c r="G982" s="51"/>
      <c r="H982" s="50"/>
      <c r="I982" s="51"/>
      <c r="J982" s="116"/>
      <c r="K982" s="97"/>
      <c r="L982" s="117"/>
      <c r="M982" s="118"/>
    </row>
    <row r="983" spans="1:13" ht="15" customHeight="1">
      <c r="A983" s="212"/>
      <c r="B983" s="42"/>
      <c r="C983" s="40" t="s">
        <v>29</v>
      </c>
      <c r="D983" s="42" t="s">
        <v>27</v>
      </c>
      <c r="E983" s="43">
        <v>0.14</v>
      </c>
      <c r="F983" s="50">
        <f>F982*E983</f>
        <v>7.000000000000001</v>
      </c>
      <c r="G983" s="51"/>
      <c r="H983" s="50">
        <f>G983*F983</f>
        <v>0</v>
      </c>
      <c r="I983" s="51"/>
      <c r="J983" s="116">
        <f>I983*F983</f>
        <v>0</v>
      </c>
      <c r="K983" s="97"/>
      <c r="L983" s="117">
        <f>K983*F983</f>
        <v>0</v>
      </c>
      <c r="M983" s="118">
        <f>J983+H983+L983</f>
        <v>0</v>
      </c>
    </row>
    <row r="984" spans="1:13" ht="15" customHeight="1">
      <c r="A984" s="212"/>
      <c r="B984" s="48"/>
      <c r="C984" s="40" t="s">
        <v>30</v>
      </c>
      <c r="D984" s="42" t="s">
        <v>28</v>
      </c>
      <c r="E984" s="100">
        <v>0.0515</v>
      </c>
      <c r="F984" s="50">
        <f>F982*E984</f>
        <v>2.5749999999999997</v>
      </c>
      <c r="G984" s="51"/>
      <c r="H984" s="50">
        <f>G984*F984</f>
        <v>0</v>
      </c>
      <c r="I984" s="51"/>
      <c r="J984" s="116">
        <f>I984*F984</f>
        <v>0</v>
      </c>
      <c r="K984" s="97"/>
      <c r="L984" s="117">
        <f>K984*F984</f>
        <v>0</v>
      </c>
      <c r="M984" s="118">
        <f>J984+H984+L984</f>
        <v>0</v>
      </c>
    </row>
    <row r="985" spans="1:13" ht="15" customHeight="1">
      <c r="A985" s="212"/>
      <c r="B985" s="48"/>
      <c r="C985" s="40" t="s">
        <v>425</v>
      </c>
      <c r="D985" s="42" t="s">
        <v>97</v>
      </c>
      <c r="E985" s="43">
        <v>1.02</v>
      </c>
      <c r="F985" s="50">
        <f>F982*E985</f>
        <v>51</v>
      </c>
      <c r="G985" s="119"/>
      <c r="H985" s="50">
        <f>G985*F985</f>
        <v>0</v>
      </c>
      <c r="I985" s="51"/>
      <c r="J985" s="116">
        <f>I985*F985</f>
        <v>0</v>
      </c>
      <c r="K985" s="97"/>
      <c r="L985" s="117">
        <f>K985*F985</f>
        <v>0</v>
      </c>
      <c r="M985" s="118">
        <f>J985+H985+L985</f>
        <v>0</v>
      </c>
    </row>
    <row r="986" spans="1:13" ht="15" customHeight="1">
      <c r="A986" s="213"/>
      <c r="B986" s="42"/>
      <c r="C986" s="40" t="s">
        <v>98</v>
      </c>
      <c r="D986" s="42" t="s">
        <v>28</v>
      </c>
      <c r="E986" s="100">
        <v>0.0144</v>
      </c>
      <c r="F986" s="50">
        <f>F982*E986</f>
        <v>0.72</v>
      </c>
      <c r="G986" s="51"/>
      <c r="H986" s="50">
        <f>G986*F986</f>
        <v>0</v>
      </c>
      <c r="I986" s="51"/>
      <c r="J986" s="116">
        <f>I986*F986</f>
        <v>0</v>
      </c>
      <c r="K986" s="97"/>
      <c r="L986" s="117">
        <f>K986*F986</f>
        <v>0</v>
      </c>
      <c r="M986" s="118">
        <f>J986+H986+L986</f>
        <v>0</v>
      </c>
    </row>
    <row r="987" spans="1:13" ht="15" customHeight="1">
      <c r="A987" s="211" t="s">
        <v>20</v>
      </c>
      <c r="B987" s="61" t="s">
        <v>94</v>
      </c>
      <c r="C987" s="62" t="s">
        <v>100</v>
      </c>
      <c r="D987" s="61" t="s">
        <v>139</v>
      </c>
      <c r="E987" s="24"/>
      <c r="F987" s="25">
        <v>1</v>
      </c>
      <c r="G987" s="26"/>
      <c r="H987" s="25"/>
      <c r="I987" s="26"/>
      <c r="J987" s="25"/>
      <c r="K987" s="63"/>
      <c r="L987" s="64"/>
      <c r="M987" s="65"/>
    </row>
    <row r="988" spans="1:13" ht="15" customHeight="1">
      <c r="A988" s="212"/>
      <c r="B988" s="48"/>
      <c r="C988" s="40" t="s">
        <v>29</v>
      </c>
      <c r="D988" s="42" t="s">
        <v>27</v>
      </c>
      <c r="E988" s="43">
        <v>0.22</v>
      </c>
      <c r="F988" s="50">
        <f>F987*E988</f>
        <v>0.22</v>
      </c>
      <c r="G988" s="51"/>
      <c r="H988" s="50">
        <f>G988*F988</f>
        <v>0</v>
      </c>
      <c r="I988" s="51"/>
      <c r="J988" s="116">
        <f>I988*F988</f>
        <v>0</v>
      </c>
      <c r="K988" s="97"/>
      <c r="L988" s="117">
        <f>K988*F988</f>
        <v>0</v>
      </c>
      <c r="M988" s="118">
        <f>J988+H988+L988</f>
        <v>0</v>
      </c>
    </row>
    <row r="989" spans="1:13" ht="15" customHeight="1">
      <c r="A989" s="212"/>
      <c r="B989" s="48"/>
      <c r="C989" s="40" t="s">
        <v>30</v>
      </c>
      <c r="D989" s="42" t="s">
        <v>28</v>
      </c>
      <c r="E989" s="100">
        <v>0.0002</v>
      </c>
      <c r="F989" s="124">
        <f>F987*E989</f>
        <v>0.0002</v>
      </c>
      <c r="G989" s="51"/>
      <c r="H989" s="50">
        <f>G989*F989</f>
        <v>0</v>
      </c>
      <c r="I989" s="51"/>
      <c r="J989" s="116">
        <f>I989*F989</f>
        <v>0</v>
      </c>
      <c r="K989" s="97"/>
      <c r="L989" s="117">
        <f>K989*F989</f>
        <v>0</v>
      </c>
      <c r="M989" s="118">
        <f>J989+H989+L989</f>
        <v>0</v>
      </c>
    </row>
    <row r="990" spans="1:13" ht="15" customHeight="1">
      <c r="A990" s="212"/>
      <c r="B990" s="48"/>
      <c r="C990" s="40" t="s">
        <v>427</v>
      </c>
      <c r="D990" s="42" t="s">
        <v>139</v>
      </c>
      <c r="E990" s="43"/>
      <c r="F990" s="50">
        <v>1</v>
      </c>
      <c r="G990" s="119"/>
      <c r="H990" s="50">
        <f>G990*F990</f>
        <v>0</v>
      </c>
      <c r="I990" s="51"/>
      <c r="J990" s="116">
        <f>I990*F990</f>
        <v>0</v>
      </c>
      <c r="K990" s="97"/>
      <c r="L990" s="117">
        <f>K990*F990</f>
        <v>0</v>
      </c>
      <c r="M990" s="118">
        <f>J990+H990+L990</f>
        <v>0</v>
      </c>
    </row>
    <row r="991" spans="1:13" ht="15" customHeight="1">
      <c r="A991" s="213"/>
      <c r="B991" s="48"/>
      <c r="C991" s="40" t="s">
        <v>98</v>
      </c>
      <c r="D991" s="42" t="s">
        <v>28</v>
      </c>
      <c r="E991" s="100">
        <v>0.0828</v>
      </c>
      <c r="F991" s="50">
        <f>F987*E991</f>
        <v>0.0828</v>
      </c>
      <c r="G991" s="119"/>
      <c r="H991" s="50">
        <f>G991*F991</f>
        <v>0</v>
      </c>
      <c r="I991" s="51"/>
      <c r="J991" s="116">
        <f>I991*F991</f>
        <v>0</v>
      </c>
      <c r="K991" s="97"/>
      <c r="L991" s="117">
        <f>K991*F991</f>
        <v>0</v>
      </c>
      <c r="M991" s="118">
        <f>J991+H991+L991</f>
        <v>0</v>
      </c>
    </row>
    <row r="992" spans="1:13" ht="15" customHeight="1">
      <c r="A992" s="211" t="s">
        <v>142</v>
      </c>
      <c r="B992" s="42" t="s">
        <v>95</v>
      </c>
      <c r="C992" s="40" t="s">
        <v>101</v>
      </c>
      <c r="D992" s="42" t="s">
        <v>139</v>
      </c>
      <c r="E992" s="43"/>
      <c r="F992" s="50">
        <v>1</v>
      </c>
      <c r="G992" s="119"/>
      <c r="H992" s="50"/>
      <c r="I992" s="51"/>
      <c r="J992" s="116"/>
      <c r="K992" s="97"/>
      <c r="L992" s="117"/>
      <c r="M992" s="118"/>
    </row>
    <row r="993" spans="1:13" ht="15" customHeight="1">
      <c r="A993" s="212"/>
      <c r="B993" s="48"/>
      <c r="C993" s="40" t="s">
        <v>29</v>
      </c>
      <c r="D993" s="42" t="s">
        <v>27</v>
      </c>
      <c r="E993" s="43">
        <v>0.2</v>
      </c>
      <c r="F993" s="50">
        <f>F992*E993</f>
        <v>0.2</v>
      </c>
      <c r="G993" s="119"/>
      <c r="H993" s="50">
        <f>G993*F993</f>
        <v>0</v>
      </c>
      <c r="I993" s="51"/>
      <c r="J993" s="116">
        <f>I993*F993</f>
        <v>0</v>
      </c>
      <c r="K993" s="97"/>
      <c r="L993" s="117">
        <f>K993*F993</f>
        <v>0</v>
      </c>
      <c r="M993" s="118">
        <f>J993+H993+L993</f>
        <v>0</v>
      </c>
    </row>
    <row r="994" spans="1:13" ht="15" customHeight="1">
      <c r="A994" s="212"/>
      <c r="B994" s="48"/>
      <c r="C994" s="40" t="s">
        <v>30</v>
      </c>
      <c r="D994" s="42" t="s">
        <v>28</v>
      </c>
      <c r="E994" s="100">
        <v>0.0005</v>
      </c>
      <c r="F994" s="124">
        <f>F992*E994</f>
        <v>0.0005</v>
      </c>
      <c r="G994" s="119"/>
      <c r="H994" s="50">
        <f>G994*F994</f>
        <v>0</v>
      </c>
      <c r="I994" s="51"/>
      <c r="J994" s="116">
        <f>I994*F994</f>
        <v>0</v>
      </c>
      <c r="K994" s="97"/>
      <c r="L994" s="117">
        <f>K994*F994</f>
        <v>0</v>
      </c>
      <c r="M994" s="118">
        <f>J994+H994+L994</f>
        <v>0</v>
      </c>
    </row>
    <row r="995" spans="1:13" ht="15" customHeight="1">
      <c r="A995" s="212"/>
      <c r="B995" s="48"/>
      <c r="C995" s="40" t="s">
        <v>258</v>
      </c>
      <c r="D995" s="42" t="s">
        <v>139</v>
      </c>
      <c r="E995" s="43"/>
      <c r="F995" s="50">
        <v>1</v>
      </c>
      <c r="G995" s="119"/>
      <c r="H995" s="50">
        <f>G995*F995</f>
        <v>0</v>
      </c>
      <c r="I995" s="51"/>
      <c r="J995" s="116">
        <f>I995*F995</f>
        <v>0</v>
      </c>
      <c r="K995" s="97"/>
      <c r="L995" s="117">
        <f>K995*F995</f>
        <v>0</v>
      </c>
      <c r="M995" s="118">
        <f>J995+H995+L995</f>
        <v>0</v>
      </c>
    </row>
    <row r="996" spans="1:13" ht="15" customHeight="1">
      <c r="A996" s="213"/>
      <c r="B996" s="48"/>
      <c r="C996" s="40" t="s">
        <v>98</v>
      </c>
      <c r="D996" s="42" t="s">
        <v>28</v>
      </c>
      <c r="E996" s="100">
        <v>0.0825</v>
      </c>
      <c r="F996" s="50">
        <f>F992*E996</f>
        <v>0.0825</v>
      </c>
      <c r="G996" s="51"/>
      <c r="H996" s="50">
        <f>G996*F996</f>
        <v>0</v>
      </c>
      <c r="I996" s="51"/>
      <c r="J996" s="116">
        <f>I996*F996</f>
        <v>0</v>
      </c>
      <c r="K996" s="97"/>
      <c r="L996" s="117">
        <f>K996*F996</f>
        <v>0</v>
      </c>
      <c r="M996" s="118">
        <f>J996+H996+L996</f>
        <v>0</v>
      </c>
    </row>
    <row r="997" spans="1:13" ht="15" customHeight="1">
      <c r="A997" s="211" t="s">
        <v>143</v>
      </c>
      <c r="B997" s="42" t="s">
        <v>96</v>
      </c>
      <c r="C997" s="40" t="s">
        <v>102</v>
      </c>
      <c r="D997" s="42" t="s">
        <v>139</v>
      </c>
      <c r="E997" s="43"/>
      <c r="F997" s="50">
        <v>6</v>
      </c>
      <c r="G997" s="51"/>
      <c r="H997" s="50"/>
      <c r="I997" s="51"/>
      <c r="J997" s="116"/>
      <c r="K997" s="97"/>
      <c r="L997" s="117"/>
      <c r="M997" s="118"/>
    </row>
    <row r="998" spans="1:13" ht="15" customHeight="1">
      <c r="A998" s="212"/>
      <c r="B998" s="42"/>
      <c r="C998" s="40" t="s">
        <v>29</v>
      </c>
      <c r="D998" s="42" t="s">
        <v>27</v>
      </c>
      <c r="E998" s="43">
        <v>0.97</v>
      </c>
      <c r="F998" s="50">
        <f>F997*E998</f>
        <v>5.82</v>
      </c>
      <c r="G998" s="51"/>
      <c r="H998" s="50">
        <f>G998*F998</f>
        <v>0</v>
      </c>
      <c r="I998" s="51"/>
      <c r="J998" s="116">
        <f>I998*F998</f>
        <v>0</v>
      </c>
      <c r="K998" s="97"/>
      <c r="L998" s="117">
        <f>K998*F998</f>
        <v>0</v>
      </c>
      <c r="M998" s="118">
        <f>J998+H998+L998</f>
        <v>0</v>
      </c>
    </row>
    <row r="999" spans="1:13" ht="15" customHeight="1">
      <c r="A999" s="212"/>
      <c r="B999" s="42"/>
      <c r="C999" s="40" t="s">
        <v>30</v>
      </c>
      <c r="D999" s="42" t="s">
        <v>28</v>
      </c>
      <c r="E999" s="101">
        <v>0.349</v>
      </c>
      <c r="F999" s="50">
        <f>F997*E999</f>
        <v>2.094</v>
      </c>
      <c r="G999" s="51"/>
      <c r="H999" s="50">
        <f>G999*F999</f>
        <v>0</v>
      </c>
      <c r="I999" s="51"/>
      <c r="J999" s="116">
        <f>I999*F999</f>
        <v>0</v>
      </c>
      <c r="K999" s="97"/>
      <c r="L999" s="117">
        <f>K999*F999</f>
        <v>0</v>
      </c>
      <c r="M999" s="118">
        <f>J999+H999+L999</f>
        <v>0</v>
      </c>
    </row>
    <row r="1000" spans="1:13" ht="15" customHeight="1">
      <c r="A1000" s="212"/>
      <c r="B1000" s="48"/>
      <c r="C1000" s="40" t="s">
        <v>428</v>
      </c>
      <c r="D1000" s="42" t="s">
        <v>139</v>
      </c>
      <c r="E1000" s="43"/>
      <c r="F1000" s="50">
        <v>6</v>
      </c>
      <c r="G1000" s="119"/>
      <c r="H1000" s="50">
        <f>G1000*F1000</f>
        <v>0</v>
      </c>
      <c r="I1000" s="51"/>
      <c r="J1000" s="116">
        <f>I1000*F1000</f>
        <v>0</v>
      </c>
      <c r="K1000" s="97"/>
      <c r="L1000" s="117">
        <f>K1000*F1000</f>
        <v>0</v>
      </c>
      <c r="M1000" s="118">
        <f>J1000+H1000+L1000</f>
        <v>0</v>
      </c>
    </row>
    <row r="1001" spans="1:13" ht="15" customHeight="1">
      <c r="A1001" s="213"/>
      <c r="B1001" s="48"/>
      <c r="C1001" s="40" t="s">
        <v>98</v>
      </c>
      <c r="D1001" s="42" t="s">
        <v>28</v>
      </c>
      <c r="E1001" s="101">
        <v>0.382</v>
      </c>
      <c r="F1001" s="50">
        <f>F997*E1001</f>
        <v>2.292</v>
      </c>
      <c r="G1001" s="51"/>
      <c r="H1001" s="50">
        <f>G1001*F1001</f>
        <v>0</v>
      </c>
      <c r="I1001" s="51"/>
      <c r="J1001" s="116">
        <f>I1001*F1001</f>
        <v>0</v>
      </c>
      <c r="K1001" s="97"/>
      <c r="L1001" s="117">
        <f>K1001*F1001</f>
        <v>0</v>
      </c>
      <c r="M1001" s="118">
        <f>J1001+H1001+L1001</f>
        <v>0</v>
      </c>
    </row>
    <row r="1002" spans="1:13" ht="15" customHeight="1">
      <c r="A1002" s="41" t="s">
        <v>141</v>
      </c>
      <c r="B1002" s="42" t="s">
        <v>34</v>
      </c>
      <c r="C1002" s="40" t="s">
        <v>374</v>
      </c>
      <c r="D1002" s="42" t="s">
        <v>139</v>
      </c>
      <c r="E1002" s="43"/>
      <c r="F1002" s="50">
        <v>2</v>
      </c>
      <c r="G1002" s="119"/>
      <c r="H1002" s="50">
        <f>G1002*F1002</f>
        <v>0</v>
      </c>
      <c r="I1002" s="51"/>
      <c r="J1002" s="116">
        <f>I1002*F1002</f>
        <v>0</v>
      </c>
      <c r="K1002" s="97"/>
      <c r="L1002" s="117">
        <f>K1002*F1002</f>
        <v>0</v>
      </c>
      <c r="M1002" s="118">
        <f>J1002+H1002+L1002</f>
        <v>0</v>
      </c>
    </row>
    <row r="1003" spans="1:13" ht="15" customHeight="1">
      <c r="A1003" s="211" t="s">
        <v>144</v>
      </c>
      <c r="B1003" s="42" t="s">
        <v>259</v>
      </c>
      <c r="C1003" s="40" t="s">
        <v>262</v>
      </c>
      <c r="D1003" s="42" t="s">
        <v>97</v>
      </c>
      <c r="E1003" s="43"/>
      <c r="F1003" s="50">
        <v>30</v>
      </c>
      <c r="G1003" s="51"/>
      <c r="H1003" s="50"/>
      <c r="I1003" s="51"/>
      <c r="J1003" s="116"/>
      <c r="K1003" s="97"/>
      <c r="L1003" s="117"/>
      <c r="M1003" s="118"/>
    </row>
    <row r="1004" spans="1:13" ht="15" customHeight="1">
      <c r="A1004" s="212"/>
      <c r="B1004" s="42"/>
      <c r="C1004" s="40" t="s">
        <v>29</v>
      </c>
      <c r="D1004" s="42" t="s">
        <v>27</v>
      </c>
      <c r="E1004" s="43">
        <v>0.15</v>
      </c>
      <c r="F1004" s="50">
        <f>F1003*E1004</f>
        <v>4.5</v>
      </c>
      <c r="G1004" s="51"/>
      <c r="H1004" s="50">
        <f>G1004*F1004</f>
        <v>0</v>
      </c>
      <c r="I1004" s="51"/>
      <c r="J1004" s="116">
        <f>I1004*F1004</f>
        <v>0</v>
      </c>
      <c r="K1004" s="97"/>
      <c r="L1004" s="117">
        <f>K1004*F1004</f>
        <v>0</v>
      </c>
      <c r="M1004" s="118">
        <f>J1004+H1004+L1004</f>
        <v>0</v>
      </c>
    </row>
    <row r="1005" spans="1:13" ht="15" customHeight="1">
      <c r="A1005" s="212"/>
      <c r="B1005" s="42"/>
      <c r="C1005" s="40" t="s">
        <v>30</v>
      </c>
      <c r="D1005" s="42" t="s">
        <v>28</v>
      </c>
      <c r="E1005" s="100">
        <v>0.0017</v>
      </c>
      <c r="F1005" s="50">
        <f>F1003*E1005</f>
        <v>0.051</v>
      </c>
      <c r="G1005" s="51"/>
      <c r="H1005" s="50">
        <f>G1005*F1005</f>
        <v>0</v>
      </c>
      <c r="I1005" s="51"/>
      <c r="J1005" s="116">
        <f>I1005*F1005</f>
        <v>0</v>
      </c>
      <c r="K1005" s="97"/>
      <c r="L1005" s="117">
        <f>K1005*F1005</f>
        <v>0</v>
      </c>
      <c r="M1005" s="118">
        <f>J1005+H1005+L1005</f>
        <v>0</v>
      </c>
    </row>
    <row r="1006" spans="1:13" ht="15" customHeight="1">
      <c r="A1006" s="212"/>
      <c r="B1006" s="42"/>
      <c r="C1006" s="40" t="s">
        <v>315</v>
      </c>
      <c r="D1006" s="42" t="s">
        <v>97</v>
      </c>
      <c r="E1006" s="43"/>
      <c r="F1006" s="50">
        <f>F1003</f>
        <v>30</v>
      </c>
      <c r="G1006" s="119"/>
      <c r="H1006" s="50">
        <f>G1006*F1006</f>
        <v>0</v>
      </c>
      <c r="I1006" s="51"/>
      <c r="J1006" s="116">
        <f>I1006*F1006</f>
        <v>0</v>
      </c>
      <c r="K1006" s="97"/>
      <c r="L1006" s="117">
        <f>K1006*F1006</f>
        <v>0</v>
      </c>
      <c r="M1006" s="118">
        <f>J1006+H1006+L1006</f>
        <v>0</v>
      </c>
    </row>
    <row r="1007" spans="1:13" ht="15" customHeight="1">
      <c r="A1007" s="213"/>
      <c r="B1007" s="42"/>
      <c r="C1007" s="40" t="s">
        <v>98</v>
      </c>
      <c r="D1007" s="42" t="s">
        <v>28</v>
      </c>
      <c r="E1007" s="100">
        <v>0.0115</v>
      </c>
      <c r="F1007" s="50">
        <f>F1003*E1007</f>
        <v>0.345</v>
      </c>
      <c r="G1007" s="51"/>
      <c r="H1007" s="50">
        <f>G1007*F1007</f>
        <v>0</v>
      </c>
      <c r="I1007" s="51"/>
      <c r="J1007" s="116">
        <f>I1007*F1007</f>
        <v>0</v>
      </c>
      <c r="K1007" s="97"/>
      <c r="L1007" s="117">
        <f>K1007*F1007</f>
        <v>0</v>
      </c>
      <c r="M1007" s="118">
        <f>J1007+H1007+L1007</f>
        <v>0</v>
      </c>
    </row>
    <row r="1008" spans="1:13" ht="15" customHeight="1">
      <c r="A1008" s="211" t="s">
        <v>378</v>
      </c>
      <c r="B1008" s="42" t="s">
        <v>259</v>
      </c>
      <c r="C1008" s="40" t="s">
        <v>376</v>
      </c>
      <c r="D1008" s="42" t="s">
        <v>97</v>
      </c>
      <c r="E1008" s="43"/>
      <c r="F1008" s="50">
        <v>20</v>
      </c>
      <c r="G1008" s="51"/>
      <c r="H1008" s="50"/>
      <c r="I1008" s="51"/>
      <c r="J1008" s="116"/>
      <c r="K1008" s="97"/>
      <c r="L1008" s="117"/>
      <c r="M1008" s="118"/>
    </row>
    <row r="1009" spans="1:13" ht="15" customHeight="1">
      <c r="A1009" s="212"/>
      <c r="B1009" s="57"/>
      <c r="C1009" s="40" t="s">
        <v>29</v>
      </c>
      <c r="D1009" s="57" t="s">
        <v>27</v>
      </c>
      <c r="E1009" s="43">
        <v>0.05</v>
      </c>
      <c r="F1009" s="175">
        <f>F1008*E1009</f>
        <v>1</v>
      </c>
      <c r="G1009" s="176"/>
      <c r="H1009" s="50">
        <f>G1009*F1009</f>
        <v>0</v>
      </c>
      <c r="I1009" s="176"/>
      <c r="J1009" s="116">
        <f>I1009*F1009</f>
        <v>0</v>
      </c>
      <c r="K1009" s="177"/>
      <c r="L1009" s="117">
        <f>K1009*F1009</f>
        <v>0</v>
      </c>
      <c r="M1009" s="118">
        <f>J1009+H1009+L1009</f>
        <v>0</v>
      </c>
    </row>
    <row r="1010" spans="1:13" ht="15" customHeight="1">
      <c r="A1010" s="212"/>
      <c r="B1010" s="57"/>
      <c r="C1010" s="40" t="s">
        <v>30</v>
      </c>
      <c r="D1010" s="57" t="s">
        <v>28</v>
      </c>
      <c r="E1010" s="100">
        <v>0.0017</v>
      </c>
      <c r="F1010" s="175">
        <f>F1008*E1010</f>
        <v>0.033999999999999996</v>
      </c>
      <c r="G1010" s="176"/>
      <c r="H1010" s="50">
        <f>G1010*F1010</f>
        <v>0</v>
      </c>
      <c r="I1010" s="176"/>
      <c r="J1010" s="116">
        <f>I1010*F1010</f>
        <v>0</v>
      </c>
      <c r="K1010" s="177"/>
      <c r="L1010" s="117">
        <f>K1010*F1010</f>
        <v>0</v>
      </c>
      <c r="M1010" s="118">
        <f>J1010+H1010+L1010</f>
        <v>0</v>
      </c>
    </row>
    <row r="1011" spans="1:13" ht="15" customHeight="1">
      <c r="A1011" s="212"/>
      <c r="B1011" s="57"/>
      <c r="C1011" s="40" t="s">
        <v>375</v>
      </c>
      <c r="D1011" s="57" t="s">
        <v>97</v>
      </c>
      <c r="E1011" s="43"/>
      <c r="F1011" s="175">
        <f>F1008</f>
        <v>20</v>
      </c>
      <c r="G1011" s="178"/>
      <c r="H1011" s="50">
        <f>G1011*F1011</f>
        <v>0</v>
      </c>
      <c r="I1011" s="176"/>
      <c r="J1011" s="116">
        <f>I1011*F1011</f>
        <v>0</v>
      </c>
      <c r="K1011" s="177"/>
      <c r="L1011" s="117">
        <f>K1011*F1011</f>
        <v>0</v>
      </c>
      <c r="M1011" s="118">
        <f>J1011+H1011+L1011</f>
        <v>0</v>
      </c>
    </row>
    <row r="1012" spans="1:13" ht="15" customHeight="1">
      <c r="A1012" s="213"/>
      <c r="B1012" s="42"/>
      <c r="C1012" s="40" t="s">
        <v>98</v>
      </c>
      <c r="D1012" s="57" t="s">
        <v>28</v>
      </c>
      <c r="E1012" s="100">
        <v>0.0115</v>
      </c>
      <c r="F1012" s="175">
        <f>F1008*E1012</f>
        <v>0.22999999999999998</v>
      </c>
      <c r="G1012" s="176"/>
      <c r="H1012" s="50">
        <f>G1012*F1012</f>
        <v>0</v>
      </c>
      <c r="I1012" s="176"/>
      <c r="J1012" s="116">
        <f>I1012*F1012</f>
        <v>0</v>
      </c>
      <c r="K1012" s="177"/>
      <c r="L1012" s="117">
        <f>K1012*F1012</f>
        <v>0</v>
      </c>
      <c r="M1012" s="118">
        <f>J1012+H1012+L1012</f>
        <v>0</v>
      </c>
    </row>
    <row r="1013" spans="1:13" ht="15" customHeight="1" thickBot="1">
      <c r="A1013" s="20"/>
      <c r="B1013" s="126"/>
      <c r="C1013" s="127" t="s">
        <v>10</v>
      </c>
      <c r="D1013" s="126"/>
      <c r="E1013" s="128"/>
      <c r="F1013" s="129"/>
      <c r="G1013" s="129"/>
      <c r="H1013" s="129">
        <f>SUM(H879:H1012)</f>
        <v>0</v>
      </c>
      <c r="I1013" s="129"/>
      <c r="J1013" s="129">
        <f>SUM(J879:J1012)</f>
        <v>0</v>
      </c>
      <c r="K1013" s="130"/>
      <c r="L1013" s="130">
        <f>SUM(L879:L1012)</f>
        <v>0</v>
      </c>
      <c r="M1013" s="131">
        <f>SUM(M879:M1012)</f>
        <v>0</v>
      </c>
    </row>
    <row r="1014" spans="1:13" ht="15" customHeight="1">
      <c r="A1014" s="132"/>
      <c r="B1014" s="133"/>
      <c r="C1014" s="134" t="s">
        <v>26</v>
      </c>
      <c r="D1014" s="135"/>
      <c r="E1014" s="136"/>
      <c r="F1014" s="136"/>
      <c r="G1014" s="136"/>
      <c r="H1014" s="136"/>
      <c r="I1014" s="136"/>
      <c r="J1014" s="136"/>
      <c r="K1014" s="137"/>
      <c r="L1014" s="137"/>
      <c r="M1014" s="138">
        <f>H1013*D1014</f>
        <v>0</v>
      </c>
    </row>
    <row r="1015" spans="1:13" ht="15" customHeight="1">
      <c r="A1015" s="139"/>
      <c r="B1015" s="140"/>
      <c r="C1015" s="141" t="s">
        <v>4</v>
      </c>
      <c r="D1015" s="142"/>
      <c r="E1015" s="90"/>
      <c r="F1015" s="90"/>
      <c r="G1015" s="90"/>
      <c r="H1015" s="90"/>
      <c r="I1015" s="90"/>
      <c r="J1015" s="90"/>
      <c r="K1015" s="92"/>
      <c r="L1015" s="92"/>
      <c r="M1015" s="93">
        <f>M1013+M1014</f>
        <v>0</v>
      </c>
    </row>
    <row r="1016" spans="1:13" ht="15" customHeight="1">
      <c r="A1016" s="139"/>
      <c r="B1016" s="140"/>
      <c r="C1016" s="141" t="s">
        <v>8</v>
      </c>
      <c r="D1016" s="143"/>
      <c r="E1016" s="90"/>
      <c r="F1016" s="90"/>
      <c r="G1016" s="90"/>
      <c r="H1016" s="90"/>
      <c r="I1016" s="90"/>
      <c r="J1016" s="90"/>
      <c r="K1016" s="92"/>
      <c r="L1016" s="92"/>
      <c r="M1016" s="93">
        <f>M1015*D1016</f>
        <v>0</v>
      </c>
    </row>
    <row r="1017" spans="1:13" ht="15" customHeight="1">
      <c r="A1017" s="144"/>
      <c r="B1017" s="145"/>
      <c r="C1017" s="146" t="s">
        <v>10</v>
      </c>
      <c r="D1017" s="147"/>
      <c r="E1017" s="148"/>
      <c r="F1017" s="148"/>
      <c r="G1017" s="148"/>
      <c r="H1017" s="148"/>
      <c r="I1017" s="148"/>
      <c r="J1017" s="148"/>
      <c r="K1017" s="91"/>
      <c r="L1017" s="91"/>
      <c r="M1017" s="149">
        <f>M1016+M1015</f>
        <v>0</v>
      </c>
    </row>
    <row r="1018" spans="1:13" ht="15" customHeight="1">
      <c r="A1018" s="144"/>
      <c r="B1018" s="145"/>
      <c r="C1018" s="146" t="s">
        <v>9</v>
      </c>
      <c r="D1018" s="150"/>
      <c r="E1018" s="148"/>
      <c r="F1018" s="148"/>
      <c r="G1018" s="148"/>
      <c r="H1018" s="148"/>
      <c r="I1018" s="148"/>
      <c r="J1018" s="148"/>
      <c r="K1018" s="91"/>
      <c r="L1018" s="91"/>
      <c r="M1018" s="149">
        <f>M1017*D1018</f>
        <v>0</v>
      </c>
    </row>
    <row r="1019" spans="1:13" ht="15" customHeight="1" thickBot="1">
      <c r="A1019" s="20"/>
      <c r="B1019" s="151"/>
      <c r="C1019" s="152" t="s">
        <v>10</v>
      </c>
      <c r="D1019" s="153"/>
      <c r="E1019" s="154"/>
      <c r="F1019" s="154"/>
      <c r="G1019" s="154"/>
      <c r="H1019" s="154"/>
      <c r="I1019" s="154"/>
      <c r="J1019" s="154"/>
      <c r="K1019" s="155"/>
      <c r="L1019" s="155"/>
      <c r="M1019" s="156">
        <f>M1018+M1017</f>
        <v>0</v>
      </c>
    </row>
  </sheetData>
  <sheetProtection password="8943" sheet="1" selectLockedCells="1"/>
  <mergeCells count="211">
    <mergeCell ref="A897:A900"/>
    <mergeCell ref="A966:A971"/>
    <mergeCell ref="A946:A951"/>
    <mergeCell ref="A891:A892"/>
    <mergeCell ref="A893:A894"/>
    <mergeCell ref="A901:A906"/>
    <mergeCell ref="A926:A933"/>
    <mergeCell ref="A934:A939"/>
    <mergeCell ref="A907:A911"/>
    <mergeCell ref="A960:A965"/>
    <mergeCell ref="A879:A881"/>
    <mergeCell ref="A888:A890"/>
    <mergeCell ref="M874:M876"/>
    <mergeCell ref="E875:E876"/>
    <mergeCell ref="F875:F876"/>
    <mergeCell ref="G875:H875"/>
    <mergeCell ref="I875:J875"/>
    <mergeCell ref="K875:L875"/>
    <mergeCell ref="A882:A884"/>
    <mergeCell ref="A885:A887"/>
    <mergeCell ref="A830:A834"/>
    <mergeCell ref="A835:A839"/>
    <mergeCell ref="A840:A844"/>
    <mergeCell ref="A872:M873"/>
    <mergeCell ref="A874:A876"/>
    <mergeCell ref="B874:B876"/>
    <mergeCell ref="C874:C876"/>
    <mergeCell ref="D874:D876"/>
    <mergeCell ref="E874:F874"/>
    <mergeCell ref="G874:L874"/>
    <mergeCell ref="A176:A179"/>
    <mergeCell ref="A542:A544"/>
    <mergeCell ref="A506:A512"/>
    <mergeCell ref="A75:A77"/>
    <mergeCell ref="A84:A86"/>
    <mergeCell ref="A87:A89"/>
    <mergeCell ref="A322:A327"/>
    <mergeCell ref="A315:A321"/>
    <mergeCell ref="A346:A349"/>
    <mergeCell ref="A387:A391"/>
    <mergeCell ref="E815:F815"/>
    <mergeCell ref="G815:L815"/>
    <mergeCell ref="A440:A444"/>
    <mergeCell ref="A445:A449"/>
    <mergeCell ref="I816:J816"/>
    <mergeCell ref="K816:L816"/>
    <mergeCell ref="F816:F817"/>
    <mergeCell ref="A551:A555"/>
    <mergeCell ref="I760:J760"/>
    <mergeCell ref="D759:D761"/>
    <mergeCell ref="A819:A823"/>
    <mergeCell ref="A825:A829"/>
    <mergeCell ref="A813:M814"/>
    <mergeCell ref="A815:A817"/>
    <mergeCell ref="B815:B817"/>
    <mergeCell ref="C815:C817"/>
    <mergeCell ref="D815:D817"/>
    <mergeCell ref="M815:M817"/>
    <mergeCell ref="E816:E817"/>
    <mergeCell ref="G816:H816"/>
    <mergeCell ref="A363:A368"/>
    <mergeCell ref="A369:A372"/>
    <mergeCell ref="A427:M428"/>
    <mergeCell ref="A350:A354"/>
    <mergeCell ref="B542:B544"/>
    <mergeCell ref="K543:L543"/>
    <mergeCell ref="A429:A431"/>
    <mergeCell ref="A481:A486"/>
    <mergeCell ref="A434:A439"/>
    <mergeCell ref="A450:A454"/>
    <mergeCell ref="M759:M761"/>
    <mergeCell ref="A702:A706"/>
    <mergeCell ref="A674:A678"/>
    <mergeCell ref="M542:M544"/>
    <mergeCell ref="E543:E544"/>
    <mergeCell ref="F543:F544"/>
    <mergeCell ref="G543:H543"/>
    <mergeCell ref="I543:J543"/>
    <mergeCell ref="A686:A693"/>
    <mergeCell ref="A558:A562"/>
    <mergeCell ref="B2:D2"/>
    <mergeCell ref="A341:A345"/>
    <mergeCell ref="F57:F58"/>
    <mergeCell ref="G57:H57"/>
    <mergeCell ref="A308:A313"/>
    <mergeCell ref="A90:A92"/>
    <mergeCell ref="A70:A71"/>
    <mergeCell ref="A72:A74"/>
    <mergeCell ref="A335:A340"/>
    <mergeCell ref="A328:A334"/>
    <mergeCell ref="I57:J57"/>
    <mergeCell ref="A302:A307"/>
    <mergeCell ref="A222:A228"/>
    <mergeCell ref="A198:A204"/>
    <mergeCell ref="A205:A211"/>
    <mergeCell ref="A212:A214"/>
    <mergeCell ref="A247:A251"/>
    <mergeCell ref="A252:A258"/>
    <mergeCell ref="A232:A236"/>
    <mergeCell ref="A272:A283"/>
    <mergeCell ref="M56:M58"/>
    <mergeCell ref="A115:A125"/>
    <mergeCell ref="E57:E58"/>
    <mergeCell ref="A67:A69"/>
    <mergeCell ref="M429:M431"/>
    <mergeCell ref="E430:E431"/>
    <mergeCell ref="A260:A271"/>
    <mergeCell ref="A148:A158"/>
    <mergeCell ref="B429:B431"/>
    <mergeCell ref="A137:A147"/>
    <mergeCell ref="D56:D58"/>
    <mergeCell ref="A81:A83"/>
    <mergeCell ref="A355:A362"/>
    <mergeCell ref="A54:M55"/>
    <mergeCell ref="A93:A95"/>
    <mergeCell ref="K57:L57"/>
    <mergeCell ref="E56:F56"/>
    <mergeCell ref="A61:A63"/>
    <mergeCell ref="A78:A80"/>
    <mergeCell ref="G56:L56"/>
    <mergeCell ref="A56:A58"/>
    <mergeCell ref="B56:B58"/>
    <mergeCell ref="C56:C58"/>
    <mergeCell ref="A103:A104"/>
    <mergeCell ref="A215:A221"/>
    <mergeCell ref="A126:A136"/>
    <mergeCell ref="A100:A102"/>
    <mergeCell ref="A64:A66"/>
    <mergeCell ref="A105:A106"/>
    <mergeCell ref="A109:A114"/>
    <mergeCell ref="F430:F431"/>
    <mergeCell ref="G430:H430"/>
    <mergeCell ref="I430:J430"/>
    <mergeCell ref="K430:L430"/>
    <mergeCell ref="G642:L642"/>
    <mergeCell ref="A540:M541"/>
    <mergeCell ref="E542:F542"/>
    <mergeCell ref="C542:C544"/>
    <mergeCell ref="M642:M644"/>
    <mergeCell ref="D642:D644"/>
    <mergeCell ref="K760:L760"/>
    <mergeCell ref="G759:L759"/>
    <mergeCell ref="G542:L542"/>
    <mergeCell ref="E760:E761"/>
    <mergeCell ref="F760:F761"/>
    <mergeCell ref="G760:H760"/>
    <mergeCell ref="K643:L643"/>
    <mergeCell ref="A374:A380"/>
    <mergeCell ref="A381:A386"/>
    <mergeCell ref="C429:C431"/>
    <mergeCell ref="A764:A768"/>
    <mergeCell ref="B642:B644"/>
    <mergeCell ref="A757:M758"/>
    <mergeCell ref="A759:A761"/>
    <mergeCell ref="A647:A651"/>
    <mergeCell ref="E759:F759"/>
    <mergeCell ref="A666:A672"/>
    <mergeCell ref="A769:A774"/>
    <mergeCell ref="B759:B761"/>
    <mergeCell ref="C759:C761"/>
    <mergeCell ref="A456:A468"/>
    <mergeCell ref="A494:A505"/>
    <mergeCell ref="A469:A479"/>
    <mergeCell ref="A697:A701"/>
    <mergeCell ref="A652:A655"/>
    <mergeCell ref="A679:A684"/>
    <mergeCell ref="A642:A644"/>
    <mergeCell ref="C642:C644"/>
    <mergeCell ref="A591:A596"/>
    <mergeCell ref="A581:A587"/>
    <mergeCell ref="A597:A600"/>
    <mergeCell ref="A656:A659"/>
    <mergeCell ref="A640:M641"/>
    <mergeCell ref="F643:F644"/>
    <mergeCell ref="A660:A664"/>
    <mergeCell ref="I643:J643"/>
    <mergeCell ref="E642:F642"/>
    <mergeCell ref="D429:D431"/>
    <mergeCell ref="E429:F429"/>
    <mergeCell ref="G429:L429"/>
    <mergeCell ref="A487:A492"/>
    <mergeCell ref="A573:A580"/>
    <mergeCell ref="G643:H643"/>
    <mergeCell ref="E643:E644"/>
    <mergeCell ref="A180:A184"/>
    <mergeCell ref="A237:A241"/>
    <mergeCell ref="A296:A301"/>
    <mergeCell ref="A242:A246"/>
    <mergeCell ref="A284:A289"/>
    <mergeCell ref="A290:A295"/>
    <mergeCell ref="A185:A190"/>
    <mergeCell ref="A972:A976"/>
    <mergeCell ref="A978:A981"/>
    <mergeCell ref="A952:A959"/>
    <mergeCell ref="D542:D544"/>
    <mergeCell ref="A96:A97"/>
    <mergeCell ref="A98:A99"/>
    <mergeCell ref="A565:A572"/>
    <mergeCell ref="A191:A196"/>
    <mergeCell ref="A159:A169"/>
    <mergeCell ref="A170:A175"/>
    <mergeCell ref="A912:A916"/>
    <mergeCell ref="A917:A920"/>
    <mergeCell ref="A921:A925"/>
    <mergeCell ref="A1003:A1007"/>
    <mergeCell ref="A1008:A1012"/>
    <mergeCell ref="A940:A945"/>
    <mergeCell ref="A982:A986"/>
    <mergeCell ref="A987:A991"/>
    <mergeCell ref="A992:A996"/>
    <mergeCell ref="A997:A1001"/>
  </mergeCells>
  <printOptions horizontalCentered="1"/>
  <pageMargins left="0.24" right="0.23" top="0.26" bottom="0.29" header="0.2" footer="0.2"/>
  <pageSetup horizontalDpi="600" verticalDpi="600" orientation="landscape" paperSize="9" scale="62" r:id="rId1"/>
  <ignoredErrors>
    <ignoredError sqref="M396:M398 M517:M519 M792:M793 F105 M857 M858:M859 M1017:M1019" formula="1"/>
    <ignoredError sqref="C59 C432 C545 C645 C762 A94:A95 A573:A580 A506 A547:A549 A563 A584:A586 A582:A583 A587 A581 A588:A589 A697:A706 B107 C818 A770:A774 A765:A768 A764 A769 A775:A779 B895 A978:A1012" numberStoredAsText="1"/>
    <ignoredError sqref="M606:M608 D14:D15" evalError="1" formula="1"/>
    <ignoredError sqref="M602:M605 D13" evalError="1"/>
    <ignoredError sqref="B825:B828 B829 B830:B8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2012-05-27T10:58:22Z</cp:lastPrinted>
  <dcterms:created xsi:type="dcterms:W3CDTF">2006-09-16T00:00:00Z</dcterms:created>
  <dcterms:modified xsi:type="dcterms:W3CDTF">2018-07-25T06:48:54Z</dcterms:modified>
  <cp:category/>
  <cp:version/>
  <cp:contentType/>
  <cp:contentStatus/>
</cp:coreProperties>
</file>