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925" activeTab="3"/>
  </bookViews>
  <sheets>
    <sheet name="კრებსითი" sheetId="1" r:id="rId1"/>
    <sheet name="1" sheetId="2" r:id="rId2"/>
    <sheet name="2" sheetId="3" r:id="rId3"/>
    <sheet name="3" sheetId="4" r:id="rId4"/>
  </sheets>
  <definedNames>
    <definedName name="_xlnm.Print_Area" localSheetId="1">'1'!$A$1:$M$152</definedName>
    <definedName name="_xlnm.Print_Area" localSheetId="2">'2'!$A$1:$M$62</definedName>
    <definedName name="_xlnm.Print_Area" localSheetId="3">'3'!$A$1:$H$48</definedName>
  </definedNames>
  <calcPr fullCalcOnLoad="1"/>
</workbook>
</file>

<file path=xl/sharedStrings.xml><?xml version="1.0" encoding="utf-8"?>
<sst xmlns="http://schemas.openxmlformats.org/spreadsheetml/2006/main" count="611" uniqueCount="273">
  <si>
    <t>#</t>
  </si>
  <si>
    <t>1</t>
  </si>
  <si>
    <t>ლარი</t>
  </si>
  <si>
    <t>რაოდენობა</t>
  </si>
  <si>
    <t>ჯამი</t>
  </si>
  <si>
    <t>სულ</t>
  </si>
  <si>
    <t>სამშენებლო სამუშაოები</t>
  </si>
  <si>
    <t>შიფრი</t>
  </si>
  <si>
    <t>სამუშაოს დასახელება</t>
  </si>
  <si>
    <t>განზ.</t>
  </si>
  <si>
    <t>მასალა</t>
  </si>
  <si>
    <t>ხელფასი</t>
  </si>
  <si>
    <t>მანქანა-მექ.</t>
  </si>
  <si>
    <t>ნორმ.ერთეულზე</t>
  </si>
  <si>
    <t>ერთ.ფასი</t>
  </si>
  <si>
    <t>ლოკალური ხარჯთაღრიცხვა # 1</t>
  </si>
  <si>
    <t>სახარჯთაRრიცხვო ჯამი</t>
  </si>
  <si>
    <t>lari</t>
  </si>
  <si>
    <t xml:space="preserve">mSeneblobis Rirebulebis nakrebi saxarjTaRricxvo angariSi </t>
  </si>
  <si>
    <t>xarjTaRricxvis nomeri</t>
  </si>
  <si>
    <t xml:space="preserve">obieqtis, samuSaos da xarjebis dasaxeleba </t>
  </si>
  <si>
    <t>saxarjTaRricxvo Rirebuleba</t>
  </si>
  <si>
    <t>samSeneblo samuSaoebi</t>
  </si>
  <si>
    <t>samontaJo samuSaoebi</t>
  </si>
  <si>
    <t xml:space="preserve">danadgarebi,aveji, inventari </t>
  </si>
  <si>
    <t>sxvadasxva xarjebi</t>
  </si>
  <si>
    <t>saerTo saxarjTaRricxvo Rirebuleba</t>
  </si>
  <si>
    <t>Tavi I</t>
  </si>
  <si>
    <t>teritoriis momzadeba</t>
  </si>
  <si>
    <t>Tavi II</t>
  </si>
  <si>
    <t xml:space="preserve">mSeneblobis ZiriTadi obieqtebi </t>
  </si>
  <si>
    <t>2.1</t>
  </si>
  <si>
    <t>lok xarjT. #1</t>
  </si>
  <si>
    <t xml:space="preserve">jami Tavi II </t>
  </si>
  <si>
    <t>9.1.</t>
  </si>
  <si>
    <t>9.2.</t>
  </si>
  <si>
    <t>Tavi IX jami</t>
  </si>
  <si>
    <t xml:space="preserve">Tavi I_IX jami </t>
  </si>
  <si>
    <t>jami</t>
  </si>
  <si>
    <t>damatebiTi Rirebulebis gadasaxadi 18 %</t>
  </si>
  <si>
    <t>sul krebsiTi saxarjTaRricxvo Rirebuleba</t>
  </si>
  <si>
    <t>kac/sT</t>
  </si>
  <si>
    <t>SromiTi danaxarjebi</t>
  </si>
  <si>
    <t>kg</t>
  </si>
  <si>
    <t>1-22-15</t>
  </si>
  <si>
    <t>sul jami</t>
  </si>
  <si>
    <t xml:space="preserve"> </t>
  </si>
  <si>
    <t>1.1-12</t>
  </si>
  <si>
    <t>15-115</t>
  </si>
  <si>
    <t>sn. da w.
IV-6-82
8-149-1</t>
  </si>
  <si>
    <t>4.1-210</t>
  </si>
  <si>
    <t>sn. da w.
IV-2-82
1-81-2</t>
  </si>
  <si>
    <t>sn. da w.
IV-2-82
1-118-11</t>
  </si>
  <si>
    <t>15-325</t>
  </si>
  <si>
    <t>pnevmatiuri satkepvni</t>
  </si>
  <si>
    <t>1.1-11</t>
  </si>
  <si>
    <t>ზედნადები ხარჯები ელ. სამონტაჟო სამუშაოების ხელფასიდან</t>
  </si>
  <si>
    <t>33-126-1</t>
  </si>
  <si>
    <t>ც</t>
  </si>
  <si>
    <t>სანათი-36</t>
  </si>
  <si>
    <t>ელ. კარადა 40*40*20 DB-1</t>
  </si>
  <si>
    <t>გამყოფი კოლოფი IP-65</t>
  </si>
  <si>
    <t>შრომითი დანახარჯები</t>
  </si>
  <si>
    <t>ელ. კარადის მონტაჟი</t>
  </si>
  <si>
    <t>კომპ.</t>
  </si>
  <si>
    <t>კაც/სთ</t>
  </si>
  <si>
    <t>დამიწების კონტურის მოწყობა</t>
  </si>
  <si>
    <t>შრომითი დანახარჯი</t>
  </si>
  <si>
    <t>მანქანები</t>
  </si>
  <si>
    <t>სხვა მანქანა</t>
  </si>
  <si>
    <t>დამიწების ღერო ლითონის 18მმ 2გრ/მ</t>
  </si>
  <si>
    <t xml:space="preserve">დამიწების ღერო ლითონის 8მმ </t>
  </si>
  <si>
    <t>სრფ</t>
  </si>
  <si>
    <t xml:space="preserve">სნ. და წ
IV-2-82
33-124-1
</t>
  </si>
  <si>
    <t>უკან ჩაყრილი გრუნტის დატკეპნა</t>
  </si>
  <si>
    <t>ტრანშეს გაჭრა კაბელის მოსაწყობად</t>
  </si>
  <si>
    <t>1000მ3</t>
  </si>
  <si>
    <t>ექსკქვქტორი ჩამჩის ტევადობით 0,5მ3</t>
  </si>
  <si>
    <t>მან/სთ</t>
  </si>
  <si>
    <t>კაბელის გატარება მილში</t>
  </si>
  <si>
    <t>100გრ/მ</t>
  </si>
  <si>
    <t>ალუმინის კაბელი 5X6mm</t>
  </si>
  <si>
    <t>ალუმინის კაბელი 5X1,5mm</t>
  </si>
  <si>
    <t>ალუმინის კაბელი3X1,5mm</t>
  </si>
  <si>
    <t>გრ/მ</t>
  </si>
  <si>
    <t>გოფრირებული d=25მმ მილის მონტაჟი</t>
  </si>
  <si>
    <t xml:space="preserve">sn. da w.
IV-6-82
8-417-4
</t>
  </si>
  <si>
    <t>გოფრირებული მილიd-25 D</t>
  </si>
  <si>
    <t>ქვიშის საგების მოწყობა</t>
  </si>
  <si>
    <t>ქვიშა</t>
  </si>
  <si>
    <t>სხვა მასალა</t>
  </si>
  <si>
    <t>მ3</t>
  </si>
  <si>
    <t>გრუნტის უკუჩაყრა და მოსწორება</t>
  </si>
  <si>
    <r>
      <t>avtomati -</t>
    </r>
    <r>
      <rPr>
        <sz val="9"/>
        <rFont val="_Chveulebrivi"/>
        <family val="2"/>
      </rPr>
      <t xml:space="preserve">C-40A </t>
    </r>
    <r>
      <rPr>
        <sz val="9"/>
        <rFont val="AcadNusx"/>
        <family val="0"/>
      </rPr>
      <t>3-pol.</t>
    </r>
  </si>
  <si>
    <r>
      <t>avtomati -</t>
    </r>
    <r>
      <rPr>
        <sz val="9"/>
        <rFont val="_Chveulebrivi"/>
        <family val="2"/>
      </rPr>
      <t xml:space="preserve">C-16A </t>
    </r>
    <r>
      <rPr>
        <sz val="9"/>
        <rFont val="AcadNusx"/>
        <family val="0"/>
      </rPr>
      <t>3-pol.</t>
    </r>
  </si>
  <si>
    <r>
      <t>avtomati -</t>
    </r>
    <r>
      <rPr>
        <sz val="9"/>
        <rFont val="_Chveulebrivi"/>
        <family val="2"/>
      </rPr>
      <t xml:space="preserve">C-6A  </t>
    </r>
    <r>
      <rPr>
        <sz val="9"/>
        <rFont val="AcadNusx"/>
        <family val="0"/>
      </rPr>
      <t>3-pol.</t>
    </r>
  </si>
  <si>
    <r>
      <t xml:space="preserve">klema </t>
    </r>
    <r>
      <rPr>
        <sz val="9"/>
        <rFont val="_Chveulebrivi"/>
        <family val="2"/>
      </rPr>
      <t xml:space="preserve">N- 5 </t>
    </r>
    <r>
      <rPr>
        <sz val="9"/>
        <rFont val="AcadNusx"/>
        <family val="0"/>
      </rPr>
      <t>mim.</t>
    </r>
  </si>
  <si>
    <r>
      <t xml:space="preserve">klema </t>
    </r>
    <r>
      <rPr>
        <sz val="9"/>
        <rFont val="_Chveulebrivi"/>
        <family val="2"/>
      </rPr>
      <t xml:space="preserve">PE- 5 </t>
    </r>
    <r>
      <rPr>
        <sz val="9"/>
        <rFont val="AcadNusx"/>
        <family val="0"/>
      </rPr>
      <t>mim.</t>
    </r>
  </si>
  <si>
    <r>
      <t xml:space="preserve">klema </t>
    </r>
    <r>
      <rPr>
        <sz val="9"/>
        <rFont val="_Chveulebrivi"/>
        <family val="2"/>
      </rPr>
      <t xml:space="preserve">N - 1.5 </t>
    </r>
    <r>
      <rPr>
        <sz val="9"/>
        <rFont val="AcadNusx"/>
        <family val="0"/>
      </rPr>
      <t>mim.</t>
    </r>
  </si>
  <si>
    <r>
      <t xml:space="preserve">klema </t>
    </r>
    <r>
      <rPr>
        <sz val="9"/>
        <rFont val="_Chveulebrivi"/>
        <family val="2"/>
      </rPr>
      <t xml:space="preserve">PE - 1.5 </t>
    </r>
    <r>
      <rPr>
        <sz val="9"/>
        <rFont val="AcadNusx"/>
        <family val="0"/>
      </rPr>
      <t>mim.</t>
    </r>
  </si>
  <si>
    <r>
      <t xml:space="preserve">klema </t>
    </r>
    <r>
      <rPr>
        <sz val="9"/>
        <rFont val="_Chveulebrivi"/>
        <family val="2"/>
      </rPr>
      <t xml:space="preserve">L- 1.5 </t>
    </r>
    <r>
      <rPr>
        <sz val="9"/>
        <rFont val="AcadNusx"/>
        <family val="0"/>
      </rPr>
      <t>mim.</t>
    </r>
  </si>
  <si>
    <t>sn. da w.
33-251-6
gamoy.</t>
  </si>
  <si>
    <t xml:space="preserve">განათების დეკორატიული boZis montaJi    </t>
  </si>
  <si>
    <t>kompl.</t>
  </si>
  <si>
    <t>srf
14-45</t>
  </si>
  <si>
    <t>man//sT</t>
  </si>
  <si>
    <t>sabazro</t>
  </si>
  <si>
    <t>samontaJo detalebi (qanCi, Saiba )</t>
  </si>
  <si>
    <t>grZ/m</t>
  </si>
  <si>
    <t>ალუმინის სადენი 3X1,5mm</t>
  </si>
  <si>
    <r>
      <t xml:space="preserve">განათების დეკორატიული boZi </t>
    </r>
    <r>
      <rPr>
        <b/>
        <sz val="9"/>
        <rFont val="Abadi MT Condensed Light"/>
        <family val="2"/>
      </rPr>
      <t xml:space="preserve"> </t>
    </r>
    <r>
      <rPr>
        <sz val="9"/>
        <rFont val="Abadi MT Condensed Light"/>
        <family val="2"/>
      </rPr>
      <t>(ტიპი-1 კომლექტი ლამპიონით)</t>
    </r>
    <r>
      <rPr>
        <b/>
        <sz val="9"/>
        <rFont val="Abadi MT Condensed Light"/>
        <family val="2"/>
      </rPr>
      <t xml:space="preserve">    </t>
    </r>
  </si>
  <si>
    <t>ქალაქ მცხეთაში ბაზრობის ქუჩის მიმდებარე ტერიტორიაზე სკვერის მოწყობა</t>
  </si>
  <si>
    <t>დაზიანებული ბაზალტის ფილების დემონტაჟი</t>
  </si>
  <si>
    <t>მ2</t>
  </si>
  <si>
    <t>2</t>
  </si>
  <si>
    <t>დაზიანებული ბეტონის საფარისა და საფუძვლის მოხსნა H=10სმ</t>
  </si>
  <si>
    <t>3</t>
  </si>
  <si>
    <t>საბაზრო</t>
  </si>
  <si>
    <t>სამშენებლო ნარჩენების გატანა 5 კმ მანძილზე</t>
  </si>
  <si>
    <t>გრუნტის ტრანსპორტირება</t>
  </si>
  <si>
    <t>ტ</t>
  </si>
  <si>
    <t>4</t>
  </si>
  <si>
    <t>არსებული შემოღობვის ბადეების ჩარჩოების დემონტაჟი და გატანა ტერიტორიის გარეთ</t>
  </si>
  <si>
    <t>5</t>
  </si>
  <si>
    <t>ძეგლისა და შადრევნის ფუნდამენტის შემოგარენის გაწმენდა-გასუფთავება</t>
  </si>
  <si>
    <t>თავი1. სამშენებლი სამუშაოები</t>
  </si>
  <si>
    <t>6</t>
  </si>
  <si>
    <t>გრუნტის დამუშავება ექსკავატორით</t>
  </si>
  <si>
    <t>ექსკავატორი</t>
  </si>
  <si>
    <t xml:space="preserve"> გრუნტის დამუშავება ხელით </t>
  </si>
  <si>
    <t>გრუნტის გატანა 5 კმ მანძილზე</t>
  </si>
  <si>
    <t>11-1-5</t>
  </si>
  <si>
    <t>საფუძვლის ქვედა ფენის მოწყობა ქვიშა-ხრეშოვანი ნარევით სისქიღ 15სმ</t>
  </si>
  <si>
    <t>ქვიშა-ხრეშოვანი ნარევი</t>
  </si>
  <si>
    <t xml:space="preserve"> საფუძვლის მოწყობა ფრაქციული ღორღით</t>
  </si>
  <si>
    <t>ღორღი მ-400 ფრ. 20-40მმ</t>
  </si>
  <si>
    <t>ქვესაგები ფენის მოწყობა მსხვილი ქვიშით</t>
  </si>
  <si>
    <t xml:space="preserve"> 27-44-2</t>
  </si>
  <si>
    <t>საფეხმავლო ბილიკების მოწყობა დაწნეხილი ბეტონის ფილით</t>
  </si>
  <si>
    <r>
      <t>100მ</t>
    </r>
    <r>
      <rPr>
        <b/>
        <vertAlign val="superscript"/>
        <sz val="9"/>
        <rFont val="Sylfaen"/>
        <family val="1"/>
      </rPr>
      <t>2</t>
    </r>
  </si>
  <si>
    <r>
      <t>მ</t>
    </r>
    <r>
      <rPr>
        <vertAlign val="superscript"/>
        <sz val="9"/>
        <rFont val="Sylfaen"/>
        <family val="1"/>
      </rPr>
      <t>2</t>
    </r>
  </si>
  <si>
    <t>ქვაფენილი ბეტონის დეკორატიული 5სმ სისქის</t>
  </si>
  <si>
    <t>ბეტონის ბორდიურების მოწყობა</t>
  </si>
  <si>
    <t>გ/მ</t>
  </si>
  <si>
    <t>ბორდიური 10*20</t>
  </si>
  <si>
    <t>ბეტონი მ250</t>
  </si>
  <si>
    <r>
      <t>მ</t>
    </r>
    <r>
      <rPr>
        <vertAlign val="superscript"/>
        <sz val="9"/>
        <rFont val="Sylfaen"/>
        <family val="1"/>
      </rPr>
      <t>3</t>
    </r>
  </si>
  <si>
    <t xml:space="preserve">ქვიშა-ცემენტის ხსნარი </t>
  </si>
  <si>
    <t>6-1-22</t>
  </si>
  <si>
    <t>რკინა-ბეტონის ლენტური საძირკვლის მოწყობა</t>
  </si>
  <si>
    <t>ბეტონი ბ-25</t>
  </si>
  <si>
    <t>დახერხილი მასალა</t>
  </si>
  <si>
    <t>ფარი ყალიბის</t>
  </si>
  <si>
    <t xml:space="preserve">არმატურა A III-d12  კლასის </t>
  </si>
  <si>
    <t xml:space="preserve">არმატურა A I-d6  კლასის </t>
  </si>
  <si>
    <t xml:space="preserve">ლითონის მოაჯირების მოწყობა მილკვადრატით </t>
  </si>
  <si>
    <t>მილკვადრატი 40*40*3</t>
  </si>
  <si>
    <t>მილკვადრატი 40*20*2</t>
  </si>
  <si>
    <t>მილკვადრატი 10*10*1</t>
  </si>
  <si>
    <t>ელექტროდი</t>
  </si>
  <si>
    <t>კგ</t>
  </si>
  <si>
    <t>ლითონის საჭრელი დისკი</t>
  </si>
  <si>
    <t>სნ. და წ.IV-2-8415-164-8</t>
  </si>
  <si>
    <t>ლითონის კონსტრუქციების შეღებვა ანტიკოროზიული საღბავით</t>
  </si>
  <si>
    <r>
      <t>100 მ</t>
    </r>
    <r>
      <rPr>
        <b/>
        <vertAlign val="superscript"/>
        <sz val="9"/>
        <rFont val="Sylfaen"/>
        <family val="1"/>
      </rPr>
      <t>2</t>
    </r>
  </si>
  <si>
    <t>ანტიკოროზიული საღებავი</t>
  </si>
  <si>
    <t>ოლიფა</t>
  </si>
  <si>
    <t>საფუძვლის ქვედა ფენის მოწყობა ქვიშა-ხრეშოვანი ნარევით სისქით 15სმ</t>
  </si>
  <si>
    <t>11,1,11</t>
  </si>
  <si>
    <t>ბეტონის საფუძველის მოწყობა ტრენაჟორებისა ატრაქციონებისათვის კაუჩუკის საფარის დასაგებად (88*0,1) მ3</t>
  </si>
  <si>
    <t>ავტობეტონმრევი</t>
  </si>
  <si>
    <t>4,1,318</t>
  </si>
  <si>
    <t>ბეტონი მ-100</t>
  </si>
  <si>
    <t>რბილი საფარის მოწყობა კაუჩუკის ფილებით</t>
  </si>
  <si>
    <t>კაუჩუკის ფილა სისქით 20 მმ</t>
  </si>
  <si>
    <t xml:space="preserve">კაუჩუკის დასაწებებელი წებო    </t>
  </si>
  <si>
    <t>კვარცის ქვიშა</t>
  </si>
  <si>
    <t>სკვერის სკამების მოწყობა</t>
  </si>
  <si>
    <t xml:space="preserve">არმატურა </t>
  </si>
  <si>
    <t>ბეტონი ბ-18,5</t>
  </si>
  <si>
    <t>მილკვადრატი 50*50*3</t>
  </si>
  <si>
    <t>კუთხოვანა 40*40*3</t>
  </si>
  <si>
    <t>ხის ლარტყა 40*80</t>
  </si>
  <si>
    <t>ხის ლარტყების  შეღებვა ზეთოვანი საღბავით</t>
  </si>
  <si>
    <t>ზეთოვანი საღებავი</t>
  </si>
  <si>
    <t>სანაგვე ურნების შეძენა მონტაჟი</t>
  </si>
  <si>
    <t>არსებული შადრევნის რესტავრაცია</t>
  </si>
  <si>
    <t>15-55-9</t>
  </si>
  <si>
    <t>დაზიანებული კედლების შელესვა</t>
  </si>
  <si>
    <t>ცემენტის ხსნარი1;3</t>
  </si>
  <si>
    <t>ბაზალტის ფილების მიმაგრება დაზიანებულ ადგილებში</t>
  </si>
  <si>
    <t>შრომითი დახარჯები</t>
  </si>
  <si>
    <t>წებო ცემენტი</t>
  </si>
  <si>
    <t>ბაზალტის ფილები</t>
  </si>
  <si>
    <t>სნ.და წ.  33-251-6</t>
  </si>
  <si>
    <t xml:space="preserve"> გარე განათებისათვის ლითონის საყრდენის მონტაჟი </t>
  </si>
  <si>
    <t>ლითონის ბოძი დ127*4მმ,სიგრძით6მ</t>
  </si>
  <si>
    <t>ლითონის ბოძი დ114*4მმ,სიგრძით2მ</t>
  </si>
  <si>
    <r>
      <t>მ</t>
    </r>
    <r>
      <rPr>
        <vertAlign val="superscript"/>
        <sz val="9"/>
        <color indexed="8"/>
        <rFont val="Sylfaen"/>
        <family val="1"/>
      </rPr>
      <t>3</t>
    </r>
  </si>
  <si>
    <t>საღებავი ზეთოვანი ბოძების შესაღებად</t>
  </si>
  <si>
    <t>განათების  სამუშაოები</t>
  </si>
  <si>
    <t>ლოკალური ხარჯთაღრიცხვა # 2</t>
  </si>
  <si>
    <t>lokalur-resursuli xarjTaRricxva #3</t>
  </si>
  <si>
    <t>fanCaturis mowyoba</t>
  </si>
  <si>
    <t>safuZveli</t>
  </si>
  <si>
    <t>samuSaoTa dasaxeleba</t>
  </si>
  <si>
    <t>ganzomilebis erTeuli</t>
  </si>
  <si>
    <t>raodenoba</t>
  </si>
  <si>
    <t>saproeqto monacemebi</t>
  </si>
  <si>
    <t>ganzomilebis erTeulze</t>
  </si>
  <si>
    <t>sul</t>
  </si>
  <si>
    <t>7</t>
  </si>
  <si>
    <t>sndawIV-2-84 1-80-3</t>
  </si>
  <si>
    <t>gruntis  damuSaveba xeliT  lenturi saZirkvelisaTvis</t>
  </si>
  <si>
    <r>
      <t>100 m</t>
    </r>
    <r>
      <rPr>
        <b/>
        <vertAlign val="superscript"/>
        <sz val="10"/>
        <rFont val="LitNusx"/>
        <family val="2"/>
      </rPr>
      <t>3</t>
    </r>
  </si>
  <si>
    <t xml:space="preserve">SromiTi danaxarji </t>
  </si>
  <si>
    <t>sn dawIV-2-84 6-1-1</t>
  </si>
  <si>
    <t>RorRis mowyoba saZirkvlis qveS</t>
  </si>
  <si>
    <r>
      <t>100m</t>
    </r>
    <r>
      <rPr>
        <b/>
        <vertAlign val="superscript"/>
        <sz val="10"/>
        <rFont val="LitNusx"/>
        <family val="2"/>
      </rPr>
      <t>3</t>
    </r>
  </si>
  <si>
    <t>SromiTi danaxarji</t>
  </si>
  <si>
    <t xml:space="preserve">manqanebi </t>
  </si>
  <si>
    <t>man/sT</t>
  </si>
  <si>
    <t>RorRi</t>
  </si>
  <si>
    <r>
      <t>m</t>
    </r>
    <r>
      <rPr>
        <vertAlign val="superscript"/>
        <sz val="10"/>
        <rFont val="LitNusx"/>
        <family val="2"/>
      </rPr>
      <t>3</t>
    </r>
  </si>
  <si>
    <t>sxva masalebi</t>
  </si>
  <si>
    <t>sn dawIV-2-84 6-1-2</t>
  </si>
  <si>
    <t xml:space="preserve">betonis lenturi da werilovani saZirkvlis mowyoba </t>
  </si>
  <si>
    <r>
      <t xml:space="preserve">betoni  </t>
    </r>
    <r>
      <rPr>
        <sz val="11"/>
        <rFont val="Calibri"/>
        <family val="2"/>
      </rPr>
      <t>B-</t>
    </r>
    <r>
      <rPr>
        <sz val="11"/>
        <rFont val="LitNusx"/>
        <family val="2"/>
      </rPr>
      <t xml:space="preserve">20 </t>
    </r>
  </si>
  <si>
    <t>yalibis fari</t>
  </si>
  <si>
    <r>
      <t>m</t>
    </r>
    <r>
      <rPr>
        <vertAlign val="superscript"/>
        <sz val="10"/>
        <rFont val="LitNusx"/>
        <family val="2"/>
      </rPr>
      <t>2</t>
    </r>
  </si>
  <si>
    <t>daxerxili xe</t>
  </si>
  <si>
    <t>არმატურა ა-3 დ=12</t>
  </si>
  <si>
    <t>არმატურა ა-1 დ=6</t>
  </si>
  <si>
    <t>10,11,1</t>
  </si>
  <si>
    <t>ხის კონსტრუქციების მონტაჟი</t>
  </si>
  <si>
    <t>მაღალი ხარისხის ხის გარანდული მასალა კოჭები</t>
  </si>
  <si>
    <t>სამშენებლო ლქანჩი</t>
  </si>
  <si>
    <t xml:space="preserve">saxuravis  burulis mowyoba   profnastilis feradi furclebiT sisqe 0.55mm </t>
  </si>
  <si>
    <t>100 kv.m.</t>
  </si>
  <si>
    <t>SromiTi danaxarji 43,9</t>
  </si>
  <si>
    <t>manqanebi 3,5</t>
  </si>
  <si>
    <t>profnastilis feradi furclebi sisqe 0.55mm</t>
  </si>
  <si>
    <t>gluvi feradi Ffol. Ffurcl. CafenebisaTvis da kexze</t>
  </si>
  <si>
    <t>ankeri (pakovki)</t>
  </si>
  <si>
    <t>qanCi (Surupi)</t>
  </si>
  <si>
    <t xml:space="preserve">lokalur-resursuli jami </t>
  </si>
  <si>
    <t>manqanebi da materialuri resursebi</t>
  </si>
  <si>
    <t>lok xarjT. #2</t>
  </si>
  <si>
    <t>lok xarjT. #3</t>
  </si>
  <si>
    <t>ქ.მცხეთაში არსენას სახელობის სკვერის რეაბილიტაციის საპროექტო-სახარჯთააღრიცხვო დოკუმენტაცია</t>
  </si>
  <si>
    <t xml:space="preserve">46-31-2,                                                                                                                                                                                                        </t>
  </si>
  <si>
    <t>46-29-1,</t>
  </si>
  <si>
    <t>46-38-3</t>
  </si>
  <si>
    <t>1-80-3</t>
  </si>
  <si>
    <t>11-1-3</t>
  </si>
  <si>
    <t xml:space="preserve">27-19-1 </t>
  </si>
  <si>
    <t>9-17-5</t>
  </si>
  <si>
    <t>11-28,</t>
  </si>
  <si>
    <t>15-159-3,</t>
  </si>
  <si>
    <t>15-13-1</t>
  </si>
  <si>
    <t>23-1-1</t>
  </si>
  <si>
    <t>amwe saavtomobilo svlae 6 t</t>
  </si>
  <si>
    <t xml:space="preserve">s.n.R. 1969w    </t>
  </si>
  <si>
    <t>cali</t>
  </si>
  <si>
    <t>9-17-6,</t>
  </si>
  <si>
    <t xml:space="preserve">გაუთვალისწინებელი ხარჯი-ფიქსირებული თანხა 3625ლარი </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</si>
  <si>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2015 წ.
</t>
  </si>
  <si>
    <t xml:space="preserve">სატრანსპორტო ხარჯები </t>
  </si>
  <si>
    <t xml:space="preserve">ზედნადები ხარჯები </t>
  </si>
  <si>
    <t xml:space="preserve">გეგმიური დაგროვება </t>
  </si>
  <si>
    <t xml:space="preserve">zednadebi xarjebi </t>
  </si>
  <si>
    <t xml:space="preserve">gegmiuri dagroveba </t>
  </si>
  <si>
    <t xml:space="preserve">transportis xarji </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</si>
</sst>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0"/>
    <numFmt numFmtId="191" formatCode="[$-FC19]d\ mmmm\ yyyy\ &quot;г.&quot;"/>
    <numFmt numFmtId="192" formatCode="000000"/>
    <numFmt numFmtId="193" formatCode="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
    <numFmt numFmtId="199" formatCode="0.00000"/>
    <numFmt numFmtId="200" formatCode="0.000000"/>
    <numFmt numFmtId="201" formatCode="[$-409]dddd\,\ mmmm\ dd\,\ yyyy"/>
    <numFmt numFmtId="202" formatCode="#,##0.000"/>
    <numFmt numFmtId="203" formatCode="#,##0.0000"/>
    <numFmt numFmtId="204" formatCode="_-* #,##0.000_-;\-* #,##0.000_-;_-* &quot;-&quot;??_-;_-@_-"/>
    <numFmt numFmtId="205" formatCode="_-* #,##0.0000_р_._-;\-* #,##0.0000_р_._-;_-* &quot;-&quot;??_р_._-;_-@_-"/>
    <numFmt numFmtId="206" formatCode="_-* #,##0.0_р_._-;\-* #,##0.0_р_._-;_-* &quot;-&quot;??_р_._-;_-@_-"/>
    <numFmt numFmtId="207" formatCode="_-* #,##0_р_._-;\-* #,##0_р_._-;_-* &quot;-&quot;??_р_._-;_-@_-"/>
    <numFmt numFmtId="208" formatCode="_-* #,##0.0000_р_._-;\-* #,##0.0000_р_._-;_-* &quot;-&quot;????_р_._-;_-@_-"/>
    <numFmt numFmtId="209" formatCode="0.00000000000"/>
    <numFmt numFmtId="210" formatCode="0.0000000000"/>
    <numFmt numFmtId="211" formatCode="0.000000000"/>
    <numFmt numFmtId="212" formatCode="0.00000000"/>
    <numFmt numFmtId="213" formatCode="0.0000000"/>
    <numFmt numFmtId="214" formatCode="_-* #,##0.0000\ _₽_-;\-* #,##0.0000\ _₽_-;_-* &quot;-&quot;????\ _₽_-;_-@_-"/>
    <numFmt numFmtId="215" formatCode="&quot;$&quot;#,##0.0"/>
    <numFmt numFmtId="216" formatCode="_-* #,##0.0\ _₽_-;\-* #,##0.0\ _₽_-;_-* &quot;-&quot;?\ _₽_-;_-@_-"/>
    <numFmt numFmtId="217" formatCode="_(&quot;$&quot;* #.##0.00_);_(&quot;$&quot;* \(#.##0.00\);_(&quot;$&quot;* &quot;-&quot;??_);_(@_)"/>
  </numFmts>
  <fonts count="78">
    <font>
      <sz val="10"/>
      <name val="Arial Cyr"/>
      <family val="0"/>
    </font>
    <font>
      <sz val="10"/>
      <name val="Arial"/>
      <family val="2"/>
    </font>
    <font>
      <sz val="10"/>
      <name val="AcadNusx"/>
      <family val="0"/>
    </font>
    <font>
      <sz val="8"/>
      <name val="Arial Cyr"/>
      <family val="2"/>
    </font>
    <font>
      <sz val="10"/>
      <name val="Sylfaen"/>
      <family val="1"/>
    </font>
    <font>
      <sz val="12"/>
      <name val="Sylfaen"/>
      <family val="1"/>
    </font>
    <font>
      <b/>
      <sz val="12"/>
      <name val="Sylfaen"/>
      <family val="1"/>
    </font>
    <font>
      <sz val="11"/>
      <name val="Sylfaen"/>
      <family val="1"/>
    </font>
    <font>
      <b/>
      <sz val="9"/>
      <name val="Sylfaen"/>
      <family val="1"/>
    </font>
    <font>
      <sz val="9"/>
      <name val="Sylfaen"/>
      <family val="1"/>
    </font>
    <font>
      <sz val="10"/>
      <name val="LitNusx"/>
      <family val="0"/>
    </font>
    <font>
      <b/>
      <sz val="12"/>
      <name val="LitNusx"/>
      <family val="2"/>
    </font>
    <font>
      <b/>
      <sz val="14"/>
      <name val="AcadMtavr"/>
      <family val="0"/>
    </font>
    <font>
      <sz val="11"/>
      <name val="LitNusx"/>
      <family val="2"/>
    </font>
    <font>
      <b/>
      <sz val="10"/>
      <name val="LitNusx"/>
      <family val="2"/>
    </font>
    <font>
      <b/>
      <sz val="11"/>
      <name val="LitNusx"/>
      <family val="2"/>
    </font>
    <font>
      <b/>
      <sz val="10"/>
      <name val="AKAD NUSX"/>
      <family val="0"/>
    </font>
    <font>
      <b/>
      <sz val="9"/>
      <name val="LitNusx"/>
      <family val="2"/>
    </font>
    <font>
      <sz val="9"/>
      <name val="AcadNusx"/>
      <family val="0"/>
    </font>
    <font>
      <sz val="9"/>
      <name val="_Chveulebrivi"/>
      <family val="2"/>
    </font>
    <font>
      <sz val="9"/>
      <color indexed="8"/>
      <name val="Sylfaen"/>
      <family val="1"/>
    </font>
    <font>
      <b/>
      <sz val="9"/>
      <name val="AcadNusx"/>
      <family val="0"/>
    </font>
    <font>
      <b/>
      <sz val="9"/>
      <name val="Abadi MT Condensed Light"/>
      <family val="2"/>
    </font>
    <font>
      <sz val="9"/>
      <name val="Abadi MT Condensed Light"/>
      <family val="2"/>
    </font>
    <font>
      <b/>
      <sz val="10"/>
      <name val="Sylfaen"/>
      <family val="1"/>
    </font>
    <font>
      <b/>
      <vertAlign val="superscript"/>
      <sz val="9"/>
      <name val="Sylfaen"/>
      <family val="1"/>
    </font>
    <font>
      <b/>
      <sz val="9"/>
      <color indexed="8"/>
      <name val="Sylfaen"/>
      <family val="1"/>
    </font>
    <font>
      <vertAlign val="superscript"/>
      <sz val="9"/>
      <name val="Sylfaen"/>
      <family val="1"/>
    </font>
    <font>
      <sz val="10"/>
      <name val="AKAD NUSX"/>
      <family val="0"/>
    </font>
    <font>
      <vertAlign val="superscript"/>
      <sz val="9"/>
      <color indexed="8"/>
      <name val="Sylfaen"/>
      <family val="1"/>
    </font>
    <font>
      <sz val="11"/>
      <color indexed="8"/>
      <name val="Sylfaen"/>
      <family val="1"/>
    </font>
    <font>
      <b/>
      <i/>
      <sz val="12"/>
      <name val="LitNusx"/>
      <family val="2"/>
    </font>
    <font>
      <b/>
      <sz val="12"/>
      <name val="AcadMtavr"/>
      <family val="0"/>
    </font>
    <font>
      <sz val="11"/>
      <name val="AcadNusx"/>
      <family val="0"/>
    </font>
    <font>
      <b/>
      <vertAlign val="superscript"/>
      <sz val="10"/>
      <name val="LitNusx"/>
      <family val="2"/>
    </font>
    <font>
      <vertAlign val="superscript"/>
      <sz val="10"/>
      <name val="LitNusx"/>
      <family val="2"/>
    </font>
    <font>
      <sz val="11"/>
      <name val="Calibri"/>
      <family val="2"/>
    </font>
    <font>
      <sz val="9"/>
      <name val="LitNusx"/>
      <family val="2"/>
    </font>
    <font>
      <b/>
      <sz val="10"/>
      <name val="AcadNusx"/>
      <family val="0"/>
    </font>
    <font>
      <b/>
      <sz val="11"/>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Cyr"/>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Cyr"/>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Cy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Cyr"/>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thin"/>
      <right style="medium"/>
      <top style="medium"/>
      <bottom style="mediu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medium"/>
      <bottom>
        <color indexed="63"/>
      </bottom>
    </border>
    <border>
      <left style="thin"/>
      <right style="thin"/>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181" fontId="1"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 fillId="0" borderId="0">
      <alignment/>
      <protection/>
    </xf>
    <xf numFmtId="0" fontId="28" fillId="0" borderId="0">
      <alignment/>
      <protection/>
    </xf>
    <xf numFmtId="0" fontId="1"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0" fontId="1" fillId="0" borderId="0">
      <alignment/>
      <protection/>
    </xf>
    <xf numFmtId="0" fontId="1" fillId="0" borderId="0">
      <alignment/>
      <protection/>
    </xf>
  </cellStyleXfs>
  <cellXfs count="377">
    <xf numFmtId="0" fontId="0" fillId="0" borderId="0" xfId="0" applyAlignment="1">
      <alignment/>
    </xf>
    <xf numFmtId="0" fontId="10" fillId="0" borderId="10"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33" fillId="0" borderId="0" xfId="0" applyFont="1" applyAlignment="1">
      <alignment horizontal="center" vertical="center" wrapText="1"/>
    </xf>
    <xf numFmtId="0" fontId="14"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4" fillId="33" borderId="10" xfId="0" applyNumberFormat="1" applyFont="1" applyFill="1" applyBorder="1" applyAlignment="1">
      <alignment horizontal="center" vertical="center" wrapText="1"/>
    </xf>
    <xf numFmtId="193" fontId="14" fillId="0" borderId="10" xfId="0" applyNumberFormat="1" applyFont="1" applyBorder="1" applyAlignment="1">
      <alignment horizontal="center" vertical="center" wrapText="1"/>
    </xf>
    <xf numFmtId="2" fontId="14" fillId="0" borderId="10" xfId="0" applyNumberFormat="1" applyFont="1" applyFill="1" applyBorder="1" applyAlignment="1">
      <alignment horizontal="center" vertical="center" wrapText="1"/>
    </xf>
    <xf numFmtId="190" fontId="10" fillId="0" borderId="10" xfId="0" applyNumberFormat="1" applyFont="1" applyBorder="1" applyAlignment="1">
      <alignment horizontal="center" vertical="center" wrapText="1"/>
    </xf>
    <xf numFmtId="49" fontId="10" fillId="0" borderId="10" xfId="0" applyNumberFormat="1" applyFont="1" applyBorder="1" applyAlignment="1">
      <alignment vertical="center" wrapText="1"/>
    </xf>
    <xf numFmtId="49" fontId="13"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33"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198" fontId="14" fillId="0" borderId="10" xfId="0" applyNumberFormat="1" applyFont="1" applyBorder="1" applyAlignment="1">
      <alignment horizontal="center" vertical="center" wrapText="1"/>
    </xf>
    <xf numFmtId="2" fontId="33" fillId="0" borderId="0" xfId="0" applyNumberFormat="1" applyFont="1" applyAlignment="1">
      <alignment horizontal="center" vertical="center" wrapText="1"/>
    </xf>
    <xf numFmtId="193" fontId="10" fillId="0" borderId="10" xfId="0" applyNumberFormat="1" applyFont="1" applyBorder="1" applyAlignment="1">
      <alignment horizontal="center" vertical="center" wrapText="1"/>
    </xf>
    <xf numFmtId="190" fontId="33" fillId="0" borderId="0" xfId="0" applyNumberFormat="1" applyFont="1" applyAlignment="1">
      <alignment horizontal="center" vertical="center" wrapText="1"/>
    </xf>
    <xf numFmtId="49" fontId="37" fillId="0" borderId="10" xfId="0" applyNumberFormat="1" applyFont="1" applyBorder="1" applyAlignment="1">
      <alignment horizontal="center" vertical="center" wrapText="1"/>
    </xf>
    <xf numFmtId="0" fontId="8" fillId="34" borderId="10" xfId="0" applyFont="1" applyFill="1" applyBorder="1" applyAlignment="1">
      <alignment horizontal="center" vertical="center" wrapText="1"/>
    </xf>
    <xf numFmtId="2" fontId="9" fillId="34" borderId="10" xfId="0" applyNumberFormat="1" applyFont="1" applyFill="1" applyBorder="1" applyAlignment="1">
      <alignment horizontal="center" vertical="center" wrapText="1"/>
    </xf>
    <xf numFmtId="2" fontId="8" fillId="34" borderId="10" xfId="0" applyNumberFormat="1" applyFont="1" applyFill="1" applyBorder="1" applyAlignment="1">
      <alignment horizontal="center" vertical="center" wrapText="1"/>
    </xf>
    <xf numFmtId="0" fontId="9" fillId="34"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2" fontId="38" fillId="0" borderId="10" xfId="0" applyNumberFormat="1" applyFont="1" applyBorder="1" applyAlignment="1">
      <alignment horizontal="center" vertical="center" wrapText="1"/>
    </xf>
    <xf numFmtId="2" fontId="38" fillId="0" borderId="10" xfId="0" applyNumberFormat="1" applyFont="1" applyFill="1" applyBorder="1" applyAlignment="1">
      <alignment horizontal="center" vertical="center" wrapText="1"/>
    </xf>
    <xf numFmtId="49" fontId="14"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1" fontId="14" fillId="0" borderId="10" xfId="0" applyNumberFormat="1" applyFont="1" applyBorder="1" applyAlignment="1">
      <alignment horizontal="center" vertical="center" wrapText="1"/>
    </xf>
    <xf numFmtId="14" fontId="8" fillId="34" borderId="10" xfId="0" applyNumberFormat="1" applyFont="1" applyFill="1" applyBorder="1" applyAlignment="1">
      <alignment horizontal="center" vertical="center" wrapText="1"/>
    </xf>
    <xf numFmtId="0" fontId="5" fillId="0" borderId="0" xfId="68" applyFont="1" applyFill="1" applyBorder="1" applyAlignment="1">
      <alignment/>
      <protection/>
    </xf>
    <xf numFmtId="0" fontId="4" fillId="0" borderId="0" xfId="0" applyFont="1" applyFill="1" applyAlignment="1">
      <alignment/>
    </xf>
    <xf numFmtId="0" fontId="4" fillId="0" borderId="0" xfId="68" applyFont="1" applyFill="1">
      <alignment/>
      <protection/>
    </xf>
    <xf numFmtId="0" fontId="9" fillId="0" borderId="10" xfId="68" applyFont="1" applyFill="1" applyBorder="1" applyAlignment="1">
      <alignment horizontal="center"/>
      <protection/>
    </xf>
    <xf numFmtId="0" fontId="9" fillId="0" borderId="10" xfId="68" applyFont="1" applyFill="1" applyBorder="1" applyAlignment="1">
      <alignment horizontal="center" vertical="center" wrapText="1"/>
      <protection/>
    </xf>
    <xf numFmtId="49" fontId="9" fillId="0" borderId="10" xfId="68" applyNumberFormat="1" applyFont="1" applyFill="1" applyBorder="1" applyAlignment="1">
      <alignment horizontal="center"/>
      <protection/>
    </xf>
    <xf numFmtId="49" fontId="8" fillId="0" borderId="10" xfId="68" applyNumberFormat="1" applyFont="1" applyFill="1" applyBorder="1" applyAlignment="1">
      <alignment horizontal="center" vertical="center"/>
      <protection/>
    </xf>
    <xf numFmtId="0" fontId="8" fillId="0" borderId="10" xfId="58" applyFont="1" applyFill="1" applyBorder="1" applyAlignment="1">
      <alignment horizontal="center" vertical="center" wrapText="1"/>
      <protection/>
    </xf>
    <xf numFmtId="0" fontId="9" fillId="0" borderId="10" xfId="68" applyFont="1" applyFill="1" applyBorder="1" applyAlignment="1">
      <alignment horizontal="center" vertical="center"/>
      <protection/>
    </xf>
    <xf numFmtId="0" fontId="8" fillId="0" borderId="10" xfId="68" applyFont="1" applyFill="1" applyBorder="1" applyAlignment="1">
      <alignment horizontal="center" vertical="center"/>
      <protection/>
    </xf>
    <xf numFmtId="2" fontId="8" fillId="0" borderId="10" xfId="68" applyNumberFormat="1" applyFont="1" applyFill="1" applyBorder="1" applyAlignment="1">
      <alignment horizontal="center" vertical="center"/>
      <protection/>
    </xf>
    <xf numFmtId="0" fontId="9" fillId="0" borderId="11" xfId="68" applyFont="1" applyFill="1" applyBorder="1" applyAlignment="1">
      <alignment horizontal="center" vertical="top"/>
      <protection/>
    </xf>
    <xf numFmtId="2" fontId="9" fillId="0" borderId="10" xfId="68" applyNumberFormat="1" applyFont="1" applyFill="1" applyBorder="1" applyAlignment="1">
      <alignment horizontal="center" vertical="center"/>
      <protection/>
    </xf>
    <xf numFmtId="49" fontId="8" fillId="0" borderId="12" xfId="68" applyNumberFormat="1" applyFont="1" applyFill="1" applyBorder="1" applyAlignment="1">
      <alignment horizontal="center" vertical="center"/>
      <protection/>
    </xf>
    <xf numFmtId="0" fontId="9" fillId="0" borderId="12" xfId="68" applyFont="1" applyFill="1" applyBorder="1" applyAlignment="1">
      <alignment horizontal="center" vertical="top"/>
      <protection/>
    </xf>
    <xf numFmtId="2" fontId="9" fillId="0" borderId="12" xfId="68" applyNumberFormat="1" applyFont="1" applyFill="1" applyBorder="1" applyAlignment="1">
      <alignment horizontal="center" vertical="center"/>
      <protection/>
    </xf>
    <xf numFmtId="0" fontId="8" fillId="0" borderId="10" xfId="68" applyFont="1" applyFill="1" applyBorder="1" applyAlignment="1">
      <alignment horizontal="center"/>
      <protection/>
    </xf>
    <xf numFmtId="0" fontId="24" fillId="0" borderId="0" xfId="68" applyFont="1" applyFill="1">
      <alignment/>
      <protection/>
    </xf>
    <xf numFmtId="0" fontId="24" fillId="0" borderId="0" xfId="0" applyFont="1" applyFill="1" applyAlignment="1">
      <alignment/>
    </xf>
    <xf numFmtId="0" fontId="9" fillId="0" borderId="10" xfId="68" applyFont="1" applyFill="1" applyBorder="1" applyAlignment="1">
      <alignment horizontal="center" vertical="top"/>
      <protection/>
    </xf>
    <xf numFmtId="49" fontId="8" fillId="0" borderId="11" xfId="68" applyNumberFormat="1" applyFont="1" applyFill="1" applyBorder="1" applyAlignment="1">
      <alignment horizontal="center" vertical="center"/>
      <protection/>
    </xf>
    <xf numFmtId="2" fontId="8" fillId="0" borderId="10" xfId="68" applyNumberFormat="1" applyFont="1" applyFill="1" applyBorder="1" applyAlignment="1">
      <alignment horizontal="center" vertical="center" wrapText="1"/>
      <protection/>
    </xf>
    <xf numFmtId="2" fontId="4" fillId="0" borderId="0" xfId="68" applyNumberFormat="1" applyFont="1" applyFill="1">
      <alignment/>
      <protection/>
    </xf>
    <xf numFmtId="0" fontId="8" fillId="0" borderId="11" xfId="68" applyFont="1" applyFill="1" applyBorder="1" applyAlignment="1">
      <alignment horizontal="center" vertical="center"/>
      <protection/>
    </xf>
    <xf numFmtId="2" fontId="9" fillId="0" borderId="11" xfId="68" applyNumberFormat="1" applyFont="1" applyFill="1" applyBorder="1" applyAlignment="1">
      <alignment horizontal="center" vertical="top"/>
      <protection/>
    </xf>
    <xf numFmtId="0" fontId="8" fillId="0" borderId="12" xfId="68" applyFont="1" applyFill="1" applyBorder="1" applyAlignment="1">
      <alignment horizontal="center" vertical="center"/>
      <protection/>
    </xf>
    <xf numFmtId="2" fontId="9" fillId="0" borderId="12" xfId="68" applyNumberFormat="1" applyFont="1" applyFill="1" applyBorder="1" applyAlignment="1">
      <alignment horizontal="center" vertical="top"/>
      <protection/>
    </xf>
    <xf numFmtId="0" fontId="8" fillId="0" borderId="13" xfId="68" applyFont="1" applyFill="1" applyBorder="1" applyAlignment="1">
      <alignment horizontal="center" vertical="center"/>
      <protection/>
    </xf>
    <xf numFmtId="2" fontId="8" fillId="0" borderId="14" xfId="68" applyNumberFormat="1" applyFont="1" applyFill="1" applyBorder="1" applyAlignment="1">
      <alignment horizontal="center" vertical="center"/>
      <protection/>
    </xf>
    <xf numFmtId="190" fontId="9" fillId="0" borderId="10" xfId="68" applyNumberFormat="1" applyFont="1" applyFill="1" applyBorder="1" applyAlignment="1">
      <alignment horizontal="center" vertical="top"/>
      <protection/>
    </xf>
    <xf numFmtId="2" fontId="9" fillId="0" borderId="10" xfId="68" applyNumberFormat="1" applyFont="1" applyFill="1" applyBorder="1" applyAlignment="1">
      <alignment horizontal="center" vertical="top"/>
      <protection/>
    </xf>
    <xf numFmtId="1" fontId="8" fillId="0" borderId="12" xfId="0" applyNumberFormat="1" applyFont="1" applyFill="1" applyBorder="1" applyAlignment="1">
      <alignment horizontal="center" vertical="center" wrapText="1"/>
    </xf>
    <xf numFmtId="2" fontId="26" fillId="0" borderId="10" xfId="68" applyNumberFormat="1" applyFont="1" applyFill="1" applyBorder="1" applyAlignment="1">
      <alignment horizontal="center" vertical="center"/>
      <protection/>
    </xf>
    <xf numFmtId="190" fontId="8" fillId="0" borderId="12"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xf>
    <xf numFmtId="2" fontId="20" fillId="0" borderId="11" xfId="68" applyNumberFormat="1" applyFont="1" applyFill="1" applyBorder="1" applyAlignment="1">
      <alignment horizontal="center" vertical="center"/>
      <protection/>
    </xf>
    <xf numFmtId="0" fontId="20" fillId="0" borderId="11" xfId="68" applyFont="1" applyFill="1" applyBorder="1" applyAlignment="1">
      <alignment horizontal="center" vertical="center"/>
      <protection/>
    </xf>
    <xf numFmtId="0" fontId="9" fillId="0" borderId="10" xfId="68" applyFont="1" applyFill="1" applyBorder="1" applyAlignment="1">
      <alignment horizontal="center" vertical="top" wrapText="1"/>
      <protection/>
    </xf>
    <xf numFmtId="0" fontId="9" fillId="0" borderId="10" xfId="0" applyNumberFormat="1" applyFont="1" applyFill="1" applyBorder="1" applyAlignment="1">
      <alignment horizontal="center" vertical="center"/>
    </xf>
    <xf numFmtId="2" fontId="20" fillId="0" borderId="10" xfId="68" applyNumberFormat="1" applyFont="1" applyFill="1" applyBorder="1" applyAlignment="1">
      <alignment horizontal="center" vertical="center"/>
      <protection/>
    </xf>
    <xf numFmtId="0" fontId="20" fillId="0" borderId="10" xfId="68" applyFont="1" applyFill="1" applyBorder="1" applyAlignment="1">
      <alignment horizontal="center" vertical="center"/>
      <protection/>
    </xf>
    <xf numFmtId="2" fontId="20" fillId="0" borderId="12" xfId="68" applyNumberFormat="1" applyFont="1" applyFill="1" applyBorder="1" applyAlignment="1">
      <alignment horizontal="center" vertical="center"/>
      <protection/>
    </xf>
    <xf numFmtId="0" fontId="20" fillId="0" borderId="12" xfId="68" applyFont="1" applyFill="1" applyBorder="1" applyAlignment="1">
      <alignment horizontal="center" vertical="center"/>
      <protection/>
    </xf>
    <xf numFmtId="2" fontId="8" fillId="0" borderId="15" xfId="68" applyNumberFormat="1" applyFont="1" applyFill="1" applyBorder="1" applyAlignment="1">
      <alignment horizontal="center" vertical="center"/>
      <protection/>
    </xf>
    <xf numFmtId="2" fontId="9" fillId="0" borderId="10" xfId="68" applyNumberFormat="1" applyFont="1" applyFill="1" applyBorder="1" applyAlignment="1">
      <alignment horizontal="center" vertical="top" wrapText="1"/>
      <protection/>
    </xf>
    <xf numFmtId="2" fontId="9" fillId="0" borderId="12" xfId="68" applyNumberFormat="1" applyFont="1" applyFill="1" applyBorder="1" applyAlignment="1">
      <alignment horizontal="center" vertical="top" wrapText="1"/>
      <protection/>
    </xf>
    <xf numFmtId="2" fontId="26" fillId="0" borderId="12" xfId="68" applyNumberFormat="1" applyFont="1" applyFill="1" applyBorder="1" applyAlignment="1">
      <alignment horizontal="center" vertical="center"/>
      <protection/>
    </xf>
    <xf numFmtId="190" fontId="8" fillId="0" borderId="10" xfId="68" applyNumberFormat="1" applyFont="1" applyFill="1" applyBorder="1" applyAlignment="1">
      <alignment horizontal="center" vertical="center" wrapText="1"/>
      <protection/>
    </xf>
    <xf numFmtId="190" fontId="9" fillId="0" borderId="10" xfId="68" applyNumberFormat="1" applyFont="1" applyFill="1" applyBorder="1" applyAlignment="1">
      <alignment horizontal="center" vertical="center" wrapText="1"/>
      <protection/>
    </xf>
    <xf numFmtId="2" fontId="9" fillId="0" borderId="10" xfId="68" applyNumberFormat="1" applyFont="1" applyFill="1" applyBorder="1" applyAlignment="1">
      <alignment horizontal="center" vertical="center" wrapText="1"/>
      <protection/>
    </xf>
    <xf numFmtId="1" fontId="4" fillId="0" borderId="0" xfId="68" applyNumberFormat="1" applyFont="1" applyFill="1">
      <alignment/>
      <protection/>
    </xf>
    <xf numFmtId="2" fontId="20" fillId="0" borderId="10" xfId="0" applyNumberFormat="1" applyFont="1" applyFill="1" applyBorder="1" applyAlignment="1">
      <alignment horizontal="center" vertical="center"/>
    </xf>
    <xf numFmtId="2" fontId="26" fillId="0" borderId="10" xfId="0" applyNumberFormat="1" applyFont="1" applyFill="1" applyBorder="1" applyAlignment="1">
      <alignment horizontal="center" vertical="center"/>
    </xf>
    <xf numFmtId="2" fontId="20" fillId="0" borderId="11" xfId="0" applyNumberFormat="1" applyFont="1" applyFill="1" applyBorder="1" applyAlignment="1">
      <alignment horizontal="center" vertical="center"/>
    </xf>
    <xf numFmtId="0" fontId="9" fillId="0" borderId="12"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center"/>
    </xf>
    <xf numFmtId="2" fontId="20" fillId="0" borderId="12"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49" fontId="9" fillId="0" borderId="10" xfId="68" applyNumberFormat="1" applyFont="1" applyFill="1" applyBorder="1" applyAlignment="1">
      <alignment horizontal="center" vertical="top"/>
      <protection/>
    </xf>
    <xf numFmtId="0" fontId="8" fillId="0" borderId="10" xfId="68" applyFont="1" applyFill="1" applyBorder="1" applyAlignment="1">
      <alignment horizontal="center" vertical="top" wrapText="1"/>
      <protection/>
    </xf>
    <xf numFmtId="2" fontId="8" fillId="0" borderId="10" xfId="68" applyNumberFormat="1" applyFont="1" applyFill="1" applyBorder="1" applyAlignment="1">
      <alignment horizontal="center" vertical="top"/>
      <protection/>
    </xf>
    <xf numFmtId="2" fontId="4" fillId="0" borderId="0" xfId="0" applyNumberFormat="1" applyFont="1" applyFill="1" applyAlignment="1">
      <alignment/>
    </xf>
    <xf numFmtId="9" fontId="9" fillId="0" borderId="10" xfId="68" applyNumberFormat="1" applyFont="1" applyFill="1" applyBorder="1" applyAlignment="1">
      <alignment horizontal="center" vertical="top" wrapText="1"/>
      <protection/>
    </xf>
    <xf numFmtId="2" fontId="9" fillId="0" borderId="10" xfId="68" applyNumberFormat="1" applyFont="1" applyFill="1" applyBorder="1" applyAlignment="1">
      <alignment horizontal="center"/>
      <protection/>
    </xf>
    <xf numFmtId="2" fontId="8" fillId="0" borderId="10" xfId="68" applyNumberFormat="1" applyFont="1" applyFill="1" applyBorder="1" applyAlignment="1">
      <alignment horizontal="center"/>
      <protection/>
    </xf>
    <xf numFmtId="0" fontId="9" fillId="0" borderId="0" xfId="68" applyFont="1" applyFill="1" applyBorder="1">
      <alignment/>
      <protection/>
    </xf>
    <xf numFmtId="0" fontId="9" fillId="0" borderId="0" xfId="68" applyFont="1" applyFill="1">
      <alignment/>
      <protection/>
    </xf>
    <xf numFmtId="49" fontId="9" fillId="0" borderId="0" xfId="68" applyNumberFormat="1" applyFont="1" applyFill="1" applyBorder="1">
      <alignment/>
      <protection/>
    </xf>
    <xf numFmtId="1" fontId="9" fillId="0" borderId="0" xfId="68" applyNumberFormat="1" applyFont="1" applyFill="1">
      <alignment/>
      <protection/>
    </xf>
    <xf numFmtId="2" fontId="30" fillId="0" borderId="0" xfId="68" applyNumberFormat="1" applyFont="1" applyFill="1" applyBorder="1" applyAlignment="1">
      <alignment horizontal="center"/>
      <protection/>
    </xf>
    <xf numFmtId="0" fontId="7" fillId="0" borderId="0" xfId="68" applyFont="1" applyFill="1">
      <alignment/>
      <protection/>
    </xf>
    <xf numFmtId="0" fontId="7" fillId="0" borderId="0" xfId="68" applyFont="1" applyFill="1" applyAlignment="1">
      <alignment horizontal="right"/>
      <protection/>
    </xf>
    <xf numFmtId="0" fontId="7" fillId="0" borderId="0" xfId="68" applyFont="1" applyFill="1" applyAlignment="1">
      <alignment horizontal="center"/>
      <protection/>
    </xf>
    <xf numFmtId="0" fontId="8" fillId="0" borderId="16" xfId="68" applyFont="1" applyFill="1" applyBorder="1" applyAlignment="1">
      <alignment vertical="center" wrapText="1"/>
      <protection/>
    </xf>
    <xf numFmtId="0" fontId="9" fillId="0" borderId="0" xfId="68" applyFont="1" applyFill="1" applyBorder="1" applyAlignment="1">
      <alignment vertical="top" wrapText="1"/>
      <protection/>
    </xf>
    <xf numFmtId="0" fontId="5" fillId="0" borderId="0" xfId="68" applyFont="1" applyFill="1" applyBorder="1" applyAlignment="1">
      <alignment vertical="center" wrapText="1"/>
      <protection/>
    </xf>
    <xf numFmtId="0" fontId="9" fillId="0" borderId="0" xfId="0" applyFont="1" applyFill="1" applyAlignment="1">
      <alignment/>
    </xf>
    <xf numFmtId="0" fontId="21" fillId="0" borderId="10" xfId="58" applyFont="1" applyFill="1" applyBorder="1" applyAlignment="1">
      <alignment horizontal="center" vertical="center" wrapText="1"/>
      <protection/>
    </xf>
    <xf numFmtId="0" fontId="8" fillId="0" borderId="10" xfId="68" applyFont="1" applyFill="1" applyBorder="1" applyAlignment="1">
      <alignment horizontal="center" vertical="center"/>
      <protection/>
    </xf>
    <xf numFmtId="2" fontId="8" fillId="0" borderId="10" xfId="68" applyNumberFormat="1" applyFont="1" applyFill="1" applyBorder="1" applyAlignment="1">
      <alignment horizontal="center" vertical="center"/>
      <protection/>
    </xf>
    <xf numFmtId="0" fontId="18" fillId="0" borderId="10" xfId="58" applyFont="1" applyFill="1" applyBorder="1" applyAlignment="1">
      <alignment horizontal="center" vertical="center" wrapText="1"/>
      <protection/>
    </xf>
    <xf numFmtId="1" fontId="8" fillId="0" borderId="10" xfId="0" applyNumberFormat="1" applyFont="1" applyFill="1" applyBorder="1" applyAlignment="1">
      <alignment horizontal="center" vertical="center" wrapText="1"/>
    </xf>
    <xf numFmtId="190" fontId="9" fillId="0" borderId="10" xfId="0" applyNumberFormat="1" applyFont="1" applyFill="1" applyBorder="1" applyAlignment="1">
      <alignment horizontal="center" vertical="center" wrapText="1"/>
    </xf>
    <xf numFmtId="193" fontId="9" fillId="0" borderId="10" xfId="68" applyNumberFormat="1" applyFont="1" applyFill="1" applyBorder="1" applyAlignment="1">
      <alignment horizontal="center" vertical="center"/>
      <protection/>
    </xf>
    <xf numFmtId="193" fontId="8" fillId="0" borderId="10" xfId="68" applyNumberFormat="1" applyFont="1" applyFill="1" applyBorder="1" applyAlignment="1">
      <alignment horizontal="center" vertical="center"/>
      <protection/>
    </xf>
    <xf numFmtId="190" fontId="9" fillId="0" borderId="10" xfId="58" applyNumberFormat="1" applyFont="1" applyFill="1" applyBorder="1" applyAlignment="1">
      <alignment horizontal="center" vertical="center" wrapText="1"/>
      <protection/>
    </xf>
    <xf numFmtId="2" fontId="9" fillId="0" borderId="0" xfId="68" applyNumberFormat="1" applyFont="1" applyFill="1" applyBorder="1">
      <alignment/>
      <protection/>
    </xf>
    <xf numFmtId="193" fontId="8" fillId="0" borderId="10" xfId="68" applyNumberFormat="1" applyFont="1" applyFill="1" applyBorder="1" applyAlignment="1">
      <alignment horizontal="center" vertical="top"/>
      <protection/>
    </xf>
    <xf numFmtId="2" fontId="20" fillId="0" borderId="0" xfId="68" applyNumberFormat="1" applyFont="1" applyFill="1" applyBorder="1" applyAlignment="1">
      <alignment horizontal="center"/>
      <protection/>
    </xf>
    <xf numFmtId="0" fontId="9" fillId="0" borderId="0" xfId="68" applyFont="1" applyFill="1" applyAlignment="1">
      <alignment horizontal="right"/>
      <protection/>
    </xf>
    <xf numFmtId="0" fontId="9" fillId="0" borderId="0" xfId="68" applyFont="1" applyFill="1" applyAlignment="1">
      <alignment horizontal="center"/>
      <protection/>
    </xf>
    <xf numFmtId="2" fontId="33" fillId="0" borderId="0" xfId="45" applyNumberFormat="1" applyFont="1" applyAlignment="1">
      <alignment horizontal="center" vertical="center" wrapText="1"/>
    </xf>
    <xf numFmtId="9" fontId="38" fillId="0" borderId="10" xfId="63" applyFont="1" applyBorder="1" applyAlignment="1">
      <alignment horizontal="center" vertical="center" wrapText="1"/>
    </xf>
    <xf numFmtId="49" fontId="8" fillId="0" borderId="10" xfId="68" applyNumberFormat="1" applyFont="1" applyFill="1" applyBorder="1" applyAlignment="1">
      <alignment horizontal="center" vertical="top"/>
      <protection/>
    </xf>
    <xf numFmtId="0" fontId="8" fillId="0" borderId="10" xfId="68" applyFont="1" applyFill="1" applyBorder="1" applyAlignment="1">
      <alignment horizontal="center" vertical="top"/>
      <protection/>
    </xf>
    <xf numFmtId="0" fontId="8" fillId="0" borderId="10" xfId="68" applyFont="1" applyFill="1" applyBorder="1" applyAlignment="1">
      <alignment horizontal="center" vertical="top" wrapText="1"/>
      <protection/>
    </xf>
    <xf numFmtId="2" fontId="8" fillId="0" borderId="10" xfId="68" applyNumberFormat="1" applyFont="1" applyFill="1" applyBorder="1" applyAlignment="1">
      <alignment horizontal="center" vertical="top" wrapText="1"/>
      <protection/>
    </xf>
    <xf numFmtId="190" fontId="8" fillId="0" borderId="10" xfId="68" applyNumberFormat="1" applyFont="1" applyFill="1" applyBorder="1" applyAlignment="1">
      <alignment horizontal="center" vertical="top"/>
      <protection/>
    </xf>
    <xf numFmtId="2" fontId="8" fillId="0" borderId="10" xfId="68" applyNumberFormat="1" applyFont="1" applyFill="1" applyBorder="1" applyAlignment="1">
      <alignment horizontal="center" vertical="top"/>
      <protection/>
    </xf>
    <xf numFmtId="2" fontId="24" fillId="0" borderId="0" xfId="0" applyNumberFormat="1" applyFont="1" applyFill="1" applyAlignment="1">
      <alignment/>
    </xf>
    <xf numFmtId="0" fontId="24" fillId="0" borderId="0" xfId="0" applyFont="1" applyFill="1" applyAlignment="1">
      <alignment/>
    </xf>
    <xf numFmtId="0" fontId="8" fillId="0" borderId="10" xfId="68" applyFont="1" applyFill="1" applyBorder="1" applyAlignment="1">
      <alignment horizontal="center"/>
      <protection/>
    </xf>
    <xf numFmtId="2" fontId="8" fillId="0" borderId="10" xfId="68" applyNumberFormat="1" applyFont="1" applyFill="1" applyBorder="1" applyAlignment="1">
      <alignment horizontal="center"/>
      <protection/>
    </xf>
    <xf numFmtId="2" fontId="5" fillId="0" borderId="0" xfId="68" applyNumberFormat="1" applyFont="1" applyFill="1" applyBorder="1" applyAlignment="1">
      <alignment vertical="center" wrapText="1"/>
      <protection/>
    </xf>
    <xf numFmtId="2" fontId="24" fillId="0" borderId="0" xfId="68" applyNumberFormat="1" applyFont="1" applyFill="1">
      <alignment/>
      <protection/>
    </xf>
    <xf numFmtId="2" fontId="9" fillId="0" borderId="0" xfId="68" applyNumberFormat="1" applyFont="1" applyFill="1">
      <alignment/>
      <protection/>
    </xf>
    <xf numFmtId="2" fontId="0" fillId="0" borderId="0" xfId="45" applyNumberFormat="1" applyFont="1" applyAlignment="1">
      <alignment horizontal="center"/>
    </xf>
    <xf numFmtId="9" fontId="39" fillId="0" borderId="0" xfId="63" applyFont="1" applyAlignment="1">
      <alignment horizontal="center" vertical="center" wrapText="1"/>
    </xf>
    <xf numFmtId="0" fontId="0" fillId="0" borderId="0" xfId="0" applyFill="1" applyAlignment="1">
      <alignment/>
    </xf>
    <xf numFmtId="0" fontId="10" fillId="0" borderId="0" xfId="0" applyFont="1" applyFill="1" applyAlignment="1">
      <alignment horizontal="left"/>
    </xf>
    <xf numFmtId="0" fontId="10"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2" fontId="7" fillId="0" borderId="10" xfId="68" applyNumberFormat="1" applyFont="1" applyFill="1" applyBorder="1" applyAlignment="1">
      <alignment horizontal="center" vertical="center"/>
      <protection/>
    </xf>
    <xf numFmtId="0" fontId="6" fillId="0" borderId="10" xfId="68" applyFont="1" applyFill="1" applyBorder="1" applyAlignment="1">
      <alignment horizontal="center"/>
      <protection/>
    </xf>
    <xf numFmtId="2" fontId="5" fillId="0" borderId="10" xfId="68" applyNumberFormat="1" applyFont="1" applyFill="1" applyBorder="1" applyAlignment="1">
      <alignment horizontal="center"/>
      <protection/>
    </xf>
    <xf numFmtId="0" fontId="8" fillId="0" borderId="11" xfId="68" applyFont="1" applyFill="1" applyBorder="1" applyAlignment="1">
      <alignment horizontal="center"/>
      <protection/>
    </xf>
    <xf numFmtId="2" fontId="7" fillId="0" borderId="11" xfId="68" applyNumberFormat="1" applyFont="1" applyFill="1" applyBorder="1" applyAlignment="1">
      <alignment horizontal="center" vertical="center"/>
      <protection/>
    </xf>
    <xf numFmtId="0" fontId="6" fillId="0" borderId="11" xfId="68" applyFont="1" applyFill="1" applyBorder="1" applyAlignment="1">
      <alignment horizontal="center"/>
      <protection/>
    </xf>
    <xf numFmtId="2" fontId="15"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193" fontId="10" fillId="0" borderId="11" xfId="0" applyNumberFormat="1" applyFont="1" applyFill="1" applyBorder="1" applyAlignment="1">
      <alignment horizontal="center" vertical="center" wrapText="1"/>
    </xf>
    <xf numFmtId="190" fontId="10" fillId="0" borderId="11"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16" fillId="0" borderId="0" xfId="0" applyFont="1" applyFill="1" applyBorder="1" applyAlignment="1">
      <alignment/>
    </xf>
    <xf numFmtId="0" fontId="16" fillId="0" borderId="0" xfId="0" applyFont="1" applyFill="1" applyAlignment="1">
      <alignment/>
    </xf>
    <xf numFmtId="2" fontId="10" fillId="0" borderId="10" xfId="0" applyNumberFormat="1" applyFont="1" applyFill="1" applyBorder="1" applyAlignment="1">
      <alignment horizontal="center" vertical="center" wrapText="1"/>
    </xf>
    <xf numFmtId="193" fontId="10"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190" fontId="13" fillId="0" borderId="10"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190" fontId="0" fillId="0" borderId="0" xfId="0" applyNumberFormat="1" applyFill="1" applyAlignment="1">
      <alignment/>
    </xf>
    <xf numFmtId="0" fontId="18" fillId="0" borderId="0" xfId="68" applyFont="1" applyFill="1" applyBorder="1" applyAlignment="1">
      <alignment/>
      <protection/>
    </xf>
    <xf numFmtId="0" fontId="18" fillId="0" borderId="10" xfId="68" applyFont="1" applyFill="1" applyBorder="1" applyAlignment="1">
      <alignment horizontal="center"/>
      <protection/>
    </xf>
    <xf numFmtId="0" fontId="21" fillId="0" borderId="10" xfId="68" applyFont="1" applyFill="1" applyBorder="1" applyAlignment="1">
      <alignment horizontal="center" vertical="top"/>
      <protection/>
    </xf>
    <xf numFmtId="0" fontId="18" fillId="0" borderId="0" xfId="68" applyFont="1" applyFill="1">
      <alignment/>
      <protection/>
    </xf>
    <xf numFmtId="1" fontId="18" fillId="0" borderId="0" xfId="68" applyNumberFormat="1" applyFont="1" applyFill="1">
      <alignment/>
      <protection/>
    </xf>
    <xf numFmtId="0" fontId="18" fillId="0" borderId="0" xfId="0" applyFont="1" applyFill="1" applyAlignment="1">
      <alignment/>
    </xf>
    <xf numFmtId="2" fontId="9" fillId="35" borderId="10" xfId="68" applyNumberFormat="1" applyFont="1" applyFill="1" applyBorder="1" applyAlignment="1">
      <alignment horizontal="center" vertical="center"/>
      <protection/>
    </xf>
    <xf numFmtId="2" fontId="9" fillId="35" borderId="10" xfId="60" applyNumberFormat="1" applyFont="1" applyFill="1" applyBorder="1" applyAlignment="1">
      <alignment horizontal="center" vertical="center" wrapText="1"/>
      <protection/>
    </xf>
    <xf numFmtId="0" fontId="9" fillId="35" borderId="10" xfId="68" applyFont="1" applyFill="1" applyBorder="1" applyAlignment="1">
      <alignment horizontal="center" vertical="center" wrapText="1"/>
      <protection/>
    </xf>
    <xf numFmtId="190" fontId="8" fillId="35" borderId="10" xfId="68" applyNumberFormat="1" applyFont="1" applyFill="1" applyBorder="1" applyAlignment="1">
      <alignment horizontal="center" vertical="center" wrapText="1"/>
      <protection/>
    </xf>
    <xf numFmtId="2" fontId="8" fillId="35" borderId="10" xfId="68" applyNumberFormat="1" applyFont="1" applyFill="1" applyBorder="1" applyAlignment="1">
      <alignment horizontal="center" vertical="center" wrapText="1"/>
      <protection/>
    </xf>
    <xf numFmtId="0" fontId="9" fillId="35" borderId="10" xfId="68" applyFont="1" applyFill="1" applyBorder="1" applyAlignment="1">
      <alignment horizontal="center" vertical="center"/>
      <protection/>
    </xf>
    <xf numFmtId="190" fontId="9" fillId="35" borderId="10" xfId="60" applyNumberFormat="1" applyFont="1" applyFill="1" applyBorder="1" applyAlignment="1">
      <alignment horizontal="center" vertical="center" wrapText="1"/>
      <protection/>
    </xf>
    <xf numFmtId="190" fontId="9" fillId="35" borderId="10" xfId="68" applyNumberFormat="1" applyFont="1" applyFill="1" applyBorder="1" applyAlignment="1">
      <alignment horizontal="center" vertical="center" wrapText="1"/>
      <protection/>
    </xf>
    <xf numFmtId="2" fontId="9" fillId="35" borderId="10" xfId="68" applyNumberFormat="1" applyFont="1" applyFill="1" applyBorder="1" applyAlignment="1">
      <alignment horizontal="center" vertical="center" wrapText="1"/>
      <protection/>
    </xf>
    <xf numFmtId="2" fontId="8" fillId="35" borderId="10" xfId="58" applyNumberFormat="1" applyFont="1" applyFill="1" applyBorder="1" applyAlignment="1">
      <alignment horizontal="center" vertical="center" wrapText="1"/>
      <protection/>
    </xf>
    <xf numFmtId="0" fontId="8" fillId="35" borderId="10" xfId="68" applyFont="1" applyFill="1" applyBorder="1" applyAlignment="1">
      <alignment horizontal="center" vertical="center" wrapText="1"/>
      <protection/>
    </xf>
    <xf numFmtId="0" fontId="8" fillId="35" borderId="10" xfId="68" applyFont="1" applyFill="1" applyBorder="1" applyAlignment="1">
      <alignment horizontal="center" vertical="center"/>
      <protection/>
    </xf>
    <xf numFmtId="49" fontId="8" fillId="35" borderId="17" xfId="58" applyNumberFormat="1" applyFont="1" applyFill="1" applyBorder="1" applyAlignment="1">
      <alignment vertical="center" wrapText="1"/>
      <protection/>
    </xf>
    <xf numFmtId="0" fontId="9" fillId="35" borderId="11" xfId="68" applyFont="1" applyFill="1" applyBorder="1" applyAlignment="1">
      <alignment horizontal="center" vertical="top" wrapText="1"/>
      <protection/>
    </xf>
    <xf numFmtId="2" fontId="9" fillId="35" borderId="11" xfId="68" applyNumberFormat="1" applyFont="1" applyFill="1" applyBorder="1" applyAlignment="1">
      <alignment horizontal="center" vertical="top" wrapText="1"/>
      <protection/>
    </xf>
    <xf numFmtId="0" fontId="9" fillId="35" borderId="10" xfId="68" applyFont="1" applyFill="1" applyBorder="1" applyAlignment="1">
      <alignment horizontal="center" vertical="top" wrapText="1"/>
      <protection/>
    </xf>
    <xf numFmtId="2" fontId="9" fillId="35" borderId="10" xfId="68" applyNumberFormat="1" applyFont="1" applyFill="1" applyBorder="1" applyAlignment="1">
      <alignment horizontal="center" vertical="top" wrapText="1"/>
      <protection/>
    </xf>
    <xf numFmtId="190" fontId="9" fillId="35" borderId="10" xfId="68" applyNumberFormat="1" applyFont="1" applyFill="1" applyBorder="1" applyAlignment="1">
      <alignment horizontal="center" vertical="top" wrapText="1"/>
      <protection/>
    </xf>
    <xf numFmtId="0" fontId="9" fillId="35" borderId="10" xfId="68" applyFont="1" applyFill="1" applyBorder="1" applyAlignment="1">
      <alignment horizontal="center" vertical="top"/>
      <protection/>
    </xf>
    <xf numFmtId="0" fontId="9" fillId="35" borderId="12" xfId="68" applyFont="1" applyFill="1" applyBorder="1" applyAlignment="1">
      <alignment horizontal="center" vertical="top" wrapText="1"/>
      <protection/>
    </xf>
    <xf numFmtId="2" fontId="9" fillId="35" borderId="12" xfId="68" applyNumberFormat="1" applyFont="1" applyFill="1" applyBorder="1" applyAlignment="1">
      <alignment horizontal="center" vertical="top" wrapText="1"/>
      <protection/>
    </xf>
    <xf numFmtId="0" fontId="9" fillId="35" borderId="12" xfId="68" applyFont="1" applyFill="1" applyBorder="1" applyAlignment="1">
      <alignment horizontal="center" vertical="top"/>
      <protection/>
    </xf>
    <xf numFmtId="193" fontId="9" fillId="35" borderId="11" xfId="68" applyNumberFormat="1" applyFont="1" applyFill="1" applyBorder="1" applyAlignment="1">
      <alignment horizontal="center" vertical="top" wrapText="1"/>
      <protection/>
    </xf>
    <xf numFmtId="190" fontId="8" fillId="35" borderId="11" xfId="68" applyNumberFormat="1" applyFont="1" applyFill="1" applyBorder="1" applyAlignment="1">
      <alignment horizontal="center" vertical="top" wrapText="1"/>
      <protection/>
    </xf>
    <xf numFmtId="2" fontId="8" fillId="35" borderId="11" xfId="68" applyNumberFormat="1" applyFont="1" applyFill="1" applyBorder="1" applyAlignment="1">
      <alignment horizontal="center" vertical="top" wrapText="1"/>
      <protection/>
    </xf>
    <xf numFmtId="49" fontId="8" fillId="35" borderId="10" xfId="60" applyNumberFormat="1" applyFont="1" applyFill="1" applyBorder="1" applyAlignment="1">
      <alignment horizontal="center" vertical="center" wrapText="1"/>
      <protection/>
    </xf>
    <xf numFmtId="0" fontId="8" fillId="35" borderId="10" xfId="60" applyNumberFormat="1" applyFont="1" applyFill="1" applyBorder="1" applyAlignment="1">
      <alignment horizontal="center" vertical="center" wrapText="1"/>
      <protection/>
    </xf>
    <xf numFmtId="0" fontId="9" fillId="35" borderId="10" xfId="60" applyFont="1" applyFill="1" applyBorder="1" applyAlignment="1">
      <alignment vertical="center" wrapText="1"/>
      <protection/>
    </xf>
    <xf numFmtId="0" fontId="9" fillId="35" borderId="10" xfId="60" applyFont="1" applyFill="1" applyBorder="1" applyAlignment="1">
      <alignment horizontal="left" vertical="center" wrapText="1"/>
      <protection/>
    </xf>
    <xf numFmtId="49" fontId="8" fillId="35" borderId="10" xfId="58" applyNumberFormat="1" applyFont="1" applyFill="1" applyBorder="1" applyAlignment="1">
      <alignment horizontal="center" vertical="center" wrapText="1"/>
      <protection/>
    </xf>
    <xf numFmtId="49" fontId="8" fillId="35" borderId="18" xfId="58" applyNumberFormat="1" applyFont="1" applyFill="1" applyBorder="1" applyAlignment="1">
      <alignment vertical="center" wrapText="1"/>
      <protection/>
    </xf>
    <xf numFmtId="0" fontId="9" fillId="35" borderId="11" xfId="68" applyFont="1" applyFill="1" applyBorder="1" applyAlignment="1">
      <alignment horizontal="left" vertical="top" wrapText="1"/>
      <protection/>
    </xf>
    <xf numFmtId="0" fontId="9" fillId="35" borderId="10" xfId="68" applyFont="1" applyFill="1" applyBorder="1" applyAlignment="1">
      <alignment horizontal="left" vertical="top" wrapText="1"/>
      <protection/>
    </xf>
    <xf numFmtId="0" fontId="9" fillId="35" borderId="12" xfId="68" applyFont="1" applyFill="1" applyBorder="1" applyAlignment="1">
      <alignment horizontal="left" vertical="top" wrapText="1"/>
      <protection/>
    </xf>
    <xf numFmtId="0" fontId="9" fillId="35" borderId="10" xfId="68" applyFont="1" applyFill="1" applyBorder="1" applyAlignment="1">
      <alignment wrapText="1"/>
      <protection/>
    </xf>
    <xf numFmtId="190" fontId="8" fillId="35" borderId="10" xfId="68" applyNumberFormat="1" applyFont="1" applyFill="1" applyBorder="1" applyAlignment="1">
      <alignment horizontal="center" vertical="top" wrapText="1"/>
      <protection/>
    </xf>
    <xf numFmtId="193" fontId="9" fillId="35" borderId="10" xfId="68" applyNumberFormat="1" applyFont="1" applyFill="1" applyBorder="1" applyAlignment="1">
      <alignment horizontal="center" vertical="top" wrapText="1"/>
      <protection/>
    </xf>
    <xf numFmtId="193" fontId="9" fillId="35" borderId="12" xfId="68" applyNumberFormat="1" applyFont="1" applyFill="1" applyBorder="1" applyAlignment="1">
      <alignment horizontal="center" vertical="top" wrapText="1"/>
      <protection/>
    </xf>
    <xf numFmtId="190" fontId="9" fillId="35" borderId="12" xfId="68" applyNumberFormat="1" applyFont="1" applyFill="1" applyBorder="1" applyAlignment="1">
      <alignment horizontal="center" vertical="top"/>
      <protection/>
    </xf>
    <xf numFmtId="0" fontId="8" fillId="35" borderId="10" xfId="0" applyFont="1" applyFill="1" applyBorder="1" applyAlignment="1">
      <alignment horizontal="center" vertical="center" wrapText="1"/>
    </xf>
    <xf numFmtId="0" fontId="8" fillId="35" borderId="10" xfId="0" applyFont="1" applyFill="1" applyBorder="1" applyAlignment="1">
      <alignment horizontal="left" vertical="center" wrapText="1"/>
    </xf>
    <xf numFmtId="0" fontId="26" fillId="35"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190" fontId="26" fillId="35" borderId="10" xfId="0" applyNumberFormat="1" applyFont="1" applyFill="1" applyBorder="1" applyAlignment="1">
      <alignment horizontal="center" vertical="center"/>
    </xf>
    <xf numFmtId="2" fontId="20" fillId="35" borderId="10" xfId="0" applyNumberFormat="1" applyFont="1" applyFill="1" applyBorder="1" applyAlignment="1">
      <alignment horizontal="center" vertical="center"/>
    </xf>
    <xf numFmtId="0" fontId="9" fillId="35" borderId="11" xfId="0" applyFont="1" applyFill="1" applyBorder="1" applyAlignment="1">
      <alignment horizontal="center" vertical="center" wrapText="1"/>
    </xf>
    <xf numFmtId="0" fontId="9" fillId="35" borderId="11" xfId="0" applyFont="1" applyFill="1" applyBorder="1" applyAlignment="1">
      <alignment horizontal="left" vertical="center" wrapText="1"/>
    </xf>
    <xf numFmtId="0" fontId="20" fillId="35" borderId="11" xfId="0" applyFont="1" applyFill="1" applyBorder="1" applyAlignment="1">
      <alignment horizontal="center" vertical="center" wrapText="1"/>
    </xf>
    <xf numFmtId="0" fontId="20" fillId="35" borderId="11" xfId="0" applyFont="1" applyFill="1" applyBorder="1" applyAlignment="1">
      <alignment horizontal="center" vertical="center"/>
    </xf>
    <xf numFmtId="2" fontId="20" fillId="35" borderId="11"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20" fillId="35" borderId="10" xfId="0" applyFont="1" applyFill="1" applyBorder="1" applyAlignment="1">
      <alignment horizontal="center" vertical="center"/>
    </xf>
    <xf numFmtId="0" fontId="9" fillId="35"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20" fillId="35" borderId="12" xfId="0" applyFont="1" applyFill="1" applyBorder="1" applyAlignment="1">
      <alignment horizontal="center" vertical="center" wrapText="1"/>
    </xf>
    <xf numFmtId="0" fontId="20" fillId="35" borderId="12" xfId="0" applyFont="1" applyFill="1" applyBorder="1" applyAlignment="1">
      <alignment horizontal="center" vertical="center"/>
    </xf>
    <xf numFmtId="0" fontId="9" fillId="35" borderId="10" xfId="68" applyFont="1" applyFill="1" applyBorder="1" applyAlignment="1">
      <alignment horizontal="center"/>
      <protection/>
    </xf>
    <xf numFmtId="0" fontId="8" fillId="35" borderId="10" xfId="58" applyFont="1" applyFill="1" applyBorder="1" applyAlignment="1">
      <alignment horizontal="center" vertical="center" wrapText="1"/>
      <protection/>
    </xf>
    <xf numFmtId="0" fontId="8" fillId="35" borderId="10" xfId="68" applyFont="1" applyFill="1" applyBorder="1" applyAlignment="1">
      <alignment horizontal="left" vertical="center" wrapText="1"/>
      <protection/>
    </xf>
    <xf numFmtId="0" fontId="9" fillId="35" borderId="11" xfId="68" applyFont="1" applyFill="1" applyBorder="1" applyAlignment="1">
      <alignment horizontal="left" vertical="center" wrapText="1"/>
      <protection/>
    </xf>
    <xf numFmtId="0" fontId="9" fillId="35" borderId="11" xfId="68" applyFont="1" applyFill="1" applyBorder="1" applyAlignment="1">
      <alignment horizontal="center" vertical="top"/>
      <protection/>
    </xf>
    <xf numFmtId="0" fontId="9" fillId="35" borderId="12" xfId="68" applyFont="1" applyFill="1" applyBorder="1" applyAlignment="1">
      <alignment horizontal="center"/>
      <protection/>
    </xf>
    <xf numFmtId="0" fontId="9" fillId="35" borderId="12" xfId="68" applyFont="1" applyFill="1" applyBorder="1" applyAlignment="1">
      <alignment horizontal="left" vertical="center" wrapText="1"/>
      <protection/>
    </xf>
    <xf numFmtId="0" fontId="9" fillId="35" borderId="12" xfId="68" applyFont="1" applyFill="1" applyBorder="1" applyAlignment="1">
      <alignment horizontal="center" vertical="center"/>
      <protection/>
    </xf>
    <xf numFmtId="2" fontId="9" fillId="35" borderId="12" xfId="68" applyNumberFormat="1" applyFont="1" applyFill="1" applyBorder="1" applyAlignment="1">
      <alignment horizontal="center" vertical="center"/>
      <protection/>
    </xf>
    <xf numFmtId="0" fontId="8" fillId="35" borderId="10" xfId="68" applyFont="1" applyFill="1" applyBorder="1" applyAlignment="1">
      <alignment horizontal="center"/>
      <protection/>
    </xf>
    <xf numFmtId="2" fontId="8" fillId="35" borderId="10" xfId="68" applyNumberFormat="1" applyFont="1" applyFill="1" applyBorder="1" applyAlignment="1">
      <alignment horizontal="center" vertical="center"/>
      <protection/>
    </xf>
    <xf numFmtId="0" fontId="9" fillId="35" borderId="10" xfId="68" applyFont="1" applyFill="1" applyBorder="1" applyAlignment="1">
      <alignment horizontal="left" vertical="center" wrapText="1"/>
      <protection/>
    </xf>
    <xf numFmtId="0" fontId="8" fillId="35" borderId="10" xfId="68" applyFont="1" applyFill="1" applyBorder="1" applyAlignment="1">
      <alignment horizontal="center" vertical="top"/>
      <protection/>
    </xf>
    <xf numFmtId="190" fontId="8" fillId="35" borderId="10" xfId="68" applyNumberFormat="1" applyFont="1" applyFill="1" applyBorder="1" applyAlignment="1">
      <alignment horizontal="center" vertical="center"/>
      <protection/>
    </xf>
    <xf numFmtId="190" fontId="9" fillId="35" borderId="10" xfId="68" applyNumberFormat="1" applyFont="1" applyFill="1" applyBorder="1" applyAlignment="1">
      <alignment horizontal="center" vertical="center"/>
      <protection/>
    </xf>
    <xf numFmtId="0" fontId="8" fillId="35" borderId="10" xfId="68" applyFont="1" applyFill="1" applyBorder="1" applyAlignment="1">
      <alignment vertical="center"/>
      <protection/>
    </xf>
    <xf numFmtId="0" fontId="8" fillId="35" borderId="18" xfId="68" applyFont="1" applyFill="1" applyBorder="1" applyAlignment="1">
      <alignment vertical="center" wrapText="1"/>
      <protection/>
    </xf>
    <xf numFmtId="0" fontId="8" fillId="35" borderId="17" xfId="68" applyFont="1" applyFill="1" applyBorder="1" applyAlignment="1">
      <alignment vertical="center" wrapText="1"/>
      <protection/>
    </xf>
    <xf numFmtId="49" fontId="8" fillId="35" borderId="10" xfId="68" applyNumberFormat="1" applyFont="1" applyFill="1" applyBorder="1" applyAlignment="1">
      <alignment horizontal="center" vertical="center"/>
      <protection/>
    </xf>
    <xf numFmtId="0" fontId="8" fillId="35" borderId="10" xfId="68" applyFont="1" applyFill="1" applyBorder="1" applyAlignment="1">
      <alignment horizontal="left" wrapText="1"/>
      <protection/>
    </xf>
    <xf numFmtId="49" fontId="9" fillId="35" borderId="11" xfId="68" applyNumberFormat="1" applyFont="1" applyFill="1" applyBorder="1" applyAlignment="1">
      <alignment horizontal="center"/>
      <protection/>
    </xf>
    <xf numFmtId="0" fontId="9" fillId="35" borderId="11" xfId="68" applyFont="1" applyFill="1" applyBorder="1" applyAlignment="1">
      <alignment horizontal="left" wrapText="1"/>
      <protection/>
    </xf>
    <xf numFmtId="2" fontId="9" fillId="35" borderId="11" xfId="68" applyNumberFormat="1" applyFont="1" applyFill="1" applyBorder="1" applyAlignment="1">
      <alignment horizontal="center" vertical="top"/>
      <protection/>
    </xf>
    <xf numFmtId="190" fontId="9" fillId="35" borderId="11" xfId="68" applyNumberFormat="1" applyFont="1" applyFill="1" applyBorder="1" applyAlignment="1">
      <alignment horizontal="center" vertical="top"/>
      <protection/>
    </xf>
    <xf numFmtId="0" fontId="9" fillId="35" borderId="12" xfId="68" applyFont="1" applyFill="1" applyBorder="1" applyAlignment="1">
      <alignment horizontal="left" wrapText="1"/>
      <protection/>
    </xf>
    <xf numFmtId="2" fontId="9" fillId="35" borderId="12" xfId="68" applyNumberFormat="1" applyFont="1" applyFill="1" applyBorder="1" applyAlignment="1">
      <alignment horizontal="center" vertical="top"/>
      <protection/>
    </xf>
    <xf numFmtId="0" fontId="8" fillId="35" borderId="19" xfId="68" applyFont="1" applyFill="1" applyBorder="1" applyAlignment="1">
      <alignment horizontal="center" vertical="center"/>
      <protection/>
    </xf>
    <xf numFmtId="0" fontId="8" fillId="35" borderId="19" xfId="68" applyFont="1" applyFill="1" applyBorder="1" applyAlignment="1">
      <alignment horizontal="left" vertical="center" wrapText="1"/>
      <protection/>
    </xf>
    <xf numFmtId="0" fontId="9" fillId="35" borderId="19" xfId="68" applyFont="1" applyFill="1" applyBorder="1" applyAlignment="1">
      <alignment horizontal="center" vertical="center"/>
      <protection/>
    </xf>
    <xf numFmtId="190" fontId="9" fillId="35" borderId="19" xfId="68" applyNumberFormat="1" applyFont="1" applyFill="1" applyBorder="1" applyAlignment="1">
      <alignment horizontal="center" vertical="center"/>
      <protection/>
    </xf>
    <xf numFmtId="2" fontId="9" fillId="35" borderId="19" xfId="68" applyNumberFormat="1" applyFont="1" applyFill="1" applyBorder="1" applyAlignment="1">
      <alignment horizontal="center" vertical="center"/>
      <protection/>
    </xf>
    <xf numFmtId="190" fontId="9" fillId="35" borderId="10" xfId="68" applyNumberFormat="1" applyFont="1" applyFill="1" applyBorder="1" applyAlignment="1">
      <alignment horizontal="center" vertical="top"/>
      <protection/>
    </xf>
    <xf numFmtId="2" fontId="9" fillId="35" borderId="10" xfId="68" applyNumberFormat="1" applyFont="1" applyFill="1" applyBorder="1" applyAlignment="1">
      <alignment horizontal="center" vertical="top"/>
      <protection/>
    </xf>
    <xf numFmtId="0" fontId="8" fillId="35" borderId="10" xfId="68" applyFont="1" applyFill="1" applyBorder="1" applyAlignment="1">
      <alignment horizontal="left" vertical="top" wrapText="1"/>
      <protection/>
    </xf>
    <xf numFmtId="2" fontId="8" fillId="35" borderId="10" xfId="0" applyNumberFormat="1" applyFont="1" applyFill="1" applyBorder="1" applyAlignment="1">
      <alignment horizontal="center" vertical="center"/>
    </xf>
    <xf numFmtId="2" fontId="26" fillId="35" borderId="10" xfId="68" applyNumberFormat="1" applyFont="1" applyFill="1" applyBorder="1" applyAlignment="1">
      <alignment horizontal="center" vertical="center"/>
      <protection/>
    </xf>
    <xf numFmtId="0" fontId="26" fillId="35" borderId="10" xfId="68" applyFont="1" applyFill="1" applyBorder="1" applyAlignment="1">
      <alignment horizontal="center" vertical="center"/>
      <protection/>
    </xf>
    <xf numFmtId="2" fontId="9" fillId="35" borderId="11" xfId="68" applyNumberFormat="1" applyFont="1" applyFill="1" applyBorder="1" applyAlignment="1">
      <alignment horizontal="center" vertical="center"/>
      <protection/>
    </xf>
    <xf numFmtId="0" fontId="9" fillId="35" borderId="11" xfId="68" applyFont="1" applyFill="1" applyBorder="1" applyAlignment="1">
      <alignment horizontal="center" vertical="center"/>
      <protection/>
    </xf>
    <xf numFmtId="190" fontId="9" fillId="35" borderId="11" xfId="68" applyNumberFormat="1" applyFont="1" applyFill="1" applyBorder="1" applyAlignment="1">
      <alignment horizontal="center" vertical="center"/>
      <protection/>
    </xf>
    <xf numFmtId="2" fontId="9" fillId="35" borderId="11" xfId="0" applyNumberFormat="1" applyFont="1" applyFill="1" applyBorder="1" applyAlignment="1">
      <alignment horizontal="center" vertical="center"/>
    </xf>
    <xf numFmtId="2" fontId="20" fillId="35" borderId="11" xfId="68" applyNumberFormat="1" applyFont="1" applyFill="1" applyBorder="1" applyAlignment="1">
      <alignment horizontal="center" vertical="center"/>
      <protection/>
    </xf>
    <xf numFmtId="0" fontId="20" fillId="35" borderId="11" xfId="68" applyFont="1" applyFill="1" applyBorder="1" applyAlignment="1">
      <alignment horizontal="center" vertical="center"/>
      <protection/>
    </xf>
    <xf numFmtId="0" fontId="9" fillId="35" borderId="10" xfId="0" applyNumberFormat="1" applyFont="1" applyFill="1" applyBorder="1" applyAlignment="1">
      <alignment horizontal="center" vertical="center"/>
    </xf>
    <xf numFmtId="2" fontId="20" fillId="35" borderId="10" xfId="68" applyNumberFormat="1" applyFont="1" applyFill="1" applyBorder="1" applyAlignment="1">
      <alignment horizontal="center" vertical="center"/>
      <protection/>
    </xf>
    <xf numFmtId="0" fontId="20" fillId="35" borderId="10" xfId="68" applyFont="1" applyFill="1" applyBorder="1" applyAlignment="1">
      <alignment horizontal="center" vertical="center"/>
      <protection/>
    </xf>
    <xf numFmtId="190" fontId="9" fillId="35" borderId="12" xfId="68" applyNumberFormat="1" applyFont="1" applyFill="1" applyBorder="1" applyAlignment="1">
      <alignment horizontal="center" vertical="center"/>
      <protection/>
    </xf>
    <xf numFmtId="2" fontId="9" fillId="35" borderId="12" xfId="0" applyNumberFormat="1" applyFont="1" applyFill="1" applyBorder="1" applyAlignment="1">
      <alignment horizontal="center" vertical="center"/>
    </xf>
    <xf numFmtId="2" fontId="20" fillId="35" borderId="12" xfId="68" applyNumberFormat="1" applyFont="1" applyFill="1" applyBorder="1" applyAlignment="1">
      <alignment horizontal="center" vertical="center"/>
      <protection/>
    </xf>
    <xf numFmtId="0" fontId="20" fillId="35" borderId="12" xfId="68" applyFont="1" applyFill="1" applyBorder="1" applyAlignment="1">
      <alignment horizontal="center" vertical="center"/>
      <protection/>
    </xf>
    <xf numFmtId="0" fontId="8" fillId="35" borderId="10" xfId="0" applyNumberFormat="1" applyFont="1" applyFill="1" applyBorder="1" applyAlignment="1">
      <alignment horizontal="center" vertical="center" wrapText="1"/>
    </xf>
    <xf numFmtId="2" fontId="9" fillId="35" borderId="10" xfId="0" applyNumberFormat="1" applyFont="1" applyFill="1" applyBorder="1" applyAlignment="1">
      <alignment horizontal="center" vertical="center"/>
    </xf>
    <xf numFmtId="190" fontId="9" fillId="35" borderId="10" xfId="0" applyNumberFormat="1" applyFont="1" applyFill="1" applyBorder="1" applyAlignment="1">
      <alignment horizontal="center" vertical="center"/>
    </xf>
    <xf numFmtId="49" fontId="8" fillId="35" borderId="20" xfId="68" applyNumberFormat="1" applyFont="1" applyFill="1" applyBorder="1" applyAlignment="1">
      <alignment horizontal="center" vertical="center"/>
      <protection/>
    </xf>
    <xf numFmtId="0" fontId="8" fillId="35" borderId="20" xfId="68" applyFont="1" applyFill="1" applyBorder="1" applyAlignment="1">
      <alignment horizontal="left" vertical="center" wrapText="1"/>
      <protection/>
    </xf>
    <xf numFmtId="0" fontId="9" fillId="35" borderId="20" xfId="68" applyFont="1" applyFill="1" applyBorder="1" applyAlignment="1">
      <alignment horizontal="center" vertical="center" wrapText="1"/>
      <protection/>
    </xf>
    <xf numFmtId="2" fontId="9" fillId="35" borderId="20" xfId="68" applyNumberFormat="1" applyFont="1" applyFill="1" applyBorder="1" applyAlignment="1">
      <alignment horizontal="center" vertical="center" wrapText="1"/>
      <protection/>
    </xf>
    <xf numFmtId="190" fontId="9" fillId="35" borderId="20" xfId="68" applyNumberFormat="1" applyFont="1" applyFill="1" applyBorder="1" applyAlignment="1">
      <alignment horizontal="center" vertical="center" wrapText="1"/>
      <protection/>
    </xf>
    <xf numFmtId="0" fontId="9" fillId="35" borderId="20" xfId="68" applyFont="1" applyFill="1" applyBorder="1" applyAlignment="1">
      <alignment horizontal="center" vertical="center"/>
      <protection/>
    </xf>
    <xf numFmtId="2" fontId="9" fillId="35" borderId="20" xfId="68" applyNumberFormat="1" applyFont="1" applyFill="1" applyBorder="1" applyAlignment="1">
      <alignment horizontal="center" vertical="center"/>
      <protection/>
    </xf>
    <xf numFmtId="190" fontId="9" fillId="35" borderId="11" xfId="68" applyNumberFormat="1" applyFont="1" applyFill="1" applyBorder="1" applyAlignment="1">
      <alignment horizontal="center" vertical="top" wrapText="1"/>
      <protection/>
    </xf>
    <xf numFmtId="202" fontId="9" fillId="35" borderId="10" xfId="68" applyNumberFormat="1" applyFont="1" applyFill="1" applyBorder="1" applyAlignment="1">
      <alignment horizontal="center" vertical="top" wrapText="1"/>
      <protection/>
    </xf>
    <xf numFmtId="49" fontId="8" fillId="35" borderId="10" xfId="60" applyNumberFormat="1" applyFont="1" applyFill="1" applyBorder="1" applyAlignment="1">
      <alignment horizontal="left" vertical="center" wrapText="1"/>
      <protection/>
    </xf>
    <xf numFmtId="0" fontId="9" fillId="35" borderId="10" xfId="59" applyFont="1" applyFill="1" applyBorder="1" applyAlignment="1">
      <alignment horizontal="center" vertical="center" wrapText="1"/>
      <protection/>
    </xf>
    <xf numFmtId="2" fontId="8" fillId="35" borderId="12" xfId="68" applyNumberFormat="1" applyFont="1" applyFill="1" applyBorder="1" applyAlignment="1">
      <alignment horizontal="center" vertical="center"/>
      <protection/>
    </xf>
    <xf numFmtId="14" fontId="8" fillId="35" borderId="10" xfId="58" applyNumberFormat="1" applyFont="1" applyFill="1" applyBorder="1" applyAlignment="1">
      <alignment horizontal="center" vertical="center" wrapText="1"/>
      <protection/>
    </xf>
    <xf numFmtId="0" fontId="9" fillId="35" borderId="10" xfId="58" applyFont="1" applyFill="1" applyBorder="1" applyAlignment="1">
      <alignment horizontal="center" vertical="center" wrapText="1"/>
      <protection/>
    </xf>
    <xf numFmtId="0" fontId="9" fillId="35" borderId="10" xfId="58" applyFont="1" applyFill="1" applyBorder="1" applyAlignment="1">
      <alignment horizontal="left" vertical="center" wrapText="1"/>
      <protection/>
    </xf>
    <xf numFmtId="2" fontId="9" fillId="35" borderId="10" xfId="58" applyNumberFormat="1" applyFont="1" applyFill="1" applyBorder="1" applyAlignment="1">
      <alignment horizontal="center" vertical="center" wrapText="1"/>
      <protection/>
    </xf>
    <xf numFmtId="193" fontId="9" fillId="35" borderId="10" xfId="58" applyNumberFormat="1" applyFont="1" applyFill="1" applyBorder="1" applyAlignment="1">
      <alignment horizontal="center" vertical="center" wrapText="1"/>
      <protection/>
    </xf>
    <xf numFmtId="49" fontId="8" fillId="35" borderId="16" xfId="58" applyNumberFormat="1" applyFont="1" applyFill="1" applyBorder="1" applyAlignment="1">
      <alignment vertical="center" wrapText="1"/>
      <protection/>
    </xf>
    <xf numFmtId="49" fontId="18" fillId="35" borderId="10" xfId="58" applyNumberFormat="1" applyFont="1" applyFill="1" applyBorder="1" applyAlignment="1">
      <alignment horizontal="center" vertical="center" wrapText="1"/>
      <protection/>
    </xf>
    <xf numFmtId="0" fontId="18" fillId="35" borderId="10" xfId="58" applyFont="1" applyFill="1" applyBorder="1" applyAlignment="1">
      <alignment horizontal="center" vertical="center" wrapText="1"/>
      <protection/>
    </xf>
    <xf numFmtId="2" fontId="9" fillId="35" borderId="10" xfId="68" applyNumberFormat="1" applyFont="1" applyFill="1" applyBorder="1" applyAlignment="1">
      <alignment horizontal="center"/>
      <protection/>
    </xf>
    <xf numFmtId="0" fontId="18" fillId="35" borderId="10" xfId="0" applyFont="1" applyFill="1" applyBorder="1" applyAlignment="1">
      <alignment horizontal="center" vertical="center" wrapText="1"/>
    </xf>
    <xf numFmtId="0" fontId="21" fillId="35" borderId="10" xfId="58" applyFont="1" applyFill="1" applyBorder="1" applyAlignment="1">
      <alignment horizontal="center" vertical="center" wrapText="1"/>
      <protection/>
    </xf>
    <xf numFmtId="14" fontId="9" fillId="35" borderId="10" xfId="68" applyNumberFormat="1" applyFont="1" applyFill="1" applyBorder="1" applyAlignment="1">
      <alignment horizontal="center" vertical="center"/>
      <protection/>
    </xf>
    <xf numFmtId="0" fontId="21" fillId="35" borderId="10" xfId="0" applyFont="1" applyFill="1" applyBorder="1" applyAlignment="1">
      <alignment horizontal="center" vertical="center" wrapText="1"/>
    </xf>
    <xf numFmtId="2" fontId="8" fillId="35" borderId="10" xfId="0" applyNumberFormat="1" applyFont="1" applyFill="1" applyBorder="1" applyAlignment="1">
      <alignment horizontal="center" vertical="center" wrapText="1"/>
    </xf>
    <xf numFmtId="2" fontId="9" fillId="35" borderId="10" xfId="0" applyNumberFormat="1" applyFont="1" applyFill="1" applyBorder="1" applyAlignment="1">
      <alignment horizontal="center" vertical="center" wrapText="1"/>
    </xf>
    <xf numFmtId="49" fontId="18" fillId="35" borderId="10" xfId="0" applyNumberFormat="1" applyFont="1" applyFill="1" applyBorder="1" applyAlignment="1">
      <alignment horizontal="center" vertical="center" wrapText="1"/>
    </xf>
    <xf numFmtId="0" fontId="18" fillId="35" borderId="10" xfId="0" applyFont="1" applyFill="1" applyBorder="1" applyAlignment="1">
      <alignment/>
    </xf>
    <xf numFmtId="0" fontId="18" fillId="35" borderId="10" xfId="0" applyFont="1" applyFill="1" applyBorder="1" applyAlignment="1">
      <alignment horizontal="center" vertical="center"/>
    </xf>
    <xf numFmtId="206" fontId="18" fillId="35" borderId="10" xfId="42" applyNumberFormat="1" applyFont="1" applyFill="1" applyBorder="1" applyAlignment="1">
      <alignment/>
    </xf>
    <xf numFmtId="189" fontId="18" fillId="35" borderId="10" xfId="42" applyFont="1" applyFill="1" applyBorder="1" applyAlignment="1">
      <alignment/>
    </xf>
    <xf numFmtId="0" fontId="21" fillId="35" borderId="10" xfId="68" applyFont="1" applyFill="1" applyBorder="1" applyAlignment="1">
      <alignment horizontal="center" vertical="top"/>
      <protection/>
    </xf>
    <xf numFmtId="0" fontId="8" fillId="35" borderId="10" xfId="68" applyFont="1" applyFill="1" applyBorder="1" applyAlignment="1">
      <alignment horizontal="center" vertical="top" wrapText="1"/>
      <protection/>
    </xf>
    <xf numFmtId="2" fontId="8" fillId="35" borderId="10" xfId="68" applyNumberFormat="1" applyFont="1" applyFill="1" applyBorder="1" applyAlignment="1">
      <alignment horizontal="center" vertical="top" wrapText="1"/>
      <protection/>
    </xf>
    <xf numFmtId="9" fontId="8" fillId="35" borderId="10" xfId="68" applyNumberFormat="1" applyFont="1" applyFill="1" applyBorder="1" applyAlignment="1">
      <alignment horizontal="center" vertical="top" wrapText="1"/>
      <protection/>
    </xf>
    <xf numFmtId="2" fontId="8" fillId="35" borderId="10" xfId="68" applyNumberFormat="1" applyFont="1" applyFill="1" applyBorder="1" applyAlignment="1">
      <alignment horizontal="center" vertical="top"/>
      <protection/>
    </xf>
    <xf numFmtId="0" fontId="38" fillId="35" borderId="10" xfId="0" applyFont="1" applyFill="1" applyBorder="1" applyAlignment="1">
      <alignment horizontal="center" vertical="center" wrapText="1"/>
    </xf>
    <xf numFmtId="49" fontId="15" fillId="35" borderId="10" xfId="0" applyNumberFormat="1" applyFont="1" applyFill="1" applyBorder="1" applyAlignment="1">
      <alignment horizontal="center" vertical="center" wrapText="1"/>
    </xf>
    <xf numFmtId="49" fontId="14" fillId="35" borderId="10" xfId="0" applyNumberFormat="1" applyFont="1" applyFill="1" applyBorder="1" applyAlignment="1">
      <alignment horizontal="center" vertical="center" wrapText="1"/>
    </xf>
    <xf numFmtId="0" fontId="14" fillId="35" borderId="10" xfId="0" applyNumberFormat="1" applyFont="1" applyFill="1" applyBorder="1" applyAlignment="1">
      <alignment horizontal="center" vertical="center" wrapText="1"/>
    </xf>
    <xf numFmtId="193" fontId="14" fillId="35" borderId="10" xfId="0" applyNumberFormat="1" applyFont="1" applyFill="1" applyBorder="1" applyAlignment="1">
      <alignment horizontal="center" vertical="center" wrapText="1"/>
    </xf>
    <xf numFmtId="49" fontId="10" fillId="35" borderId="10" xfId="0" applyNumberFormat="1" applyFont="1" applyFill="1" applyBorder="1" applyAlignment="1">
      <alignment vertical="center" wrapText="1"/>
    </xf>
    <xf numFmtId="49" fontId="13" fillId="35" borderId="10" xfId="0" applyNumberFormat="1" applyFont="1" applyFill="1" applyBorder="1" applyAlignment="1">
      <alignment horizontal="center" vertical="center" wrapText="1"/>
    </xf>
    <xf numFmtId="49" fontId="10"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top" wrapText="1"/>
    </xf>
    <xf numFmtId="190" fontId="10" fillId="35" borderId="10" xfId="0" applyNumberFormat="1" applyFont="1" applyFill="1" applyBorder="1" applyAlignment="1">
      <alignment horizontal="center" vertical="center" wrapText="1"/>
    </xf>
    <xf numFmtId="0" fontId="10" fillId="35" borderId="10" xfId="0" applyNumberFormat="1" applyFont="1" applyFill="1" applyBorder="1" applyAlignment="1">
      <alignment horizontal="center" vertical="center" wrapText="1"/>
    </xf>
    <xf numFmtId="2" fontId="10" fillId="35" borderId="10" xfId="0" applyNumberFormat="1" applyFont="1" applyFill="1" applyBorder="1" applyAlignment="1">
      <alignment horizontal="center" vertical="center" wrapText="1"/>
    </xf>
    <xf numFmtId="2" fontId="38" fillId="35" borderId="10" xfId="0" applyNumberFormat="1" applyFont="1" applyFill="1" applyBorder="1" applyAlignment="1">
      <alignment horizontal="center" vertical="center" wrapText="1"/>
    </xf>
    <xf numFmtId="0" fontId="9" fillId="35"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2" fillId="0" borderId="0" xfId="0" applyFont="1" applyFill="1" applyAlignment="1">
      <alignment horizontal="center"/>
    </xf>
    <xf numFmtId="0" fontId="15"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5" fillId="0" borderId="0" xfId="68" applyFont="1" applyFill="1" applyBorder="1" applyAlignment="1">
      <alignment horizontal="center" vertical="center" wrapText="1"/>
      <protection/>
    </xf>
    <xf numFmtId="0" fontId="9" fillId="0" borderId="12" xfId="68" applyFont="1" applyFill="1" applyBorder="1" applyAlignment="1">
      <alignment horizontal="center" vertical="center" wrapText="1"/>
      <protection/>
    </xf>
    <xf numFmtId="0" fontId="9" fillId="0" borderId="11" xfId="68" applyFont="1" applyFill="1" applyBorder="1" applyAlignment="1">
      <alignment horizontal="center" vertical="center" wrapText="1"/>
      <protection/>
    </xf>
    <xf numFmtId="0" fontId="5" fillId="0" borderId="0" xfId="68" applyFont="1" applyFill="1" applyBorder="1" applyAlignment="1">
      <alignment horizontal="center"/>
      <protection/>
    </xf>
    <xf numFmtId="0" fontId="9" fillId="0" borderId="18" xfId="68" applyFont="1" applyFill="1" applyBorder="1" applyAlignment="1">
      <alignment horizontal="center" vertical="center"/>
      <protection/>
    </xf>
    <xf numFmtId="0" fontId="9" fillId="0" borderId="16" xfId="68" applyFont="1" applyFill="1" applyBorder="1" applyAlignment="1">
      <alignment horizontal="center" vertical="center"/>
      <protection/>
    </xf>
    <xf numFmtId="0" fontId="9" fillId="0" borderId="18" xfId="68" applyFont="1" applyFill="1" applyBorder="1" applyAlignment="1">
      <alignment horizontal="center"/>
      <protection/>
    </xf>
    <xf numFmtId="0" fontId="9" fillId="0" borderId="16" xfId="68" applyFont="1" applyFill="1" applyBorder="1" applyAlignment="1">
      <alignment horizontal="center"/>
      <protection/>
    </xf>
    <xf numFmtId="0" fontId="9" fillId="0" borderId="12" xfId="68" applyFont="1" applyFill="1" applyBorder="1" applyAlignment="1">
      <alignment horizontal="center"/>
      <protection/>
    </xf>
    <xf numFmtId="0" fontId="9" fillId="0" borderId="11" xfId="68" applyFont="1" applyFill="1" applyBorder="1" applyAlignment="1">
      <alignment horizontal="center"/>
      <protection/>
    </xf>
    <xf numFmtId="0" fontId="9" fillId="0" borderId="0" xfId="68" applyFont="1" applyFill="1" applyBorder="1" applyAlignment="1">
      <alignment horizontal="center" vertical="top" wrapText="1"/>
      <protection/>
    </xf>
    <xf numFmtId="0" fontId="9" fillId="0" borderId="10" xfId="68" applyFont="1" applyFill="1" applyBorder="1" applyAlignment="1">
      <alignment horizontal="center"/>
      <protection/>
    </xf>
    <xf numFmtId="0" fontId="18" fillId="0" borderId="10" xfId="68" applyFont="1" applyFill="1" applyBorder="1" applyAlignment="1">
      <alignment horizontal="center" vertical="center" wrapText="1"/>
      <protection/>
    </xf>
    <xf numFmtId="0" fontId="9" fillId="0" borderId="10" xfId="68" applyFont="1" applyFill="1" applyBorder="1" applyAlignment="1">
      <alignment horizontal="center" vertical="center" wrapText="1"/>
      <protection/>
    </xf>
    <xf numFmtId="0" fontId="9" fillId="0" borderId="0" xfId="68" applyFont="1" applyFill="1" applyBorder="1" applyAlignment="1">
      <alignment horizontal="center"/>
      <protection/>
    </xf>
    <xf numFmtId="0" fontId="9" fillId="0" borderId="0" xfId="68" applyFont="1" applyFill="1" applyBorder="1" applyAlignment="1">
      <alignment horizontal="left" vertical="center" wrapText="1" indent="3"/>
      <protection/>
    </xf>
    <xf numFmtId="0" fontId="33" fillId="0" borderId="0" xfId="0" applyFont="1" applyAlignment="1">
      <alignment horizontal="center" vertical="center" wrapText="1"/>
    </xf>
    <xf numFmtId="49" fontId="14" fillId="0" borderId="12"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2" xfId="0" applyNumberFormat="1" applyFont="1" applyBorder="1" applyAlignment="1">
      <alignment horizontal="center" vertical="center" textRotation="90" wrapText="1"/>
    </xf>
    <xf numFmtId="49" fontId="14" fillId="0" borderId="11" xfId="0" applyNumberFormat="1" applyFont="1" applyBorder="1" applyAlignment="1">
      <alignment horizontal="center" vertical="center" textRotation="90" wrapText="1"/>
    </xf>
    <xf numFmtId="49" fontId="11" fillId="0" borderId="12"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textRotation="90" wrapText="1"/>
    </xf>
    <xf numFmtId="49" fontId="10" fillId="0" borderId="11" xfId="0" applyNumberFormat="1" applyFont="1" applyBorder="1" applyAlignment="1">
      <alignment horizontal="center" vertical="center" textRotation="90" wrapText="1"/>
    </xf>
    <xf numFmtId="49" fontId="13" fillId="0" borderId="18"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0" fontId="12" fillId="0" borderId="0" xfId="0" applyFont="1" applyAlignment="1">
      <alignment horizontal="center"/>
    </xf>
    <xf numFmtId="2" fontId="31" fillId="0" borderId="0" xfId="0" applyNumberFormat="1" applyFont="1" applyAlignment="1">
      <alignment horizontal="center" vertical="center" wrapText="1"/>
    </xf>
    <xf numFmtId="0" fontId="32"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 name="Обычный 2" xfId="67"/>
    <cellStyle name="Обычный_Лист1"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3"/>
  <sheetViews>
    <sheetView zoomScalePageLayoutView="0" workbookViewId="0" topLeftCell="A13">
      <selection activeCell="A27" sqref="A27:H33"/>
    </sheetView>
  </sheetViews>
  <sheetFormatPr defaultColWidth="9.00390625" defaultRowHeight="12.75"/>
  <cols>
    <col min="1" max="1" width="4.75390625" style="146" customWidth="1"/>
    <col min="2" max="2" width="11.75390625" style="146" customWidth="1"/>
    <col min="3" max="3" width="54.00390625" style="146" customWidth="1"/>
    <col min="4" max="4" width="12.25390625" style="146" customWidth="1"/>
    <col min="5" max="5" width="12.125" style="146" customWidth="1"/>
    <col min="6" max="6" width="10.75390625" style="146" customWidth="1"/>
    <col min="7" max="7" width="9.25390625" style="146" customWidth="1"/>
    <col min="8" max="8" width="13.875" style="146" customWidth="1"/>
    <col min="9" max="9" width="10.625" style="146" bestFit="1" customWidth="1"/>
    <col min="10" max="10" width="9.375" style="146" bestFit="1" customWidth="1"/>
    <col min="11" max="16384" width="9.125" style="146" customWidth="1"/>
  </cols>
  <sheetData>
    <row r="1" spans="1:8" ht="24.75" customHeight="1">
      <c r="A1" s="342" t="s">
        <v>18</v>
      </c>
      <c r="B1" s="342"/>
      <c r="C1" s="342"/>
      <c r="D1" s="342"/>
      <c r="E1" s="342"/>
      <c r="F1" s="342"/>
      <c r="G1" s="342"/>
      <c r="H1" s="342"/>
    </row>
    <row r="2" spans="1:13" ht="49.5" customHeight="1">
      <c r="A2" s="345" t="s">
        <v>249</v>
      </c>
      <c r="B2" s="345"/>
      <c r="C2" s="345"/>
      <c r="D2" s="345"/>
      <c r="E2" s="345"/>
      <c r="F2" s="345"/>
      <c r="G2" s="345"/>
      <c r="H2" s="345"/>
      <c r="I2" s="113"/>
      <c r="J2" s="113"/>
      <c r="K2" s="113"/>
      <c r="L2" s="113"/>
      <c r="M2" s="113"/>
    </row>
    <row r="3" spans="1:8" ht="24.75" customHeight="1">
      <c r="A3" s="147"/>
      <c r="B3" s="147"/>
      <c r="C3" s="147"/>
      <c r="D3" s="147"/>
      <c r="E3" s="147"/>
      <c r="F3" s="147"/>
      <c r="G3" s="147"/>
      <c r="H3" s="147"/>
    </row>
    <row r="4" spans="1:8" ht="24.75" customHeight="1">
      <c r="A4" s="341" t="s">
        <v>0</v>
      </c>
      <c r="B4" s="344" t="s">
        <v>19</v>
      </c>
      <c r="C4" s="343" t="s">
        <v>20</v>
      </c>
      <c r="D4" s="344" t="s">
        <v>21</v>
      </c>
      <c r="E4" s="344"/>
      <c r="F4" s="344"/>
      <c r="G4" s="344"/>
      <c r="H4" s="344"/>
    </row>
    <row r="5" spans="1:8" ht="30" customHeight="1">
      <c r="A5" s="341"/>
      <c r="B5" s="344"/>
      <c r="C5" s="343"/>
      <c r="D5" s="148" t="s">
        <v>22</v>
      </c>
      <c r="E5" s="148" t="s">
        <v>23</v>
      </c>
      <c r="F5" s="148" t="s">
        <v>24</v>
      </c>
      <c r="G5" s="148" t="s">
        <v>25</v>
      </c>
      <c r="H5" s="148" t="s">
        <v>26</v>
      </c>
    </row>
    <row r="6" spans="1:8" ht="24.75" customHeight="1">
      <c r="A6" s="149">
        <v>1</v>
      </c>
      <c r="B6" s="149">
        <v>2</v>
      </c>
      <c r="C6" s="149">
        <v>3</v>
      </c>
      <c r="D6" s="149">
        <v>4</v>
      </c>
      <c r="E6" s="149">
        <v>5</v>
      </c>
      <c r="F6" s="149">
        <v>6</v>
      </c>
      <c r="G6" s="149">
        <v>7</v>
      </c>
      <c r="H6" s="149">
        <v>8</v>
      </c>
    </row>
    <row r="7" spans="1:8" ht="24.75" customHeight="1">
      <c r="A7" s="148">
        <v>1</v>
      </c>
      <c r="B7" s="148"/>
      <c r="C7" s="150" t="s">
        <v>27</v>
      </c>
      <c r="D7" s="148"/>
      <c r="E7" s="148"/>
      <c r="F7" s="148"/>
      <c r="G7" s="148"/>
      <c r="H7" s="148"/>
    </row>
    <row r="8" spans="1:8" ht="24.75" customHeight="1">
      <c r="A8" s="149"/>
      <c r="B8" s="12"/>
      <c r="C8" s="151" t="s">
        <v>28</v>
      </c>
      <c r="D8" s="18"/>
      <c r="E8" s="18"/>
      <c r="F8" s="18"/>
      <c r="G8" s="18"/>
      <c r="H8" s="18"/>
    </row>
    <row r="9" spans="1:8" ht="24.75" customHeight="1">
      <c r="A9" s="149"/>
      <c r="B9" s="12"/>
      <c r="C9" s="150" t="s">
        <v>29</v>
      </c>
      <c r="D9" s="18"/>
      <c r="E9" s="18"/>
      <c r="F9" s="18"/>
      <c r="G9" s="18"/>
      <c r="H9" s="18"/>
    </row>
    <row r="10" spans="1:8" ht="21.75" customHeight="1">
      <c r="A10" s="149">
        <v>2</v>
      </c>
      <c r="B10" s="12"/>
      <c r="C10" s="151" t="s">
        <v>30</v>
      </c>
      <c r="D10" s="18"/>
      <c r="E10" s="18"/>
      <c r="F10" s="18"/>
      <c r="G10" s="18"/>
      <c r="H10" s="18"/>
    </row>
    <row r="11" spans="1:10" ht="24">
      <c r="A11" s="152" t="s">
        <v>31</v>
      </c>
      <c r="B11" s="153" t="s">
        <v>32</v>
      </c>
      <c r="C11" s="53" t="s">
        <v>6</v>
      </c>
      <c r="D11" s="154"/>
      <c r="E11" s="155"/>
      <c r="F11" s="155"/>
      <c r="G11" s="155"/>
      <c r="H11" s="156"/>
      <c r="I11" s="37"/>
      <c r="J11" s="37"/>
    </row>
    <row r="12" spans="1:10" ht="24">
      <c r="A12" s="152"/>
      <c r="B12" s="153" t="s">
        <v>247</v>
      </c>
      <c r="C12" s="157"/>
      <c r="D12" s="158"/>
      <c r="E12" s="159"/>
      <c r="F12" s="159"/>
      <c r="G12" s="159"/>
      <c r="H12" s="156"/>
      <c r="I12" s="37"/>
      <c r="J12" s="37"/>
    </row>
    <row r="13" spans="1:10" ht="24">
      <c r="A13" s="152"/>
      <c r="B13" s="153" t="s">
        <v>248</v>
      </c>
      <c r="C13" s="157"/>
      <c r="D13" s="158"/>
      <c r="E13" s="159"/>
      <c r="F13" s="159"/>
      <c r="G13" s="159"/>
      <c r="H13" s="156"/>
      <c r="I13" s="37"/>
      <c r="J13" s="37"/>
    </row>
    <row r="14" spans="1:13" s="167" customFormat="1" ht="24.75" customHeight="1">
      <c r="A14" s="149"/>
      <c r="B14" s="12"/>
      <c r="C14" s="160" t="s">
        <v>33</v>
      </c>
      <c r="D14" s="161"/>
      <c r="E14" s="162"/>
      <c r="F14" s="163"/>
      <c r="G14" s="164"/>
      <c r="H14" s="165"/>
      <c r="I14" s="166"/>
      <c r="J14" s="166"/>
      <c r="K14" s="166"/>
      <c r="L14" s="166"/>
      <c r="M14" s="166"/>
    </row>
    <row r="15" spans="1:8" ht="0.75" customHeight="1" hidden="1">
      <c r="A15" s="149" t="s">
        <v>34</v>
      </c>
      <c r="B15" s="12"/>
      <c r="C15" s="151"/>
      <c r="D15" s="168"/>
      <c r="E15" s="168"/>
      <c r="F15" s="168"/>
      <c r="G15" s="169"/>
      <c r="H15" s="169"/>
    </row>
    <row r="16" spans="1:8" ht="26.25" customHeight="1" hidden="1">
      <c r="A16" s="149" t="s">
        <v>35</v>
      </c>
      <c r="B16" s="12"/>
      <c r="C16" s="151"/>
      <c r="D16" s="168"/>
      <c r="E16" s="168"/>
      <c r="F16" s="168"/>
      <c r="G16" s="169"/>
      <c r="H16" s="169"/>
    </row>
    <row r="17" spans="1:8" ht="15" hidden="1">
      <c r="A17" s="149"/>
      <c r="B17" s="12"/>
      <c r="C17" s="151"/>
      <c r="D17" s="168"/>
      <c r="E17" s="168"/>
      <c r="F17" s="168"/>
      <c r="G17" s="168"/>
      <c r="H17" s="168"/>
    </row>
    <row r="18" spans="1:8" ht="15" hidden="1">
      <c r="A18" s="149"/>
      <c r="B18" s="12"/>
      <c r="C18" s="151"/>
      <c r="D18" s="168"/>
      <c r="E18" s="168"/>
      <c r="F18" s="168"/>
      <c r="G18" s="168"/>
      <c r="H18" s="168"/>
    </row>
    <row r="19" spans="1:8" ht="22.5" customHeight="1">
      <c r="A19" s="149"/>
      <c r="B19" s="12"/>
      <c r="C19" s="151" t="s">
        <v>36</v>
      </c>
      <c r="D19" s="170"/>
      <c r="E19" s="170"/>
      <c r="F19" s="170"/>
      <c r="G19" s="170"/>
      <c r="H19" s="170"/>
    </row>
    <row r="20" spans="1:8" ht="22.5" customHeight="1">
      <c r="A20" s="149"/>
      <c r="B20" s="12"/>
      <c r="C20" s="151" t="s">
        <v>37</v>
      </c>
      <c r="D20" s="171"/>
      <c r="E20" s="171"/>
      <c r="F20" s="171"/>
      <c r="G20" s="171"/>
      <c r="H20" s="170"/>
    </row>
    <row r="21" spans="1:8" ht="24" customHeight="1">
      <c r="A21" s="149"/>
      <c r="B21" s="12"/>
      <c r="C21" s="151" t="s">
        <v>38</v>
      </c>
      <c r="D21" s="171"/>
      <c r="E21" s="171"/>
      <c r="F21" s="171"/>
      <c r="G21" s="171"/>
      <c r="H21" s="170"/>
    </row>
    <row r="22" spans="1:8" ht="30.75" customHeight="1">
      <c r="A22" s="149"/>
      <c r="B22" s="12"/>
      <c r="C22" s="165" t="s">
        <v>265</v>
      </c>
      <c r="D22" s="170"/>
      <c r="E22" s="170"/>
      <c r="F22" s="170"/>
      <c r="G22" s="170"/>
      <c r="H22" s="170"/>
    </row>
    <row r="23" spans="1:8" ht="26.25" customHeight="1">
      <c r="A23" s="149"/>
      <c r="B23" s="12"/>
      <c r="C23" s="151" t="s">
        <v>38</v>
      </c>
      <c r="D23" s="171"/>
      <c r="E23" s="170"/>
      <c r="F23" s="170"/>
      <c r="G23" s="170"/>
      <c r="H23" s="170"/>
    </row>
    <row r="24" spans="1:8" ht="27" customHeight="1">
      <c r="A24" s="149"/>
      <c r="B24" s="12"/>
      <c r="C24" s="172" t="s">
        <v>39</v>
      </c>
      <c r="D24" s="170"/>
      <c r="E24" s="170"/>
      <c r="F24" s="170"/>
      <c r="G24" s="170"/>
      <c r="H24" s="170"/>
    </row>
    <row r="25" spans="1:8" ht="32.25" customHeight="1">
      <c r="A25" s="149"/>
      <c r="B25" s="12"/>
      <c r="C25" s="172" t="s">
        <v>40</v>
      </c>
      <c r="D25" s="170"/>
      <c r="E25" s="170"/>
      <c r="F25" s="170"/>
      <c r="G25" s="170"/>
      <c r="H25" s="170"/>
    </row>
    <row r="26" spans="1:8" ht="15">
      <c r="A26" s="148"/>
      <c r="B26" s="18"/>
      <c r="C26" s="172" t="s">
        <v>45</v>
      </c>
      <c r="D26" s="171"/>
      <c r="E26" s="170"/>
      <c r="F26" s="170"/>
      <c r="G26" s="170"/>
      <c r="H26" s="170"/>
    </row>
    <row r="27" spans="1:8" ht="15" customHeight="1">
      <c r="A27" s="341" t="s">
        <v>266</v>
      </c>
      <c r="B27" s="341"/>
      <c r="C27" s="341"/>
      <c r="D27" s="341"/>
      <c r="E27" s="341"/>
      <c r="F27" s="341"/>
      <c r="G27" s="341"/>
      <c r="H27" s="341"/>
    </row>
    <row r="28" spans="1:9" ht="15" customHeight="1">
      <c r="A28" s="341"/>
      <c r="B28" s="341"/>
      <c r="C28" s="341"/>
      <c r="D28" s="341"/>
      <c r="E28" s="341"/>
      <c r="F28" s="341"/>
      <c r="G28" s="341"/>
      <c r="H28" s="341"/>
      <c r="I28" s="173"/>
    </row>
    <row r="29" spans="1:8" ht="15" customHeight="1">
      <c r="A29" s="341"/>
      <c r="B29" s="341"/>
      <c r="C29" s="341"/>
      <c r="D29" s="341"/>
      <c r="E29" s="341"/>
      <c r="F29" s="341"/>
      <c r="G29" s="341"/>
      <c r="H29" s="341"/>
    </row>
    <row r="30" spans="1:8" ht="15" customHeight="1">
      <c r="A30" s="341"/>
      <c r="B30" s="341"/>
      <c r="C30" s="341"/>
      <c r="D30" s="341"/>
      <c r="E30" s="341"/>
      <c r="F30" s="341"/>
      <c r="G30" s="341"/>
      <c r="H30" s="341"/>
    </row>
    <row r="31" spans="1:8" ht="12.75">
      <c r="A31" s="341"/>
      <c r="B31" s="341"/>
      <c r="C31" s="341"/>
      <c r="D31" s="341"/>
      <c r="E31" s="341"/>
      <c r="F31" s="341"/>
      <c r="G31" s="341"/>
      <c r="H31" s="341"/>
    </row>
    <row r="32" spans="1:8" ht="15" customHeight="1">
      <c r="A32" s="341"/>
      <c r="B32" s="341"/>
      <c r="C32" s="341"/>
      <c r="D32" s="341"/>
      <c r="E32" s="341"/>
      <c r="F32" s="341"/>
      <c r="G32" s="341"/>
      <c r="H32" s="341"/>
    </row>
    <row r="33" spans="1:8" ht="12.75">
      <c r="A33" s="341"/>
      <c r="B33" s="341"/>
      <c r="C33" s="341"/>
      <c r="D33" s="341"/>
      <c r="E33" s="341"/>
      <c r="F33" s="341"/>
      <c r="G33" s="341"/>
      <c r="H33" s="341"/>
    </row>
  </sheetData>
  <sheetProtection/>
  <mergeCells count="7">
    <mergeCell ref="A27:H33"/>
    <mergeCell ref="A4:A5"/>
    <mergeCell ref="A1:H1"/>
    <mergeCell ref="C4:C5"/>
    <mergeCell ref="B4:B5"/>
    <mergeCell ref="D4:H4"/>
    <mergeCell ref="A2:H2"/>
  </mergeCells>
  <printOptions/>
  <pageMargins left="0.7480314960629921" right="0.35433070866141736" top="0" bottom="0" header="0.3937007874015748"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59"/>
  <sheetViews>
    <sheetView view="pageBreakPreview" zoomScaleSheetLayoutView="100" zoomScalePageLayoutView="0" workbookViewId="0" topLeftCell="A22">
      <selection activeCell="O23" sqref="N23:O37"/>
    </sheetView>
  </sheetViews>
  <sheetFormatPr defaultColWidth="9.00390625" defaultRowHeight="12.75"/>
  <cols>
    <col min="1" max="1" width="2.75390625" style="38" customWidth="1"/>
    <col min="2" max="2" width="9.625" style="38" bestFit="1" customWidth="1"/>
    <col min="3" max="3" width="38.00390625" style="38" customWidth="1"/>
    <col min="4" max="4" width="9.75390625" style="38" customWidth="1"/>
    <col min="5" max="5" width="9.625" style="38" customWidth="1"/>
    <col min="6" max="6" width="8.375" style="38" customWidth="1"/>
    <col min="7" max="7" width="11.375" style="38" customWidth="1"/>
    <col min="8" max="9" width="8.875" style="38" customWidth="1"/>
    <col min="10" max="10" width="8.625" style="38" customWidth="1"/>
    <col min="11" max="11" width="10.75390625" style="38" customWidth="1"/>
    <col min="12" max="12" width="8.375" style="38" customWidth="1"/>
    <col min="13" max="13" width="13.625" style="38" customWidth="1"/>
    <col min="14" max="14" width="11.25390625" style="38" customWidth="1"/>
    <col min="15" max="15" width="9.625" style="99" bestFit="1" customWidth="1"/>
    <col min="16" max="16384" width="9.125" style="38" customWidth="1"/>
  </cols>
  <sheetData>
    <row r="1" spans="1:15" ht="18">
      <c r="A1" s="345" t="s">
        <v>111</v>
      </c>
      <c r="B1" s="345"/>
      <c r="C1" s="345"/>
      <c r="D1" s="345"/>
      <c r="E1" s="345"/>
      <c r="F1" s="345"/>
      <c r="G1" s="345"/>
      <c r="H1" s="345"/>
      <c r="I1" s="345"/>
      <c r="J1" s="345"/>
      <c r="K1" s="345"/>
      <c r="L1" s="345"/>
      <c r="M1" s="345"/>
      <c r="N1" s="113"/>
      <c r="O1" s="141"/>
    </row>
    <row r="2" spans="1:15" ht="18">
      <c r="A2" s="348" t="s">
        <v>15</v>
      </c>
      <c r="B2" s="348"/>
      <c r="C2" s="348"/>
      <c r="D2" s="348"/>
      <c r="E2" s="348"/>
      <c r="F2" s="348"/>
      <c r="G2" s="348"/>
      <c r="H2" s="348"/>
      <c r="I2" s="348"/>
      <c r="J2" s="348"/>
      <c r="K2" s="348"/>
      <c r="L2" s="348"/>
      <c r="M2" s="348"/>
      <c r="N2" s="39"/>
      <c r="O2" s="59"/>
    </row>
    <row r="3" spans="1:15" ht="25.5" customHeight="1">
      <c r="A3" s="353"/>
      <c r="B3" s="346" t="s">
        <v>7</v>
      </c>
      <c r="C3" s="346" t="s">
        <v>8</v>
      </c>
      <c r="D3" s="346" t="s">
        <v>9</v>
      </c>
      <c r="E3" s="351" t="s">
        <v>3</v>
      </c>
      <c r="F3" s="352"/>
      <c r="G3" s="349" t="s">
        <v>10</v>
      </c>
      <c r="H3" s="350"/>
      <c r="I3" s="349" t="s">
        <v>11</v>
      </c>
      <c r="J3" s="350"/>
      <c r="K3" s="349" t="s">
        <v>12</v>
      </c>
      <c r="L3" s="350"/>
      <c r="M3" s="346" t="s">
        <v>16</v>
      </c>
      <c r="N3" s="39"/>
      <c r="O3" s="59"/>
    </row>
    <row r="4" spans="1:15" ht="25.5">
      <c r="A4" s="354"/>
      <c r="B4" s="347"/>
      <c r="C4" s="347"/>
      <c r="D4" s="347"/>
      <c r="E4" s="41" t="s">
        <v>13</v>
      </c>
      <c r="F4" s="41" t="s">
        <v>5</v>
      </c>
      <c r="G4" s="41" t="s">
        <v>14</v>
      </c>
      <c r="H4" s="41" t="s">
        <v>4</v>
      </c>
      <c r="I4" s="41" t="s">
        <v>14</v>
      </c>
      <c r="J4" s="41" t="s">
        <v>4</v>
      </c>
      <c r="K4" s="41" t="s">
        <v>14</v>
      </c>
      <c r="L4" s="41" t="s">
        <v>4</v>
      </c>
      <c r="M4" s="347"/>
      <c r="N4" s="39"/>
      <c r="O4" s="59"/>
    </row>
    <row r="5" spans="1:15" ht="15">
      <c r="A5" s="42" t="s">
        <v>1</v>
      </c>
      <c r="B5" s="237">
        <v>2</v>
      </c>
      <c r="C5" s="237">
        <v>3</v>
      </c>
      <c r="D5" s="237">
        <v>4</v>
      </c>
      <c r="E5" s="237">
        <v>5</v>
      </c>
      <c r="F5" s="237">
        <v>6</v>
      </c>
      <c r="G5" s="237">
        <v>7</v>
      </c>
      <c r="H5" s="237">
        <v>8</v>
      </c>
      <c r="I5" s="237">
        <v>9</v>
      </c>
      <c r="J5" s="237">
        <v>10</v>
      </c>
      <c r="K5" s="237">
        <v>11</v>
      </c>
      <c r="L5" s="237">
        <v>12</v>
      </c>
      <c r="M5" s="40">
        <v>13</v>
      </c>
      <c r="N5" s="39"/>
      <c r="O5" s="59"/>
    </row>
    <row r="6" spans="1:15" ht="25.5">
      <c r="A6" s="43" t="s">
        <v>1</v>
      </c>
      <c r="B6" s="238" t="s">
        <v>250</v>
      </c>
      <c r="C6" s="239" t="s">
        <v>112</v>
      </c>
      <c r="D6" s="185" t="s">
        <v>113</v>
      </c>
      <c r="E6" s="185"/>
      <c r="F6" s="191">
        <v>560</v>
      </c>
      <c r="G6" s="185"/>
      <c r="H6" s="185"/>
      <c r="I6" s="185"/>
      <c r="J6" s="185"/>
      <c r="K6" s="185"/>
      <c r="L6" s="185"/>
      <c r="M6" s="47"/>
      <c r="N6" s="39"/>
      <c r="O6" s="59"/>
    </row>
    <row r="7" spans="1:15" ht="15">
      <c r="A7" s="43"/>
      <c r="B7" s="237"/>
      <c r="C7" s="240" t="s">
        <v>62</v>
      </c>
      <c r="D7" s="241" t="s">
        <v>65</v>
      </c>
      <c r="E7" s="185">
        <v>0.323</v>
      </c>
      <c r="F7" s="185">
        <f>E7*F6</f>
        <v>180.88</v>
      </c>
      <c r="G7" s="185"/>
      <c r="H7" s="185"/>
      <c r="I7" s="180"/>
      <c r="J7" s="185"/>
      <c r="K7" s="185"/>
      <c r="L7" s="185"/>
      <c r="M7" s="49"/>
      <c r="N7" s="39"/>
      <c r="O7" s="59"/>
    </row>
    <row r="8" spans="1:15" ht="15">
      <c r="A8" s="50"/>
      <c r="B8" s="242"/>
      <c r="C8" s="243" t="s">
        <v>69</v>
      </c>
      <c r="D8" s="201" t="s">
        <v>2</v>
      </c>
      <c r="E8" s="244">
        <v>0.0215</v>
      </c>
      <c r="F8" s="245">
        <f>E8*F6</f>
        <v>12.04</v>
      </c>
      <c r="G8" s="244"/>
      <c r="H8" s="244"/>
      <c r="I8" s="244"/>
      <c r="J8" s="244"/>
      <c r="K8" s="245"/>
      <c r="L8" s="245"/>
      <c r="M8" s="52"/>
      <c r="N8" s="39"/>
      <c r="O8" s="59"/>
    </row>
    <row r="9" spans="1:15" s="55" customFormat="1" ht="25.5">
      <c r="A9" s="43" t="s">
        <v>114</v>
      </c>
      <c r="B9" s="246" t="s">
        <v>251</v>
      </c>
      <c r="C9" s="239" t="s">
        <v>115</v>
      </c>
      <c r="D9" s="191" t="s">
        <v>91</v>
      </c>
      <c r="E9" s="191"/>
      <c r="F9" s="247">
        <v>56</v>
      </c>
      <c r="G9" s="191"/>
      <c r="H9" s="191"/>
      <c r="I9" s="191"/>
      <c r="J9" s="191"/>
      <c r="K9" s="247"/>
      <c r="L9" s="247"/>
      <c r="M9" s="47"/>
      <c r="N9" s="54"/>
      <c r="O9" s="142"/>
    </row>
    <row r="10" spans="1:15" ht="15">
      <c r="A10" s="43"/>
      <c r="B10" s="237"/>
      <c r="C10" s="240" t="s">
        <v>62</v>
      </c>
      <c r="D10" s="241" t="s">
        <v>65</v>
      </c>
      <c r="E10" s="185">
        <v>0.073</v>
      </c>
      <c r="F10" s="185">
        <f>E10*F9</f>
        <v>4.088</v>
      </c>
      <c r="G10" s="185"/>
      <c r="H10" s="185"/>
      <c r="I10" s="180"/>
      <c r="J10" s="185"/>
      <c r="K10" s="185"/>
      <c r="L10" s="185"/>
      <c r="M10" s="49"/>
      <c r="N10" s="39"/>
      <c r="O10" s="59"/>
    </row>
    <row r="11" spans="1:15" ht="15">
      <c r="A11" s="43"/>
      <c r="B11" s="237"/>
      <c r="C11" s="248" t="s">
        <v>69</v>
      </c>
      <c r="D11" s="198" t="s">
        <v>2</v>
      </c>
      <c r="E11" s="185">
        <v>0.029</v>
      </c>
      <c r="F11" s="180">
        <f>E11*F9</f>
        <v>1.624</v>
      </c>
      <c r="G11" s="185"/>
      <c r="H11" s="185"/>
      <c r="I11" s="185"/>
      <c r="J11" s="185"/>
      <c r="K11" s="180"/>
      <c r="L11" s="180"/>
      <c r="M11" s="49"/>
      <c r="N11" s="39"/>
      <c r="O11" s="59"/>
    </row>
    <row r="12" spans="1:15" ht="25.5">
      <c r="A12" s="57" t="s">
        <v>116</v>
      </c>
      <c r="B12" s="191"/>
      <c r="C12" s="239" t="s">
        <v>118</v>
      </c>
      <c r="D12" s="191" t="s">
        <v>91</v>
      </c>
      <c r="E12" s="249"/>
      <c r="F12" s="250">
        <v>170</v>
      </c>
      <c r="G12" s="250"/>
      <c r="H12" s="247"/>
      <c r="I12" s="191"/>
      <c r="J12" s="247"/>
      <c r="K12" s="191"/>
      <c r="L12" s="180"/>
      <c r="M12" s="47"/>
      <c r="N12" s="39"/>
      <c r="O12" s="59"/>
    </row>
    <row r="13" spans="1:15" ht="15">
      <c r="A13" s="43"/>
      <c r="B13" s="198"/>
      <c r="C13" s="248" t="s">
        <v>119</v>
      </c>
      <c r="D13" s="185" t="s">
        <v>120</v>
      </c>
      <c r="E13" s="185">
        <v>1.5</v>
      </c>
      <c r="F13" s="251">
        <f>F12*E13</f>
        <v>255</v>
      </c>
      <c r="G13" s="251"/>
      <c r="H13" s="180"/>
      <c r="I13" s="185"/>
      <c r="J13" s="180"/>
      <c r="K13" s="185"/>
      <c r="L13" s="180"/>
      <c r="M13" s="49"/>
      <c r="N13" s="39"/>
      <c r="O13" s="59"/>
    </row>
    <row r="14" spans="1:15" ht="38.25">
      <c r="A14" s="43" t="s">
        <v>121</v>
      </c>
      <c r="B14" s="190" t="s">
        <v>252</v>
      </c>
      <c r="C14" s="239" t="s">
        <v>122</v>
      </c>
      <c r="D14" s="191" t="s">
        <v>113</v>
      </c>
      <c r="E14" s="191"/>
      <c r="F14" s="250">
        <v>400</v>
      </c>
      <c r="G14" s="250"/>
      <c r="H14" s="247"/>
      <c r="I14" s="191"/>
      <c r="J14" s="247"/>
      <c r="K14" s="191"/>
      <c r="L14" s="247"/>
      <c r="M14" s="47"/>
      <c r="N14" s="39"/>
      <c r="O14" s="59"/>
    </row>
    <row r="15" spans="1:15" ht="15">
      <c r="A15" s="43"/>
      <c r="B15" s="198"/>
      <c r="C15" s="240" t="s">
        <v>62</v>
      </c>
      <c r="D15" s="241" t="s">
        <v>65</v>
      </c>
      <c r="E15" s="185">
        <v>0.543</v>
      </c>
      <c r="F15" s="185">
        <f>E15*F14</f>
        <v>217.20000000000002</v>
      </c>
      <c r="G15" s="185"/>
      <c r="H15" s="185"/>
      <c r="I15" s="180"/>
      <c r="J15" s="185"/>
      <c r="K15" s="185"/>
      <c r="L15" s="185"/>
      <c r="M15" s="49"/>
      <c r="N15" s="39"/>
      <c r="O15" s="59"/>
    </row>
    <row r="16" spans="1:15" ht="15">
      <c r="A16" s="43"/>
      <c r="B16" s="198"/>
      <c r="C16" s="248" t="s">
        <v>69</v>
      </c>
      <c r="D16" s="198" t="s">
        <v>2</v>
      </c>
      <c r="E16" s="185">
        <v>0.0253</v>
      </c>
      <c r="F16" s="180">
        <f>E16*F14</f>
        <v>10.12</v>
      </c>
      <c r="G16" s="185"/>
      <c r="H16" s="185"/>
      <c r="I16" s="185"/>
      <c r="J16" s="185"/>
      <c r="K16" s="180"/>
      <c r="L16" s="180"/>
      <c r="M16" s="49"/>
      <c r="N16" s="39"/>
      <c r="O16" s="59"/>
    </row>
    <row r="17" spans="1:15" ht="25.5">
      <c r="A17" s="43" t="s">
        <v>123</v>
      </c>
      <c r="B17" s="252" t="s">
        <v>117</v>
      </c>
      <c r="C17" s="239" t="s">
        <v>124</v>
      </c>
      <c r="D17" s="191" t="s">
        <v>113</v>
      </c>
      <c r="E17" s="191"/>
      <c r="F17" s="250">
        <v>110</v>
      </c>
      <c r="G17" s="250"/>
      <c r="H17" s="247"/>
      <c r="I17" s="191"/>
      <c r="J17" s="247"/>
      <c r="K17" s="191"/>
      <c r="L17" s="247"/>
      <c r="M17" s="47"/>
      <c r="N17" s="39"/>
      <c r="O17" s="59"/>
    </row>
    <row r="18" spans="1:15" ht="15">
      <c r="A18" s="43"/>
      <c r="B18" s="198"/>
      <c r="C18" s="240" t="s">
        <v>62</v>
      </c>
      <c r="D18" s="241" t="s">
        <v>65</v>
      </c>
      <c r="E18" s="185">
        <v>0.18</v>
      </c>
      <c r="F18" s="185">
        <f>E18*F17</f>
        <v>19.8</v>
      </c>
      <c r="G18" s="185"/>
      <c r="H18" s="185"/>
      <c r="I18" s="180"/>
      <c r="J18" s="185"/>
      <c r="K18" s="185"/>
      <c r="L18" s="185"/>
      <c r="M18" s="49"/>
      <c r="N18" s="39"/>
      <c r="O18" s="59"/>
    </row>
    <row r="19" spans="1:15" ht="15">
      <c r="A19" s="43"/>
      <c r="B19" s="198"/>
      <c r="C19" s="248" t="s">
        <v>69</v>
      </c>
      <c r="D19" s="198" t="s">
        <v>2</v>
      </c>
      <c r="E19" s="185">
        <v>0.14</v>
      </c>
      <c r="F19" s="180">
        <f>E19*F17</f>
        <v>15.400000000000002</v>
      </c>
      <c r="G19" s="185"/>
      <c r="H19" s="185"/>
      <c r="I19" s="185"/>
      <c r="J19" s="185"/>
      <c r="K19" s="180"/>
      <c r="L19" s="180"/>
      <c r="M19" s="49"/>
      <c r="N19" s="39"/>
      <c r="O19" s="59"/>
    </row>
    <row r="20" spans="1:15" ht="15">
      <c r="A20" s="43"/>
      <c r="B20" s="249"/>
      <c r="C20" s="253" t="s">
        <v>125</v>
      </c>
      <c r="D20" s="254"/>
      <c r="E20" s="254"/>
      <c r="F20" s="254"/>
      <c r="G20" s="254"/>
      <c r="H20" s="254"/>
      <c r="I20" s="254"/>
      <c r="J20" s="254"/>
      <c r="K20" s="254"/>
      <c r="L20" s="254"/>
      <c r="M20" s="111"/>
      <c r="N20" s="39"/>
      <c r="O20" s="59"/>
    </row>
    <row r="21" spans="1:15" ht="15">
      <c r="A21" s="43" t="s">
        <v>126</v>
      </c>
      <c r="B21" s="255" t="s">
        <v>44</v>
      </c>
      <c r="C21" s="239" t="s">
        <v>127</v>
      </c>
      <c r="D21" s="190" t="s">
        <v>91</v>
      </c>
      <c r="E21" s="239"/>
      <c r="F21" s="190">
        <v>240</v>
      </c>
      <c r="G21" s="239"/>
      <c r="H21" s="239"/>
      <c r="I21" s="239"/>
      <c r="J21" s="239"/>
      <c r="K21" s="239"/>
      <c r="L21" s="239"/>
      <c r="M21" s="58"/>
      <c r="N21" s="39"/>
      <c r="O21" s="59"/>
    </row>
    <row r="22" spans="1:15" ht="15">
      <c r="A22" s="43"/>
      <c r="B22" s="249"/>
      <c r="C22" s="240" t="s">
        <v>62</v>
      </c>
      <c r="D22" s="241" t="s">
        <v>65</v>
      </c>
      <c r="E22" s="185">
        <f>20/1000</f>
        <v>0.02</v>
      </c>
      <c r="F22" s="185">
        <f>E22*F21</f>
        <v>4.8</v>
      </c>
      <c r="G22" s="185"/>
      <c r="H22" s="185"/>
      <c r="I22" s="180"/>
      <c r="J22" s="185"/>
      <c r="K22" s="185"/>
      <c r="L22" s="185"/>
      <c r="M22" s="49"/>
      <c r="N22" s="39"/>
      <c r="O22" s="59"/>
    </row>
    <row r="23" spans="1:15" ht="15">
      <c r="A23" s="43"/>
      <c r="B23" s="249"/>
      <c r="C23" s="248" t="s">
        <v>128</v>
      </c>
      <c r="D23" s="198" t="s">
        <v>2</v>
      </c>
      <c r="E23" s="185">
        <f>44.8/1000</f>
        <v>0.0448</v>
      </c>
      <c r="F23" s="180">
        <f>E23*F21</f>
        <v>10.752</v>
      </c>
      <c r="G23" s="185"/>
      <c r="H23" s="185"/>
      <c r="I23" s="185"/>
      <c r="J23" s="185"/>
      <c r="K23" s="180"/>
      <c r="L23" s="180"/>
      <c r="M23" s="49"/>
      <c r="N23" s="39"/>
      <c r="O23" s="59"/>
    </row>
    <row r="24" spans="1:15" ht="15">
      <c r="A24" s="46">
        <v>7</v>
      </c>
      <c r="B24" s="255" t="s">
        <v>253</v>
      </c>
      <c r="C24" s="256" t="s">
        <v>129</v>
      </c>
      <c r="D24" s="191" t="s">
        <v>91</v>
      </c>
      <c r="E24" s="191"/>
      <c r="F24" s="191">
        <v>24</v>
      </c>
      <c r="G24" s="185"/>
      <c r="H24" s="180"/>
      <c r="I24" s="185"/>
      <c r="J24" s="185"/>
      <c r="K24" s="185"/>
      <c r="L24" s="185"/>
      <c r="M24" s="47"/>
      <c r="N24" s="59"/>
      <c r="O24" s="59"/>
    </row>
    <row r="25" spans="1:15" ht="15">
      <c r="A25" s="60"/>
      <c r="B25" s="257"/>
      <c r="C25" s="258" t="s">
        <v>62</v>
      </c>
      <c r="D25" s="241" t="s">
        <v>65</v>
      </c>
      <c r="E25" s="259">
        <v>2.06</v>
      </c>
      <c r="F25" s="260">
        <f>F24*E25</f>
        <v>49.44</v>
      </c>
      <c r="G25" s="241"/>
      <c r="H25" s="259"/>
      <c r="I25" s="241"/>
      <c r="J25" s="259"/>
      <c r="K25" s="241"/>
      <c r="L25" s="259"/>
      <c r="M25" s="61"/>
      <c r="N25" s="39"/>
      <c r="O25" s="59"/>
    </row>
    <row r="26" spans="1:15" ht="15.75" thickBot="1">
      <c r="A26" s="62"/>
      <c r="B26" s="242"/>
      <c r="C26" s="261" t="s">
        <v>69</v>
      </c>
      <c r="D26" s="201" t="s">
        <v>2</v>
      </c>
      <c r="E26" s="201">
        <v>0</v>
      </c>
      <c r="F26" s="201">
        <f>F24*E26</f>
        <v>0</v>
      </c>
      <c r="G26" s="201"/>
      <c r="H26" s="262"/>
      <c r="I26" s="201"/>
      <c r="J26" s="201"/>
      <c r="K26" s="201"/>
      <c r="L26" s="262"/>
      <c r="M26" s="63"/>
      <c r="N26" s="39"/>
      <c r="O26" s="59"/>
    </row>
    <row r="27" spans="1:15" ht="15">
      <c r="A27" s="64">
        <v>8</v>
      </c>
      <c r="B27" s="263"/>
      <c r="C27" s="264" t="s">
        <v>130</v>
      </c>
      <c r="D27" s="265" t="s">
        <v>120</v>
      </c>
      <c r="E27" s="265"/>
      <c r="F27" s="266">
        <v>190</v>
      </c>
      <c r="G27" s="266"/>
      <c r="H27" s="267"/>
      <c r="I27" s="265"/>
      <c r="J27" s="267"/>
      <c r="K27" s="265"/>
      <c r="L27" s="267"/>
      <c r="M27" s="65"/>
      <c r="N27" s="59"/>
      <c r="O27" s="59"/>
    </row>
    <row r="28" spans="1:15" ht="15">
      <c r="A28" s="46"/>
      <c r="B28" s="198"/>
      <c r="C28" s="212" t="s">
        <v>119</v>
      </c>
      <c r="D28" s="198" t="s">
        <v>120</v>
      </c>
      <c r="E28" s="198">
        <v>1.5</v>
      </c>
      <c r="F28" s="268">
        <f>F27*E28</f>
        <v>285</v>
      </c>
      <c r="G28" s="268"/>
      <c r="H28" s="269"/>
      <c r="I28" s="198"/>
      <c r="J28" s="269"/>
      <c r="K28" s="185"/>
      <c r="L28" s="269"/>
      <c r="M28" s="67"/>
      <c r="N28" s="39"/>
      <c r="O28" s="59"/>
    </row>
    <row r="29" spans="1:15" ht="25.5">
      <c r="A29" s="46">
        <v>9</v>
      </c>
      <c r="B29" s="255" t="s">
        <v>131</v>
      </c>
      <c r="C29" s="270" t="s">
        <v>132</v>
      </c>
      <c r="D29" s="191" t="s">
        <v>91</v>
      </c>
      <c r="E29" s="191"/>
      <c r="F29" s="250">
        <v>135</v>
      </c>
      <c r="G29" s="250"/>
      <c r="H29" s="247"/>
      <c r="I29" s="191"/>
      <c r="J29" s="247"/>
      <c r="K29" s="191"/>
      <c r="L29" s="247"/>
      <c r="M29" s="47"/>
      <c r="N29" s="39"/>
      <c r="O29" s="59"/>
    </row>
    <row r="30" spans="1:15" ht="15">
      <c r="A30" s="46"/>
      <c r="B30" s="198"/>
      <c r="C30" s="211" t="s">
        <v>62</v>
      </c>
      <c r="D30" s="241" t="s">
        <v>65</v>
      </c>
      <c r="E30" s="241">
        <v>0.378</v>
      </c>
      <c r="F30" s="259">
        <f>F29*E30</f>
        <v>51.03</v>
      </c>
      <c r="G30" s="260"/>
      <c r="H30" s="259"/>
      <c r="I30" s="241"/>
      <c r="J30" s="259"/>
      <c r="K30" s="241"/>
      <c r="L30" s="259"/>
      <c r="M30" s="61"/>
      <c r="N30" s="39"/>
      <c r="O30" s="59"/>
    </row>
    <row r="31" spans="1:15" ht="15">
      <c r="A31" s="46"/>
      <c r="B31" s="198"/>
      <c r="C31" s="212" t="s">
        <v>133</v>
      </c>
      <c r="D31" s="198" t="s">
        <v>91</v>
      </c>
      <c r="E31" s="198">
        <v>1.15</v>
      </c>
      <c r="F31" s="269">
        <f>F29*E31</f>
        <v>155.25</v>
      </c>
      <c r="G31" s="268"/>
      <c r="H31" s="269"/>
      <c r="I31" s="198"/>
      <c r="J31" s="269"/>
      <c r="K31" s="198"/>
      <c r="L31" s="269"/>
      <c r="M31" s="67"/>
      <c r="N31" s="39"/>
      <c r="O31" s="59"/>
    </row>
    <row r="32" spans="1:15" ht="15">
      <c r="A32" s="46"/>
      <c r="B32" s="198"/>
      <c r="C32" s="212" t="s">
        <v>90</v>
      </c>
      <c r="D32" s="198" t="s">
        <v>2</v>
      </c>
      <c r="E32" s="198">
        <v>0.65</v>
      </c>
      <c r="F32" s="269">
        <f>F29*E32</f>
        <v>87.75</v>
      </c>
      <c r="G32" s="268"/>
      <c r="H32" s="269"/>
      <c r="I32" s="198"/>
      <c r="J32" s="269"/>
      <c r="K32" s="198"/>
      <c r="L32" s="269"/>
      <c r="M32" s="67"/>
      <c r="N32" s="39"/>
      <c r="O32" s="59"/>
    </row>
    <row r="33" spans="1:15" ht="25.5">
      <c r="A33" s="46">
        <v>10</v>
      </c>
      <c r="B33" s="255" t="s">
        <v>131</v>
      </c>
      <c r="C33" s="239" t="s">
        <v>134</v>
      </c>
      <c r="D33" s="191" t="s">
        <v>91</v>
      </c>
      <c r="E33" s="191"/>
      <c r="F33" s="247">
        <v>54</v>
      </c>
      <c r="G33" s="250"/>
      <c r="H33" s="247"/>
      <c r="I33" s="191"/>
      <c r="J33" s="247"/>
      <c r="K33" s="191"/>
      <c r="L33" s="247"/>
      <c r="M33" s="47"/>
      <c r="N33" s="59"/>
      <c r="O33" s="59"/>
    </row>
    <row r="34" spans="1:15" ht="15">
      <c r="A34" s="60"/>
      <c r="B34" s="241"/>
      <c r="C34" s="211" t="s">
        <v>62</v>
      </c>
      <c r="D34" s="241" t="s">
        <v>65</v>
      </c>
      <c r="E34" s="241">
        <v>3.16</v>
      </c>
      <c r="F34" s="259">
        <f>F33*E34</f>
        <v>170.64000000000001</v>
      </c>
      <c r="G34" s="260"/>
      <c r="H34" s="259"/>
      <c r="I34" s="241"/>
      <c r="J34" s="259"/>
      <c r="K34" s="241"/>
      <c r="L34" s="259"/>
      <c r="M34" s="61"/>
      <c r="N34" s="39"/>
      <c r="O34" s="59"/>
    </row>
    <row r="35" spans="1:15" ht="15">
      <c r="A35" s="46"/>
      <c r="B35" s="198"/>
      <c r="C35" s="212" t="s">
        <v>135</v>
      </c>
      <c r="D35" s="198" t="s">
        <v>91</v>
      </c>
      <c r="E35" s="198">
        <v>1.25</v>
      </c>
      <c r="F35" s="269">
        <f>F33*E35</f>
        <v>67.5</v>
      </c>
      <c r="G35" s="268"/>
      <c r="H35" s="269"/>
      <c r="I35" s="198"/>
      <c r="J35" s="269"/>
      <c r="K35" s="198"/>
      <c r="L35" s="269"/>
      <c r="M35" s="67"/>
      <c r="N35" s="39"/>
      <c r="O35" s="59"/>
    </row>
    <row r="36" spans="1:15" ht="15">
      <c r="A36" s="46"/>
      <c r="B36" s="198"/>
      <c r="C36" s="212" t="s">
        <v>90</v>
      </c>
      <c r="D36" s="198" t="s">
        <v>2</v>
      </c>
      <c r="E36" s="198">
        <v>0.01</v>
      </c>
      <c r="F36" s="269">
        <f>F33*E36</f>
        <v>0.54</v>
      </c>
      <c r="G36" s="268"/>
      <c r="H36" s="269"/>
      <c r="I36" s="198"/>
      <c r="J36" s="269"/>
      <c r="K36" s="198"/>
      <c r="L36" s="269"/>
      <c r="M36" s="67"/>
      <c r="N36" s="39"/>
      <c r="O36" s="59"/>
    </row>
    <row r="37" spans="1:15" ht="25.5">
      <c r="A37" s="46">
        <v>11</v>
      </c>
      <c r="B37" s="255" t="s">
        <v>254</v>
      </c>
      <c r="C37" s="270" t="s">
        <v>136</v>
      </c>
      <c r="D37" s="191" t="s">
        <v>91</v>
      </c>
      <c r="E37" s="191"/>
      <c r="F37" s="247">
        <v>45</v>
      </c>
      <c r="G37" s="250"/>
      <c r="H37" s="247"/>
      <c r="I37" s="191"/>
      <c r="J37" s="247"/>
      <c r="K37" s="191"/>
      <c r="L37" s="247"/>
      <c r="M37" s="47"/>
      <c r="N37" s="39"/>
      <c r="O37" s="59"/>
    </row>
    <row r="38" spans="1:15" ht="15">
      <c r="A38" s="46"/>
      <c r="B38" s="198"/>
      <c r="C38" s="211" t="s">
        <v>62</v>
      </c>
      <c r="D38" s="241" t="s">
        <v>65</v>
      </c>
      <c r="E38" s="241">
        <v>3</v>
      </c>
      <c r="F38" s="259">
        <f>F37*E38</f>
        <v>135</v>
      </c>
      <c r="G38" s="260"/>
      <c r="H38" s="259"/>
      <c r="I38" s="241"/>
      <c r="J38" s="259"/>
      <c r="K38" s="241"/>
      <c r="L38" s="259"/>
      <c r="M38" s="61"/>
      <c r="N38" s="39"/>
      <c r="O38" s="59"/>
    </row>
    <row r="39" spans="1:15" ht="15">
      <c r="A39" s="46"/>
      <c r="B39" s="198"/>
      <c r="C39" s="212" t="s">
        <v>89</v>
      </c>
      <c r="D39" s="198" t="s">
        <v>91</v>
      </c>
      <c r="E39" s="198">
        <v>1.12</v>
      </c>
      <c r="F39" s="269">
        <f>F37*E39</f>
        <v>50.400000000000006</v>
      </c>
      <c r="G39" s="268"/>
      <c r="H39" s="269"/>
      <c r="I39" s="198"/>
      <c r="J39" s="269"/>
      <c r="K39" s="198"/>
      <c r="L39" s="269"/>
      <c r="M39" s="67"/>
      <c r="N39" s="39"/>
      <c r="O39" s="59"/>
    </row>
    <row r="40" spans="1:15" ht="15">
      <c r="A40" s="46"/>
      <c r="B40" s="198"/>
      <c r="C40" s="212" t="s">
        <v>90</v>
      </c>
      <c r="D40" s="198" t="s">
        <v>2</v>
      </c>
      <c r="E40" s="198">
        <v>0.02</v>
      </c>
      <c r="F40" s="269">
        <f>F37*E40</f>
        <v>0.9</v>
      </c>
      <c r="G40" s="268"/>
      <c r="H40" s="269"/>
      <c r="I40" s="198"/>
      <c r="J40" s="269"/>
      <c r="K40" s="198"/>
      <c r="L40" s="269"/>
      <c r="M40" s="67"/>
      <c r="N40" s="39"/>
      <c r="O40" s="59"/>
    </row>
    <row r="41" spans="1:15" ht="25.5">
      <c r="A41" s="68">
        <v>12</v>
      </c>
      <c r="B41" s="190" t="s">
        <v>137</v>
      </c>
      <c r="C41" s="270" t="s">
        <v>138</v>
      </c>
      <c r="D41" s="190" t="s">
        <v>139</v>
      </c>
      <c r="E41" s="191"/>
      <c r="F41" s="247">
        <v>9</v>
      </c>
      <c r="G41" s="250"/>
      <c r="H41" s="247"/>
      <c r="I41" s="271"/>
      <c r="J41" s="272"/>
      <c r="K41" s="273"/>
      <c r="L41" s="272"/>
      <c r="M41" s="69"/>
      <c r="N41" s="39"/>
      <c r="O41" s="59"/>
    </row>
    <row r="42" spans="1:15" ht="15">
      <c r="A42" s="70"/>
      <c r="B42" s="193"/>
      <c r="C42" s="211" t="s">
        <v>62</v>
      </c>
      <c r="D42" s="193" t="s">
        <v>140</v>
      </c>
      <c r="E42" s="274">
        <v>40.2</v>
      </c>
      <c r="F42" s="275">
        <f>F41*E42</f>
        <v>361.8</v>
      </c>
      <c r="G42" s="276"/>
      <c r="H42" s="274"/>
      <c r="I42" s="277"/>
      <c r="J42" s="278"/>
      <c r="K42" s="279"/>
      <c r="L42" s="278"/>
      <c r="M42" s="72"/>
      <c r="N42" s="39"/>
      <c r="O42" s="59"/>
    </row>
    <row r="43" spans="1:15" ht="15">
      <c r="A43" s="70"/>
      <c r="B43" s="195"/>
      <c r="C43" s="212" t="s">
        <v>69</v>
      </c>
      <c r="D43" s="195" t="s">
        <v>78</v>
      </c>
      <c r="E43" s="185">
        <v>12.9</v>
      </c>
      <c r="F43" s="185">
        <f>F41*E43</f>
        <v>116.10000000000001</v>
      </c>
      <c r="G43" s="185"/>
      <c r="H43" s="180"/>
      <c r="I43" s="280"/>
      <c r="J43" s="281"/>
      <c r="K43" s="282"/>
      <c r="L43" s="281"/>
      <c r="M43" s="76"/>
      <c r="N43" s="39"/>
      <c r="O43" s="59"/>
    </row>
    <row r="44" spans="1:15" ht="25.5">
      <c r="A44" s="70"/>
      <c r="B44" s="199"/>
      <c r="C44" s="213" t="s">
        <v>141</v>
      </c>
      <c r="D44" s="199" t="s">
        <v>113</v>
      </c>
      <c r="E44" s="283">
        <v>110</v>
      </c>
      <c r="F44" s="283">
        <f>E44*F41</f>
        <v>990</v>
      </c>
      <c r="G44" s="283"/>
      <c r="H44" s="245"/>
      <c r="I44" s="284"/>
      <c r="J44" s="285"/>
      <c r="K44" s="286"/>
      <c r="L44" s="285"/>
      <c r="M44" s="78"/>
      <c r="N44" s="39"/>
      <c r="O44" s="59"/>
    </row>
    <row r="45" spans="1:15" ht="15">
      <c r="A45" s="68">
        <v>13</v>
      </c>
      <c r="B45" s="191" t="s">
        <v>255</v>
      </c>
      <c r="C45" s="239" t="s">
        <v>142</v>
      </c>
      <c r="D45" s="190" t="s">
        <v>143</v>
      </c>
      <c r="E45" s="190"/>
      <c r="F45" s="190">
        <v>580</v>
      </c>
      <c r="G45" s="191"/>
      <c r="H45" s="184"/>
      <c r="I45" s="287"/>
      <c r="J45" s="272"/>
      <c r="K45" s="273"/>
      <c r="L45" s="272"/>
      <c r="M45" s="69"/>
      <c r="N45" s="39"/>
      <c r="O45" s="59"/>
    </row>
    <row r="46" spans="1:15" ht="15">
      <c r="A46" s="70"/>
      <c r="B46" s="198"/>
      <c r="C46" s="212" t="s">
        <v>62</v>
      </c>
      <c r="D46" s="195" t="s">
        <v>65</v>
      </c>
      <c r="E46" s="185">
        <v>0.74</v>
      </c>
      <c r="F46" s="180">
        <f>F45*E46</f>
        <v>429.2</v>
      </c>
      <c r="G46" s="185"/>
      <c r="H46" s="180"/>
      <c r="I46" s="288"/>
      <c r="J46" s="281"/>
      <c r="K46" s="282"/>
      <c r="L46" s="281"/>
      <c r="M46" s="76"/>
      <c r="N46" s="39"/>
      <c r="O46" s="59"/>
    </row>
    <row r="47" spans="1:15" ht="15">
      <c r="A47" s="70"/>
      <c r="B47" s="198"/>
      <c r="C47" s="212" t="s">
        <v>69</v>
      </c>
      <c r="D47" s="195" t="s">
        <v>78</v>
      </c>
      <c r="E47" s="185">
        <v>0.0071</v>
      </c>
      <c r="F47" s="180">
        <f>F45*E47</f>
        <v>4.118</v>
      </c>
      <c r="G47" s="280"/>
      <c r="H47" s="180"/>
      <c r="I47" s="280"/>
      <c r="J47" s="281"/>
      <c r="K47" s="281"/>
      <c r="L47" s="281"/>
      <c r="M47" s="76"/>
      <c r="N47" s="39"/>
      <c r="O47" s="59"/>
    </row>
    <row r="48" spans="1:15" ht="15">
      <c r="A48" s="70"/>
      <c r="B48" s="198"/>
      <c r="C48" s="212" t="s">
        <v>144</v>
      </c>
      <c r="D48" s="195" t="s">
        <v>143</v>
      </c>
      <c r="E48" s="185">
        <v>1.02</v>
      </c>
      <c r="F48" s="180">
        <f>F45*E48</f>
        <v>591.6</v>
      </c>
      <c r="G48" s="280"/>
      <c r="H48" s="180"/>
      <c r="I48" s="280"/>
      <c r="J48" s="281"/>
      <c r="K48" s="282"/>
      <c r="L48" s="281"/>
      <c r="M48" s="76"/>
      <c r="N48" s="39"/>
      <c r="O48" s="59"/>
    </row>
    <row r="49" spans="1:15" ht="15">
      <c r="A49" s="70"/>
      <c r="B49" s="198"/>
      <c r="C49" s="212" t="s">
        <v>145</v>
      </c>
      <c r="D49" s="195" t="s">
        <v>146</v>
      </c>
      <c r="E49" s="185">
        <v>0</v>
      </c>
      <c r="F49" s="180">
        <f>F45*E49</f>
        <v>0</v>
      </c>
      <c r="G49" s="289"/>
      <c r="H49" s="180"/>
      <c r="I49" s="280"/>
      <c r="J49" s="281"/>
      <c r="K49" s="282"/>
      <c r="L49" s="281"/>
      <c r="M49" s="76"/>
      <c r="N49" s="39"/>
      <c r="O49" s="59"/>
    </row>
    <row r="50" spans="1:15" ht="15">
      <c r="A50" s="70"/>
      <c r="B50" s="198"/>
      <c r="C50" s="212" t="s">
        <v>147</v>
      </c>
      <c r="D50" s="195" t="s">
        <v>146</v>
      </c>
      <c r="E50" s="185">
        <v>0.0006</v>
      </c>
      <c r="F50" s="180">
        <f>E50*F45</f>
        <v>0.348</v>
      </c>
      <c r="G50" s="289"/>
      <c r="H50" s="180"/>
      <c r="I50" s="280"/>
      <c r="J50" s="281"/>
      <c r="K50" s="282"/>
      <c r="L50" s="281"/>
      <c r="M50" s="76"/>
      <c r="N50" s="39"/>
      <c r="O50" s="59"/>
    </row>
    <row r="51" spans="1:15" ht="15">
      <c r="A51" s="68"/>
      <c r="B51" s="198"/>
      <c r="C51" s="212" t="s">
        <v>90</v>
      </c>
      <c r="D51" s="195" t="s">
        <v>2</v>
      </c>
      <c r="E51" s="185">
        <v>0.096</v>
      </c>
      <c r="F51" s="180">
        <f>F45*E51</f>
        <v>55.68</v>
      </c>
      <c r="G51" s="289"/>
      <c r="H51" s="180"/>
      <c r="I51" s="280"/>
      <c r="J51" s="281"/>
      <c r="K51" s="282"/>
      <c r="L51" s="281"/>
      <c r="M51" s="76"/>
      <c r="N51" s="39"/>
      <c r="O51" s="59"/>
    </row>
    <row r="52" spans="1:15" ht="15">
      <c r="A52" s="68">
        <v>14</v>
      </c>
      <c r="B52" s="255" t="s">
        <v>253</v>
      </c>
      <c r="C52" s="256" t="s">
        <v>129</v>
      </c>
      <c r="D52" s="191" t="s">
        <v>91</v>
      </c>
      <c r="E52" s="191"/>
      <c r="F52" s="191">
        <v>16</v>
      </c>
      <c r="G52" s="185"/>
      <c r="H52" s="180"/>
      <c r="I52" s="185"/>
      <c r="J52" s="185"/>
      <c r="K52" s="185"/>
      <c r="L52" s="185"/>
      <c r="M52" s="47"/>
      <c r="N52" s="39"/>
      <c r="O52" s="59"/>
    </row>
    <row r="53" spans="1:15" ht="15">
      <c r="A53" s="68"/>
      <c r="B53" s="257"/>
      <c r="C53" s="258" t="s">
        <v>62</v>
      </c>
      <c r="D53" s="241" t="s">
        <v>65</v>
      </c>
      <c r="E53" s="259">
        <v>2.06</v>
      </c>
      <c r="F53" s="260">
        <f>F52*E53</f>
        <v>32.96</v>
      </c>
      <c r="G53" s="241"/>
      <c r="H53" s="259"/>
      <c r="I53" s="241"/>
      <c r="J53" s="259"/>
      <c r="K53" s="241"/>
      <c r="L53" s="259"/>
      <c r="M53" s="61"/>
      <c r="N53" s="39"/>
      <c r="O53" s="59"/>
    </row>
    <row r="54" spans="1:15" ht="15">
      <c r="A54" s="68"/>
      <c r="B54" s="242"/>
      <c r="C54" s="261" t="s">
        <v>69</v>
      </c>
      <c r="D54" s="201" t="s">
        <v>2</v>
      </c>
      <c r="E54" s="201">
        <v>0</v>
      </c>
      <c r="F54" s="201">
        <f>F52*E54</f>
        <v>0</v>
      </c>
      <c r="G54" s="201"/>
      <c r="H54" s="262"/>
      <c r="I54" s="201"/>
      <c r="J54" s="201"/>
      <c r="K54" s="201"/>
      <c r="L54" s="262"/>
      <c r="M54" s="63"/>
      <c r="N54" s="39"/>
      <c r="O54" s="59"/>
    </row>
    <row r="55" spans="1:15" ht="25.5">
      <c r="A55" s="68">
        <v>15</v>
      </c>
      <c r="B55" s="255" t="s">
        <v>131</v>
      </c>
      <c r="C55" s="239" t="s">
        <v>134</v>
      </c>
      <c r="D55" s="191" t="s">
        <v>91</v>
      </c>
      <c r="E55" s="191"/>
      <c r="F55" s="247">
        <v>40</v>
      </c>
      <c r="G55" s="250"/>
      <c r="H55" s="247"/>
      <c r="I55" s="191"/>
      <c r="J55" s="247"/>
      <c r="K55" s="191"/>
      <c r="L55" s="247"/>
      <c r="M55" s="47"/>
      <c r="N55" s="39"/>
      <c r="O55" s="59"/>
    </row>
    <row r="56" spans="1:15" ht="15">
      <c r="A56" s="68"/>
      <c r="B56" s="241"/>
      <c r="C56" s="211" t="s">
        <v>62</v>
      </c>
      <c r="D56" s="241" t="s">
        <v>65</v>
      </c>
      <c r="E56" s="241">
        <v>3.16</v>
      </c>
      <c r="F56" s="259">
        <f>F55*E56</f>
        <v>126.4</v>
      </c>
      <c r="G56" s="260"/>
      <c r="H56" s="259"/>
      <c r="I56" s="241"/>
      <c r="J56" s="259"/>
      <c r="K56" s="241"/>
      <c r="L56" s="259"/>
      <c r="M56" s="61"/>
      <c r="N56" s="39"/>
      <c r="O56" s="59"/>
    </row>
    <row r="57" spans="1:15" ht="15">
      <c r="A57" s="68"/>
      <c r="B57" s="198"/>
      <c r="C57" s="212" t="s">
        <v>135</v>
      </c>
      <c r="D57" s="198" t="s">
        <v>91</v>
      </c>
      <c r="E57" s="198">
        <v>1.25</v>
      </c>
      <c r="F57" s="269">
        <f>F55*E57</f>
        <v>50</v>
      </c>
      <c r="G57" s="268"/>
      <c r="H57" s="269"/>
      <c r="I57" s="198"/>
      <c r="J57" s="269"/>
      <c r="K57" s="198"/>
      <c r="L57" s="269"/>
      <c r="M57" s="67"/>
      <c r="N57" s="39"/>
      <c r="O57" s="59"/>
    </row>
    <row r="58" spans="1:15" ht="15.75" thickBot="1">
      <c r="A58" s="68"/>
      <c r="B58" s="198"/>
      <c r="C58" s="212" t="s">
        <v>90</v>
      </c>
      <c r="D58" s="198" t="s">
        <v>2</v>
      </c>
      <c r="E58" s="198">
        <v>0.01</v>
      </c>
      <c r="F58" s="269">
        <f>F55*E58</f>
        <v>0.4</v>
      </c>
      <c r="G58" s="268"/>
      <c r="H58" s="269"/>
      <c r="I58" s="198"/>
      <c r="J58" s="269"/>
      <c r="K58" s="198"/>
      <c r="L58" s="269"/>
      <c r="M58" s="67"/>
      <c r="N58" s="39"/>
      <c r="O58" s="59"/>
    </row>
    <row r="59" spans="1:15" ht="26.25" thickBot="1">
      <c r="A59" s="68">
        <v>16</v>
      </c>
      <c r="B59" s="290" t="s">
        <v>148</v>
      </c>
      <c r="C59" s="291" t="s">
        <v>149</v>
      </c>
      <c r="D59" s="292" t="s">
        <v>91</v>
      </c>
      <c r="E59" s="292"/>
      <c r="F59" s="293">
        <v>16</v>
      </c>
      <c r="G59" s="294"/>
      <c r="H59" s="293"/>
      <c r="I59" s="295"/>
      <c r="J59" s="296"/>
      <c r="K59" s="295"/>
      <c r="L59" s="296"/>
      <c r="M59" s="80"/>
      <c r="N59" s="39"/>
      <c r="O59" s="59"/>
    </row>
    <row r="60" spans="1:15" ht="15">
      <c r="A60" s="68"/>
      <c r="B60" s="241"/>
      <c r="C60" s="211" t="s">
        <v>62</v>
      </c>
      <c r="D60" s="193" t="s">
        <v>65</v>
      </c>
      <c r="E60" s="193">
        <v>3.78</v>
      </c>
      <c r="F60" s="194">
        <f>F59*E60</f>
        <v>60.48</v>
      </c>
      <c r="G60" s="297"/>
      <c r="H60" s="194"/>
      <c r="I60" s="241"/>
      <c r="J60" s="259"/>
      <c r="K60" s="241"/>
      <c r="L60" s="259"/>
      <c r="M60" s="61"/>
      <c r="N60" s="39"/>
      <c r="O60" s="59"/>
    </row>
    <row r="61" spans="1:15" ht="15">
      <c r="A61" s="68"/>
      <c r="B61" s="198"/>
      <c r="C61" s="212" t="s">
        <v>69</v>
      </c>
      <c r="D61" s="195" t="s">
        <v>2</v>
      </c>
      <c r="E61" s="195">
        <v>0.92</v>
      </c>
      <c r="F61" s="196">
        <f>F59*E61</f>
        <v>14.72</v>
      </c>
      <c r="G61" s="197"/>
      <c r="H61" s="196"/>
      <c r="I61" s="269"/>
      <c r="J61" s="269"/>
      <c r="K61" s="198"/>
      <c r="L61" s="269"/>
      <c r="M61" s="67"/>
      <c r="N61" s="39"/>
      <c r="O61" s="59"/>
    </row>
    <row r="62" spans="1:15" ht="15">
      <c r="A62" s="68"/>
      <c r="B62" s="198"/>
      <c r="C62" s="212" t="s">
        <v>150</v>
      </c>
      <c r="D62" s="195" t="s">
        <v>91</v>
      </c>
      <c r="E62" s="298">
        <v>1.015</v>
      </c>
      <c r="F62" s="196">
        <f>F59*E62</f>
        <v>16.24</v>
      </c>
      <c r="G62" s="197"/>
      <c r="H62" s="196"/>
      <c r="I62" s="198"/>
      <c r="J62" s="269"/>
      <c r="K62" s="198"/>
      <c r="L62" s="269"/>
      <c r="M62" s="67"/>
      <c r="N62" s="39"/>
      <c r="O62" s="59"/>
    </row>
    <row r="63" spans="1:15" ht="15">
      <c r="A63" s="68"/>
      <c r="B63" s="198"/>
      <c r="C63" s="212" t="s">
        <v>151</v>
      </c>
      <c r="D63" s="195" t="s">
        <v>91</v>
      </c>
      <c r="E63" s="195"/>
      <c r="F63" s="216">
        <v>0.19</v>
      </c>
      <c r="G63" s="197"/>
      <c r="H63" s="196"/>
      <c r="I63" s="198"/>
      <c r="J63" s="269"/>
      <c r="K63" s="198"/>
      <c r="L63" s="269"/>
      <c r="M63" s="67"/>
      <c r="N63" s="39"/>
      <c r="O63" s="59"/>
    </row>
    <row r="64" spans="1:15" ht="15">
      <c r="A64" s="68"/>
      <c r="B64" s="198"/>
      <c r="C64" s="212" t="s">
        <v>152</v>
      </c>
      <c r="D64" s="195" t="s">
        <v>113</v>
      </c>
      <c r="E64" s="195"/>
      <c r="F64" s="216">
        <v>76</v>
      </c>
      <c r="G64" s="197"/>
      <c r="H64" s="196"/>
      <c r="I64" s="198"/>
      <c r="J64" s="269"/>
      <c r="K64" s="198"/>
      <c r="L64" s="269"/>
      <c r="M64" s="67"/>
      <c r="N64" s="39"/>
      <c r="O64" s="59"/>
    </row>
    <row r="65" spans="1:15" ht="15">
      <c r="A65" s="68"/>
      <c r="B65" s="198"/>
      <c r="C65" s="212" t="s">
        <v>153</v>
      </c>
      <c r="D65" s="195" t="s">
        <v>120</v>
      </c>
      <c r="E65" s="195"/>
      <c r="F65" s="216">
        <v>0.36</v>
      </c>
      <c r="G65" s="197"/>
      <c r="H65" s="196"/>
      <c r="I65" s="198"/>
      <c r="J65" s="269"/>
      <c r="K65" s="198"/>
      <c r="L65" s="269"/>
      <c r="M65" s="67"/>
      <c r="N65" s="39"/>
      <c r="O65" s="59"/>
    </row>
    <row r="66" spans="1:15" ht="15">
      <c r="A66" s="68"/>
      <c r="B66" s="198"/>
      <c r="C66" s="212" t="s">
        <v>154</v>
      </c>
      <c r="D66" s="195" t="s">
        <v>120</v>
      </c>
      <c r="E66" s="195"/>
      <c r="F66" s="196">
        <v>0.051</v>
      </c>
      <c r="G66" s="197"/>
      <c r="H66" s="196"/>
      <c r="I66" s="198"/>
      <c r="J66" s="269"/>
      <c r="K66" s="198"/>
      <c r="L66" s="269"/>
      <c r="M66" s="67"/>
      <c r="N66" s="39"/>
      <c r="O66" s="59"/>
    </row>
    <row r="67" spans="1:15" ht="15">
      <c r="A67" s="68"/>
      <c r="B67" s="201"/>
      <c r="C67" s="213" t="s">
        <v>90</v>
      </c>
      <c r="D67" s="199" t="s">
        <v>2</v>
      </c>
      <c r="E67" s="199">
        <v>0.6</v>
      </c>
      <c r="F67" s="200">
        <f>F59*E67</f>
        <v>9.6</v>
      </c>
      <c r="G67" s="218"/>
      <c r="H67" s="262"/>
      <c r="I67" s="262"/>
      <c r="J67" s="262"/>
      <c r="K67" s="201"/>
      <c r="L67" s="262"/>
      <c r="M67" s="63"/>
      <c r="N67" s="39"/>
      <c r="O67" s="59"/>
    </row>
    <row r="68" spans="1:15" ht="25.5">
      <c r="A68" s="68">
        <v>17</v>
      </c>
      <c r="B68" s="205" t="s">
        <v>256</v>
      </c>
      <c r="C68" s="299" t="s">
        <v>155</v>
      </c>
      <c r="D68" s="205" t="s">
        <v>120</v>
      </c>
      <c r="E68" s="300"/>
      <c r="F68" s="301">
        <v>1.85</v>
      </c>
      <c r="G68" s="283"/>
      <c r="H68" s="245"/>
      <c r="I68" s="284"/>
      <c r="J68" s="285"/>
      <c r="K68" s="286"/>
      <c r="L68" s="285"/>
      <c r="M68" s="83"/>
      <c r="N68" s="39"/>
      <c r="O68" s="59"/>
    </row>
    <row r="69" spans="1:15" ht="15">
      <c r="A69" s="68"/>
      <c r="B69" s="300"/>
      <c r="C69" s="207" t="s">
        <v>62</v>
      </c>
      <c r="D69" s="181" t="s">
        <v>65</v>
      </c>
      <c r="E69" s="300">
        <v>34.9</v>
      </c>
      <c r="F69" s="283">
        <f>E69*F68</f>
        <v>64.565</v>
      </c>
      <c r="G69" s="283"/>
      <c r="H69" s="245"/>
      <c r="I69" s="284"/>
      <c r="J69" s="285"/>
      <c r="K69" s="286"/>
      <c r="L69" s="285"/>
      <c r="M69" s="78"/>
      <c r="N69" s="39"/>
      <c r="O69" s="59"/>
    </row>
    <row r="70" spans="1:15" ht="15">
      <c r="A70" s="68"/>
      <c r="B70" s="300"/>
      <c r="C70" s="207" t="s">
        <v>68</v>
      </c>
      <c r="D70" s="181" t="s">
        <v>78</v>
      </c>
      <c r="E70" s="300">
        <v>4.07</v>
      </c>
      <c r="F70" s="283">
        <f>E70*F68</f>
        <v>7.5295000000000005</v>
      </c>
      <c r="G70" s="283"/>
      <c r="H70" s="245"/>
      <c r="I70" s="284"/>
      <c r="J70" s="285"/>
      <c r="K70" s="286"/>
      <c r="L70" s="285"/>
      <c r="M70" s="78"/>
      <c r="N70" s="39"/>
      <c r="O70" s="59"/>
    </row>
    <row r="71" spans="1:15" ht="15">
      <c r="A71" s="68"/>
      <c r="B71" s="300"/>
      <c r="C71" s="207" t="s">
        <v>156</v>
      </c>
      <c r="D71" s="181" t="s">
        <v>143</v>
      </c>
      <c r="E71" s="300"/>
      <c r="F71" s="283">
        <v>136</v>
      </c>
      <c r="G71" s="245"/>
      <c r="H71" s="245"/>
      <c r="I71" s="284"/>
      <c r="J71" s="285"/>
      <c r="K71" s="286"/>
      <c r="L71" s="285"/>
      <c r="M71" s="78"/>
      <c r="N71" s="39"/>
      <c r="O71" s="59"/>
    </row>
    <row r="72" spans="1:15" ht="15">
      <c r="A72" s="68"/>
      <c r="B72" s="300"/>
      <c r="C72" s="207" t="s">
        <v>157</v>
      </c>
      <c r="D72" s="181" t="s">
        <v>143</v>
      </c>
      <c r="E72" s="300"/>
      <c r="F72" s="283">
        <v>400</v>
      </c>
      <c r="G72" s="245"/>
      <c r="H72" s="245"/>
      <c r="I72" s="284"/>
      <c r="J72" s="285"/>
      <c r="K72" s="286"/>
      <c r="L72" s="285"/>
      <c r="M72" s="78"/>
      <c r="N72" s="39"/>
      <c r="O72" s="59"/>
    </row>
    <row r="73" spans="1:15" ht="15">
      <c r="A73" s="68"/>
      <c r="B73" s="300"/>
      <c r="C73" s="207" t="s">
        <v>158</v>
      </c>
      <c r="D73" s="181" t="s">
        <v>143</v>
      </c>
      <c r="E73" s="300"/>
      <c r="F73" s="283">
        <v>1800</v>
      </c>
      <c r="G73" s="245"/>
      <c r="H73" s="245"/>
      <c r="I73" s="284"/>
      <c r="J73" s="285"/>
      <c r="K73" s="286"/>
      <c r="L73" s="285"/>
      <c r="M73" s="78"/>
      <c r="N73" s="39"/>
      <c r="O73" s="59"/>
    </row>
    <row r="74" spans="1:15" ht="15">
      <c r="A74" s="68"/>
      <c r="B74" s="300"/>
      <c r="C74" s="207" t="s">
        <v>159</v>
      </c>
      <c r="D74" s="181" t="s">
        <v>160</v>
      </c>
      <c r="E74" s="300"/>
      <c r="F74" s="283">
        <v>18.5</v>
      </c>
      <c r="G74" s="283"/>
      <c r="H74" s="245"/>
      <c r="I74" s="284"/>
      <c r="J74" s="285"/>
      <c r="K74" s="286"/>
      <c r="L74" s="285"/>
      <c r="M74" s="78"/>
      <c r="N74" s="39"/>
      <c r="O74" s="59"/>
    </row>
    <row r="75" spans="1:15" ht="15">
      <c r="A75" s="68"/>
      <c r="B75" s="300"/>
      <c r="C75" s="207" t="s">
        <v>161</v>
      </c>
      <c r="D75" s="181" t="s">
        <v>58</v>
      </c>
      <c r="E75" s="300"/>
      <c r="F75" s="283">
        <v>5</v>
      </c>
      <c r="G75" s="283"/>
      <c r="H75" s="245"/>
      <c r="I75" s="284"/>
      <c r="J75" s="285"/>
      <c r="K75" s="286"/>
      <c r="L75" s="285"/>
      <c r="M75" s="78"/>
      <c r="N75" s="39"/>
      <c r="O75" s="59"/>
    </row>
    <row r="76" spans="1:15" ht="15">
      <c r="A76" s="68"/>
      <c r="B76" s="300"/>
      <c r="C76" s="207" t="s">
        <v>90</v>
      </c>
      <c r="D76" s="181" t="s">
        <v>2</v>
      </c>
      <c r="E76" s="300">
        <v>2.78</v>
      </c>
      <c r="F76" s="283">
        <f>E76*F68</f>
        <v>5.143</v>
      </c>
      <c r="G76" s="283"/>
      <c r="H76" s="245"/>
      <c r="I76" s="284"/>
      <c r="J76" s="285"/>
      <c r="K76" s="286"/>
      <c r="L76" s="285"/>
      <c r="M76" s="78"/>
      <c r="N76" s="39"/>
      <c r="O76" s="59"/>
    </row>
    <row r="77" spans="1:15" ht="51">
      <c r="A77" s="46">
        <v>18</v>
      </c>
      <c r="B77" s="205" t="s">
        <v>162</v>
      </c>
      <c r="C77" s="205" t="s">
        <v>163</v>
      </c>
      <c r="D77" s="205" t="s">
        <v>164</v>
      </c>
      <c r="E77" s="206"/>
      <c r="F77" s="182">
        <v>1.8</v>
      </c>
      <c r="G77" s="183"/>
      <c r="H77" s="184"/>
      <c r="I77" s="185"/>
      <c r="J77" s="180"/>
      <c r="K77" s="185"/>
      <c r="L77" s="180"/>
      <c r="M77" s="47"/>
      <c r="N77" s="39"/>
      <c r="O77" s="59"/>
    </row>
    <row r="78" spans="1:15" ht="15">
      <c r="A78" s="56"/>
      <c r="B78" s="205"/>
      <c r="C78" s="207" t="s">
        <v>62</v>
      </c>
      <c r="D78" s="181" t="s">
        <v>65</v>
      </c>
      <c r="E78" s="181">
        <v>68</v>
      </c>
      <c r="F78" s="182">
        <f>E78*F77</f>
        <v>122.4</v>
      </c>
      <c r="G78" s="183"/>
      <c r="H78" s="184"/>
      <c r="I78" s="284"/>
      <c r="J78" s="180"/>
      <c r="K78" s="185"/>
      <c r="L78" s="180"/>
      <c r="M78" s="49"/>
      <c r="N78" s="39"/>
      <c r="O78" s="59"/>
    </row>
    <row r="79" spans="1:15" ht="15">
      <c r="A79" s="56"/>
      <c r="B79" s="205"/>
      <c r="C79" s="207" t="s">
        <v>68</v>
      </c>
      <c r="D79" s="181" t="s">
        <v>78</v>
      </c>
      <c r="E79" s="181">
        <v>0.03</v>
      </c>
      <c r="F79" s="182">
        <f>E79*F77</f>
        <v>0.054</v>
      </c>
      <c r="G79" s="183"/>
      <c r="H79" s="184"/>
      <c r="I79" s="185"/>
      <c r="J79" s="180"/>
      <c r="K79" s="185"/>
      <c r="L79" s="180"/>
      <c r="M79" s="49"/>
      <c r="N79" s="39"/>
      <c r="O79" s="59"/>
    </row>
    <row r="80" spans="1:15" ht="15">
      <c r="A80" s="56"/>
      <c r="B80" s="205"/>
      <c r="C80" s="208" t="s">
        <v>165</v>
      </c>
      <c r="D80" s="181" t="s">
        <v>160</v>
      </c>
      <c r="E80" s="186">
        <v>25.1</v>
      </c>
      <c r="F80" s="182">
        <f>E80*F77</f>
        <v>45.18000000000001</v>
      </c>
      <c r="G80" s="187"/>
      <c r="H80" s="188"/>
      <c r="I80" s="185"/>
      <c r="J80" s="180"/>
      <c r="K80" s="185"/>
      <c r="L80" s="180"/>
      <c r="M80" s="49"/>
      <c r="N80" s="39"/>
      <c r="O80" s="59"/>
    </row>
    <row r="81" spans="1:15" ht="15">
      <c r="A81" s="56"/>
      <c r="B81" s="205"/>
      <c r="C81" s="207" t="s">
        <v>166</v>
      </c>
      <c r="D81" s="181" t="s">
        <v>160</v>
      </c>
      <c r="E81" s="186">
        <v>27</v>
      </c>
      <c r="F81" s="182">
        <f>E81*F77</f>
        <v>48.6</v>
      </c>
      <c r="G81" s="187"/>
      <c r="H81" s="188"/>
      <c r="I81" s="185"/>
      <c r="J81" s="180"/>
      <c r="K81" s="185"/>
      <c r="L81" s="180"/>
      <c r="M81" s="49"/>
      <c r="N81" s="39"/>
      <c r="O81" s="59"/>
    </row>
    <row r="82" spans="1:15" ht="15">
      <c r="A82" s="56"/>
      <c r="B82" s="205"/>
      <c r="C82" s="207" t="s">
        <v>90</v>
      </c>
      <c r="D82" s="181" t="s">
        <v>2</v>
      </c>
      <c r="E82" s="186">
        <v>0.19</v>
      </c>
      <c r="F82" s="182">
        <f>E82*F77</f>
        <v>0.342</v>
      </c>
      <c r="G82" s="187"/>
      <c r="H82" s="188"/>
      <c r="I82" s="185"/>
      <c r="J82" s="180"/>
      <c r="K82" s="185"/>
      <c r="L82" s="180"/>
      <c r="M82" s="49"/>
      <c r="N82" s="39"/>
      <c r="O82" s="59"/>
    </row>
    <row r="83" spans="1:15" ht="25.5">
      <c r="A83" s="56">
        <v>19</v>
      </c>
      <c r="B83" s="255" t="s">
        <v>254</v>
      </c>
      <c r="C83" s="270" t="s">
        <v>167</v>
      </c>
      <c r="D83" s="191" t="s">
        <v>91</v>
      </c>
      <c r="E83" s="191"/>
      <c r="F83" s="250">
        <v>135</v>
      </c>
      <c r="G83" s="250"/>
      <c r="H83" s="247"/>
      <c r="I83" s="191"/>
      <c r="J83" s="247"/>
      <c r="K83" s="191"/>
      <c r="L83" s="247"/>
      <c r="M83" s="47"/>
      <c r="N83" s="39"/>
      <c r="O83" s="59"/>
    </row>
    <row r="84" spans="1:15" ht="15">
      <c r="A84" s="56"/>
      <c r="B84" s="198"/>
      <c r="C84" s="211" t="s">
        <v>62</v>
      </c>
      <c r="D84" s="241" t="s">
        <v>65</v>
      </c>
      <c r="E84" s="241">
        <v>3</v>
      </c>
      <c r="F84" s="259">
        <f>F83*E84</f>
        <v>405</v>
      </c>
      <c r="G84" s="260"/>
      <c r="H84" s="259"/>
      <c r="I84" s="241"/>
      <c r="J84" s="259"/>
      <c r="K84" s="241"/>
      <c r="L84" s="259"/>
      <c r="M84" s="61"/>
      <c r="N84" s="39"/>
      <c r="O84" s="59"/>
    </row>
    <row r="85" spans="1:15" ht="15">
      <c r="A85" s="56"/>
      <c r="B85" s="198"/>
      <c r="C85" s="212" t="s">
        <v>133</v>
      </c>
      <c r="D85" s="198" t="s">
        <v>91</v>
      </c>
      <c r="E85" s="198">
        <v>1.12</v>
      </c>
      <c r="F85" s="269">
        <f>F83*E85</f>
        <v>151.20000000000002</v>
      </c>
      <c r="G85" s="268"/>
      <c r="H85" s="269"/>
      <c r="I85" s="198"/>
      <c r="J85" s="269"/>
      <c r="K85" s="198"/>
      <c r="L85" s="269"/>
      <c r="M85" s="67"/>
      <c r="N85" s="39"/>
      <c r="O85" s="59"/>
    </row>
    <row r="86" spans="1:15" ht="15">
      <c r="A86" s="56"/>
      <c r="B86" s="198"/>
      <c r="C86" s="212" t="s">
        <v>90</v>
      </c>
      <c r="D86" s="198" t="s">
        <v>2</v>
      </c>
      <c r="E86" s="198">
        <v>0.02</v>
      </c>
      <c r="F86" s="269">
        <f>F83*E86</f>
        <v>2.7</v>
      </c>
      <c r="G86" s="268"/>
      <c r="H86" s="269"/>
      <c r="I86" s="198"/>
      <c r="J86" s="269"/>
      <c r="K86" s="198"/>
      <c r="L86" s="269"/>
      <c r="M86" s="67"/>
      <c r="N86" s="39"/>
      <c r="O86" s="59"/>
    </row>
    <row r="87" spans="1:15" ht="25.5">
      <c r="A87" s="56">
        <v>20</v>
      </c>
      <c r="B87" s="255" t="s">
        <v>131</v>
      </c>
      <c r="C87" s="239" t="s">
        <v>134</v>
      </c>
      <c r="D87" s="191" t="s">
        <v>91</v>
      </c>
      <c r="E87" s="191"/>
      <c r="F87" s="247">
        <v>90</v>
      </c>
      <c r="G87" s="250"/>
      <c r="H87" s="247"/>
      <c r="I87" s="191"/>
      <c r="J87" s="247"/>
      <c r="K87" s="191"/>
      <c r="L87" s="247"/>
      <c r="M87" s="47"/>
      <c r="N87" s="39"/>
      <c r="O87" s="59"/>
    </row>
    <row r="88" spans="1:15" ht="15">
      <c r="A88" s="56"/>
      <c r="B88" s="241"/>
      <c r="C88" s="211" t="s">
        <v>62</v>
      </c>
      <c r="D88" s="241" t="s">
        <v>65</v>
      </c>
      <c r="E88" s="241">
        <v>3.16</v>
      </c>
      <c r="F88" s="259">
        <f>F87*E88</f>
        <v>284.40000000000003</v>
      </c>
      <c r="G88" s="260"/>
      <c r="H88" s="259"/>
      <c r="I88" s="241"/>
      <c r="J88" s="259"/>
      <c r="K88" s="241"/>
      <c r="L88" s="259"/>
      <c r="M88" s="61"/>
      <c r="N88" s="39"/>
      <c r="O88" s="59"/>
    </row>
    <row r="89" spans="1:15" ht="15">
      <c r="A89" s="56"/>
      <c r="B89" s="198"/>
      <c r="C89" s="212" t="s">
        <v>135</v>
      </c>
      <c r="D89" s="198" t="s">
        <v>91</v>
      </c>
      <c r="E89" s="198">
        <v>1.25</v>
      </c>
      <c r="F89" s="269">
        <f>F87*E89</f>
        <v>112.5</v>
      </c>
      <c r="G89" s="268"/>
      <c r="H89" s="269"/>
      <c r="I89" s="198"/>
      <c r="J89" s="269"/>
      <c r="K89" s="198"/>
      <c r="L89" s="269"/>
      <c r="M89" s="67"/>
      <c r="N89" s="39"/>
      <c r="O89" s="59"/>
    </row>
    <row r="90" spans="1:15" ht="15">
      <c r="A90" s="56"/>
      <c r="B90" s="198"/>
      <c r="C90" s="212" t="s">
        <v>90</v>
      </c>
      <c r="D90" s="198" t="s">
        <v>2</v>
      </c>
      <c r="E90" s="198">
        <v>0.01</v>
      </c>
      <c r="F90" s="269">
        <f>F87*E90</f>
        <v>0.9</v>
      </c>
      <c r="G90" s="268"/>
      <c r="H90" s="269"/>
      <c r="I90" s="198"/>
      <c r="J90" s="269"/>
      <c r="K90" s="198"/>
      <c r="L90" s="269"/>
      <c r="M90" s="67"/>
      <c r="N90" s="39"/>
      <c r="O90" s="59"/>
    </row>
    <row r="91" spans="1:15" ht="51">
      <c r="A91" s="45">
        <v>21</v>
      </c>
      <c r="B91" s="191" t="s">
        <v>168</v>
      </c>
      <c r="C91" s="190" t="s">
        <v>169</v>
      </c>
      <c r="D91" s="190" t="s">
        <v>91</v>
      </c>
      <c r="E91" s="190"/>
      <c r="F91" s="184">
        <v>8.8</v>
      </c>
      <c r="G91" s="184"/>
      <c r="H91" s="184"/>
      <c r="I91" s="273"/>
      <c r="J91" s="247"/>
      <c r="K91" s="273"/>
      <c r="L91" s="272"/>
      <c r="M91" s="47"/>
      <c r="N91" s="39"/>
      <c r="O91" s="59"/>
    </row>
    <row r="92" spans="1:15" ht="15">
      <c r="A92" s="46" t="s">
        <v>46</v>
      </c>
      <c r="B92" s="185"/>
      <c r="C92" s="182" t="s">
        <v>62</v>
      </c>
      <c r="D92" s="182" t="s">
        <v>65</v>
      </c>
      <c r="E92" s="182">
        <v>2.9</v>
      </c>
      <c r="F92" s="187">
        <f>E92*F91</f>
        <v>25.52</v>
      </c>
      <c r="G92" s="188"/>
      <c r="H92" s="188"/>
      <c r="I92" s="281"/>
      <c r="J92" s="180"/>
      <c r="K92" s="282"/>
      <c r="L92" s="281"/>
      <c r="M92" s="49"/>
      <c r="N92" s="39"/>
      <c r="O92" s="59"/>
    </row>
    <row r="93" spans="1:15" ht="15">
      <c r="A93" s="45"/>
      <c r="B93" s="185">
        <v>14.282</v>
      </c>
      <c r="C93" s="182" t="s">
        <v>170</v>
      </c>
      <c r="D93" s="182" t="s">
        <v>2</v>
      </c>
      <c r="E93" s="182">
        <v>0</v>
      </c>
      <c r="F93" s="187">
        <f>E93*F91</f>
        <v>0</v>
      </c>
      <c r="G93" s="188"/>
      <c r="H93" s="188"/>
      <c r="I93" s="282"/>
      <c r="J93" s="180"/>
      <c r="K93" s="282"/>
      <c r="L93" s="281"/>
      <c r="M93" s="49"/>
      <c r="N93" s="39"/>
      <c r="O93" s="59"/>
    </row>
    <row r="94" spans="1:15" ht="15">
      <c r="A94" s="45"/>
      <c r="B94" s="185" t="s">
        <v>171</v>
      </c>
      <c r="C94" s="182" t="s">
        <v>172</v>
      </c>
      <c r="D94" s="182" t="s">
        <v>91</v>
      </c>
      <c r="E94" s="182">
        <v>1.02</v>
      </c>
      <c r="F94" s="187">
        <f>E94*F91</f>
        <v>8.976</v>
      </c>
      <c r="G94" s="188"/>
      <c r="H94" s="188"/>
      <c r="I94" s="282"/>
      <c r="J94" s="180"/>
      <c r="K94" s="282"/>
      <c r="L94" s="281"/>
      <c r="M94" s="49"/>
      <c r="N94" s="39"/>
      <c r="O94" s="59"/>
    </row>
    <row r="95" spans="1:15" ht="15">
      <c r="A95" s="45"/>
      <c r="B95" s="185"/>
      <c r="C95" s="212" t="s">
        <v>154</v>
      </c>
      <c r="D95" s="195" t="s">
        <v>143</v>
      </c>
      <c r="E95" s="195"/>
      <c r="F95" s="196">
        <v>897</v>
      </c>
      <c r="G95" s="197"/>
      <c r="H95" s="196"/>
      <c r="I95" s="198"/>
      <c r="J95" s="269"/>
      <c r="K95" s="198"/>
      <c r="L95" s="269"/>
      <c r="M95" s="67"/>
      <c r="N95" s="39"/>
      <c r="O95" s="59"/>
    </row>
    <row r="96" spans="1:15" ht="15">
      <c r="A96" s="45"/>
      <c r="B96" s="185"/>
      <c r="C96" s="182" t="s">
        <v>90</v>
      </c>
      <c r="D96" s="182" t="s">
        <v>2</v>
      </c>
      <c r="E96" s="182">
        <v>0.88</v>
      </c>
      <c r="F96" s="187">
        <f>E96*F91</f>
        <v>7.744000000000001</v>
      </c>
      <c r="G96" s="188"/>
      <c r="H96" s="188"/>
      <c r="I96" s="282"/>
      <c r="J96" s="180"/>
      <c r="K96" s="282"/>
      <c r="L96" s="281"/>
      <c r="M96" s="49"/>
      <c r="N96" s="39"/>
      <c r="O96" s="59"/>
    </row>
    <row r="97" spans="1:15" ht="25.5">
      <c r="A97" s="45">
        <v>22</v>
      </c>
      <c r="B97" s="191" t="s">
        <v>257</v>
      </c>
      <c r="C97" s="190" t="s">
        <v>173</v>
      </c>
      <c r="D97" s="190" t="s">
        <v>113</v>
      </c>
      <c r="E97" s="190"/>
      <c r="F97" s="183">
        <v>88</v>
      </c>
      <c r="G97" s="183"/>
      <c r="H97" s="184"/>
      <c r="I97" s="273"/>
      <c r="J97" s="247"/>
      <c r="K97" s="273"/>
      <c r="L97" s="272"/>
      <c r="M97" s="47"/>
      <c r="N97" s="39"/>
      <c r="O97" s="59"/>
    </row>
    <row r="98" spans="1:15" ht="15">
      <c r="A98" s="45"/>
      <c r="B98" s="185"/>
      <c r="C98" s="182" t="s">
        <v>62</v>
      </c>
      <c r="D98" s="182" t="s">
        <v>65</v>
      </c>
      <c r="E98" s="182">
        <v>0.755</v>
      </c>
      <c r="F98" s="187">
        <f>E98*F97</f>
        <v>66.44</v>
      </c>
      <c r="G98" s="187"/>
      <c r="H98" s="188"/>
      <c r="I98" s="281"/>
      <c r="J98" s="180"/>
      <c r="K98" s="282"/>
      <c r="L98" s="281"/>
      <c r="M98" s="49"/>
      <c r="N98" s="39"/>
      <c r="O98" s="59"/>
    </row>
    <row r="99" spans="1:15" ht="15">
      <c r="A99" s="45"/>
      <c r="B99" s="185" t="s">
        <v>117</v>
      </c>
      <c r="C99" s="182" t="s">
        <v>174</v>
      </c>
      <c r="D99" s="182" t="s">
        <v>113</v>
      </c>
      <c r="E99" s="182">
        <v>0.0075</v>
      </c>
      <c r="F99" s="187">
        <f>E99*F97</f>
        <v>0.6599999999999999</v>
      </c>
      <c r="G99" s="187"/>
      <c r="H99" s="188"/>
      <c r="I99" s="282"/>
      <c r="J99" s="180"/>
      <c r="K99" s="282"/>
      <c r="L99" s="281"/>
      <c r="M99" s="49"/>
      <c r="N99" s="39"/>
      <c r="O99" s="59"/>
    </row>
    <row r="100" spans="1:15" ht="15">
      <c r="A100" s="45"/>
      <c r="B100" s="185"/>
      <c r="C100" s="182" t="s">
        <v>175</v>
      </c>
      <c r="D100" s="182" t="s">
        <v>160</v>
      </c>
      <c r="E100" s="182">
        <v>0.63</v>
      </c>
      <c r="F100" s="187">
        <f>E100*F97</f>
        <v>55.44</v>
      </c>
      <c r="G100" s="187"/>
      <c r="H100" s="188"/>
      <c r="I100" s="282"/>
      <c r="J100" s="180"/>
      <c r="K100" s="282"/>
      <c r="L100" s="281"/>
      <c r="M100" s="49"/>
      <c r="N100" s="39"/>
      <c r="O100" s="59"/>
    </row>
    <row r="101" spans="1:15" ht="15">
      <c r="A101" s="45"/>
      <c r="B101" s="185"/>
      <c r="C101" s="182" t="s">
        <v>176</v>
      </c>
      <c r="D101" s="182" t="s">
        <v>91</v>
      </c>
      <c r="E101" s="182"/>
      <c r="F101" s="187">
        <v>3.5</v>
      </c>
      <c r="G101" s="187"/>
      <c r="H101" s="188"/>
      <c r="I101" s="282"/>
      <c r="J101" s="180"/>
      <c r="K101" s="282"/>
      <c r="L101" s="281"/>
      <c r="M101" s="49"/>
      <c r="N101" s="39"/>
      <c r="O101" s="59"/>
    </row>
    <row r="102" spans="1:15" ht="15">
      <c r="A102" s="56">
        <v>23</v>
      </c>
      <c r="B102" s="302" t="s">
        <v>264</v>
      </c>
      <c r="C102" s="238" t="s">
        <v>177</v>
      </c>
      <c r="D102" s="189" t="s">
        <v>120</v>
      </c>
      <c r="E102" s="189"/>
      <c r="F102" s="190">
        <v>0.39</v>
      </c>
      <c r="G102" s="185"/>
      <c r="H102" s="185"/>
      <c r="I102" s="182"/>
      <c r="J102" s="182"/>
      <c r="K102" s="182"/>
      <c r="L102" s="187"/>
      <c r="M102" s="58"/>
      <c r="N102" s="87"/>
      <c r="O102" s="59"/>
    </row>
    <row r="103" spans="1:15" ht="15">
      <c r="A103" s="56"/>
      <c r="B103" s="303"/>
      <c r="C103" s="304" t="s">
        <v>62</v>
      </c>
      <c r="D103" s="305" t="s">
        <v>65</v>
      </c>
      <c r="E103" s="305">
        <v>62.6</v>
      </c>
      <c r="F103" s="182">
        <f>E103*F102</f>
        <v>24.414</v>
      </c>
      <c r="G103" s="185"/>
      <c r="H103" s="185"/>
      <c r="I103" s="188"/>
      <c r="J103" s="182"/>
      <c r="K103" s="182"/>
      <c r="L103" s="187"/>
      <c r="M103" s="86"/>
      <c r="N103" s="87"/>
      <c r="O103" s="59"/>
    </row>
    <row r="104" spans="1:15" ht="15">
      <c r="A104" s="56"/>
      <c r="B104" s="303"/>
      <c r="C104" s="304" t="s">
        <v>68</v>
      </c>
      <c r="D104" s="305" t="s">
        <v>78</v>
      </c>
      <c r="E104" s="305">
        <v>1</v>
      </c>
      <c r="F104" s="182">
        <f>E104*F102</f>
        <v>0.39</v>
      </c>
      <c r="G104" s="185"/>
      <c r="H104" s="191"/>
      <c r="I104" s="190"/>
      <c r="J104" s="190"/>
      <c r="K104" s="182"/>
      <c r="L104" s="187"/>
      <c r="M104" s="85"/>
      <c r="N104" s="39"/>
      <c r="O104" s="59"/>
    </row>
    <row r="105" spans="1:15" ht="15">
      <c r="A105" s="56"/>
      <c r="B105" s="303"/>
      <c r="C105" s="304" t="s">
        <v>178</v>
      </c>
      <c r="D105" s="305" t="s">
        <v>120</v>
      </c>
      <c r="E105" s="305"/>
      <c r="F105" s="182">
        <v>0.05</v>
      </c>
      <c r="G105" s="185"/>
      <c r="H105" s="185"/>
      <c r="I105" s="182"/>
      <c r="J105" s="182"/>
      <c r="K105" s="182"/>
      <c r="L105" s="187"/>
      <c r="M105" s="85"/>
      <c r="N105" s="87"/>
      <c r="O105" s="59"/>
    </row>
    <row r="106" spans="1:15" ht="15">
      <c r="A106" s="56"/>
      <c r="B106" s="303"/>
      <c r="C106" s="304" t="s">
        <v>179</v>
      </c>
      <c r="D106" s="305" t="s">
        <v>91</v>
      </c>
      <c r="E106" s="306">
        <v>0.072</v>
      </c>
      <c r="F106" s="182">
        <f>E106*F102</f>
        <v>0.028079999999999997</v>
      </c>
      <c r="G106" s="185"/>
      <c r="H106" s="185"/>
      <c r="I106" s="182"/>
      <c r="J106" s="182"/>
      <c r="K106" s="182"/>
      <c r="L106" s="187"/>
      <c r="M106" s="85"/>
      <c r="N106" s="39"/>
      <c r="O106" s="59"/>
    </row>
    <row r="107" spans="1:15" ht="15">
      <c r="A107" s="56"/>
      <c r="B107" s="303"/>
      <c r="C107" s="207" t="s">
        <v>180</v>
      </c>
      <c r="D107" s="181" t="s">
        <v>143</v>
      </c>
      <c r="E107" s="300"/>
      <c r="F107" s="283">
        <v>60</v>
      </c>
      <c r="G107" s="245"/>
      <c r="H107" s="245"/>
      <c r="I107" s="284"/>
      <c r="J107" s="285"/>
      <c r="K107" s="286"/>
      <c r="L107" s="285"/>
      <c r="M107" s="78"/>
      <c r="N107" s="39"/>
      <c r="O107" s="59"/>
    </row>
    <row r="108" spans="1:15" ht="15">
      <c r="A108" s="56"/>
      <c r="B108" s="303"/>
      <c r="C108" s="207" t="s">
        <v>157</v>
      </c>
      <c r="D108" s="181" t="s">
        <v>143</v>
      </c>
      <c r="E108" s="300"/>
      <c r="F108" s="283">
        <v>45</v>
      </c>
      <c r="G108" s="245"/>
      <c r="H108" s="245"/>
      <c r="I108" s="284"/>
      <c r="J108" s="285"/>
      <c r="K108" s="286"/>
      <c r="L108" s="285"/>
      <c r="M108" s="78"/>
      <c r="N108" s="39"/>
      <c r="O108" s="59"/>
    </row>
    <row r="109" spans="1:15" ht="15">
      <c r="A109" s="56"/>
      <c r="B109" s="303"/>
      <c r="C109" s="207" t="s">
        <v>181</v>
      </c>
      <c r="D109" s="181" t="s">
        <v>143</v>
      </c>
      <c r="E109" s="300"/>
      <c r="F109" s="283">
        <v>12</v>
      </c>
      <c r="G109" s="245"/>
      <c r="H109" s="245"/>
      <c r="I109" s="284"/>
      <c r="J109" s="285"/>
      <c r="K109" s="286"/>
      <c r="L109" s="285"/>
      <c r="M109" s="78"/>
      <c r="N109" s="39"/>
      <c r="O109" s="59"/>
    </row>
    <row r="110" spans="1:15" ht="15">
      <c r="A110" s="56"/>
      <c r="B110" s="303"/>
      <c r="C110" s="207" t="s">
        <v>159</v>
      </c>
      <c r="D110" s="181" t="s">
        <v>160</v>
      </c>
      <c r="E110" s="300"/>
      <c r="F110" s="283">
        <v>10</v>
      </c>
      <c r="G110" s="283"/>
      <c r="H110" s="245"/>
      <c r="I110" s="284"/>
      <c r="J110" s="285"/>
      <c r="K110" s="286"/>
      <c r="L110" s="285"/>
      <c r="M110" s="78"/>
      <c r="N110" s="39"/>
      <c r="O110" s="59"/>
    </row>
    <row r="111" spans="1:15" ht="15">
      <c r="A111" s="56"/>
      <c r="B111" s="303"/>
      <c r="C111" s="304" t="s">
        <v>182</v>
      </c>
      <c r="D111" s="305" t="s">
        <v>143</v>
      </c>
      <c r="E111" s="306"/>
      <c r="F111" s="182">
        <v>90</v>
      </c>
      <c r="G111" s="185"/>
      <c r="H111" s="185"/>
      <c r="I111" s="182"/>
      <c r="J111" s="182"/>
      <c r="K111" s="182"/>
      <c r="L111" s="187"/>
      <c r="M111" s="85"/>
      <c r="N111" s="39"/>
      <c r="O111" s="59"/>
    </row>
    <row r="112" spans="1:15" ht="51">
      <c r="A112" s="45">
        <v>24</v>
      </c>
      <c r="B112" s="205" t="s">
        <v>162</v>
      </c>
      <c r="C112" s="205" t="s">
        <v>163</v>
      </c>
      <c r="D112" s="205" t="s">
        <v>164</v>
      </c>
      <c r="E112" s="206"/>
      <c r="F112" s="182">
        <v>0.18</v>
      </c>
      <c r="G112" s="183"/>
      <c r="H112" s="184"/>
      <c r="I112" s="185"/>
      <c r="J112" s="180"/>
      <c r="K112" s="185"/>
      <c r="L112" s="180"/>
      <c r="M112" s="47"/>
      <c r="N112" s="39"/>
      <c r="O112" s="59"/>
    </row>
    <row r="113" spans="1:15" ht="15">
      <c r="A113" s="56"/>
      <c r="B113" s="205"/>
      <c r="C113" s="207" t="s">
        <v>62</v>
      </c>
      <c r="D113" s="181" t="s">
        <v>65</v>
      </c>
      <c r="E113" s="181">
        <v>68</v>
      </c>
      <c r="F113" s="182">
        <f>E113*F112</f>
        <v>12.24</v>
      </c>
      <c r="G113" s="183"/>
      <c r="H113" s="184"/>
      <c r="I113" s="180"/>
      <c r="J113" s="180"/>
      <c r="K113" s="185"/>
      <c r="L113" s="180"/>
      <c r="M113" s="49"/>
      <c r="N113" s="39"/>
      <c r="O113" s="59"/>
    </row>
    <row r="114" spans="1:15" ht="15">
      <c r="A114" s="56"/>
      <c r="B114" s="205"/>
      <c r="C114" s="207" t="s">
        <v>68</v>
      </c>
      <c r="D114" s="181" t="s">
        <v>78</v>
      </c>
      <c r="E114" s="181">
        <v>0.03</v>
      </c>
      <c r="F114" s="182">
        <f>E114*F112</f>
        <v>0.005399999999999999</v>
      </c>
      <c r="G114" s="183"/>
      <c r="H114" s="184"/>
      <c r="I114" s="185"/>
      <c r="J114" s="180"/>
      <c r="K114" s="185"/>
      <c r="L114" s="180"/>
      <c r="M114" s="49"/>
      <c r="N114" s="39"/>
      <c r="O114" s="59"/>
    </row>
    <row r="115" spans="1:15" ht="15">
      <c r="A115" s="56"/>
      <c r="B115" s="205"/>
      <c r="C115" s="208" t="s">
        <v>165</v>
      </c>
      <c r="D115" s="181" t="s">
        <v>160</v>
      </c>
      <c r="E115" s="186">
        <v>25.1</v>
      </c>
      <c r="F115" s="182">
        <f>E115*F112</f>
        <v>4.518</v>
      </c>
      <c r="G115" s="187"/>
      <c r="H115" s="188"/>
      <c r="I115" s="185"/>
      <c r="J115" s="180"/>
      <c r="K115" s="185"/>
      <c r="L115" s="180"/>
      <c r="M115" s="49"/>
      <c r="N115" s="39"/>
      <c r="O115" s="59"/>
    </row>
    <row r="116" spans="1:15" ht="15">
      <c r="A116" s="56"/>
      <c r="B116" s="205"/>
      <c r="C116" s="207" t="s">
        <v>166</v>
      </c>
      <c r="D116" s="181" t="s">
        <v>160</v>
      </c>
      <c r="E116" s="186">
        <v>27</v>
      </c>
      <c r="F116" s="182">
        <f>E116*F112</f>
        <v>4.859999999999999</v>
      </c>
      <c r="G116" s="187"/>
      <c r="H116" s="188"/>
      <c r="I116" s="185"/>
      <c r="J116" s="180"/>
      <c r="K116" s="185"/>
      <c r="L116" s="180"/>
      <c r="M116" s="49"/>
      <c r="N116" s="39"/>
      <c r="O116" s="59"/>
    </row>
    <row r="117" spans="1:15" ht="15">
      <c r="A117" s="56"/>
      <c r="B117" s="205"/>
      <c r="C117" s="207" t="s">
        <v>90</v>
      </c>
      <c r="D117" s="181" t="s">
        <v>2</v>
      </c>
      <c r="E117" s="186">
        <v>0.19</v>
      </c>
      <c r="F117" s="182">
        <f>E117*F112</f>
        <v>0.0342</v>
      </c>
      <c r="G117" s="187"/>
      <c r="H117" s="188"/>
      <c r="I117" s="185"/>
      <c r="J117" s="180"/>
      <c r="K117" s="185"/>
      <c r="L117" s="180"/>
      <c r="M117" s="49"/>
      <c r="N117" s="39"/>
      <c r="O117" s="59"/>
    </row>
    <row r="118" spans="1:15" ht="25.5">
      <c r="A118" s="45">
        <v>25</v>
      </c>
      <c r="B118" s="205" t="s">
        <v>258</v>
      </c>
      <c r="C118" s="205" t="s">
        <v>183</v>
      </c>
      <c r="D118" s="205" t="s">
        <v>164</v>
      </c>
      <c r="E118" s="206"/>
      <c r="F118" s="182">
        <v>0.21</v>
      </c>
      <c r="G118" s="183"/>
      <c r="H118" s="184"/>
      <c r="I118" s="185"/>
      <c r="J118" s="180"/>
      <c r="K118" s="185"/>
      <c r="L118" s="180"/>
      <c r="M118" s="47"/>
      <c r="N118" s="39"/>
      <c r="O118" s="59"/>
    </row>
    <row r="119" spans="1:15" ht="15">
      <c r="A119" s="56"/>
      <c r="B119" s="205"/>
      <c r="C119" s="207" t="s">
        <v>62</v>
      </c>
      <c r="D119" s="181" t="s">
        <v>65</v>
      </c>
      <c r="E119" s="181">
        <v>49.2</v>
      </c>
      <c r="F119" s="182">
        <f>E119*F118</f>
        <v>10.332</v>
      </c>
      <c r="G119" s="183"/>
      <c r="H119" s="184"/>
      <c r="I119" s="180"/>
      <c r="J119" s="180"/>
      <c r="K119" s="185"/>
      <c r="L119" s="180"/>
      <c r="M119" s="49"/>
      <c r="N119" s="39"/>
      <c r="O119" s="59"/>
    </row>
    <row r="120" spans="1:15" ht="15">
      <c r="A120" s="56"/>
      <c r="B120" s="205"/>
      <c r="C120" s="207" t="s">
        <v>68</v>
      </c>
      <c r="D120" s="181" t="s">
        <v>78</v>
      </c>
      <c r="E120" s="181">
        <v>0.69</v>
      </c>
      <c r="F120" s="182">
        <f>E120*F118</f>
        <v>0.14489999999999997</v>
      </c>
      <c r="G120" s="183"/>
      <c r="H120" s="184"/>
      <c r="I120" s="185"/>
      <c r="J120" s="180"/>
      <c r="K120" s="185"/>
      <c r="L120" s="180"/>
      <c r="M120" s="49"/>
      <c r="N120" s="39"/>
      <c r="O120" s="59"/>
    </row>
    <row r="121" spans="1:15" ht="15">
      <c r="A121" s="56"/>
      <c r="B121" s="205"/>
      <c r="C121" s="208" t="s">
        <v>184</v>
      </c>
      <c r="D121" s="181" t="s">
        <v>160</v>
      </c>
      <c r="E121" s="186">
        <v>24.1</v>
      </c>
      <c r="F121" s="182">
        <f>E121*F118</f>
        <v>5.061</v>
      </c>
      <c r="G121" s="187"/>
      <c r="H121" s="188"/>
      <c r="I121" s="185"/>
      <c r="J121" s="180"/>
      <c r="K121" s="185"/>
      <c r="L121" s="180"/>
      <c r="M121" s="49"/>
      <c r="N121" s="39"/>
      <c r="O121" s="59"/>
    </row>
    <row r="122" spans="1:15" ht="15">
      <c r="A122" s="56"/>
      <c r="B122" s="205"/>
      <c r="C122" s="207" t="s">
        <v>166</v>
      </c>
      <c r="D122" s="181" t="s">
        <v>160</v>
      </c>
      <c r="E122" s="186">
        <v>11.6</v>
      </c>
      <c r="F122" s="182">
        <f>E122*F118</f>
        <v>2.436</v>
      </c>
      <c r="G122" s="187"/>
      <c r="H122" s="188"/>
      <c r="I122" s="185"/>
      <c r="J122" s="180"/>
      <c r="K122" s="185"/>
      <c r="L122" s="180"/>
      <c r="M122" s="49"/>
      <c r="N122" s="39"/>
      <c r="O122" s="59"/>
    </row>
    <row r="123" spans="1:15" ht="15">
      <c r="A123" s="56"/>
      <c r="B123" s="205"/>
      <c r="C123" s="207" t="s">
        <v>90</v>
      </c>
      <c r="D123" s="181" t="s">
        <v>2</v>
      </c>
      <c r="E123" s="186">
        <v>0.7</v>
      </c>
      <c r="F123" s="182">
        <f>E123*F118</f>
        <v>0.147</v>
      </c>
      <c r="G123" s="187"/>
      <c r="H123" s="188"/>
      <c r="I123" s="185"/>
      <c r="J123" s="180"/>
      <c r="K123" s="185"/>
      <c r="L123" s="180"/>
      <c r="M123" s="49"/>
      <c r="N123" s="39"/>
      <c r="O123" s="59"/>
    </row>
    <row r="124" spans="1:15" ht="15">
      <c r="A124" s="45">
        <v>26</v>
      </c>
      <c r="B124" s="209" t="s">
        <v>117</v>
      </c>
      <c r="C124" s="209" t="s">
        <v>185</v>
      </c>
      <c r="D124" s="209" t="s">
        <v>58</v>
      </c>
      <c r="E124" s="189"/>
      <c r="F124" s="190">
        <v>12</v>
      </c>
      <c r="G124" s="191"/>
      <c r="H124" s="191"/>
      <c r="I124" s="190"/>
      <c r="J124" s="190"/>
      <c r="K124" s="190"/>
      <c r="L124" s="183"/>
      <c r="M124" s="84"/>
      <c r="N124" s="39"/>
      <c r="O124" s="59"/>
    </row>
    <row r="125" spans="1:15" ht="15">
      <c r="A125" s="45"/>
      <c r="B125" s="209"/>
      <c r="C125" s="210" t="s">
        <v>186</v>
      </c>
      <c r="D125" s="192"/>
      <c r="E125" s="192"/>
      <c r="F125" s="192"/>
      <c r="G125" s="192"/>
      <c r="H125" s="192"/>
      <c r="I125" s="192"/>
      <c r="J125" s="192"/>
      <c r="K125" s="192"/>
      <c r="L125" s="307"/>
      <c r="M125" s="84"/>
      <c r="N125" s="39"/>
      <c r="O125" s="59"/>
    </row>
    <row r="126" spans="1:15" ht="15">
      <c r="A126" s="45">
        <v>27</v>
      </c>
      <c r="B126" s="209" t="s">
        <v>187</v>
      </c>
      <c r="C126" s="209" t="s">
        <v>188</v>
      </c>
      <c r="D126" s="209" t="s">
        <v>113</v>
      </c>
      <c r="E126" s="189"/>
      <c r="F126" s="190">
        <v>7</v>
      </c>
      <c r="G126" s="191"/>
      <c r="H126" s="191"/>
      <c r="I126" s="190"/>
      <c r="J126" s="190"/>
      <c r="K126" s="190"/>
      <c r="L126" s="183"/>
      <c r="M126" s="84"/>
      <c r="N126" s="39"/>
      <c r="O126" s="59"/>
    </row>
    <row r="127" spans="1:15" ht="15">
      <c r="A127" s="56"/>
      <c r="B127" s="209"/>
      <c r="C127" s="211" t="s">
        <v>62</v>
      </c>
      <c r="D127" s="193" t="s">
        <v>65</v>
      </c>
      <c r="E127" s="193">
        <v>1.01</v>
      </c>
      <c r="F127" s="194">
        <f>F126*E127</f>
        <v>7.07</v>
      </c>
      <c r="G127" s="193"/>
      <c r="H127" s="194"/>
      <c r="I127" s="180"/>
      <c r="J127" s="259"/>
      <c r="K127" s="241"/>
      <c r="L127" s="259"/>
      <c r="M127" s="61"/>
      <c r="N127" s="39"/>
      <c r="O127" s="59"/>
    </row>
    <row r="128" spans="1:15" ht="15">
      <c r="A128" s="56"/>
      <c r="B128" s="209"/>
      <c r="C128" s="212" t="s">
        <v>189</v>
      </c>
      <c r="D128" s="198" t="s">
        <v>91</v>
      </c>
      <c r="E128" s="195">
        <v>0.02</v>
      </c>
      <c r="F128" s="196">
        <f>F126*E128</f>
        <v>0.14</v>
      </c>
      <c r="G128" s="197"/>
      <c r="H128" s="196"/>
      <c r="I128" s="198"/>
      <c r="J128" s="269"/>
      <c r="K128" s="198"/>
      <c r="L128" s="269"/>
      <c r="M128" s="67"/>
      <c r="N128" s="39"/>
      <c r="O128" s="59"/>
    </row>
    <row r="129" spans="1:15" ht="15">
      <c r="A129" s="56"/>
      <c r="B129" s="209"/>
      <c r="C129" s="213" t="s">
        <v>90</v>
      </c>
      <c r="D129" s="199" t="s">
        <v>2</v>
      </c>
      <c r="E129" s="199">
        <v>0.0003</v>
      </c>
      <c r="F129" s="200">
        <f>F126*E129</f>
        <v>0.0021</v>
      </c>
      <c r="G129" s="201"/>
      <c r="H129" s="200"/>
      <c r="I129" s="201"/>
      <c r="J129" s="262"/>
      <c r="K129" s="201"/>
      <c r="L129" s="262"/>
      <c r="M129" s="63"/>
      <c r="N129" s="39"/>
      <c r="O129" s="59"/>
    </row>
    <row r="130" spans="1:15" ht="25.5">
      <c r="A130" s="45">
        <v>28</v>
      </c>
      <c r="B130" s="209" t="s">
        <v>259</v>
      </c>
      <c r="C130" s="209" t="s">
        <v>190</v>
      </c>
      <c r="D130" s="209" t="s">
        <v>113</v>
      </c>
      <c r="E130" s="189"/>
      <c r="F130" s="190">
        <v>7</v>
      </c>
      <c r="G130" s="191"/>
      <c r="H130" s="191"/>
      <c r="I130" s="190"/>
      <c r="J130" s="190"/>
      <c r="K130" s="190"/>
      <c r="L130" s="183"/>
      <c r="M130" s="84"/>
      <c r="N130" s="39"/>
      <c r="O130" s="59"/>
    </row>
    <row r="131" spans="1:15" ht="15">
      <c r="A131" s="56"/>
      <c r="B131" s="209"/>
      <c r="C131" s="211" t="s">
        <v>191</v>
      </c>
      <c r="D131" s="193" t="s">
        <v>65</v>
      </c>
      <c r="E131" s="193">
        <v>1.06</v>
      </c>
      <c r="F131" s="202">
        <f>F130*E131</f>
        <v>7.42</v>
      </c>
      <c r="G131" s="203"/>
      <c r="H131" s="204"/>
      <c r="I131" s="180"/>
      <c r="J131" s="259"/>
      <c r="K131" s="241"/>
      <c r="L131" s="259"/>
      <c r="M131" s="61"/>
      <c r="N131" s="39"/>
      <c r="O131" s="59"/>
    </row>
    <row r="132" spans="1:15" ht="15">
      <c r="A132" s="56"/>
      <c r="B132" s="209"/>
      <c r="C132" s="214" t="s">
        <v>69</v>
      </c>
      <c r="D132" s="195" t="s">
        <v>2</v>
      </c>
      <c r="E132" s="195">
        <v>0.02</v>
      </c>
      <c r="F132" s="195">
        <f>F130*E132</f>
        <v>0.14</v>
      </c>
      <c r="G132" s="215"/>
      <c r="H132" s="196"/>
      <c r="I132" s="198"/>
      <c r="J132" s="269"/>
      <c r="K132" s="198"/>
      <c r="L132" s="269"/>
      <c r="M132" s="67"/>
      <c r="N132" s="39"/>
      <c r="O132" s="59"/>
    </row>
    <row r="133" spans="1:15" ht="15">
      <c r="A133" s="56"/>
      <c r="B133" s="209"/>
      <c r="C133" s="212" t="s">
        <v>192</v>
      </c>
      <c r="D133" s="195" t="s">
        <v>160</v>
      </c>
      <c r="E133" s="195">
        <v>6</v>
      </c>
      <c r="F133" s="216">
        <f>F130*E133</f>
        <v>42</v>
      </c>
      <c r="G133" s="197"/>
      <c r="H133" s="196"/>
      <c r="I133" s="198"/>
      <c r="J133" s="269"/>
      <c r="K133" s="198"/>
      <c r="L133" s="269"/>
      <c r="M133" s="67"/>
      <c r="N133" s="39"/>
      <c r="O133" s="59"/>
    </row>
    <row r="134" spans="1:15" ht="15">
      <c r="A134" s="56"/>
      <c r="B134" s="209"/>
      <c r="C134" s="212" t="s">
        <v>193</v>
      </c>
      <c r="D134" s="195" t="s">
        <v>113</v>
      </c>
      <c r="E134" s="195">
        <v>1.02</v>
      </c>
      <c r="F134" s="196">
        <f>F130*E134</f>
        <v>7.140000000000001</v>
      </c>
      <c r="G134" s="197"/>
      <c r="H134" s="196"/>
      <c r="I134" s="198"/>
      <c r="J134" s="269"/>
      <c r="K134" s="198"/>
      <c r="L134" s="269"/>
      <c r="M134" s="67"/>
      <c r="N134" s="39"/>
      <c r="O134" s="59"/>
    </row>
    <row r="135" spans="1:15" ht="15">
      <c r="A135" s="56"/>
      <c r="B135" s="209"/>
      <c r="C135" s="213" t="s">
        <v>90</v>
      </c>
      <c r="D135" s="199" t="s">
        <v>2</v>
      </c>
      <c r="E135" s="199">
        <v>0.004</v>
      </c>
      <c r="F135" s="217">
        <f>F130*E135</f>
        <v>0.028</v>
      </c>
      <c r="G135" s="218"/>
      <c r="H135" s="82"/>
      <c r="I135" s="51"/>
      <c r="J135" s="63"/>
      <c r="K135" s="51"/>
      <c r="L135" s="63"/>
      <c r="M135" s="63"/>
      <c r="N135" s="39"/>
      <c r="O135" s="59"/>
    </row>
    <row r="136" spans="1:15" ht="25.5">
      <c r="A136" s="45">
        <v>29</v>
      </c>
      <c r="B136" s="219" t="s">
        <v>194</v>
      </c>
      <c r="C136" s="220" t="s">
        <v>195</v>
      </c>
      <c r="D136" s="221" t="s">
        <v>58</v>
      </c>
      <c r="E136" s="222"/>
      <c r="F136" s="223">
        <v>2</v>
      </c>
      <c r="G136" s="224"/>
      <c r="H136" s="89"/>
      <c r="I136" s="75"/>
      <c r="J136" s="76"/>
      <c r="K136" s="77"/>
      <c r="L136" s="76"/>
      <c r="M136" s="69"/>
      <c r="N136" s="39"/>
      <c r="O136" s="59"/>
    </row>
    <row r="137" spans="1:15" ht="15">
      <c r="A137" s="48"/>
      <c r="B137" s="225"/>
      <c r="C137" s="226" t="s">
        <v>62</v>
      </c>
      <c r="D137" s="227" t="s">
        <v>65</v>
      </c>
      <c r="E137" s="228">
        <v>2.16</v>
      </c>
      <c r="F137" s="229">
        <f>F136*E137</f>
        <v>4.32</v>
      </c>
      <c r="G137" s="229"/>
      <c r="H137" s="90"/>
      <c r="I137" s="71"/>
      <c r="J137" s="72"/>
      <c r="K137" s="73"/>
      <c r="L137" s="72"/>
      <c r="M137" s="72"/>
      <c r="N137" s="39"/>
      <c r="O137" s="59"/>
    </row>
    <row r="138" spans="1:15" ht="15">
      <c r="A138" s="56"/>
      <c r="B138" s="230"/>
      <c r="C138" s="231" t="s">
        <v>68</v>
      </c>
      <c r="D138" s="222" t="s">
        <v>2</v>
      </c>
      <c r="E138" s="232">
        <v>1.25</v>
      </c>
      <c r="F138" s="224">
        <f>F136*E138</f>
        <v>2.5</v>
      </c>
      <c r="G138" s="224"/>
      <c r="H138" s="88"/>
      <c r="I138" s="75"/>
      <c r="J138" s="76"/>
      <c r="K138" s="77"/>
      <c r="L138" s="76"/>
      <c r="M138" s="76"/>
      <c r="N138" s="39"/>
      <c r="O138" s="59"/>
    </row>
    <row r="139" spans="1:15" ht="15">
      <c r="A139" s="56"/>
      <c r="B139" s="230"/>
      <c r="C139" s="231" t="s">
        <v>196</v>
      </c>
      <c r="D139" s="222" t="s">
        <v>58</v>
      </c>
      <c r="E139" s="232">
        <v>1</v>
      </c>
      <c r="F139" s="224">
        <f>F136*E139</f>
        <v>2</v>
      </c>
      <c r="G139" s="224"/>
      <c r="H139" s="88"/>
      <c r="I139" s="75"/>
      <c r="J139" s="76"/>
      <c r="K139" s="77"/>
      <c r="L139" s="76"/>
      <c r="M139" s="76"/>
      <c r="N139" s="39"/>
      <c r="O139" s="59"/>
    </row>
    <row r="140" spans="1:15" ht="15">
      <c r="A140" s="56"/>
      <c r="B140" s="233"/>
      <c r="C140" s="234" t="s">
        <v>197</v>
      </c>
      <c r="D140" s="235" t="s">
        <v>58</v>
      </c>
      <c r="E140" s="236">
        <v>1</v>
      </c>
      <c r="F140" s="236">
        <f>F124*E140</f>
        <v>12</v>
      </c>
      <c r="G140" s="236"/>
      <c r="H140" s="94"/>
      <c r="I140" s="75"/>
      <c r="J140" s="76"/>
      <c r="K140" s="77"/>
      <c r="L140" s="76"/>
      <c r="M140" s="76"/>
      <c r="N140" s="39"/>
      <c r="O140" s="59"/>
    </row>
    <row r="141" spans="1:15" ht="15">
      <c r="A141" s="56"/>
      <c r="B141" s="233"/>
      <c r="C141" s="234" t="s">
        <v>145</v>
      </c>
      <c r="D141" s="235" t="s">
        <v>198</v>
      </c>
      <c r="E141" s="236"/>
      <c r="F141" s="236">
        <v>0.61</v>
      </c>
      <c r="G141" s="236"/>
      <c r="H141" s="94"/>
      <c r="I141" s="95"/>
      <c r="J141" s="78"/>
      <c r="K141" s="79"/>
      <c r="L141" s="78"/>
      <c r="M141" s="76"/>
      <c r="N141" s="39"/>
      <c r="O141" s="59"/>
    </row>
    <row r="142" spans="1:15" ht="15">
      <c r="A142" s="56"/>
      <c r="B142" s="92"/>
      <c r="C142" s="91" t="s">
        <v>199</v>
      </c>
      <c r="D142" s="92" t="s">
        <v>160</v>
      </c>
      <c r="E142" s="93">
        <v>0.7</v>
      </c>
      <c r="F142" s="93">
        <f>F136*E142</f>
        <v>1.4</v>
      </c>
      <c r="G142" s="93"/>
      <c r="H142" s="94"/>
      <c r="I142" s="95"/>
      <c r="J142" s="78"/>
      <c r="K142" s="79"/>
      <c r="L142" s="78"/>
      <c r="M142" s="78"/>
      <c r="N142" s="39"/>
      <c r="O142" s="59"/>
    </row>
    <row r="143" spans="1:15" s="138" customFormat="1" ht="15">
      <c r="A143" s="131"/>
      <c r="B143" s="132"/>
      <c r="C143" s="133" t="s">
        <v>4</v>
      </c>
      <c r="D143" s="133"/>
      <c r="E143" s="133"/>
      <c r="F143" s="133"/>
      <c r="G143" s="133"/>
      <c r="H143" s="136">
        <f>SUM(H6:H142)</f>
        <v>0</v>
      </c>
      <c r="I143" s="132"/>
      <c r="J143" s="136">
        <f>SUM(J6:J142)</f>
        <v>0</v>
      </c>
      <c r="K143" s="132"/>
      <c r="L143" s="136">
        <f>SUM(L6:L142)</f>
        <v>0</v>
      </c>
      <c r="M143" s="136">
        <f>M136+M130+M126+M124+M118+M112+M102+M97+M91+M87+M83+M77+M68+M59+M55+M52+M45+M41+M37+M33+M29+M27+M24+M21+M17+M14+M12+M9+M6</f>
        <v>0</v>
      </c>
      <c r="N143" s="137"/>
      <c r="O143" s="137"/>
    </row>
    <row r="144" spans="1:13" ht="15">
      <c r="A144" s="96"/>
      <c r="B144" s="56"/>
      <c r="C144" s="74" t="s">
        <v>267</v>
      </c>
      <c r="D144" s="100"/>
      <c r="E144" s="74"/>
      <c r="F144" s="97"/>
      <c r="G144" s="97"/>
      <c r="H144" s="81"/>
      <c r="I144" s="56"/>
      <c r="J144" s="66"/>
      <c r="K144" s="56"/>
      <c r="M144" s="98">
        <f>H143*D144</f>
        <v>0</v>
      </c>
    </row>
    <row r="145" spans="1:15" s="138" customFormat="1" ht="15">
      <c r="A145" s="131"/>
      <c r="B145" s="132"/>
      <c r="C145" s="133" t="s">
        <v>4</v>
      </c>
      <c r="D145" s="133"/>
      <c r="E145" s="133"/>
      <c r="F145" s="133"/>
      <c r="G145" s="134"/>
      <c r="H145" s="134"/>
      <c r="I145" s="132"/>
      <c r="J145" s="135"/>
      <c r="K145" s="132"/>
      <c r="L145" s="136"/>
      <c r="M145" s="136">
        <f>M143+M144</f>
        <v>0</v>
      </c>
      <c r="O145" s="137"/>
    </row>
    <row r="146" spans="1:13" ht="15">
      <c r="A146" s="96"/>
      <c r="B146" s="56"/>
      <c r="C146" s="74" t="s">
        <v>268</v>
      </c>
      <c r="D146" s="100"/>
      <c r="E146" s="74"/>
      <c r="F146" s="97"/>
      <c r="G146" s="97"/>
      <c r="H146" s="97"/>
      <c r="I146" s="56"/>
      <c r="J146" s="67"/>
      <c r="K146" s="56"/>
      <c r="L146" s="67"/>
      <c r="M146" s="98">
        <f>M145*D146</f>
        <v>0</v>
      </c>
    </row>
    <row r="147" spans="1:15" s="138" customFormat="1" ht="15">
      <c r="A147" s="131"/>
      <c r="B147" s="132"/>
      <c r="C147" s="133" t="s">
        <v>4</v>
      </c>
      <c r="D147" s="133"/>
      <c r="E147" s="133"/>
      <c r="F147" s="133"/>
      <c r="G147" s="133"/>
      <c r="H147" s="133"/>
      <c r="I147" s="132"/>
      <c r="J147" s="136"/>
      <c r="K147" s="132"/>
      <c r="L147" s="136"/>
      <c r="M147" s="136">
        <f>M145+M146</f>
        <v>0</v>
      </c>
      <c r="O147" s="137"/>
    </row>
    <row r="148" spans="1:13" ht="15">
      <c r="A148" s="96"/>
      <c r="B148" s="56"/>
      <c r="C148" s="74" t="s">
        <v>269</v>
      </c>
      <c r="D148" s="100"/>
      <c r="E148" s="74"/>
      <c r="F148" s="97"/>
      <c r="G148" s="97"/>
      <c r="H148" s="97"/>
      <c r="I148" s="56"/>
      <c r="J148" s="67"/>
      <c r="K148" s="56"/>
      <c r="L148" s="67"/>
      <c r="M148" s="98">
        <f>M147*D148</f>
        <v>0</v>
      </c>
    </row>
    <row r="149" spans="1:15" s="138" customFormat="1" ht="15">
      <c r="A149" s="132"/>
      <c r="B149" s="132"/>
      <c r="C149" s="133" t="s">
        <v>4</v>
      </c>
      <c r="D149" s="133"/>
      <c r="E149" s="133"/>
      <c r="F149" s="133"/>
      <c r="G149" s="133"/>
      <c r="H149" s="133"/>
      <c r="I149" s="139"/>
      <c r="J149" s="140"/>
      <c r="K149" s="139"/>
      <c r="L149" s="140"/>
      <c r="M149" s="140">
        <f>SUM(M147:M148)</f>
        <v>0</v>
      </c>
      <c r="O149" s="137"/>
    </row>
    <row r="150" spans="1:13" ht="15">
      <c r="A150" s="103"/>
      <c r="B150" s="104"/>
      <c r="C150" s="104"/>
      <c r="D150" s="104"/>
      <c r="E150" s="104"/>
      <c r="F150" s="104"/>
      <c r="G150" s="104"/>
      <c r="H150" s="104"/>
      <c r="I150" s="104"/>
      <c r="J150" s="104"/>
      <c r="K150" s="104"/>
      <c r="L150" s="104"/>
      <c r="M150" s="105"/>
    </row>
    <row r="151" spans="1:13" ht="15">
      <c r="A151" s="103"/>
      <c r="B151" s="106"/>
      <c r="C151" s="104"/>
      <c r="D151" s="104"/>
      <c r="E151" s="104"/>
      <c r="F151" s="104"/>
      <c r="G151" s="104"/>
      <c r="H151" s="104"/>
      <c r="I151" s="104"/>
      <c r="J151" s="104"/>
      <c r="K151" s="104"/>
      <c r="L151" s="104"/>
      <c r="M151" s="104"/>
    </row>
    <row r="152" spans="1:13" ht="15">
      <c r="A152" s="103"/>
      <c r="B152" s="104"/>
      <c r="C152" s="112"/>
      <c r="D152" s="112"/>
      <c r="E152" s="112"/>
      <c r="F152" s="112"/>
      <c r="G152" s="112"/>
      <c r="H152" s="112"/>
      <c r="I152" s="112"/>
      <c r="J152" s="112"/>
      <c r="K152" s="112"/>
      <c r="L152" s="112"/>
      <c r="M152" s="112"/>
    </row>
    <row r="153" spans="1:13" ht="15">
      <c r="A153" s="39"/>
      <c r="B153" s="39"/>
      <c r="C153" s="39"/>
      <c r="D153" s="39"/>
      <c r="E153" s="39"/>
      <c r="F153" s="39"/>
      <c r="G153" s="39"/>
      <c r="H153" s="39"/>
      <c r="I153" s="39"/>
      <c r="J153" s="39"/>
      <c r="K153" s="39"/>
      <c r="L153" s="39"/>
      <c r="M153" s="39"/>
    </row>
    <row r="154" spans="1:13" ht="15.75">
      <c r="A154" s="39"/>
      <c r="B154" s="39"/>
      <c r="C154" s="107"/>
      <c r="D154" s="107"/>
      <c r="E154" s="107"/>
      <c r="F154" s="107"/>
      <c r="G154" s="107"/>
      <c r="H154" s="107"/>
      <c r="I154" s="39"/>
      <c r="J154" s="108"/>
      <c r="K154" s="108"/>
      <c r="L154" s="108"/>
      <c r="M154" s="109"/>
    </row>
    <row r="155" spans="1:13" ht="15.75">
      <c r="A155" s="39"/>
      <c r="B155" s="39"/>
      <c r="C155" s="108"/>
      <c r="D155" s="108"/>
      <c r="E155" s="108"/>
      <c r="F155" s="108"/>
      <c r="G155" s="108"/>
      <c r="H155" s="108"/>
      <c r="I155" s="108"/>
      <c r="J155" s="108"/>
      <c r="K155" s="108"/>
      <c r="L155" s="108"/>
      <c r="M155" s="108"/>
    </row>
    <row r="156" spans="1:13" ht="15.75">
      <c r="A156" s="39"/>
      <c r="B156" s="39"/>
      <c r="C156" s="110"/>
      <c r="D156" s="110"/>
      <c r="E156" s="110"/>
      <c r="F156" s="110"/>
      <c r="G156" s="110"/>
      <c r="H156" s="110"/>
      <c r="I156" s="108"/>
      <c r="J156" s="110"/>
      <c r="K156" s="110"/>
      <c r="L156" s="110"/>
      <c r="M156" s="110"/>
    </row>
    <row r="157" spans="1:13" ht="15.75">
      <c r="A157" s="39"/>
      <c r="B157" s="39"/>
      <c r="C157" s="108"/>
      <c r="D157" s="108"/>
      <c r="E157" s="108"/>
      <c r="F157" s="108"/>
      <c r="G157" s="108"/>
      <c r="H157" s="108"/>
      <c r="I157" s="108"/>
      <c r="J157" s="108"/>
      <c r="K157" s="108"/>
      <c r="L157" s="108"/>
      <c r="M157" s="108"/>
    </row>
    <row r="158" ht="15">
      <c r="A158" s="39"/>
    </row>
    <row r="159" ht="15">
      <c r="A159" s="39"/>
    </row>
  </sheetData>
  <sheetProtection/>
  <mergeCells count="11">
    <mergeCell ref="A3:A4"/>
    <mergeCell ref="M3:M4"/>
    <mergeCell ref="A1:M1"/>
    <mergeCell ref="A2:M2"/>
    <mergeCell ref="G3:H3"/>
    <mergeCell ref="I3:J3"/>
    <mergeCell ref="K3:L3"/>
    <mergeCell ref="E3:F3"/>
    <mergeCell ref="D3:D4"/>
    <mergeCell ref="C3:C4"/>
    <mergeCell ref="B3:B4"/>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O69"/>
  <sheetViews>
    <sheetView view="pageBreakPreview" zoomScaleSheetLayoutView="100" workbookViewId="0" topLeftCell="A31">
      <selection activeCell="O14" sqref="O14"/>
    </sheetView>
  </sheetViews>
  <sheetFormatPr defaultColWidth="9.00390625" defaultRowHeight="12.75"/>
  <cols>
    <col min="1" max="1" width="4.25390625" style="114" customWidth="1"/>
    <col min="2" max="2" width="10.125" style="179" customWidth="1"/>
    <col min="3" max="3" width="42.25390625" style="114" customWidth="1"/>
    <col min="4" max="4" width="7.25390625" style="114" customWidth="1"/>
    <col min="5" max="5" width="7.125" style="114" customWidth="1"/>
    <col min="6" max="6" width="8.875" style="114" customWidth="1"/>
    <col min="7" max="7" width="7.875" style="114" customWidth="1"/>
    <col min="8" max="8" width="10.625" style="114" customWidth="1"/>
    <col min="9" max="9" width="6.125" style="114" customWidth="1"/>
    <col min="10" max="10" width="8.625" style="114" customWidth="1"/>
    <col min="11" max="11" width="6.625" style="114" customWidth="1"/>
    <col min="12" max="12" width="7.125" style="114" customWidth="1"/>
    <col min="13" max="13" width="13.625" style="114" customWidth="1"/>
    <col min="14" max="14" width="11.25390625" style="114" customWidth="1"/>
    <col min="15" max="16384" width="9.125" style="114" customWidth="1"/>
  </cols>
  <sheetData>
    <row r="1" spans="1:15" ht="12.75">
      <c r="A1" s="103"/>
      <c r="B1" s="174"/>
      <c r="C1" s="360"/>
      <c r="D1" s="360"/>
      <c r="E1" s="360"/>
      <c r="F1" s="360"/>
      <c r="G1" s="360"/>
      <c r="H1" s="360"/>
      <c r="I1" s="360"/>
      <c r="J1" s="360"/>
      <c r="K1" s="360"/>
      <c r="L1" s="360"/>
      <c r="M1" s="360"/>
      <c r="N1" s="360"/>
      <c r="O1" s="360"/>
    </row>
    <row r="2" spans="1:15" ht="13.5" customHeight="1">
      <c r="A2" s="359" t="s">
        <v>201</v>
      </c>
      <c r="B2" s="359"/>
      <c r="C2" s="359"/>
      <c r="D2" s="359"/>
      <c r="E2" s="359"/>
      <c r="F2" s="359"/>
      <c r="G2" s="359"/>
      <c r="H2" s="359"/>
      <c r="I2" s="359"/>
      <c r="J2" s="359"/>
      <c r="K2" s="359"/>
      <c r="L2" s="359"/>
      <c r="M2" s="359"/>
      <c r="N2" s="104"/>
      <c r="O2" s="104"/>
    </row>
    <row r="3" spans="1:15" ht="13.5" customHeight="1">
      <c r="A3" s="359" t="s">
        <v>200</v>
      </c>
      <c r="B3" s="359"/>
      <c r="C3" s="359"/>
      <c r="D3" s="359"/>
      <c r="E3" s="359"/>
      <c r="F3" s="359"/>
      <c r="G3" s="359"/>
      <c r="H3" s="359"/>
      <c r="I3" s="359"/>
      <c r="J3" s="359"/>
      <c r="K3" s="359"/>
      <c r="L3" s="359"/>
      <c r="M3" s="359"/>
      <c r="N3" s="104"/>
      <c r="O3" s="104"/>
    </row>
    <row r="4" spans="1:15" ht="12.75">
      <c r="A4" s="356"/>
      <c r="B4" s="357" t="s">
        <v>7</v>
      </c>
      <c r="C4" s="358" t="s">
        <v>8</v>
      </c>
      <c r="D4" s="358" t="s">
        <v>9</v>
      </c>
      <c r="E4" s="356" t="s">
        <v>3</v>
      </c>
      <c r="F4" s="356"/>
      <c r="G4" s="356" t="s">
        <v>10</v>
      </c>
      <c r="H4" s="356"/>
      <c r="I4" s="356" t="s">
        <v>11</v>
      </c>
      <c r="J4" s="356"/>
      <c r="K4" s="356" t="s">
        <v>12</v>
      </c>
      <c r="L4" s="356"/>
      <c r="M4" s="358" t="s">
        <v>16</v>
      </c>
      <c r="N4" s="104"/>
      <c r="O4" s="104"/>
    </row>
    <row r="5" spans="1:15" ht="38.25">
      <c r="A5" s="356"/>
      <c r="B5" s="357"/>
      <c r="C5" s="358"/>
      <c r="D5" s="358"/>
      <c r="E5" s="41" t="s">
        <v>13</v>
      </c>
      <c r="F5" s="41" t="s">
        <v>5</v>
      </c>
      <c r="G5" s="41" t="s">
        <v>14</v>
      </c>
      <c r="H5" s="41" t="s">
        <v>4</v>
      </c>
      <c r="I5" s="41" t="s">
        <v>14</v>
      </c>
      <c r="J5" s="41" t="s">
        <v>4</v>
      </c>
      <c r="K5" s="41" t="s">
        <v>14</v>
      </c>
      <c r="L5" s="41" t="s">
        <v>4</v>
      </c>
      <c r="M5" s="358"/>
      <c r="N5" s="104"/>
      <c r="O5" s="104"/>
    </row>
    <row r="6" spans="1:15" ht="12.75">
      <c r="A6" s="42" t="s">
        <v>1</v>
      </c>
      <c r="B6" s="175">
        <v>2</v>
      </c>
      <c r="C6" s="40">
        <v>3</v>
      </c>
      <c r="D6" s="40">
        <v>4</v>
      </c>
      <c r="E6" s="40">
        <v>5</v>
      </c>
      <c r="F6" s="40">
        <v>6</v>
      </c>
      <c r="G6" s="40">
        <v>7</v>
      </c>
      <c r="H6" s="40">
        <v>8</v>
      </c>
      <c r="I6" s="40">
        <v>9</v>
      </c>
      <c r="J6" s="40">
        <v>10</v>
      </c>
      <c r="K6" s="40">
        <v>11</v>
      </c>
      <c r="L6" s="40">
        <v>12</v>
      </c>
      <c r="M6" s="40">
        <v>13</v>
      </c>
      <c r="N6" s="104"/>
      <c r="O6" s="104"/>
    </row>
    <row r="7" spans="1:15" ht="38.25">
      <c r="A7" s="42" t="s">
        <v>1</v>
      </c>
      <c r="B7" s="115" t="s">
        <v>101</v>
      </c>
      <c r="C7" s="115" t="s">
        <v>102</v>
      </c>
      <c r="D7" s="115" t="s">
        <v>103</v>
      </c>
      <c r="E7" s="115"/>
      <c r="F7" s="116">
        <v>37</v>
      </c>
      <c r="G7" s="40"/>
      <c r="H7" s="40"/>
      <c r="I7" s="40"/>
      <c r="J7" s="40"/>
      <c r="K7" s="40"/>
      <c r="L7" s="40"/>
      <c r="M7" s="117"/>
      <c r="N7" s="104"/>
      <c r="O7" s="143"/>
    </row>
    <row r="8" spans="1:15" ht="12.75">
      <c r="A8" s="42"/>
      <c r="B8" s="118"/>
      <c r="C8" s="118" t="s">
        <v>42</v>
      </c>
      <c r="D8" s="118" t="s">
        <v>41</v>
      </c>
      <c r="E8" s="309">
        <v>2.52</v>
      </c>
      <c r="F8" s="45">
        <f>E8*F7</f>
        <v>93.24</v>
      </c>
      <c r="G8" s="45"/>
      <c r="H8" s="45"/>
      <c r="I8" s="49"/>
      <c r="J8" s="45"/>
      <c r="K8" s="45"/>
      <c r="L8" s="45"/>
      <c r="M8" s="45"/>
      <c r="N8" s="104"/>
      <c r="O8" s="143"/>
    </row>
    <row r="9" spans="1:15" ht="25.5">
      <c r="A9" s="42"/>
      <c r="B9" s="308" t="s">
        <v>104</v>
      </c>
      <c r="C9" s="309" t="s">
        <v>261</v>
      </c>
      <c r="D9" s="309" t="s">
        <v>105</v>
      </c>
      <c r="E9" s="309">
        <v>1.2</v>
      </c>
      <c r="F9" s="185">
        <f>E9*F7</f>
        <v>44.4</v>
      </c>
      <c r="G9" s="185"/>
      <c r="H9" s="185"/>
      <c r="I9" s="185"/>
      <c r="J9" s="185"/>
      <c r="K9" s="185"/>
      <c r="L9" s="180"/>
      <c r="M9" s="49"/>
      <c r="N9" s="104"/>
      <c r="O9" s="143"/>
    </row>
    <row r="10" spans="1:15" ht="24.75">
      <c r="A10" s="42"/>
      <c r="B10" s="309" t="s">
        <v>106</v>
      </c>
      <c r="C10" s="309" t="s">
        <v>110</v>
      </c>
      <c r="D10" s="309" t="s">
        <v>103</v>
      </c>
      <c r="E10" s="309">
        <v>1</v>
      </c>
      <c r="F10" s="185">
        <f>E10*F7</f>
        <v>37</v>
      </c>
      <c r="G10" s="185"/>
      <c r="H10" s="185"/>
      <c r="I10" s="185"/>
      <c r="J10" s="185"/>
      <c r="K10" s="185"/>
      <c r="L10" s="185"/>
      <c r="M10" s="45"/>
      <c r="N10" s="104"/>
      <c r="O10" s="143"/>
    </row>
    <row r="11" spans="1:15" ht="12.75">
      <c r="A11" s="42"/>
      <c r="B11" s="309" t="s">
        <v>106</v>
      </c>
      <c r="C11" s="309" t="s">
        <v>107</v>
      </c>
      <c r="D11" s="309" t="s">
        <v>43</v>
      </c>
      <c r="E11" s="309">
        <v>0.5</v>
      </c>
      <c r="F11" s="237">
        <f>E11*F7</f>
        <v>18.5</v>
      </c>
      <c r="G11" s="237"/>
      <c r="H11" s="310"/>
      <c r="I11" s="237"/>
      <c r="J11" s="237"/>
      <c r="K11" s="237"/>
      <c r="L11" s="237"/>
      <c r="M11" s="101"/>
      <c r="N11" s="104"/>
      <c r="O11" s="143"/>
    </row>
    <row r="12" spans="1:15" ht="12.75">
      <c r="A12" s="42"/>
      <c r="B12" s="309"/>
      <c r="C12" s="309" t="s">
        <v>109</v>
      </c>
      <c r="D12" s="309" t="s">
        <v>108</v>
      </c>
      <c r="E12" s="309"/>
      <c r="F12" s="237">
        <v>150</v>
      </c>
      <c r="G12" s="237"/>
      <c r="H12" s="310"/>
      <c r="I12" s="237"/>
      <c r="J12" s="237"/>
      <c r="K12" s="237"/>
      <c r="L12" s="237"/>
      <c r="M12" s="101"/>
      <c r="N12" s="104"/>
      <c r="O12" s="143"/>
    </row>
    <row r="13" spans="1:15" ht="12.75">
      <c r="A13" s="119">
        <v>2</v>
      </c>
      <c r="B13" s="311" t="s">
        <v>44</v>
      </c>
      <c r="C13" s="219" t="s">
        <v>75</v>
      </c>
      <c r="D13" s="219" t="s">
        <v>76</v>
      </c>
      <c r="E13" s="230"/>
      <c r="F13" s="191">
        <v>0.02485</v>
      </c>
      <c r="G13" s="185"/>
      <c r="H13" s="180"/>
      <c r="I13" s="185"/>
      <c r="J13" s="185"/>
      <c r="K13" s="185"/>
      <c r="L13" s="185"/>
      <c r="M13" s="47"/>
      <c r="N13" s="104"/>
      <c r="O13" s="143"/>
    </row>
    <row r="14" spans="1:15" ht="12.75">
      <c r="A14" s="120"/>
      <c r="B14" s="311"/>
      <c r="C14" s="230" t="s">
        <v>62</v>
      </c>
      <c r="D14" s="230" t="s">
        <v>65</v>
      </c>
      <c r="E14" s="230">
        <v>20</v>
      </c>
      <c r="F14" s="180">
        <f>E14*F13</f>
        <v>0.497</v>
      </c>
      <c r="G14" s="185"/>
      <c r="H14" s="180"/>
      <c r="I14" s="180"/>
      <c r="J14" s="180"/>
      <c r="K14" s="185"/>
      <c r="L14" s="185"/>
      <c r="M14" s="49"/>
      <c r="N14" s="104"/>
      <c r="O14" s="143"/>
    </row>
    <row r="15" spans="1:15" ht="12.75">
      <c r="A15" s="120"/>
      <c r="B15" s="311" t="s">
        <v>48</v>
      </c>
      <c r="C15" s="230" t="s">
        <v>77</v>
      </c>
      <c r="D15" s="230" t="s">
        <v>78</v>
      </c>
      <c r="E15" s="230">
        <v>44.8</v>
      </c>
      <c r="F15" s="180">
        <f>E15*F13</f>
        <v>1.11328</v>
      </c>
      <c r="G15" s="185"/>
      <c r="H15" s="180"/>
      <c r="I15" s="185"/>
      <c r="J15" s="185"/>
      <c r="K15" s="185"/>
      <c r="L15" s="180"/>
      <c r="M15" s="49"/>
      <c r="N15" s="104"/>
      <c r="O15" s="143"/>
    </row>
    <row r="16" spans="1:15" ht="12.75">
      <c r="A16" s="120"/>
      <c r="B16" s="311"/>
      <c r="C16" s="230" t="s">
        <v>69</v>
      </c>
      <c r="D16" s="230" t="s">
        <v>2</v>
      </c>
      <c r="E16" s="230">
        <v>2.1</v>
      </c>
      <c r="F16" s="180">
        <f>E16*F13</f>
        <v>0.052185</v>
      </c>
      <c r="G16" s="185"/>
      <c r="H16" s="180"/>
      <c r="I16" s="185"/>
      <c r="J16" s="185"/>
      <c r="K16" s="185"/>
      <c r="L16" s="180"/>
      <c r="M16" s="49"/>
      <c r="N16" s="104"/>
      <c r="O16" s="143"/>
    </row>
    <row r="17" spans="1:15" ht="38.25">
      <c r="A17" s="119">
        <v>3</v>
      </c>
      <c r="B17" s="312" t="s">
        <v>49</v>
      </c>
      <c r="C17" s="219" t="s">
        <v>79</v>
      </c>
      <c r="D17" s="219" t="s">
        <v>80</v>
      </c>
      <c r="E17" s="230"/>
      <c r="F17" s="247">
        <v>3.713</v>
      </c>
      <c r="G17" s="185"/>
      <c r="H17" s="180"/>
      <c r="I17" s="185"/>
      <c r="J17" s="185"/>
      <c r="K17" s="185"/>
      <c r="L17" s="180"/>
      <c r="M17" s="47"/>
      <c r="N17" s="104"/>
      <c r="O17" s="143"/>
    </row>
    <row r="18" spans="1:15" ht="12.75">
      <c r="A18" s="120"/>
      <c r="B18" s="311"/>
      <c r="C18" s="230" t="s">
        <v>62</v>
      </c>
      <c r="D18" s="230" t="s">
        <v>65</v>
      </c>
      <c r="E18" s="230">
        <v>11</v>
      </c>
      <c r="F18" s="180">
        <f>E18*F17</f>
        <v>40.843</v>
      </c>
      <c r="G18" s="185"/>
      <c r="H18" s="180"/>
      <c r="I18" s="180"/>
      <c r="J18" s="180"/>
      <c r="K18" s="185"/>
      <c r="L18" s="180"/>
      <c r="M18" s="49"/>
      <c r="N18" s="104"/>
      <c r="O18" s="143"/>
    </row>
    <row r="19" spans="1:15" ht="12.75">
      <c r="A19" s="120"/>
      <c r="B19" s="311"/>
      <c r="C19" s="230" t="s">
        <v>68</v>
      </c>
      <c r="D19" s="230" t="s">
        <v>78</v>
      </c>
      <c r="E19" s="230">
        <v>0.27</v>
      </c>
      <c r="F19" s="180">
        <f>E19*F17</f>
        <v>1.00251</v>
      </c>
      <c r="G19" s="185"/>
      <c r="H19" s="180"/>
      <c r="I19" s="185"/>
      <c r="J19" s="180"/>
      <c r="K19" s="185"/>
      <c r="L19" s="180"/>
      <c r="M19" s="121"/>
      <c r="N19" s="104"/>
      <c r="O19" s="143"/>
    </row>
    <row r="20" spans="1:15" ht="12.75">
      <c r="A20" s="120"/>
      <c r="B20" s="311"/>
      <c r="C20" s="230" t="s">
        <v>81</v>
      </c>
      <c r="D20" s="230" t="s">
        <v>84</v>
      </c>
      <c r="E20" s="230"/>
      <c r="F20" s="185">
        <v>18</v>
      </c>
      <c r="G20" s="185"/>
      <c r="H20" s="180"/>
      <c r="I20" s="185"/>
      <c r="J20" s="180"/>
      <c r="K20" s="185"/>
      <c r="L20" s="180"/>
      <c r="M20" s="49"/>
      <c r="N20" s="104"/>
      <c r="O20" s="143"/>
    </row>
    <row r="21" spans="1:15" ht="12.75">
      <c r="A21" s="120"/>
      <c r="B21" s="311"/>
      <c r="C21" s="230" t="s">
        <v>82</v>
      </c>
      <c r="D21" s="230" t="s">
        <v>84</v>
      </c>
      <c r="E21" s="230"/>
      <c r="F21" s="185">
        <v>257.3</v>
      </c>
      <c r="G21" s="185"/>
      <c r="H21" s="180"/>
      <c r="I21" s="185"/>
      <c r="J21" s="180"/>
      <c r="K21" s="185"/>
      <c r="L21" s="180"/>
      <c r="M21" s="49"/>
      <c r="N21" s="104"/>
      <c r="O21" s="143"/>
    </row>
    <row r="22" spans="1:15" ht="12.75">
      <c r="A22" s="120"/>
      <c r="B22" s="311"/>
      <c r="C22" s="230" t="s">
        <v>83</v>
      </c>
      <c r="D22" s="230" t="s">
        <v>84</v>
      </c>
      <c r="E22" s="230"/>
      <c r="F22" s="185">
        <v>96</v>
      </c>
      <c r="G22" s="185"/>
      <c r="H22" s="180"/>
      <c r="I22" s="185"/>
      <c r="J22" s="180"/>
      <c r="K22" s="185"/>
      <c r="L22" s="180"/>
      <c r="M22" s="49"/>
      <c r="N22" s="104"/>
      <c r="O22" s="143"/>
    </row>
    <row r="23" spans="1:15" ht="51">
      <c r="A23" s="119">
        <v>4</v>
      </c>
      <c r="B23" s="312" t="s">
        <v>86</v>
      </c>
      <c r="C23" s="219" t="s">
        <v>85</v>
      </c>
      <c r="D23" s="219" t="s">
        <v>80</v>
      </c>
      <c r="E23" s="230"/>
      <c r="F23" s="247">
        <v>3.717</v>
      </c>
      <c r="G23" s="185"/>
      <c r="H23" s="180"/>
      <c r="I23" s="185"/>
      <c r="J23" s="180"/>
      <c r="K23" s="185"/>
      <c r="L23" s="180"/>
      <c r="M23" s="47"/>
      <c r="N23" s="104"/>
      <c r="O23" s="143"/>
    </row>
    <row r="24" spans="1:15" ht="12.75">
      <c r="A24" s="120"/>
      <c r="B24" s="311"/>
      <c r="C24" s="230" t="s">
        <v>62</v>
      </c>
      <c r="D24" s="230" t="s">
        <v>65</v>
      </c>
      <c r="E24" s="230">
        <v>10</v>
      </c>
      <c r="F24" s="185">
        <f>E24*F23</f>
        <v>37.17</v>
      </c>
      <c r="G24" s="185"/>
      <c r="H24" s="180"/>
      <c r="I24" s="180"/>
      <c r="J24" s="180"/>
      <c r="K24" s="185"/>
      <c r="L24" s="180"/>
      <c r="M24" s="49"/>
      <c r="N24" s="104"/>
      <c r="O24" s="143"/>
    </row>
    <row r="25" spans="1:15" ht="12.75">
      <c r="A25" s="120"/>
      <c r="B25" s="311"/>
      <c r="C25" s="230" t="s">
        <v>68</v>
      </c>
      <c r="D25" s="230" t="s">
        <v>78</v>
      </c>
      <c r="E25" s="230">
        <v>1.28</v>
      </c>
      <c r="F25" s="180">
        <f>E25*F23</f>
        <v>4.75776</v>
      </c>
      <c r="G25" s="185"/>
      <c r="H25" s="180"/>
      <c r="I25" s="185"/>
      <c r="J25" s="185"/>
      <c r="K25" s="185"/>
      <c r="L25" s="180"/>
      <c r="M25" s="121"/>
      <c r="N25" s="104"/>
      <c r="O25" s="143"/>
    </row>
    <row r="26" spans="1:15" ht="12.75">
      <c r="A26" s="120"/>
      <c r="B26" s="311"/>
      <c r="C26" s="230" t="s">
        <v>87</v>
      </c>
      <c r="D26" s="230" t="s">
        <v>84</v>
      </c>
      <c r="E26" s="230"/>
      <c r="F26" s="185">
        <v>372</v>
      </c>
      <c r="G26" s="185"/>
      <c r="H26" s="180"/>
      <c r="I26" s="185"/>
      <c r="J26" s="185"/>
      <c r="K26" s="185"/>
      <c r="L26" s="180"/>
      <c r="M26" s="49"/>
      <c r="N26" s="104"/>
      <c r="O26" s="143"/>
    </row>
    <row r="27" spans="1:15" ht="12.75">
      <c r="A27" s="119">
        <v>5</v>
      </c>
      <c r="B27" s="312" t="s">
        <v>260</v>
      </c>
      <c r="C27" s="219" t="s">
        <v>88</v>
      </c>
      <c r="D27" s="219" t="s">
        <v>91</v>
      </c>
      <c r="E27" s="230"/>
      <c r="F27" s="247">
        <v>12.46</v>
      </c>
      <c r="G27" s="185"/>
      <c r="H27" s="180"/>
      <c r="I27" s="185"/>
      <c r="J27" s="185"/>
      <c r="K27" s="185"/>
      <c r="L27" s="180"/>
      <c r="M27" s="47"/>
      <c r="N27" s="104"/>
      <c r="O27" s="143"/>
    </row>
    <row r="28" spans="1:15" ht="12.75">
      <c r="A28" s="120"/>
      <c r="B28" s="311"/>
      <c r="C28" s="230" t="s">
        <v>62</v>
      </c>
      <c r="D28" s="230" t="s">
        <v>65</v>
      </c>
      <c r="E28" s="230">
        <v>1.8</v>
      </c>
      <c r="F28" s="180">
        <f>E28*F27</f>
        <v>22.428</v>
      </c>
      <c r="G28" s="185"/>
      <c r="H28" s="180"/>
      <c r="I28" s="180"/>
      <c r="J28" s="180"/>
      <c r="K28" s="185"/>
      <c r="L28" s="180"/>
      <c r="M28" s="49"/>
      <c r="N28" s="104"/>
      <c r="O28" s="143"/>
    </row>
    <row r="29" spans="1:15" ht="12.75">
      <c r="A29" s="120"/>
      <c r="B29" s="311"/>
      <c r="C29" s="230" t="s">
        <v>68</v>
      </c>
      <c r="D29" s="230" t="s">
        <v>78</v>
      </c>
      <c r="E29" s="230">
        <v>0</v>
      </c>
      <c r="F29" s="180">
        <f>E29*F27</f>
        <v>0</v>
      </c>
      <c r="G29" s="185"/>
      <c r="H29" s="180"/>
      <c r="I29" s="185"/>
      <c r="J29" s="185"/>
      <c r="K29" s="185"/>
      <c r="L29" s="180"/>
      <c r="M29" s="121"/>
      <c r="N29" s="104"/>
      <c r="O29" s="143"/>
    </row>
    <row r="30" spans="1:15" ht="12.75">
      <c r="A30" s="120"/>
      <c r="B30" s="311" t="s">
        <v>50</v>
      </c>
      <c r="C30" s="230" t="s">
        <v>89</v>
      </c>
      <c r="D30" s="230" t="s">
        <v>91</v>
      </c>
      <c r="E30" s="230">
        <v>1.1</v>
      </c>
      <c r="F30" s="180">
        <f>E30*F27</f>
        <v>13.706000000000001</v>
      </c>
      <c r="G30" s="185"/>
      <c r="H30" s="180"/>
      <c r="I30" s="313"/>
      <c r="J30" s="185"/>
      <c r="K30" s="185"/>
      <c r="L30" s="180"/>
      <c r="M30" s="49"/>
      <c r="N30" s="104"/>
      <c r="O30" s="143"/>
    </row>
    <row r="31" spans="1:15" ht="12.75">
      <c r="A31" s="120"/>
      <c r="B31" s="311"/>
      <c r="C31" s="230" t="s">
        <v>90</v>
      </c>
      <c r="D31" s="230" t="s">
        <v>2</v>
      </c>
      <c r="E31" s="230">
        <v>0</v>
      </c>
      <c r="F31" s="180">
        <f>E31*F17</f>
        <v>0</v>
      </c>
      <c r="G31" s="185"/>
      <c r="H31" s="180"/>
      <c r="I31" s="185"/>
      <c r="J31" s="185"/>
      <c r="K31" s="185"/>
      <c r="L31" s="180"/>
      <c r="M31" s="49"/>
      <c r="N31" s="104"/>
      <c r="O31" s="143"/>
    </row>
    <row r="32" spans="1:15" ht="38.25">
      <c r="A32" s="119">
        <v>6</v>
      </c>
      <c r="B32" s="312" t="s">
        <v>51</v>
      </c>
      <c r="C32" s="219" t="s">
        <v>92</v>
      </c>
      <c r="D32" s="219" t="s">
        <v>91</v>
      </c>
      <c r="E32" s="230"/>
      <c r="F32" s="185">
        <v>18.6</v>
      </c>
      <c r="G32" s="185"/>
      <c r="H32" s="180"/>
      <c r="I32" s="185"/>
      <c r="J32" s="185"/>
      <c r="K32" s="185"/>
      <c r="L32" s="180"/>
      <c r="M32" s="47"/>
      <c r="N32" s="104"/>
      <c r="O32" s="143"/>
    </row>
    <row r="33" spans="1:15" ht="12.75">
      <c r="A33" s="120"/>
      <c r="B33" s="311"/>
      <c r="C33" s="230" t="s">
        <v>62</v>
      </c>
      <c r="D33" s="230" t="s">
        <v>65</v>
      </c>
      <c r="E33" s="230">
        <f>99.3*0.01</f>
        <v>0.993</v>
      </c>
      <c r="F33" s="180">
        <f>E33*F32</f>
        <v>18.469800000000003</v>
      </c>
      <c r="G33" s="185"/>
      <c r="H33" s="180"/>
      <c r="I33" s="180"/>
      <c r="J33" s="180"/>
      <c r="K33" s="185"/>
      <c r="L33" s="180"/>
      <c r="M33" s="49"/>
      <c r="N33" s="104"/>
      <c r="O33" s="143"/>
    </row>
    <row r="34" spans="1:15" ht="38.25">
      <c r="A34" s="119">
        <v>7</v>
      </c>
      <c r="B34" s="312" t="s">
        <v>52</v>
      </c>
      <c r="C34" s="219" t="s">
        <v>74</v>
      </c>
      <c r="D34" s="230"/>
      <c r="E34" s="230"/>
      <c r="F34" s="247">
        <f>F32</f>
        <v>18.6</v>
      </c>
      <c r="G34" s="185"/>
      <c r="H34" s="180"/>
      <c r="I34" s="180"/>
      <c r="J34" s="180"/>
      <c r="K34" s="185"/>
      <c r="L34" s="180"/>
      <c r="M34" s="47"/>
      <c r="N34" s="104"/>
      <c r="O34" s="143"/>
    </row>
    <row r="35" spans="1:15" ht="12.75">
      <c r="A35" s="120"/>
      <c r="B35" s="311"/>
      <c r="C35" s="311" t="s">
        <v>42</v>
      </c>
      <c r="D35" s="311" t="s">
        <v>41</v>
      </c>
      <c r="E35" s="230">
        <f>13.4*0.01</f>
        <v>0.134</v>
      </c>
      <c r="F35" s="180">
        <f>E35*F34</f>
        <v>2.4924000000000004</v>
      </c>
      <c r="G35" s="185"/>
      <c r="H35" s="180"/>
      <c r="I35" s="180"/>
      <c r="J35" s="180"/>
      <c r="K35" s="185"/>
      <c r="L35" s="180"/>
      <c r="M35" s="49"/>
      <c r="N35" s="104"/>
      <c r="O35" s="143"/>
    </row>
    <row r="36" spans="1:15" ht="12.75">
      <c r="A36" s="120"/>
      <c r="B36" s="311" t="s">
        <v>53</v>
      </c>
      <c r="C36" s="311" t="s">
        <v>54</v>
      </c>
      <c r="D36" s="311" t="s">
        <v>17</v>
      </c>
      <c r="E36" s="230">
        <f>13*0.01</f>
        <v>0.13</v>
      </c>
      <c r="F36" s="180">
        <f>E36*F34</f>
        <v>2.418</v>
      </c>
      <c r="G36" s="185"/>
      <c r="H36" s="180"/>
      <c r="I36" s="185"/>
      <c r="J36" s="185"/>
      <c r="K36" s="185"/>
      <c r="L36" s="180"/>
      <c r="M36" s="121"/>
      <c r="N36" s="104"/>
      <c r="O36" s="143"/>
    </row>
    <row r="37" spans="1:15" ht="12.75">
      <c r="A37" s="119">
        <v>8</v>
      </c>
      <c r="B37" s="314" t="s">
        <v>57</v>
      </c>
      <c r="C37" s="219" t="s">
        <v>63</v>
      </c>
      <c r="D37" s="219" t="s">
        <v>64</v>
      </c>
      <c r="E37" s="219"/>
      <c r="F37" s="315">
        <v>1</v>
      </c>
      <c r="G37" s="219"/>
      <c r="H37" s="315"/>
      <c r="I37" s="185"/>
      <c r="J37" s="185"/>
      <c r="K37" s="185"/>
      <c r="L37" s="180"/>
      <c r="M37" s="122"/>
      <c r="N37" s="104"/>
      <c r="O37" s="143"/>
    </row>
    <row r="38" spans="1:15" ht="12.75">
      <c r="A38" s="120"/>
      <c r="B38" s="311"/>
      <c r="C38" s="231" t="s">
        <v>62</v>
      </c>
      <c r="D38" s="230" t="s">
        <v>65</v>
      </c>
      <c r="E38" s="230">
        <v>18.2</v>
      </c>
      <c r="F38" s="316">
        <f>E38*F37</f>
        <v>18.2</v>
      </c>
      <c r="G38" s="316"/>
      <c r="H38" s="316"/>
      <c r="I38" s="185"/>
      <c r="J38" s="185"/>
      <c r="K38" s="185"/>
      <c r="L38" s="180"/>
      <c r="M38" s="49"/>
      <c r="N38" s="104"/>
      <c r="O38" s="143"/>
    </row>
    <row r="39" spans="1:15" ht="12.75">
      <c r="A39" s="120"/>
      <c r="B39" s="317"/>
      <c r="C39" s="231" t="s">
        <v>60</v>
      </c>
      <c r="D39" s="230" t="s">
        <v>58</v>
      </c>
      <c r="E39" s="230"/>
      <c r="F39" s="316">
        <v>1</v>
      </c>
      <c r="G39" s="316"/>
      <c r="H39" s="316"/>
      <c r="I39" s="185"/>
      <c r="J39" s="185"/>
      <c r="K39" s="185"/>
      <c r="L39" s="180"/>
      <c r="M39" s="49"/>
      <c r="N39" s="104"/>
      <c r="O39" s="143"/>
    </row>
    <row r="40" spans="1:15" ht="12.75">
      <c r="A40" s="120"/>
      <c r="B40" s="317"/>
      <c r="C40" s="231" t="s">
        <v>61</v>
      </c>
      <c r="D40" s="230" t="s">
        <v>58</v>
      </c>
      <c r="E40" s="230"/>
      <c r="F40" s="316">
        <v>34</v>
      </c>
      <c r="G40" s="316"/>
      <c r="H40" s="316"/>
      <c r="I40" s="185"/>
      <c r="J40" s="185"/>
      <c r="K40" s="185"/>
      <c r="L40" s="180"/>
      <c r="M40" s="49"/>
      <c r="N40" s="104"/>
      <c r="O40" s="143"/>
    </row>
    <row r="41" spans="1:15" ht="12.75">
      <c r="A41" s="120"/>
      <c r="B41" s="317"/>
      <c r="C41" s="231" t="s">
        <v>59</v>
      </c>
      <c r="D41" s="230" t="s">
        <v>58</v>
      </c>
      <c r="E41" s="230"/>
      <c r="F41" s="316">
        <v>109</v>
      </c>
      <c r="G41" s="316"/>
      <c r="H41" s="316"/>
      <c r="I41" s="185"/>
      <c r="J41" s="185"/>
      <c r="K41" s="185"/>
      <c r="L41" s="180"/>
      <c r="M41" s="49"/>
      <c r="N41" s="104"/>
      <c r="O41" s="143"/>
    </row>
    <row r="42" spans="1:15" ht="12.75">
      <c r="A42" s="120"/>
      <c r="B42" s="317"/>
      <c r="C42" s="318" t="s">
        <v>93</v>
      </c>
      <c r="D42" s="230" t="s">
        <v>58</v>
      </c>
      <c r="E42" s="230"/>
      <c r="F42" s="316">
        <v>1</v>
      </c>
      <c r="G42" s="316"/>
      <c r="H42" s="316"/>
      <c r="I42" s="185"/>
      <c r="J42" s="185"/>
      <c r="K42" s="185"/>
      <c r="L42" s="180"/>
      <c r="M42" s="49"/>
      <c r="N42" s="104"/>
      <c r="O42" s="143"/>
    </row>
    <row r="43" spans="1:15" ht="12.75">
      <c r="A43" s="120"/>
      <c r="B43" s="317"/>
      <c r="C43" s="318" t="s">
        <v>94</v>
      </c>
      <c r="D43" s="230" t="s">
        <v>58</v>
      </c>
      <c r="E43" s="230"/>
      <c r="F43" s="316">
        <v>4</v>
      </c>
      <c r="G43" s="316"/>
      <c r="H43" s="316"/>
      <c r="I43" s="185"/>
      <c r="J43" s="185"/>
      <c r="K43" s="185"/>
      <c r="L43" s="180"/>
      <c r="M43" s="49"/>
      <c r="N43" s="104"/>
      <c r="O43" s="143"/>
    </row>
    <row r="44" spans="1:15" ht="12.75">
      <c r="A44" s="120"/>
      <c r="B44" s="317"/>
      <c r="C44" s="318" t="s">
        <v>95</v>
      </c>
      <c r="D44" s="230" t="s">
        <v>58</v>
      </c>
      <c r="E44" s="230"/>
      <c r="F44" s="319">
        <v>37</v>
      </c>
      <c r="G44" s="320"/>
      <c r="H44" s="316"/>
      <c r="I44" s="185"/>
      <c r="J44" s="185"/>
      <c r="K44" s="185"/>
      <c r="L44" s="180"/>
      <c r="M44" s="49"/>
      <c r="N44" s="104"/>
      <c r="O44" s="143"/>
    </row>
    <row r="45" spans="1:15" ht="12.75">
      <c r="A45" s="120"/>
      <c r="B45" s="317"/>
      <c r="C45" s="318" t="s">
        <v>96</v>
      </c>
      <c r="D45" s="230" t="s">
        <v>58</v>
      </c>
      <c r="E45" s="230"/>
      <c r="F45" s="319">
        <v>1</v>
      </c>
      <c r="G45" s="321"/>
      <c r="H45" s="316"/>
      <c r="I45" s="185"/>
      <c r="J45" s="185"/>
      <c r="K45" s="185"/>
      <c r="L45" s="180"/>
      <c r="M45" s="49"/>
      <c r="N45" s="104"/>
      <c r="O45" s="143"/>
    </row>
    <row r="46" spans="1:15" ht="12.75">
      <c r="A46" s="120"/>
      <c r="B46" s="317"/>
      <c r="C46" s="318" t="s">
        <v>97</v>
      </c>
      <c r="D46" s="230" t="s">
        <v>58</v>
      </c>
      <c r="E46" s="230"/>
      <c r="F46" s="319">
        <v>1</v>
      </c>
      <c r="G46" s="321"/>
      <c r="H46" s="316"/>
      <c r="I46" s="185"/>
      <c r="J46" s="185"/>
      <c r="K46" s="185"/>
      <c r="L46" s="180"/>
      <c r="M46" s="49"/>
      <c r="N46" s="104"/>
      <c r="O46" s="143"/>
    </row>
    <row r="47" spans="1:15" ht="12.75">
      <c r="A47" s="120"/>
      <c r="B47" s="311"/>
      <c r="C47" s="318" t="s">
        <v>98</v>
      </c>
      <c r="D47" s="230" t="s">
        <v>58</v>
      </c>
      <c r="E47" s="230"/>
      <c r="F47" s="319">
        <v>37</v>
      </c>
      <c r="G47" s="321"/>
      <c r="H47" s="316"/>
      <c r="I47" s="185"/>
      <c r="J47" s="185"/>
      <c r="K47" s="185"/>
      <c r="L47" s="180"/>
      <c r="M47" s="49"/>
      <c r="N47" s="104"/>
      <c r="O47" s="143"/>
    </row>
    <row r="48" spans="1:15" ht="12.75">
      <c r="A48" s="120"/>
      <c r="B48" s="311"/>
      <c r="C48" s="318" t="s">
        <v>99</v>
      </c>
      <c r="D48" s="230" t="s">
        <v>58</v>
      </c>
      <c r="E48" s="230"/>
      <c r="F48" s="319">
        <v>37</v>
      </c>
      <c r="G48" s="321"/>
      <c r="H48" s="316"/>
      <c r="I48" s="185"/>
      <c r="J48" s="185"/>
      <c r="K48" s="185"/>
      <c r="L48" s="180"/>
      <c r="M48" s="49"/>
      <c r="N48" s="104"/>
      <c r="O48" s="143"/>
    </row>
    <row r="49" spans="1:15" ht="12.75">
      <c r="A49" s="120"/>
      <c r="B49" s="311"/>
      <c r="C49" s="318" t="s">
        <v>100</v>
      </c>
      <c r="D49" s="230" t="s">
        <v>58</v>
      </c>
      <c r="E49" s="230"/>
      <c r="F49" s="319">
        <v>111</v>
      </c>
      <c r="G49" s="321"/>
      <c r="H49" s="316"/>
      <c r="I49" s="185"/>
      <c r="J49" s="185"/>
      <c r="K49" s="185"/>
      <c r="L49" s="180"/>
      <c r="M49" s="49"/>
      <c r="N49" s="104"/>
      <c r="O49" s="143"/>
    </row>
    <row r="50" spans="1:15" ht="51">
      <c r="A50" s="44">
        <v>9</v>
      </c>
      <c r="B50" s="312" t="s">
        <v>73</v>
      </c>
      <c r="C50" s="238" t="s">
        <v>66</v>
      </c>
      <c r="D50" s="238" t="s">
        <v>58</v>
      </c>
      <c r="E50" s="238"/>
      <c r="F50" s="247">
        <v>37</v>
      </c>
      <c r="G50" s="191"/>
      <c r="H50" s="191"/>
      <c r="I50" s="191"/>
      <c r="J50" s="191"/>
      <c r="K50" s="191"/>
      <c r="L50" s="247"/>
      <c r="M50" s="47"/>
      <c r="N50" s="104"/>
      <c r="O50" s="143"/>
    </row>
    <row r="51" spans="1:15" ht="12.75">
      <c r="A51" s="123"/>
      <c r="B51" s="309" t="s">
        <v>72</v>
      </c>
      <c r="C51" s="303" t="s">
        <v>67</v>
      </c>
      <c r="D51" s="303" t="s">
        <v>65</v>
      </c>
      <c r="E51" s="305">
        <f>1.76-0.28-0.05*3</f>
        <v>1.33</v>
      </c>
      <c r="F51" s="180">
        <f>E51*F50</f>
        <v>49.21</v>
      </c>
      <c r="G51" s="180"/>
      <c r="H51" s="180"/>
      <c r="I51" s="180"/>
      <c r="J51" s="180"/>
      <c r="K51" s="180"/>
      <c r="L51" s="180"/>
      <c r="M51" s="49"/>
      <c r="N51" s="104"/>
      <c r="O51" s="143"/>
    </row>
    <row r="52" spans="1:15" ht="12.75">
      <c r="A52" s="123"/>
      <c r="B52" s="309" t="s">
        <v>72</v>
      </c>
      <c r="C52" s="303" t="s">
        <v>69</v>
      </c>
      <c r="D52" s="303" t="s">
        <v>17</v>
      </c>
      <c r="E52" s="306">
        <v>0.16</v>
      </c>
      <c r="F52" s="180">
        <f>E52*F50</f>
        <v>5.92</v>
      </c>
      <c r="G52" s="180"/>
      <c r="H52" s="180"/>
      <c r="I52" s="180"/>
      <c r="J52" s="180"/>
      <c r="K52" s="180"/>
      <c r="L52" s="180"/>
      <c r="M52" s="49"/>
      <c r="N52" s="104"/>
      <c r="O52" s="143"/>
    </row>
    <row r="53" spans="1:15" ht="12.75">
      <c r="A53" s="123"/>
      <c r="B53" s="309" t="s">
        <v>47</v>
      </c>
      <c r="C53" s="303" t="s">
        <v>70</v>
      </c>
      <c r="D53" s="303" t="s">
        <v>43</v>
      </c>
      <c r="E53" s="306">
        <f>((4.53-0.91*3)/0.89)*2</f>
        <v>4.044943820224719</v>
      </c>
      <c r="F53" s="180">
        <f>E53*F50</f>
        <v>149.6629213483146</v>
      </c>
      <c r="G53" s="185"/>
      <c r="H53" s="180"/>
      <c r="I53" s="185"/>
      <c r="J53" s="185"/>
      <c r="K53" s="185"/>
      <c r="L53" s="180"/>
      <c r="M53" s="121"/>
      <c r="N53" s="104"/>
      <c r="O53" s="143"/>
    </row>
    <row r="54" spans="1:15" ht="12.75">
      <c r="A54" s="123"/>
      <c r="B54" s="309" t="s">
        <v>55</v>
      </c>
      <c r="C54" s="303" t="s">
        <v>71</v>
      </c>
      <c r="D54" s="303" t="s">
        <v>43</v>
      </c>
      <c r="E54" s="306">
        <v>0.4</v>
      </c>
      <c r="F54" s="185">
        <f>E54*F50</f>
        <v>14.8</v>
      </c>
      <c r="G54" s="185"/>
      <c r="H54" s="185"/>
      <c r="I54" s="185"/>
      <c r="J54" s="185"/>
      <c r="K54" s="185"/>
      <c r="L54" s="180"/>
      <c r="M54" s="45"/>
      <c r="N54" s="104"/>
      <c r="O54" s="143"/>
    </row>
    <row r="55" spans="1:15" ht="12.75">
      <c r="A55" s="96"/>
      <c r="B55" s="322"/>
      <c r="C55" s="323" t="s">
        <v>4</v>
      </c>
      <c r="D55" s="323"/>
      <c r="E55" s="323"/>
      <c r="F55" s="323"/>
      <c r="G55" s="323"/>
      <c r="H55" s="324"/>
      <c r="I55" s="249"/>
      <c r="J55" s="324"/>
      <c r="K55" s="249"/>
      <c r="L55" s="215"/>
      <c r="M55" s="98"/>
      <c r="N55" s="124"/>
      <c r="O55" s="143"/>
    </row>
    <row r="56" spans="1:15" ht="25.5">
      <c r="A56" s="96"/>
      <c r="B56" s="322"/>
      <c r="C56" s="323" t="s">
        <v>56</v>
      </c>
      <c r="D56" s="325"/>
      <c r="E56" s="324"/>
      <c r="F56" s="323"/>
      <c r="G56" s="323"/>
      <c r="H56" s="324"/>
      <c r="I56" s="249"/>
      <c r="J56" s="326"/>
      <c r="K56" s="249"/>
      <c r="L56" s="326"/>
      <c r="M56" s="125"/>
      <c r="N56" s="106"/>
      <c r="O56" s="143"/>
    </row>
    <row r="57" spans="1:15" ht="12.75">
      <c r="A57" s="96"/>
      <c r="B57" s="322"/>
      <c r="C57" s="323" t="s">
        <v>4</v>
      </c>
      <c r="D57" s="323"/>
      <c r="E57" s="323"/>
      <c r="F57" s="323"/>
      <c r="G57" s="323"/>
      <c r="H57" s="323"/>
      <c r="I57" s="249"/>
      <c r="J57" s="326"/>
      <c r="K57" s="249"/>
      <c r="L57" s="326"/>
      <c r="M57" s="98"/>
      <c r="N57" s="106"/>
      <c r="O57" s="143"/>
    </row>
    <row r="58" spans="1:15" ht="12.75">
      <c r="A58" s="96"/>
      <c r="B58" s="322"/>
      <c r="C58" s="323" t="s">
        <v>269</v>
      </c>
      <c r="D58" s="325"/>
      <c r="E58" s="323"/>
      <c r="F58" s="323"/>
      <c r="G58" s="323"/>
      <c r="H58" s="323"/>
      <c r="I58" s="249"/>
      <c r="J58" s="326"/>
      <c r="K58" s="249"/>
      <c r="L58" s="326"/>
      <c r="M58" s="98"/>
      <c r="N58" s="106"/>
      <c r="O58" s="143"/>
    </row>
    <row r="59" spans="1:15" ht="12.75">
      <c r="A59" s="56"/>
      <c r="B59" s="176"/>
      <c r="C59" s="97" t="s">
        <v>4</v>
      </c>
      <c r="D59" s="97"/>
      <c r="E59" s="97"/>
      <c r="F59" s="97"/>
      <c r="G59" s="97"/>
      <c r="H59" s="97"/>
      <c r="I59" s="53"/>
      <c r="J59" s="102"/>
      <c r="K59" s="53"/>
      <c r="L59" s="102"/>
      <c r="M59" s="102"/>
      <c r="N59" s="106"/>
      <c r="O59" s="143"/>
    </row>
    <row r="60" spans="1:15" ht="12.75">
      <c r="A60" s="103"/>
      <c r="B60" s="177"/>
      <c r="C60" s="104"/>
      <c r="D60" s="104"/>
      <c r="E60" s="104"/>
      <c r="F60" s="104"/>
      <c r="G60" s="104"/>
      <c r="H60" s="104"/>
      <c r="I60" s="104"/>
      <c r="J60" s="104"/>
      <c r="K60" s="104"/>
      <c r="L60" s="104"/>
      <c r="M60" s="105"/>
      <c r="N60" s="106"/>
      <c r="O60" s="104"/>
    </row>
    <row r="61" spans="1:15" ht="12.75">
      <c r="A61" s="103"/>
      <c r="B61" s="178"/>
      <c r="C61" s="104"/>
      <c r="D61" s="104"/>
      <c r="E61" s="104"/>
      <c r="F61" s="104"/>
      <c r="G61" s="104"/>
      <c r="H61" s="104"/>
      <c r="I61" s="104"/>
      <c r="J61" s="104"/>
      <c r="K61" s="104"/>
      <c r="L61" s="104"/>
      <c r="M61" s="104"/>
      <c r="N61" s="106"/>
      <c r="O61" s="106"/>
    </row>
    <row r="62" spans="1:15" ht="12.75">
      <c r="A62" s="103"/>
      <c r="B62" s="177"/>
      <c r="C62" s="355"/>
      <c r="D62" s="355"/>
      <c r="E62" s="355"/>
      <c r="F62" s="355"/>
      <c r="G62" s="355"/>
      <c r="H62" s="355"/>
      <c r="I62" s="355"/>
      <c r="J62" s="355"/>
      <c r="K62" s="355"/>
      <c r="L62" s="355"/>
      <c r="M62" s="355"/>
      <c r="N62" s="104"/>
      <c r="O62" s="104"/>
    </row>
    <row r="63" spans="1:15" ht="12.75">
      <c r="A63" s="104"/>
      <c r="B63" s="177"/>
      <c r="C63" s="104"/>
      <c r="D63" s="104"/>
      <c r="E63" s="104"/>
      <c r="F63" s="104"/>
      <c r="G63" s="104"/>
      <c r="H63" s="104"/>
      <c r="I63" s="104"/>
      <c r="J63" s="104"/>
      <c r="K63" s="104"/>
      <c r="L63" s="104"/>
      <c r="M63" s="104"/>
      <c r="N63" s="106"/>
      <c r="O63" s="104"/>
    </row>
    <row r="64" spans="1:15" ht="12.75">
      <c r="A64" s="104"/>
      <c r="B64" s="177"/>
      <c r="C64" s="126"/>
      <c r="D64" s="126"/>
      <c r="E64" s="126"/>
      <c r="F64" s="126"/>
      <c r="G64" s="126"/>
      <c r="H64" s="126"/>
      <c r="I64" s="104"/>
      <c r="J64" s="104"/>
      <c r="K64" s="104"/>
      <c r="L64" s="104"/>
      <c r="M64" s="127"/>
      <c r="N64" s="104"/>
      <c r="O64" s="104"/>
    </row>
    <row r="65" spans="1:15" ht="12.75">
      <c r="A65" s="104"/>
      <c r="B65" s="177"/>
      <c r="C65" s="104"/>
      <c r="D65" s="104"/>
      <c r="E65" s="104"/>
      <c r="F65" s="104"/>
      <c r="G65" s="104"/>
      <c r="H65" s="104"/>
      <c r="I65" s="104"/>
      <c r="J65" s="104"/>
      <c r="K65" s="104"/>
      <c r="L65" s="104"/>
      <c r="M65" s="104"/>
      <c r="N65" s="104"/>
      <c r="O65" s="104"/>
    </row>
    <row r="66" spans="1:15" ht="12.75">
      <c r="A66" s="104"/>
      <c r="B66" s="177"/>
      <c r="C66" s="128"/>
      <c r="D66" s="128"/>
      <c r="E66" s="128"/>
      <c r="F66" s="128"/>
      <c r="G66" s="128"/>
      <c r="H66" s="128"/>
      <c r="I66" s="104"/>
      <c r="J66" s="128"/>
      <c r="K66" s="128"/>
      <c r="L66" s="128"/>
      <c r="M66" s="128"/>
      <c r="N66" s="104"/>
      <c r="O66" s="104"/>
    </row>
    <row r="67" spans="1:15" ht="12.75">
      <c r="A67" s="104"/>
      <c r="B67" s="177"/>
      <c r="C67" s="104"/>
      <c r="D67" s="104"/>
      <c r="E67" s="104"/>
      <c r="F67" s="104"/>
      <c r="G67" s="104"/>
      <c r="H67" s="104"/>
      <c r="I67" s="104"/>
      <c r="J67" s="104"/>
      <c r="K67" s="104"/>
      <c r="L67" s="104"/>
      <c r="M67" s="104"/>
      <c r="N67" s="104"/>
      <c r="O67" s="104"/>
    </row>
    <row r="68" ht="12.75">
      <c r="A68" s="104"/>
    </row>
    <row r="69" ht="12.75">
      <c r="A69" s="104"/>
    </row>
  </sheetData>
  <sheetProtection/>
  <mergeCells count="13">
    <mergeCell ref="A3:M3"/>
    <mergeCell ref="A4:A5"/>
    <mergeCell ref="I4:J4"/>
    <mergeCell ref="K4:L4"/>
    <mergeCell ref="M4:M5"/>
    <mergeCell ref="C1:O1"/>
    <mergeCell ref="A2:M2"/>
    <mergeCell ref="C62:M62"/>
    <mergeCell ref="E4:F4"/>
    <mergeCell ref="G4:H4"/>
    <mergeCell ref="B4:B5"/>
    <mergeCell ref="C4:C5"/>
    <mergeCell ref="D4:D5"/>
  </mergeCells>
  <printOptions/>
  <pageMargins left="0.7874015748031497" right="0.7874015748031497" top="0" bottom="0" header="0.15748031496062992" footer="0.196850393700787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K48"/>
  <sheetViews>
    <sheetView tabSelected="1" view="pageBreakPreview" zoomScaleSheetLayoutView="100" zoomScalePageLayoutView="0" workbookViewId="0" topLeftCell="A10">
      <selection activeCell="M25" sqref="M25"/>
    </sheetView>
  </sheetViews>
  <sheetFormatPr defaultColWidth="9.00390625" defaultRowHeight="12.75"/>
  <cols>
    <col min="1" max="1" width="5.00390625" style="7" customWidth="1"/>
    <col min="2" max="2" width="11.75390625" style="7" customWidth="1"/>
    <col min="3" max="3" width="48.00390625" style="7" customWidth="1"/>
    <col min="4" max="4" width="9.125" style="7" customWidth="1"/>
    <col min="5" max="5" width="8.375" style="7" customWidth="1"/>
    <col min="6" max="6" width="9.75390625" style="7" customWidth="1"/>
    <col min="7" max="7" width="9.25390625" style="7" customWidth="1"/>
    <col min="8" max="8" width="20.00390625" style="7" customWidth="1"/>
    <col min="9" max="9" width="9.125" style="7" customWidth="1"/>
    <col min="10" max="10" width="8.125" style="129" bestFit="1" customWidth="1"/>
    <col min="11" max="11" width="10.25390625" style="7" bestFit="1" customWidth="1"/>
    <col min="12" max="12" width="11.25390625" style="7" bestFit="1" customWidth="1"/>
    <col min="13" max="13" width="10.25390625" style="7" bestFit="1" customWidth="1"/>
    <col min="14" max="16384" width="9.125" style="7" customWidth="1"/>
  </cols>
  <sheetData>
    <row r="1" spans="1:10" ht="19.5">
      <c r="A1" s="374" t="s">
        <v>202</v>
      </c>
      <c r="B1" s="374"/>
      <c r="C1" s="374"/>
      <c r="D1" s="374"/>
      <c r="E1" s="374"/>
      <c r="F1" s="374"/>
      <c r="G1" s="374"/>
      <c r="H1" s="374"/>
      <c r="J1" s="144"/>
    </row>
    <row r="2" spans="1:10" ht="16.5">
      <c r="A2" s="375" t="s">
        <v>203</v>
      </c>
      <c r="B2" s="375"/>
      <c r="C2" s="375"/>
      <c r="D2" s="375"/>
      <c r="E2" s="375"/>
      <c r="F2" s="375"/>
      <c r="G2" s="375"/>
      <c r="H2" s="375"/>
      <c r="J2" s="144"/>
    </row>
    <row r="3" spans="1:10" ht="15">
      <c r="A3" s="376"/>
      <c r="B3" s="376"/>
      <c r="C3" s="376"/>
      <c r="D3" s="376"/>
      <c r="E3" s="376"/>
      <c r="F3" s="376"/>
      <c r="G3" s="376"/>
      <c r="H3" s="376"/>
      <c r="J3" s="144"/>
    </row>
    <row r="4" spans="1:10" ht="15">
      <c r="A4" s="362" t="s">
        <v>0</v>
      </c>
      <c r="B4" s="364" t="s">
        <v>204</v>
      </c>
      <c r="C4" s="366" t="s">
        <v>205</v>
      </c>
      <c r="D4" s="368" t="s">
        <v>206</v>
      </c>
      <c r="E4" s="370" t="s">
        <v>207</v>
      </c>
      <c r="F4" s="371"/>
      <c r="G4" s="372" t="s">
        <v>21</v>
      </c>
      <c r="H4" s="373"/>
      <c r="J4" s="144"/>
    </row>
    <row r="5" spans="1:8" ht="57.75">
      <c r="A5" s="363"/>
      <c r="B5" s="365"/>
      <c r="C5" s="367"/>
      <c r="D5" s="369"/>
      <c r="E5" s="5" t="s">
        <v>206</v>
      </c>
      <c r="F5" s="5" t="s">
        <v>208</v>
      </c>
      <c r="G5" s="5" t="s">
        <v>209</v>
      </c>
      <c r="H5" s="6" t="s">
        <v>210</v>
      </c>
    </row>
    <row r="6" spans="1:8" ht="15.75">
      <c r="A6" s="4" t="s">
        <v>1</v>
      </c>
      <c r="B6" s="4" t="s">
        <v>114</v>
      </c>
      <c r="C6" s="4" t="s">
        <v>116</v>
      </c>
      <c r="D6" s="4" t="s">
        <v>121</v>
      </c>
      <c r="E6" s="4" t="s">
        <v>123</v>
      </c>
      <c r="F6" s="4" t="s">
        <v>126</v>
      </c>
      <c r="G6" s="4" t="s">
        <v>211</v>
      </c>
      <c r="H6" s="8">
        <v>8</v>
      </c>
    </row>
    <row r="7" spans="1:10" ht="30">
      <c r="A7" s="4" t="s">
        <v>1</v>
      </c>
      <c r="B7" s="4" t="s">
        <v>212</v>
      </c>
      <c r="C7" s="9" t="s">
        <v>213</v>
      </c>
      <c r="D7" s="4" t="s">
        <v>214</v>
      </c>
      <c r="E7" s="10"/>
      <c r="F7" s="11">
        <v>0.019</v>
      </c>
      <c r="G7" s="2"/>
      <c r="H7" s="12"/>
      <c r="J7" s="144"/>
    </row>
    <row r="8" spans="1:10" ht="15">
      <c r="A8" s="13"/>
      <c r="B8" s="14"/>
      <c r="C8" s="15" t="s">
        <v>215</v>
      </c>
      <c r="D8" s="16" t="s">
        <v>41</v>
      </c>
      <c r="E8" s="17">
        <v>206</v>
      </c>
      <c r="F8" s="13">
        <f>E8*F7</f>
        <v>3.9139999999999997</v>
      </c>
      <c r="G8" s="1"/>
      <c r="H8" s="18"/>
      <c r="J8" s="144"/>
    </row>
    <row r="9" spans="1:10" ht="27">
      <c r="A9" s="4" t="s">
        <v>114</v>
      </c>
      <c r="B9" s="4" t="s">
        <v>216</v>
      </c>
      <c r="C9" s="9" t="s">
        <v>217</v>
      </c>
      <c r="D9" s="4" t="s">
        <v>218</v>
      </c>
      <c r="E9" s="10"/>
      <c r="F9" s="19">
        <v>0.0035</v>
      </c>
      <c r="G9" s="2"/>
      <c r="H9" s="12"/>
      <c r="J9" s="144"/>
    </row>
    <row r="10" spans="1:10" ht="15">
      <c r="A10" s="16"/>
      <c r="B10" s="14"/>
      <c r="C10" s="15" t="s">
        <v>219</v>
      </c>
      <c r="D10" s="16" t="s">
        <v>41</v>
      </c>
      <c r="E10" s="17">
        <v>137</v>
      </c>
      <c r="F10" s="3">
        <f>E10*F9</f>
        <v>0.47950000000000004</v>
      </c>
      <c r="G10" s="13"/>
      <c r="H10" s="18"/>
      <c r="J10" s="144"/>
    </row>
    <row r="11" spans="1:10" ht="15">
      <c r="A11" s="16"/>
      <c r="B11" s="14"/>
      <c r="C11" s="15" t="s">
        <v>220</v>
      </c>
      <c r="D11" s="16" t="s">
        <v>221</v>
      </c>
      <c r="E11" s="17">
        <v>28.3</v>
      </c>
      <c r="F11" s="3">
        <f>E11*F9</f>
        <v>0.09905</v>
      </c>
      <c r="G11" s="1"/>
      <c r="H11" s="18"/>
      <c r="J11" s="144"/>
    </row>
    <row r="12" spans="1:10" ht="15.75">
      <c r="A12" s="16"/>
      <c r="B12" s="14"/>
      <c r="C12" s="15" t="s">
        <v>222</v>
      </c>
      <c r="D12" s="16" t="s">
        <v>223</v>
      </c>
      <c r="E12" s="17">
        <v>102</v>
      </c>
      <c r="F12" s="3">
        <f>E12*F9</f>
        <v>0.357</v>
      </c>
      <c r="G12" s="1"/>
      <c r="H12" s="18"/>
      <c r="J12" s="144"/>
    </row>
    <row r="13" spans="1:10" ht="15">
      <c r="A13" s="16"/>
      <c r="B13" s="14"/>
      <c r="C13" s="15" t="s">
        <v>224</v>
      </c>
      <c r="D13" s="16" t="s">
        <v>17</v>
      </c>
      <c r="E13" s="17">
        <v>62</v>
      </c>
      <c r="F13" s="3">
        <f>E13*F9</f>
        <v>0.217</v>
      </c>
      <c r="G13" s="1"/>
      <c r="H13" s="18"/>
      <c r="J13" s="144"/>
    </row>
    <row r="14" spans="1:11" ht="30">
      <c r="A14" s="4" t="s">
        <v>116</v>
      </c>
      <c r="B14" s="4" t="s">
        <v>225</v>
      </c>
      <c r="C14" s="9" t="s">
        <v>226</v>
      </c>
      <c r="D14" s="4" t="s">
        <v>218</v>
      </c>
      <c r="E14" s="10"/>
      <c r="F14" s="19">
        <v>0.155</v>
      </c>
      <c r="G14" s="2"/>
      <c r="H14" s="12"/>
      <c r="K14" s="20"/>
    </row>
    <row r="15" spans="1:11" ht="15.75">
      <c r="A15" s="13"/>
      <c r="B15" s="14"/>
      <c r="C15" s="15" t="s">
        <v>219</v>
      </c>
      <c r="D15" s="16" t="s">
        <v>41</v>
      </c>
      <c r="E15" s="17">
        <v>450</v>
      </c>
      <c r="F15" s="3">
        <f>E15*F14</f>
        <v>69.75</v>
      </c>
      <c r="G15" s="13"/>
      <c r="H15" s="18"/>
      <c r="K15" s="20"/>
    </row>
    <row r="16" spans="1:11" ht="15.75">
      <c r="A16" s="13"/>
      <c r="B16" s="14"/>
      <c r="C16" s="15" t="s">
        <v>220</v>
      </c>
      <c r="D16" s="16" t="s">
        <v>221</v>
      </c>
      <c r="E16" s="17">
        <v>37</v>
      </c>
      <c r="F16" s="3">
        <f>E16*F14</f>
        <v>5.735</v>
      </c>
      <c r="G16" s="1"/>
      <c r="H16" s="18"/>
      <c r="K16" s="20"/>
    </row>
    <row r="17" spans="1:11" ht="15.75">
      <c r="A17" s="13"/>
      <c r="B17" s="14"/>
      <c r="C17" s="15" t="s">
        <v>227</v>
      </c>
      <c r="D17" s="16" t="s">
        <v>223</v>
      </c>
      <c r="E17" s="17">
        <v>102</v>
      </c>
      <c r="F17" s="3">
        <f>E17*F14</f>
        <v>15.81</v>
      </c>
      <c r="G17" s="1"/>
      <c r="H17" s="18"/>
      <c r="K17" s="20"/>
    </row>
    <row r="18" spans="1:11" ht="15.75">
      <c r="A18" s="13"/>
      <c r="B18" s="14"/>
      <c r="C18" s="15" t="s">
        <v>228</v>
      </c>
      <c r="D18" s="16" t="s">
        <v>229</v>
      </c>
      <c r="E18" s="17">
        <v>161</v>
      </c>
      <c r="F18" s="3">
        <f>E18*F14</f>
        <v>24.955</v>
      </c>
      <c r="G18" s="1"/>
      <c r="H18" s="18"/>
      <c r="K18" s="20"/>
    </row>
    <row r="19" spans="1:11" ht="15.75">
      <c r="A19" s="13"/>
      <c r="B19" s="14"/>
      <c r="C19" s="15" t="s">
        <v>230</v>
      </c>
      <c r="D19" s="16" t="s">
        <v>223</v>
      </c>
      <c r="E19" s="17">
        <v>1.72</v>
      </c>
      <c r="F19" s="21">
        <f>E19*F14</f>
        <v>0.2666</v>
      </c>
      <c r="G19" s="1"/>
      <c r="H19" s="18"/>
      <c r="I19" s="22"/>
      <c r="K19" s="20"/>
    </row>
    <row r="20" spans="1:11" ht="15.75">
      <c r="A20" s="13"/>
      <c r="B20" s="14"/>
      <c r="C20" s="23" t="s">
        <v>231</v>
      </c>
      <c r="D20" s="16" t="s">
        <v>120</v>
      </c>
      <c r="E20" s="17"/>
      <c r="F20" s="21">
        <v>0.157</v>
      </c>
      <c r="G20" s="1"/>
      <c r="H20" s="18"/>
      <c r="I20" s="22"/>
      <c r="K20" s="20"/>
    </row>
    <row r="21" spans="1:11" ht="15.75">
      <c r="A21" s="13"/>
      <c r="B21" s="14"/>
      <c r="C21" s="23" t="s">
        <v>232</v>
      </c>
      <c r="D21" s="16" t="s">
        <v>120</v>
      </c>
      <c r="E21" s="17"/>
      <c r="F21" s="21">
        <v>0.023</v>
      </c>
      <c r="G21" s="1"/>
      <c r="H21" s="18"/>
      <c r="I21" s="22"/>
      <c r="K21" s="20"/>
    </row>
    <row r="22" spans="1:11" ht="15.75">
      <c r="A22" s="13"/>
      <c r="B22" s="14"/>
      <c r="C22" s="15" t="s">
        <v>224</v>
      </c>
      <c r="D22" s="16" t="s">
        <v>17</v>
      </c>
      <c r="E22" s="17">
        <v>28</v>
      </c>
      <c r="F22" s="13">
        <f>E22*F14</f>
        <v>4.34</v>
      </c>
      <c r="G22" s="1"/>
      <c r="H22" s="18"/>
      <c r="K22" s="20"/>
    </row>
    <row r="23" spans="1:11" ht="15.75">
      <c r="A23" s="35">
        <v>4</v>
      </c>
      <c r="B23" s="36" t="s">
        <v>233</v>
      </c>
      <c r="C23" s="24" t="s">
        <v>234</v>
      </c>
      <c r="D23" s="24" t="s">
        <v>91</v>
      </c>
      <c r="E23" s="25"/>
      <c r="F23" s="26">
        <v>4.024</v>
      </c>
      <c r="G23" s="27"/>
      <c r="H23" s="26"/>
      <c r="K23" s="20"/>
    </row>
    <row r="24" spans="1:11" ht="15.75">
      <c r="A24" s="13"/>
      <c r="B24" s="28"/>
      <c r="C24" s="29" t="s">
        <v>62</v>
      </c>
      <c r="D24" s="29" t="s">
        <v>65</v>
      </c>
      <c r="E24" s="30">
        <v>23.8</v>
      </c>
      <c r="F24" s="30">
        <f>F23*E24</f>
        <v>95.77120000000001</v>
      </c>
      <c r="G24" s="29"/>
      <c r="H24" s="30"/>
      <c r="K24" s="20"/>
    </row>
    <row r="25" spans="1:11" ht="15.75">
      <c r="A25" s="13"/>
      <c r="B25" s="28"/>
      <c r="C25" s="29" t="s">
        <v>69</v>
      </c>
      <c r="D25" s="29" t="s">
        <v>2</v>
      </c>
      <c r="E25" s="30">
        <v>2.1</v>
      </c>
      <c r="F25" s="30">
        <f>F23*E25</f>
        <v>8.4504</v>
      </c>
      <c r="G25" s="29"/>
      <c r="H25" s="30"/>
      <c r="K25" s="20"/>
    </row>
    <row r="26" spans="1:11" ht="15.75">
      <c r="A26" s="13"/>
      <c r="B26" s="28"/>
      <c r="C26" s="29" t="s">
        <v>235</v>
      </c>
      <c r="D26" s="29" t="s">
        <v>91</v>
      </c>
      <c r="E26" s="30">
        <v>1.05</v>
      </c>
      <c r="F26" s="30">
        <f>E26*F23</f>
        <v>4.2252</v>
      </c>
      <c r="G26" s="340"/>
      <c r="H26" s="30"/>
      <c r="K26" s="20"/>
    </row>
    <row r="27" spans="1:11" ht="15.75">
      <c r="A27" s="13"/>
      <c r="B27" s="28"/>
      <c r="C27" s="29" t="s">
        <v>236</v>
      </c>
      <c r="D27" s="29" t="s">
        <v>160</v>
      </c>
      <c r="E27" s="30"/>
      <c r="F27" s="30">
        <v>78</v>
      </c>
      <c r="G27" s="29"/>
      <c r="H27" s="30"/>
      <c r="K27" s="20"/>
    </row>
    <row r="28" spans="1:11" ht="15.75">
      <c r="A28" s="13"/>
      <c r="B28" s="28"/>
      <c r="C28" s="29" t="s">
        <v>90</v>
      </c>
      <c r="D28" s="29" t="s">
        <v>2</v>
      </c>
      <c r="E28" s="30">
        <v>3.44</v>
      </c>
      <c r="F28" s="30">
        <f>F23*E28</f>
        <v>13.84256</v>
      </c>
      <c r="G28" s="29"/>
      <c r="H28" s="30"/>
      <c r="K28" s="20"/>
    </row>
    <row r="29" spans="1:8" ht="45">
      <c r="A29" s="4" t="s">
        <v>123</v>
      </c>
      <c r="B29" s="327" t="s">
        <v>262</v>
      </c>
      <c r="C29" s="328" t="s">
        <v>237</v>
      </c>
      <c r="D29" s="329" t="s">
        <v>238</v>
      </c>
      <c r="E29" s="330"/>
      <c r="F29" s="331">
        <v>0.285</v>
      </c>
      <c r="G29" s="330"/>
      <c r="H29" s="12"/>
    </row>
    <row r="30" spans="1:8" ht="15.75">
      <c r="A30" s="13"/>
      <c r="B30" s="332"/>
      <c r="C30" s="333" t="s">
        <v>239</v>
      </c>
      <c r="D30" s="334" t="s">
        <v>41</v>
      </c>
      <c r="E30" s="335">
        <v>699</v>
      </c>
      <c r="F30" s="336">
        <f>E30*F29</f>
        <v>199.21499999999997</v>
      </c>
      <c r="G30" s="336"/>
      <c r="H30" s="18"/>
    </row>
    <row r="31" spans="1:8" ht="15.75">
      <c r="A31" s="13"/>
      <c r="B31" s="332"/>
      <c r="C31" s="333" t="s">
        <v>240</v>
      </c>
      <c r="D31" s="334" t="s">
        <v>221</v>
      </c>
      <c r="E31" s="335">
        <v>1.3</v>
      </c>
      <c r="F31" s="336">
        <f>E31*F29</f>
        <v>0.3705</v>
      </c>
      <c r="G31" s="336"/>
      <c r="H31" s="18"/>
    </row>
    <row r="32" spans="1:8" ht="15.75">
      <c r="A32" s="13"/>
      <c r="B32" s="334"/>
      <c r="C32" s="333" t="s">
        <v>241</v>
      </c>
      <c r="D32" s="334" t="s">
        <v>229</v>
      </c>
      <c r="E32" s="337">
        <v>115</v>
      </c>
      <c r="F32" s="336">
        <f>E32*F29</f>
        <v>32.775</v>
      </c>
      <c r="G32" s="336"/>
      <c r="H32" s="18"/>
    </row>
    <row r="33" spans="1:8" ht="30">
      <c r="A33" s="13"/>
      <c r="B33" s="334"/>
      <c r="C33" s="333" t="s">
        <v>242</v>
      </c>
      <c r="D33" s="334" t="s">
        <v>229</v>
      </c>
      <c r="E33" s="337">
        <v>0</v>
      </c>
      <c r="F33" s="338">
        <f>F29*E33</f>
        <v>0</v>
      </c>
      <c r="G33" s="336"/>
      <c r="H33" s="18"/>
    </row>
    <row r="34" spans="1:8" ht="15.75">
      <c r="A34" s="13"/>
      <c r="B34" s="334"/>
      <c r="C34" s="333" t="s">
        <v>243</v>
      </c>
      <c r="D34" s="334" t="s">
        <v>43</v>
      </c>
      <c r="E34" s="337">
        <v>0</v>
      </c>
      <c r="F34" s="336">
        <f>E34*F29</f>
        <v>0</v>
      </c>
      <c r="G34" s="336"/>
      <c r="H34" s="18"/>
    </row>
    <row r="35" spans="1:8" ht="15.75">
      <c r="A35" s="13"/>
      <c r="B35" s="334"/>
      <c r="C35" s="333" t="s">
        <v>244</v>
      </c>
      <c r="D35" s="334" t="s">
        <v>263</v>
      </c>
      <c r="E35" s="337">
        <v>6</v>
      </c>
      <c r="F35" s="336">
        <f>E35*F29</f>
        <v>1.71</v>
      </c>
      <c r="G35" s="338"/>
      <c r="H35" s="18"/>
    </row>
    <row r="36" spans="1:8" ht="15.75">
      <c r="A36" s="13"/>
      <c r="B36" s="334"/>
      <c r="C36" s="333" t="s">
        <v>224</v>
      </c>
      <c r="D36" s="334" t="s">
        <v>17</v>
      </c>
      <c r="E36" s="337">
        <v>7.8</v>
      </c>
      <c r="F36" s="336">
        <f>E36*F29</f>
        <v>2.223</v>
      </c>
      <c r="G36" s="336"/>
      <c r="H36" s="18"/>
    </row>
    <row r="37" spans="1:8" ht="15.75">
      <c r="A37" s="16"/>
      <c r="B37" s="329"/>
      <c r="C37" s="329" t="s">
        <v>245</v>
      </c>
      <c r="D37" s="329" t="s">
        <v>17</v>
      </c>
      <c r="E37" s="339"/>
      <c r="F37" s="339"/>
      <c r="G37" s="339"/>
      <c r="H37" s="32"/>
    </row>
    <row r="38" spans="1:8" ht="15.75">
      <c r="A38" s="16"/>
      <c r="B38" s="4"/>
      <c r="C38" s="4" t="s">
        <v>215</v>
      </c>
      <c r="D38" s="4" t="s">
        <v>17</v>
      </c>
      <c r="E38" s="31"/>
      <c r="F38" s="31"/>
      <c r="G38" s="31"/>
      <c r="H38" s="32"/>
    </row>
    <row r="39" spans="1:8" ht="15.75">
      <c r="A39" s="16"/>
      <c r="B39" s="4"/>
      <c r="C39" s="4" t="s">
        <v>246</v>
      </c>
      <c r="D39" s="4" t="s">
        <v>17</v>
      </c>
      <c r="E39" s="31"/>
      <c r="F39" s="31"/>
      <c r="G39" s="31"/>
      <c r="H39" s="32"/>
    </row>
    <row r="40" spans="1:8" ht="15.75">
      <c r="A40" s="16"/>
      <c r="B40" s="4"/>
      <c r="C40" s="4" t="s">
        <v>272</v>
      </c>
      <c r="D40" s="4" t="s">
        <v>17</v>
      </c>
      <c r="E40" s="145"/>
      <c r="F40" s="31"/>
      <c r="G40" s="31"/>
      <c r="H40" s="32"/>
    </row>
    <row r="41" spans="1:8" ht="15.75">
      <c r="A41" s="16"/>
      <c r="B41" s="4"/>
      <c r="C41" s="4" t="s">
        <v>38</v>
      </c>
      <c r="D41" s="4" t="s">
        <v>17</v>
      </c>
      <c r="E41" s="130"/>
      <c r="F41" s="31"/>
      <c r="G41" s="31"/>
      <c r="H41" s="32"/>
    </row>
    <row r="42" spans="1:8" ht="15.75">
      <c r="A42" s="16"/>
      <c r="B42" s="4"/>
      <c r="C42" s="4" t="s">
        <v>270</v>
      </c>
      <c r="D42" s="4" t="s">
        <v>17</v>
      </c>
      <c r="E42" s="130"/>
      <c r="F42" s="31"/>
      <c r="G42" s="31"/>
      <c r="H42" s="32"/>
    </row>
    <row r="43" spans="1:8" ht="15.75">
      <c r="A43" s="16"/>
      <c r="B43" s="4"/>
      <c r="C43" s="4" t="s">
        <v>38</v>
      </c>
      <c r="D43" s="4" t="s">
        <v>17</v>
      </c>
      <c r="E43" s="130"/>
      <c r="F43" s="31"/>
      <c r="G43" s="31"/>
      <c r="H43" s="32"/>
    </row>
    <row r="44" spans="1:8" ht="15.75">
      <c r="A44" s="16"/>
      <c r="B44" s="4"/>
      <c r="C44" s="4" t="s">
        <v>271</v>
      </c>
      <c r="D44" s="4" t="s">
        <v>17</v>
      </c>
      <c r="E44" s="130"/>
      <c r="F44" s="31"/>
      <c r="G44" s="31"/>
      <c r="H44" s="32"/>
    </row>
    <row r="45" spans="1:11" ht="15.75">
      <c r="A45" s="16"/>
      <c r="B45" s="16"/>
      <c r="C45" s="4" t="s">
        <v>38</v>
      </c>
      <c r="D45" s="33" t="s">
        <v>17</v>
      </c>
      <c r="E45" s="34"/>
      <c r="F45" s="34"/>
      <c r="G45" s="34"/>
      <c r="H45" s="32"/>
      <c r="K45" s="20"/>
    </row>
    <row r="46" ht="15.75">
      <c r="K46" s="20"/>
    </row>
    <row r="48" spans="2:11" ht="15.75">
      <c r="B48" s="361"/>
      <c r="C48" s="361"/>
      <c r="F48" s="361"/>
      <c r="G48" s="361"/>
      <c r="H48" s="361"/>
      <c r="K48" s="20"/>
    </row>
  </sheetData>
  <sheetProtection/>
  <mergeCells count="11">
    <mergeCell ref="A1:H1"/>
    <mergeCell ref="A2:H2"/>
    <mergeCell ref="A3:H3"/>
    <mergeCell ref="B48:C48"/>
    <mergeCell ref="F48:H48"/>
    <mergeCell ref="A4:A5"/>
    <mergeCell ref="B4:B5"/>
    <mergeCell ref="C4:C5"/>
    <mergeCell ref="D4:D5"/>
    <mergeCell ref="E4:F4"/>
    <mergeCell ref="G4:H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gia papashvili</cp:lastModifiedBy>
  <cp:lastPrinted>2017-05-30T07:15:28Z</cp:lastPrinted>
  <dcterms:created xsi:type="dcterms:W3CDTF">2012-03-27T18:14:37Z</dcterms:created>
  <dcterms:modified xsi:type="dcterms:W3CDTF">2018-07-17T11:52:48Z</dcterms:modified>
  <cp:category/>
  <cp:version/>
  <cp:contentType/>
  <cp:contentStatus/>
</cp:coreProperties>
</file>