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tabRatio="813" activeTab="0"/>
  </bookViews>
  <sheets>
    <sheet name="2" sheetId="1" r:id="rId1"/>
  </sheets>
  <definedNames>
    <definedName name="_xlnm.Print_Area" localSheetId="0">'2'!$A$1:$M$340</definedName>
  </definedNames>
  <calcPr fullCalcOnLoad="1"/>
</workbook>
</file>

<file path=xl/sharedStrings.xml><?xml version="1.0" encoding="utf-8"?>
<sst xmlns="http://schemas.openxmlformats.org/spreadsheetml/2006/main" count="794" uniqueCount="257">
  <si>
    <t>saxarjTaRricxvo Rirebuleba</t>
  </si>
  <si>
    <t>lari</t>
  </si>
  <si>
    <t>#</t>
  </si>
  <si>
    <t>Sifri</t>
  </si>
  <si>
    <t>samuSaos dasaxeleba</t>
  </si>
  <si>
    <t>jami</t>
  </si>
  <si>
    <t>xelfasi</t>
  </si>
  <si>
    <t>%</t>
  </si>
  <si>
    <t>lokaluri xarjTaRricxva</t>
  </si>
  <si>
    <t>normatiuli resursi</t>
  </si>
  <si>
    <t>masala</t>
  </si>
  <si>
    <t>manqana meqanizmebi</t>
  </si>
  <si>
    <t>ganzomileba</t>
  </si>
  <si>
    <t>erTeuli</t>
  </si>
  <si>
    <t>sul</t>
  </si>
  <si>
    <t>gegmiuri dagroveba</t>
  </si>
  <si>
    <t>zednadebi xarjebi</t>
  </si>
  <si>
    <t>dRg</t>
  </si>
  <si>
    <t>daba CoxataurSi 9 aprilis skveris reabilitacia</t>
  </si>
  <si>
    <t>Sedgenilia 1984 wlis normebiT, 
Sedgenilia  mimdinare fasebSi</t>
  </si>
  <si>
    <t>I) sademontaJo samuSaoebi</t>
  </si>
  <si>
    <t>saxelS</t>
  </si>
  <si>
    <t>t</t>
  </si>
  <si>
    <t>c</t>
  </si>
  <si>
    <t>arsebuli granitis qvis aReba amwiT da SemdgomSi gamoyenebisTvis (dasawyobeba)</t>
  </si>
  <si>
    <t>arsebuli sasrialo atraqcionis aReba amwiT moednidan gatana da (dasawyobeba)</t>
  </si>
  <si>
    <t>uvargisi Zelskamebis liTonis karkasis aReba</t>
  </si>
  <si>
    <t>k/sT</t>
  </si>
  <si>
    <t>m/sT</t>
  </si>
  <si>
    <t xml:space="preserve">46-23-2      
</t>
  </si>
  <si>
    <t>m3</t>
  </si>
  <si>
    <t xml:space="preserve"> Sromis danaxarji  </t>
  </si>
  <si>
    <t xml:space="preserve"> sxva manqanebi  </t>
  </si>
  <si>
    <t>arsebuli monoliTuri betonis bordiurebis demontaJi</t>
  </si>
  <si>
    <t>T 14</t>
  </si>
  <si>
    <t>gruntis gatana 5 km-ze</t>
  </si>
  <si>
    <t xml:space="preserve">1-23-8         </t>
  </si>
  <si>
    <t xml:space="preserve"> Sromis danaxarji </t>
  </si>
  <si>
    <t xml:space="preserve"> eqskavatori CamCis moculoba V=0.15 m3  </t>
  </si>
  <si>
    <t>samSeneblo narCenebis Segroveba da eqskavatoriT avToTviTmclelze dayra</t>
  </si>
  <si>
    <t xml:space="preserve"> eqskavatori </t>
  </si>
  <si>
    <t>II) miwis samuSaoebi</t>
  </si>
  <si>
    <t>samSeneblo moednis dakvalva proeqtis mixedviT</t>
  </si>
  <si>
    <t>m2</t>
  </si>
  <si>
    <t>qvabulis damuSaveba eqskavatoriT da avToTviTmclelze dayra</t>
  </si>
  <si>
    <t>samSeneblo narCenebis gatana 5 km-ze</t>
  </si>
  <si>
    <t>xeebis darasgavad qvaRorRovani ormoebis amoReba zomiT 1,5X1,5X1,5 da amoRebuli gruntis  avToTviTmclelze dayra</t>
  </si>
  <si>
    <t>1-80-3</t>
  </si>
  <si>
    <r>
      <t>m</t>
    </r>
    <r>
      <rPr>
        <b/>
        <vertAlign val="superscript"/>
        <sz val="11"/>
        <rFont val="AcadMtavr"/>
        <family val="0"/>
      </rPr>
      <t>3</t>
    </r>
  </si>
  <si>
    <t>bordiurebis mosawyobad gruntis gaWra xeliT amoRebuli gruntis adgilze gaSliT</t>
  </si>
  <si>
    <t>III) samSeneblo samuSaoebi</t>
  </si>
  <si>
    <t>23-1-3</t>
  </si>
  <si>
    <r>
      <t xml:space="preserve"> m</t>
    </r>
    <r>
      <rPr>
        <b/>
        <vertAlign val="superscript"/>
        <sz val="11"/>
        <rFont val="AcadMtavr"/>
        <family val="0"/>
      </rPr>
      <t>3</t>
    </r>
  </si>
  <si>
    <r>
      <t xml:space="preserve"> m</t>
    </r>
    <r>
      <rPr>
        <vertAlign val="superscript"/>
        <sz val="11"/>
        <rFont val="AcadMtavr"/>
        <family val="0"/>
      </rPr>
      <t>3</t>
    </r>
  </si>
  <si>
    <t>auzis Ziris momzadeba qviSa-xreSovani Catkepnili balastiT sisqiT 10 sm</t>
  </si>
  <si>
    <t>qviSa-xreSi</t>
  </si>
  <si>
    <t>23-1-2</t>
  </si>
  <si>
    <t>safuZvlis mowyoba wvrilfraqciuli Catkepnili RorRiT</t>
  </si>
  <si>
    <t xml:space="preserve">6-1-1
</t>
  </si>
  <si>
    <t xml:space="preserve"> m3</t>
  </si>
  <si>
    <t>pr</t>
  </si>
  <si>
    <t xml:space="preserve">betoni m-200 </t>
  </si>
  <si>
    <t xml:space="preserve">sxva manqanebi </t>
  </si>
  <si>
    <t xml:space="preserve">sxva masalebi </t>
  </si>
  <si>
    <t>auzis fskeris momzadeba betoniT sisqiT 10 sm</t>
  </si>
  <si>
    <t>6-11-3</t>
  </si>
  <si>
    <t xml:space="preserve">sayalibe fari </t>
  </si>
  <si>
    <t xml:space="preserve">xis masala </t>
  </si>
  <si>
    <t xml:space="preserve">WanWiki </t>
  </si>
  <si>
    <t xml:space="preserve">eleqtrodi </t>
  </si>
  <si>
    <t xml:space="preserve">sxva masalebi  </t>
  </si>
  <si>
    <t>auzis fskerisa da kedlebis mowyoba monoliTuri rk/betoniT ormagi armirebiT</t>
  </si>
  <si>
    <t xml:space="preserve">armatura А-I </t>
  </si>
  <si>
    <t xml:space="preserve">armatura А-III </t>
  </si>
  <si>
    <t>betoni m-300</t>
  </si>
  <si>
    <t>22-30-1</t>
  </si>
  <si>
    <t xml:space="preserve"> sxva manqanebi </t>
  </si>
  <si>
    <t xml:space="preserve"> sxva masalebi  </t>
  </si>
  <si>
    <t>auzis centrSi piedistalis mowyoba rk/betonis Wis rgoliT d-1500 h-0,5m</t>
  </si>
  <si>
    <t>piedestalis Sevseba fraqciuli RorRiT da balastiT</t>
  </si>
  <si>
    <t>balasti</t>
  </si>
  <si>
    <t xml:space="preserve">            6-1-22</t>
  </si>
  <si>
    <t>betoniD</t>
  </si>
  <si>
    <t>sayalibe fari</t>
  </si>
  <si>
    <t>xis masala</t>
  </si>
  <si>
    <t>piedestalze armirebuli rk/betonis filis mowyoba sisqiT 10 sm</t>
  </si>
  <si>
    <t>armaturis bade ujriT 150X150X6mm</t>
  </si>
  <si>
    <t>piedestalis kedelze armaturis badis gakvra ujriT 150X150X6 mm</t>
  </si>
  <si>
    <t>11-8-1-2</t>
  </si>
  <si>
    <r>
      <t xml:space="preserve"> m</t>
    </r>
    <r>
      <rPr>
        <b/>
        <vertAlign val="superscript"/>
        <sz val="11"/>
        <rFont val="AcadMtavr"/>
        <family val="0"/>
      </rPr>
      <t>2</t>
    </r>
  </si>
  <si>
    <t xml:space="preserve"> qviSa-cementis xsnari </t>
  </si>
  <si>
    <t xml:space="preserve"> sxva masalebi </t>
  </si>
  <si>
    <t xml:space="preserve">auzis fskerze da piedestalze qviSa-cementis xsnariT moWimvis mowyoba </t>
  </si>
  <si>
    <t xml:space="preserve"> qviSa-cementis xsnari 1:2</t>
  </si>
  <si>
    <t>15-55-9</t>
  </si>
  <si>
    <t>auzis Sida kedlebis Selesva qviSa-cementis xsnariT</t>
  </si>
  <si>
    <t>auzis gare kedlebze armaturis badis gakvra ujriT 150X150X6 mm</t>
  </si>
  <si>
    <t>15-14-1</t>
  </si>
  <si>
    <t xml:space="preserve">Sromis danaxarji  </t>
  </si>
  <si>
    <t>sxva manqanebi</t>
  </si>
  <si>
    <t>auzis Sida kedlebze feradi keramogranitis filis gakvra</t>
  </si>
  <si>
    <t xml:space="preserve">cebocementi </t>
  </si>
  <si>
    <t xml:space="preserve">11-20-3
</t>
  </si>
  <si>
    <t>auzis fskerze feradi keramogranitis filis dageba</t>
  </si>
  <si>
    <t>cisferi keramogranitis yinvagamZle fila 60X60 sm</t>
  </si>
  <si>
    <t>15-5-6</t>
  </si>
  <si>
    <r>
      <t>m</t>
    </r>
    <r>
      <rPr>
        <b/>
        <vertAlign val="superscript"/>
        <sz val="11"/>
        <rFont val="AcadMtavr"/>
        <family val="0"/>
      </rPr>
      <t>2</t>
    </r>
  </si>
  <si>
    <t xml:space="preserve"> sxva manqanebi</t>
  </si>
  <si>
    <t xml:space="preserve"> sxva masalebi</t>
  </si>
  <si>
    <t xml:space="preserve">auzis gare kedlebze granitis filebis gakvra sisqiT 3 sm </t>
  </si>
  <si>
    <t xml:space="preserve"> bunebrivi granitis fila 3 sm </t>
  </si>
  <si>
    <t xml:space="preserve">auzis kedlebze zedapirze da gverdebze gaprialebuli granitis filebis dageba sisqiT 5 sm </t>
  </si>
  <si>
    <t xml:space="preserve"> bunebrivi granitis fila  5sm</t>
  </si>
  <si>
    <t xml:space="preserve">piedestalis perimetrze zedapirze da gverdebze gaprialebuli granitis filebis dageba sisqiT 5 sm </t>
  </si>
  <si>
    <t xml:space="preserve">memorialuri lodis irgvliv granitis  filebis dageba sisqiT 3 sm </t>
  </si>
  <si>
    <t xml:space="preserve"> bunebrivi granitis fila  3sm</t>
  </si>
  <si>
    <t>piedestalze demontirebuli granitis qvis memorialuri lodis montaJi amwiT</t>
  </si>
  <si>
    <t>37-64-3</t>
  </si>
  <si>
    <t xml:space="preserve"> sxva manqana</t>
  </si>
  <si>
    <t xml:space="preserve"> cementis xsnari</t>
  </si>
  <si>
    <t xml:space="preserve"> fari ficaris yalibis </t>
  </si>
  <si>
    <t xml:space="preserve"> xis masala </t>
  </si>
  <si>
    <t xml:space="preserve"> WanWiki</t>
  </si>
  <si>
    <t>kg</t>
  </si>
  <si>
    <t xml:space="preserve"> sxva masala</t>
  </si>
  <si>
    <t>bordiuris mowyoba monoliTuri rk/betoniT 458,5 m-ze</t>
  </si>
  <si>
    <t>27-10-1.4</t>
  </si>
  <si>
    <t xml:space="preserve"> Sromis danaxarji</t>
  </si>
  <si>
    <t xml:space="preserve">avtogreideri 79 КВТ (108 cx.Z) </t>
  </si>
  <si>
    <t xml:space="preserve">satkepni sagzao TiTmavali gluvi 5 t </t>
  </si>
  <si>
    <r>
      <t>m</t>
    </r>
    <r>
      <rPr>
        <vertAlign val="superscript"/>
        <sz val="11"/>
        <rFont val="AcadMtavr"/>
        <family val="0"/>
      </rPr>
      <t>3</t>
    </r>
  </si>
  <si>
    <t>bilikebisa da moednebis safuZvlis mowyoba wvrilfraqciuli RorRiT da datkepvna</t>
  </si>
  <si>
    <t xml:space="preserve">betoni m-300 </t>
  </si>
  <si>
    <t>skveris irgvliv velobilikis mowyoba armirebuli monoliTuri betoniT 10 sm sisqiT</t>
  </si>
  <si>
    <t>glinulis bade 4 mm iani ujriT 200X200 mm</t>
  </si>
  <si>
    <t xml:space="preserve">velobilikis SeRebva sagzao wiTeli feris saRebaviT </t>
  </si>
  <si>
    <t>15-159-3</t>
  </si>
  <si>
    <t xml:space="preserve"> saRebavi sagzao wiTeli feris</t>
  </si>
  <si>
    <t>qviSa TeTri</t>
  </si>
  <si>
    <t>fexiT saval bilikebze da moednebze natexi granitis filebis dageba Sovebis qviSa-cementis xsnariT SevsebiT</t>
  </si>
  <si>
    <t xml:space="preserve">natexi granitis fila 2-3 sm </t>
  </si>
  <si>
    <t>gruntis zidva 2 km-ze</t>
  </si>
  <si>
    <t xml:space="preserve">xeebis dasargavad mTis gruntis  damuSaveba eqskavatoriT da avToTviTmclelze dayra transportirebis Semdgom ormoebis Sevseba da adgilze gaSla </t>
  </si>
  <si>
    <t>wiwvovani jiSis xeebis dargva simaRliT 3-3,5 m da damWerebiT gamagreba</t>
  </si>
  <si>
    <t>balaxis daTesva</t>
  </si>
  <si>
    <t>9-7-1</t>
  </si>
  <si>
    <t xml:space="preserve">2 cali bavSvTa saTamaSo sasrialo-saqanela atraqcionebis damzadeba milkvadratebiT da montaJi </t>
  </si>
  <si>
    <t>milkvadrati 80X80X4 mm</t>
  </si>
  <si>
    <t>milkvadrati 40X80X3 mm</t>
  </si>
  <si>
    <t>milkvadrati 30X30X2 mm</t>
  </si>
  <si>
    <t>milkvadrati 25X40X2 mm</t>
  </si>
  <si>
    <t>milkvadrati 30X40X2 mm</t>
  </si>
  <si>
    <t>milkvadrati 40X40X3 mm</t>
  </si>
  <si>
    <t>liTonil mili d-25X2,5</t>
  </si>
  <si>
    <t>armatura aI d-10 mm</t>
  </si>
  <si>
    <t>uJangavi foladis furceli 3000X500mm X1,5 mm</t>
  </si>
  <si>
    <t>profnastili SeRebili 0,5 mm sisqiT</t>
  </si>
  <si>
    <t>liTonis konstruqcia</t>
  </si>
  <si>
    <t>15-164-8</t>
  </si>
  <si>
    <t>kg.</t>
  </si>
  <si>
    <t>liTonis elementebis SeRebva antikoroziuli saRebaviT</t>
  </si>
  <si>
    <t xml:space="preserve">antikoroziuli saRebavi </t>
  </si>
  <si>
    <t xml:space="preserve">2 cali aiwona-daiwonas damzadeba milkvadratebiT da montaJi </t>
  </si>
  <si>
    <t>milkvadrati 60X100X3 mm</t>
  </si>
  <si>
    <t xml:space="preserve">dekoratiuli deradi sasrialo saZromis Sesyidva montaJi  </t>
  </si>
  <si>
    <t>atraqcionebis dabetoneba</t>
  </si>
  <si>
    <t>arsebuli trenaJorebis adgilze SekeTeba da SeRebva</t>
  </si>
  <si>
    <t>sabaRe Zelskamebis SeZena da montaJi sigrZiT 2 m CabetonebiT</t>
  </si>
  <si>
    <t>sabaRe dekoratiuli urnebis SeZena da montaJi  CabetonebiT</t>
  </si>
  <si>
    <t>arsebuli liTonis Sesasvleli TaRebis da dekoratiuli Robis gasufTaveba da SeRebva antikoroziuli saRebaviT</t>
  </si>
  <si>
    <t>3) sxva samuSaoebi</t>
  </si>
  <si>
    <t>mdinaris dazianebuli betonis sayrdeni kedlis aRdgena monoliTuri rk/betoniT</t>
  </si>
  <si>
    <t>kedlis ukana mxaris Sevseba balastiT</t>
  </si>
  <si>
    <t>Tavi I</t>
  </si>
  <si>
    <t>jami Tavi I</t>
  </si>
  <si>
    <t>Tavi II</t>
  </si>
  <si>
    <t>wyalmomarageba kanalizacia</t>
  </si>
  <si>
    <t xml:space="preserve">Sromis danaxarji </t>
  </si>
  <si>
    <t>sakanalizacios Wis mowyoba rgoliT d-700 h-1,0m Tujis xufiT</t>
  </si>
  <si>
    <t>Tujis xufi</t>
  </si>
  <si>
    <t>22-8-1</t>
  </si>
  <si>
    <t>grZ/m</t>
  </si>
  <si>
    <t xml:space="preserve">plastnasis mili  d=20mm  </t>
  </si>
  <si>
    <t>grZ.m</t>
  </si>
  <si>
    <r>
      <rPr>
        <sz val="11"/>
        <rFont val="AcadMtavr"/>
        <family val="0"/>
      </rPr>
      <t xml:space="preserve">rk/betonis rgoli </t>
    </r>
    <r>
      <rPr>
        <sz val="11"/>
        <rFont val="AcadNusx"/>
        <family val="0"/>
      </rPr>
      <t>D</t>
    </r>
    <r>
      <rPr>
        <sz val="11"/>
        <rFont val="Arial"/>
        <family val="2"/>
      </rPr>
      <t>D</t>
    </r>
    <r>
      <rPr>
        <sz val="11"/>
        <rFont val="AcadNusx"/>
        <family val="0"/>
      </rPr>
      <t>=700 mm h-1,0m</t>
    </r>
  </si>
  <si>
    <t xml:space="preserve">plastnasis mili  d=40mm  </t>
  </si>
  <si>
    <t xml:space="preserve">plastnasis mili  d=32mm  </t>
  </si>
  <si>
    <t xml:space="preserve">plastnasis mili  d=25mm  </t>
  </si>
  <si>
    <t>22-23-1</t>
  </si>
  <si>
    <t>wylis milebis plastmasis fasonuri nawilebis montaJi</t>
  </si>
  <si>
    <t>samkapi 25X40X25</t>
  </si>
  <si>
    <t>samkapi 25X20X25</t>
  </si>
  <si>
    <t>muxli d-25</t>
  </si>
  <si>
    <t>muxli d-40</t>
  </si>
  <si>
    <t>16-12-1</t>
  </si>
  <si>
    <t xml:space="preserve">40 mm-iani ventili </t>
  </si>
  <si>
    <t>16-6-1</t>
  </si>
  <si>
    <t>m</t>
  </si>
  <si>
    <t>plastmasis wylis milebis montaJi</t>
  </si>
  <si>
    <t xml:space="preserve">kanalizaciis milebis mowyoba </t>
  </si>
  <si>
    <t>kanalizaciis mili d-90 mm</t>
  </si>
  <si>
    <t>kanalizaciis mili d-75 mm</t>
  </si>
  <si>
    <t xml:space="preserve"> plastmasis fasonuri nawilebis montaJi</t>
  </si>
  <si>
    <t>muxli d-70/27</t>
  </si>
  <si>
    <t>trapi d-90</t>
  </si>
  <si>
    <t>qviSa-Savi</t>
  </si>
  <si>
    <t>jami Tavi II</t>
  </si>
  <si>
    <t>skveris el ganaTeba</t>
  </si>
  <si>
    <t>sabaRe ganaTebis sayrdenebis damzadeba-montaJi</t>
  </si>
  <si>
    <t>liTonis mili d-60 mm sisqiT 3 mm</t>
  </si>
  <si>
    <t>liTonis mili d-25 mm sisqiT 2,5 mm</t>
  </si>
  <si>
    <t>armatura d-10 aIII</t>
  </si>
  <si>
    <t>zeTovani saRebavi</t>
  </si>
  <si>
    <t>sayrdenebis SeRebva zeTovani saRebaviT 2jer</t>
  </si>
  <si>
    <t>22-8-5</t>
  </si>
  <si>
    <t>8-368-2</t>
  </si>
  <si>
    <t>km</t>
  </si>
  <si>
    <t>el.kabelis mowyoba 3X2,5 mm2</t>
  </si>
  <si>
    <t>el.kabeli 3X2,5 mm2</t>
  </si>
  <si>
    <t>samontaJo .kabelis mowyoba 2X1,5 mm2</t>
  </si>
  <si>
    <t>el.kabeli 2X1,5 mm2</t>
  </si>
  <si>
    <t>8-414-6</t>
  </si>
  <si>
    <t xml:space="preserve">gamanawilebeli kolofis montaJi </t>
  </si>
  <si>
    <t>gamanawilebeli kolofi</t>
  </si>
  <si>
    <t>8-636-4</t>
  </si>
  <si>
    <t xml:space="preserve">fotoreles montaJi </t>
  </si>
  <si>
    <t>fotorele</t>
  </si>
  <si>
    <t>18-8-1</t>
  </si>
  <si>
    <t>komp</t>
  </si>
  <si>
    <t>centridanuli sacirkulacio tumbos montaJi simZlavriT 25-40</t>
  </si>
  <si>
    <r>
      <rPr>
        <sz val="11"/>
        <rFont val="AcadMtavr"/>
        <family val="0"/>
      </rPr>
      <t xml:space="preserve">rk/betonis rgoli </t>
    </r>
    <r>
      <rPr>
        <sz val="11"/>
        <rFont val="AcadNusx"/>
        <family val="0"/>
      </rPr>
      <t>D</t>
    </r>
    <r>
      <rPr>
        <sz val="11"/>
        <rFont val="Arial"/>
        <family val="2"/>
      </rPr>
      <t>D</t>
    </r>
    <r>
      <rPr>
        <sz val="11"/>
        <rFont val="AcadNusx"/>
        <family val="0"/>
      </rPr>
      <t>=1500 mm h-0,5</t>
    </r>
  </si>
  <si>
    <t>jami a)</t>
  </si>
  <si>
    <t>a) samSeneblo samuSaoebi</t>
  </si>
  <si>
    <t>b) eleqtro-samontaJo samuSaoebi</t>
  </si>
  <si>
    <t>8-601-3</t>
  </si>
  <si>
    <r>
      <t xml:space="preserve">dekoratiuli ganaTebis armatura </t>
    </r>
    <r>
      <rPr>
        <b/>
        <sz val="11"/>
        <rFont val="Arial"/>
        <family val="2"/>
      </rPr>
      <t>OESTAS UGHTINA</t>
    </r>
  </si>
  <si>
    <r>
      <t xml:space="preserve">dekoratiuli ganaTebis armatura </t>
    </r>
    <r>
      <rPr>
        <sz val="11"/>
        <rFont val="Arial"/>
        <family val="2"/>
      </rPr>
      <t>OESTAS UGHTINA</t>
    </r>
  </si>
  <si>
    <t>zednadebi xarjebi (xelfasidan)</t>
  </si>
  <si>
    <t>I, II da III Tavebis jami</t>
  </si>
  <si>
    <t>jami b)</t>
  </si>
  <si>
    <t>centridanuli sacirkulacio tumbo simZlavriT 25-40</t>
  </si>
  <si>
    <t>wvrilfraqciuli RorRi 5-10 mm</t>
  </si>
  <si>
    <t xml:space="preserve"> fraqciuli RorRi 5-10 mm </t>
  </si>
  <si>
    <t>fexiT saval bilikebze cementnarevi qviSis fenis mowyoba sisqiT 40 mm doziT 1:3 (312m2) da daprofileba datkepvna</t>
  </si>
  <si>
    <t xml:space="preserve">cementi m-500 </t>
  </si>
  <si>
    <t>garecxili TeTri qviSa</t>
  </si>
  <si>
    <t>atraqcionebis moednis mowyoba garecxili TeTri qviSiT 15 sm sisqiT</t>
  </si>
  <si>
    <t>Wavlis  mfrqvevana-maregulireblisa da ventilis montaJi d-40 mm</t>
  </si>
  <si>
    <t>Wavlis  mfrqvevana-maregulirebeli</t>
  </si>
  <si>
    <t xml:space="preserve"> ventilis montaJi d-90 mm sferuli</t>
  </si>
  <si>
    <t>90 mm-iani ventili sferuli</t>
  </si>
  <si>
    <t>kabelis gatareba plasmasis d-25 mm-ian milSi</t>
  </si>
  <si>
    <t xml:space="preserve">plasmasis mili d-25 mm </t>
  </si>
  <si>
    <t xml:space="preserve">masalebis transportireba (masalebis Rirebulebis 5%) </t>
  </si>
  <si>
    <t>jami a+b (Tavi III)</t>
  </si>
  <si>
    <t>gauTvaliswinebeli samuSaoebi</t>
  </si>
  <si>
    <t>1) bilikebi da moednebi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</si>
</sst>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0"/>
    <numFmt numFmtId="181" formatCode="0.0"/>
    <numFmt numFmtId="182" formatCode="0.000"/>
    <numFmt numFmtId="183" formatCode="#,##0.0000"/>
    <numFmt numFmtId="184" formatCode="#,##0.0"/>
    <numFmt numFmtId="185" formatCode="0.00000"/>
    <numFmt numFmtId="186" formatCode="#,##0.000"/>
    <numFmt numFmtId="187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cadMtavr"/>
      <family val="0"/>
    </font>
    <font>
      <sz val="11"/>
      <name val="AcadMtavr"/>
      <family val="0"/>
    </font>
    <font>
      <sz val="11"/>
      <color indexed="8"/>
      <name val="AcadMtavr"/>
      <family val="0"/>
    </font>
    <font>
      <b/>
      <sz val="11"/>
      <color indexed="8"/>
      <name val="AcadMtavr"/>
      <family val="0"/>
    </font>
    <font>
      <b/>
      <sz val="11"/>
      <color indexed="10"/>
      <name val="AcadMtavr"/>
      <family val="0"/>
    </font>
    <font>
      <b/>
      <sz val="11"/>
      <name val="AcadNusx"/>
      <family val="0"/>
    </font>
    <font>
      <b/>
      <vertAlign val="superscript"/>
      <sz val="11"/>
      <name val="AcadMtavr"/>
      <family val="0"/>
    </font>
    <font>
      <vertAlign val="superscript"/>
      <sz val="11"/>
      <name val="AcadMtavr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cadMtavr"/>
      <family val="0"/>
    </font>
    <font>
      <b/>
      <sz val="11"/>
      <color indexed="8"/>
      <name val="AcadNusx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Mtavr"/>
      <family val="0"/>
    </font>
    <font>
      <b/>
      <sz val="11"/>
      <color rgb="FFFF0000"/>
      <name val="AcadMtavr"/>
      <family val="0"/>
    </font>
    <font>
      <sz val="11"/>
      <color rgb="FFFF0000"/>
      <name val="AcadMtavr"/>
      <family val="0"/>
    </font>
    <font>
      <b/>
      <sz val="11"/>
      <color theme="1"/>
      <name val="AcadMtavr"/>
      <family val="0"/>
    </font>
    <font>
      <b/>
      <sz val="11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8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66" applyFont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6" fillId="0" borderId="0" xfId="0" applyFont="1" applyAlignment="1">
      <alignment horizontal="center"/>
    </xf>
    <xf numFmtId="0" fontId="4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3" fontId="3" fillId="0" borderId="10" xfId="63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3" fillId="33" borderId="0" xfId="63" applyFont="1" applyFill="1" applyAlignment="1">
      <alignment horizont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4" fontId="3" fillId="0" borderId="0" xfId="63" applyNumberFormat="1" applyFont="1" applyAlignment="1">
      <alignment horizontal="center" vertical="center"/>
      <protection/>
    </xf>
    <xf numFmtId="4" fontId="4" fillId="0" borderId="10" xfId="63" applyNumberFormat="1" applyFont="1" applyBorder="1" applyAlignment="1">
      <alignment horizontal="center" vertical="center" wrapText="1"/>
      <protection/>
    </xf>
    <xf numFmtId="4" fontId="5" fillId="0" borderId="0" xfId="0" applyNumberFormat="1" applyFont="1" applyAlignment="1">
      <alignment horizontal="center"/>
    </xf>
    <xf numFmtId="4" fontId="4" fillId="33" borderId="0" xfId="0" applyNumberFormat="1" applyFont="1" applyFill="1" applyAlignment="1">
      <alignment horizontal="center" vertical="center" wrapText="1"/>
    </xf>
    <xf numFmtId="3" fontId="3" fillId="33" borderId="10" xfId="63" applyNumberFormat="1" applyFont="1" applyFill="1" applyBorder="1" applyAlignment="1">
      <alignment horizontal="center" vertical="center" wrapText="1"/>
      <protection/>
    </xf>
    <xf numFmtId="0" fontId="3" fillId="33" borderId="0" xfId="6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4" fontId="3" fillId="33" borderId="10" xfId="63" applyNumberFormat="1" applyFont="1" applyFill="1" applyBorder="1" applyAlignment="1">
      <alignment horizontal="center" vertical="center" wrapText="1"/>
      <protection/>
    </xf>
    <xf numFmtId="0" fontId="3" fillId="19" borderId="10" xfId="66" applyNumberFormat="1" applyFont="1" applyFill="1" applyBorder="1" applyAlignment="1">
      <alignment horizontal="justify" vertical="center"/>
      <protection/>
    </xf>
    <xf numFmtId="0" fontId="3" fillId="19" borderId="10" xfId="66" applyNumberFormat="1" applyFont="1" applyFill="1" applyBorder="1" applyAlignment="1">
      <alignment horizontal="center" vertical="center"/>
      <protection/>
    </xf>
    <xf numFmtId="4" fontId="3" fillId="19" borderId="10" xfId="66" applyNumberFormat="1" applyFont="1" applyFill="1" applyBorder="1" applyAlignment="1">
      <alignment horizontal="center" vertical="center" wrapText="1"/>
      <protection/>
    </xf>
    <xf numFmtId="180" fontId="6" fillId="19" borderId="10" xfId="0" applyNumberFormat="1" applyFont="1" applyFill="1" applyBorder="1" applyAlignment="1">
      <alignment horizontal="center" vertical="center" wrapText="1"/>
    </xf>
    <xf numFmtId="0" fontId="3" fillId="19" borderId="10" xfId="66" applyFont="1" applyFill="1" applyBorder="1" applyAlignment="1">
      <alignment horizontal="center" vertical="center" wrapText="1"/>
      <protection/>
    </xf>
    <xf numFmtId="1" fontId="3" fillId="19" borderId="10" xfId="66" applyNumberFormat="1" applyFont="1" applyFill="1" applyBorder="1" applyAlignment="1">
      <alignment horizontal="center" vertical="center" wrapText="1"/>
      <protection/>
    </xf>
    <xf numFmtId="4" fontId="3" fillId="19" borderId="10" xfId="66" applyNumberFormat="1" applyFont="1" applyFill="1" applyBorder="1" applyAlignment="1">
      <alignment horizontal="center" vertical="center"/>
      <protection/>
    </xf>
    <xf numFmtId="2" fontId="3" fillId="19" borderId="10" xfId="66" applyNumberFormat="1" applyFont="1" applyFill="1" applyBorder="1" applyAlignment="1">
      <alignment horizontal="center" vertical="center" wrapText="1"/>
      <protection/>
    </xf>
    <xf numFmtId="3" fontId="3" fillId="33" borderId="10" xfId="63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4" fontId="4" fillId="34" borderId="10" xfId="63" applyNumberFormat="1" applyFont="1" applyFill="1" applyBorder="1" applyAlignment="1">
      <alignment horizontal="center" vertical="center" wrapText="1"/>
      <protection/>
    </xf>
    <xf numFmtId="0" fontId="3" fillId="34" borderId="0" xfId="63" applyFont="1" applyFill="1" applyAlignment="1">
      <alignment horizontal="center"/>
      <protection/>
    </xf>
    <xf numFmtId="0" fontId="4" fillId="34" borderId="10" xfId="68" applyNumberFormat="1" applyFont="1" applyFill="1" applyBorder="1" applyAlignment="1">
      <alignment vertical="center"/>
      <protection/>
    </xf>
    <xf numFmtId="0" fontId="4" fillId="34" borderId="10" xfId="68" applyNumberFormat="1" applyFont="1" applyFill="1" applyBorder="1" applyAlignment="1">
      <alignment vertical="justify"/>
      <protection/>
    </xf>
    <xf numFmtId="3" fontId="4" fillId="34" borderId="10" xfId="63" applyNumberFormat="1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3" fillId="35" borderId="0" xfId="63" applyFont="1" applyFill="1" applyAlignment="1">
      <alignment horizont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justify" vertical="center"/>
    </xf>
    <xf numFmtId="182" fontId="4" fillId="34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" fillId="34" borderId="10" xfId="68" applyNumberFormat="1" applyFont="1" applyFill="1" applyBorder="1" applyAlignment="1">
      <alignment horizontal="justify" vertical="center"/>
      <protection/>
    </xf>
    <xf numFmtId="2" fontId="49" fillId="34" borderId="10" xfId="0" applyNumberFormat="1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180" fontId="49" fillId="34" borderId="10" xfId="68" applyNumberFormat="1" applyFont="1" applyFill="1" applyBorder="1" applyAlignment="1">
      <alignment horizontal="center" vertical="center" wrapText="1"/>
      <protection/>
    </xf>
    <xf numFmtId="0" fontId="49" fillId="34" borderId="10" xfId="68" applyFont="1" applyFill="1" applyBorder="1" applyAlignment="1">
      <alignment horizontal="center" vertical="center" wrapText="1"/>
      <protection/>
    </xf>
    <xf numFmtId="0" fontId="52" fillId="34" borderId="0" xfId="0" applyFont="1" applyFill="1" applyAlignment="1">
      <alignment/>
    </xf>
    <xf numFmtId="0" fontId="50" fillId="34" borderId="0" xfId="0" applyFont="1" applyFill="1" applyAlignment="1">
      <alignment/>
    </xf>
    <xf numFmtId="2" fontId="49" fillId="34" borderId="10" xfId="68" applyNumberFormat="1" applyFont="1" applyFill="1" applyBorder="1" applyAlignment="1">
      <alignment horizontal="center" vertical="center" wrapText="1"/>
      <protection/>
    </xf>
    <xf numFmtId="182" fontId="3" fillId="34" borderId="10" xfId="0" applyNumberFormat="1" applyFont="1" applyFill="1" applyBorder="1" applyAlignment="1">
      <alignment horizontal="center" vertical="center" wrapText="1"/>
    </xf>
    <xf numFmtId="180" fontId="53" fillId="34" borderId="12" xfId="68" applyNumberFormat="1" applyFont="1" applyFill="1" applyBorder="1" applyAlignment="1">
      <alignment horizontal="center" vertical="center" wrapText="1"/>
      <protection/>
    </xf>
    <xf numFmtId="0" fontId="53" fillId="34" borderId="12" xfId="68" applyFont="1" applyFill="1" applyBorder="1" applyAlignment="1">
      <alignment horizontal="center" vertical="center" wrapText="1"/>
      <protection/>
    </xf>
    <xf numFmtId="2" fontId="53" fillId="34" borderId="12" xfId="68" applyNumberFormat="1" applyFont="1" applyFill="1" applyBorder="1" applyAlignment="1">
      <alignment horizontal="center" vertical="center" wrapText="1"/>
      <protection/>
    </xf>
    <xf numFmtId="0" fontId="53" fillId="34" borderId="13" xfId="68" applyFont="1" applyFill="1" applyBorder="1" applyAlignment="1">
      <alignment horizontal="center" vertical="center" wrapText="1"/>
      <protection/>
    </xf>
    <xf numFmtId="2" fontId="53" fillId="34" borderId="14" xfId="68" applyNumberFormat="1" applyFont="1" applyFill="1" applyBorder="1" applyAlignment="1">
      <alignment horizontal="center" vertical="center" wrapText="1"/>
      <protection/>
    </xf>
    <xf numFmtId="2" fontId="53" fillId="34" borderId="0" xfId="68" applyNumberFormat="1" applyFont="1" applyFill="1" applyAlignment="1">
      <alignment horizontal="center" vertical="center" wrapText="1"/>
      <protection/>
    </xf>
    <xf numFmtId="0" fontId="53" fillId="34" borderId="0" xfId="68" applyFont="1" applyFill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181" fontId="4" fillId="34" borderId="10" xfId="0" applyNumberFormat="1" applyFont="1" applyFill="1" applyBorder="1" applyAlignment="1">
      <alignment horizontal="center" vertical="center" wrapText="1"/>
    </xf>
    <xf numFmtId="0" fontId="4" fillId="34" borderId="10" xfId="68" applyNumberFormat="1" applyFont="1" applyFill="1" applyBorder="1" applyAlignment="1">
      <alignment horizontal="justify" vertical="justify"/>
      <protection/>
    </xf>
    <xf numFmtId="0" fontId="4" fillId="34" borderId="10" xfId="68" applyFont="1" applyFill="1" applyBorder="1" applyAlignment="1">
      <alignment horizontal="center" vertical="center" wrapText="1"/>
      <protection/>
    </xf>
    <xf numFmtId="182" fontId="49" fillId="34" borderId="10" xfId="0" applyNumberFormat="1" applyFont="1" applyFill="1" applyBorder="1" applyAlignment="1">
      <alignment horizontal="center"/>
    </xf>
    <xf numFmtId="0" fontId="11" fillId="34" borderId="0" xfId="68" applyFont="1" applyFill="1" applyAlignment="1">
      <alignment horizontal="center" vertical="center" wrapText="1"/>
      <protection/>
    </xf>
    <xf numFmtId="49" fontId="3" fillId="34" borderId="10" xfId="68" applyNumberFormat="1" applyFont="1" applyFill="1" applyBorder="1" applyAlignment="1">
      <alignment horizontal="center" vertical="center" wrapText="1"/>
      <protection/>
    </xf>
    <xf numFmtId="0" fontId="11" fillId="34" borderId="10" xfId="68" applyFont="1" applyFill="1" applyBorder="1" applyAlignment="1">
      <alignment horizontal="center" vertical="center" wrapText="1"/>
      <protection/>
    </xf>
    <xf numFmtId="2" fontId="4" fillId="34" borderId="10" xfId="55" applyNumberFormat="1" applyFont="1" applyFill="1" applyBorder="1" applyAlignment="1">
      <alignment horizontal="center" vertical="center" wrapText="1"/>
      <protection/>
    </xf>
    <xf numFmtId="2" fontId="4" fillId="34" borderId="10" xfId="68" applyNumberFormat="1" applyFont="1" applyFill="1" applyBorder="1" applyAlignment="1">
      <alignment horizontal="center" vertical="center" wrapText="1"/>
      <protection/>
    </xf>
    <xf numFmtId="49" fontId="4" fillId="34" borderId="10" xfId="68" applyNumberFormat="1" applyFont="1" applyFill="1" applyBorder="1" applyAlignment="1">
      <alignment horizontal="center" vertical="center" wrapText="1"/>
      <protection/>
    </xf>
    <xf numFmtId="180" fontId="4" fillId="34" borderId="10" xfId="68" applyNumberFormat="1" applyFont="1" applyFill="1" applyBorder="1" applyAlignment="1">
      <alignment horizontal="center" vertical="center" wrapText="1"/>
      <protection/>
    </xf>
    <xf numFmtId="0" fontId="4" fillId="34" borderId="0" xfId="68" applyFont="1" applyFill="1" applyAlignment="1">
      <alignment horizontal="center" vertical="center" wrapText="1"/>
      <protection/>
    </xf>
    <xf numFmtId="0" fontId="51" fillId="34" borderId="0" xfId="68" applyFont="1" applyFill="1" applyAlignment="1">
      <alignment horizontal="center" vertical="center" wrapText="1"/>
      <protection/>
    </xf>
    <xf numFmtId="185" fontId="4" fillId="34" borderId="10" xfId="68" applyNumberFormat="1" applyFont="1" applyFill="1" applyBorder="1" applyAlignment="1">
      <alignment horizontal="center" vertical="center" wrapText="1"/>
      <protection/>
    </xf>
    <xf numFmtId="0" fontId="49" fillId="34" borderId="10" xfId="56" applyFont="1" applyFill="1" applyBorder="1" applyAlignment="1">
      <alignment horizontal="center" vertical="center" wrapText="1"/>
      <protection/>
    </xf>
    <xf numFmtId="2" fontId="3" fillId="34" borderId="0" xfId="63" applyNumberFormat="1" applyFont="1" applyFill="1" applyAlignment="1">
      <alignment horizontal="center"/>
      <protection/>
    </xf>
    <xf numFmtId="0" fontId="4" fillId="34" borderId="10" xfId="68" applyNumberFormat="1" applyFont="1" applyFill="1" applyBorder="1" applyAlignment="1">
      <alignment horizontal="left" vertical="center"/>
      <protection/>
    </xf>
    <xf numFmtId="0" fontId="32" fillId="34" borderId="10" xfId="0" applyFont="1" applyFill="1" applyBorder="1" applyAlignment="1">
      <alignment horizontal="center"/>
    </xf>
    <xf numFmtId="2" fontId="11" fillId="34" borderId="10" xfId="55" applyNumberFormat="1" applyFont="1" applyFill="1" applyBorder="1" applyAlignment="1">
      <alignment horizontal="center" vertical="center" wrapText="1"/>
      <protection/>
    </xf>
    <xf numFmtId="182" fontId="3" fillId="34" borderId="0" xfId="63" applyNumberFormat="1" applyFont="1" applyFill="1" applyAlignment="1">
      <alignment horizontal="center"/>
      <protection/>
    </xf>
    <xf numFmtId="0" fontId="4" fillId="34" borderId="10" xfId="68" applyNumberFormat="1" applyFont="1" applyFill="1" applyBorder="1" applyAlignment="1">
      <alignment horizontal="left" vertical="justify"/>
      <protection/>
    </xf>
    <xf numFmtId="0" fontId="4" fillId="34" borderId="10" xfId="0" applyFont="1" applyFill="1" applyBorder="1" applyAlignment="1">
      <alignment horizontal="center"/>
    </xf>
    <xf numFmtId="182" fontId="32" fillId="34" borderId="10" xfId="0" applyNumberFormat="1" applyFont="1" applyFill="1" applyBorder="1" applyAlignment="1">
      <alignment horizontal="center"/>
    </xf>
    <xf numFmtId="185" fontId="3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center"/>
    </xf>
    <xf numFmtId="0" fontId="52" fillId="34" borderId="10" xfId="56" applyFont="1" applyFill="1" applyBorder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right"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10" xfId="56" applyNumberFormat="1" applyFont="1" applyFill="1" applyBorder="1" applyAlignment="1">
      <alignment horizontal="lef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2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left" vertical="justify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left" vertical="justify"/>
    </xf>
    <xf numFmtId="0" fontId="4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center" vertical="center" wrapText="1"/>
    </xf>
    <xf numFmtId="49" fontId="3" fillId="34" borderId="10" xfId="56" applyNumberFormat="1" applyFont="1" applyFill="1" applyBorder="1" applyAlignment="1">
      <alignment horizontal="center" vertical="center" wrapText="1"/>
      <protection/>
    </xf>
    <xf numFmtId="0" fontId="3" fillId="34" borderId="10" xfId="63" applyFont="1" applyFill="1" applyBorder="1">
      <alignment/>
      <protection/>
    </xf>
    <xf numFmtId="2" fontId="3" fillId="34" borderId="10" xfId="56" applyNumberFormat="1" applyFont="1" applyFill="1" applyBorder="1" applyAlignment="1">
      <alignment horizontal="center" vertical="center" wrapText="1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0" fontId="3" fillId="34" borderId="10" xfId="63" applyFont="1" applyFill="1" applyBorder="1" applyAlignment="1">
      <alignment horizontal="center"/>
      <protection/>
    </xf>
    <xf numFmtId="0" fontId="3" fillId="34" borderId="0" xfId="56" applyFont="1" applyFill="1" applyAlignment="1">
      <alignment horizontal="center" vertical="center" wrapText="1"/>
      <protection/>
    </xf>
    <xf numFmtId="0" fontId="3" fillId="34" borderId="0" xfId="63" applyFont="1" applyFill="1">
      <alignment/>
      <protection/>
    </xf>
    <xf numFmtId="0" fontId="4" fillId="34" borderId="10" xfId="56" applyNumberFormat="1" applyFont="1" applyFill="1" applyBorder="1" applyAlignment="1">
      <alignment horizontal="justify" vertical="center"/>
      <protection/>
    </xf>
    <xf numFmtId="0" fontId="4" fillId="34" borderId="10" xfId="63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0" xfId="63" applyFont="1" applyFill="1">
      <alignment/>
      <protection/>
    </xf>
    <xf numFmtId="0" fontId="4" fillId="34" borderId="10" xfId="56" applyNumberFormat="1" applyFont="1" applyFill="1" applyBorder="1" applyAlignment="1">
      <alignment horizontal="justify" vertical="justify"/>
      <protection/>
    </xf>
    <xf numFmtId="0" fontId="4" fillId="34" borderId="0" xfId="63" applyFont="1" applyFill="1" applyAlignment="1">
      <alignment horizontal="center"/>
      <protection/>
    </xf>
    <xf numFmtId="2" fontId="4" fillId="34" borderId="10" xfId="63" applyNumberFormat="1" applyFont="1" applyFill="1" applyBorder="1" applyAlignment="1">
      <alignment horizontal="center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2" fontId="8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53" fillId="34" borderId="10" xfId="56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180" fontId="4" fillId="34" borderId="10" xfId="56" applyNumberFormat="1" applyFont="1" applyFill="1" applyBorder="1" applyAlignment="1">
      <alignment horizontal="right" vertical="center" wrapText="1"/>
      <protection/>
    </xf>
    <xf numFmtId="0" fontId="52" fillId="34" borderId="10" xfId="68" applyFont="1" applyFill="1" applyBorder="1" applyAlignment="1">
      <alignment horizontal="center" vertical="center" wrapText="1"/>
      <protection/>
    </xf>
    <xf numFmtId="182" fontId="4" fillId="34" borderId="10" xfId="63" applyNumberFormat="1" applyFont="1" applyFill="1" applyBorder="1" applyAlignment="1">
      <alignment horizontal="center" vertical="center" wrapText="1"/>
      <protection/>
    </xf>
    <xf numFmtId="0" fontId="52" fillId="34" borderId="10" xfId="69" applyFont="1" applyFill="1" applyBorder="1" applyAlignment="1">
      <alignment horizontal="center" vertical="center" wrapText="1"/>
      <protection/>
    </xf>
    <xf numFmtId="0" fontId="4" fillId="34" borderId="10" xfId="69" applyNumberFormat="1" applyFont="1" applyFill="1" applyBorder="1" applyAlignment="1">
      <alignment horizontal="justify" vertical="center"/>
      <protection/>
    </xf>
    <xf numFmtId="2" fontId="32" fillId="34" borderId="10" xfId="63" applyNumberFormat="1" applyFont="1" applyFill="1" applyBorder="1" applyAlignment="1">
      <alignment horizontal="center" vertical="center" wrapText="1"/>
      <protection/>
    </xf>
    <xf numFmtId="0" fontId="4" fillId="34" borderId="10" xfId="69" applyNumberFormat="1" applyFont="1" applyFill="1" applyBorder="1" applyAlignment="1">
      <alignment horizontal="left" vertical="center" wrapText="1"/>
      <protection/>
    </xf>
    <xf numFmtId="2" fontId="4" fillId="34" borderId="10" xfId="63" applyNumberFormat="1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0" xfId="55" applyNumberFormat="1" applyFont="1" applyFill="1" applyBorder="1" applyAlignment="1">
      <alignment vertical="center" wrapText="1"/>
      <protection/>
    </xf>
    <xf numFmtId="4" fontId="4" fillId="34" borderId="0" xfId="56" applyNumberFormat="1" applyFont="1" applyFill="1" applyBorder="1" applyAlignment="1">
      <alignment vertical="center" wrapText="1"/>
      <protection/>
    </xf>
    <xf numFmtId="183" fontId="4" fillId="34" borderId="10" xfId="55" applyNumberFormat="1" applyFont="1" applyFill="1" applyBorder="1" applyAlignment="1">
      <alignment horizontal="center" vertical="center" wrapText="1"/>
      <protection/>
    </xf>
    <xf numFmtId="182" fontId="4" fillId="34" borderId="10" xfId="55" applyNumberFormat="1" applyFont="1" applyFill="1" applyBorder="1" applyAlignment="1">
      <alignment horizontal="center" vertical="center" wrapText="1"/>
      <protection/>
    </xf>
    <xf numFmtId="4" fontId="4" fillId="34" borderId="0" xfId="0" applyNumberFormat="1" applyFont="1" applyFill="1" applyBorder="1" applyAlignment="1">
      <alignment vertical="center" wrapText="1"/>
    </xf>
    <xf numFmtId="2" fontId="4" fillId="34" borderId="0" xfId="56" applyNumberFormat="1" applyFont="1" applyFill="1" applyAlignment="1">
      <alignment horizontal="center" vertical="center" wrapText="1"/>
      <protection/>
    </xf>
    <xf numFmtId="0" fontId="4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183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NumberFormat="1" applyFont="1" applyFill="1" applyBorder="1" applyAlignment="1">
      <alignment horizontal="justify" vertical="justify" wrapText="1"/>
    </xf>
    <xf numFmtId="0" fontId="52" fillId="34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3" fontId="3" fillId="0" borderId="0" xfId="63" applyNumberFormat="1" applyFont="1" applyBorder="1" applyAlignment="1">
      <alignment horizontal="center" vertical="center" wrapText="1"/>
      <protection/>
    </xf>
    <xf numFmtId="3" fontId="3" fillId="33" borderId="0" xfId="63" applyNumberFormat="1" applyFont="1" applyFill="1" applyBorder="1" applyAlignment="1">
      <alignment horizontal="center" vertical="center" wrapText="1"/>
      <protection/>
    </xf>
    <xf numFmtId="186" fontId="3" fillId="34" borderId="10" xfId="63" applyNumberFormat="1" applyFont="1" applyFill="1" applyBorder="1" applyAlignment="1">
      <alignment horizontal="center" vertical="center" wrapText="1"/>
      <protection/>
    </xf>
    <xf numFmtId="186" fontId="4" fillId="34" borderId="10" xfId="6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right" vertical="center" wrapText="1"/>
    </xf>
    <xf numFmtId="0" fontId="3" fillId="34" borderId="10" xfId="66" applyFont="1" applyFill="1" applyBorder="1" applyAlignment="1">
      <alignment horizontal="center" vertical="center" wrapText="1"/>
      <protection/>
    </xf>
    <xf numFmtId="0" fontId="4" fillId="34" borderId="15" xfId="0" applyNumberFormat="1" applyFont="1" applyFill="1" applyBorder="1" applyAlignment="1">
      <alignment horizontal="justify" vertical="center"/>
    </xf>
    <xf numFmtId="49" fontId="4" fillId="34" borderId="11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justify" vertical="justify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justify" vertical="justify"/>
    </xf>
    <xf numFmtId="0" fontId="4" fillId="34" borderId="10" xfId="0" applyNumberFormat="1" applyFont="1" applyFill="1" applyBorder="1" applyAlignment="1">
      <alignment horizontal="justify" vertical="justify"/>
    </xf>
    <xf numFmtId="49" fontId="3" fillId="34" borderId="11" xfId="66" applyNumberFormat="1" applyFont="1" applyFill="1" applyBorder="1" applyAlignment="1">
      <alignment horizontal="center" vertical="center" wrapText="1"/>
      <protection/>
    </xf>
    <xf numFmtId="49" fontId="4" fillId="34" borderId="11" xfId="66" applyNumberFormat="1" applyFont="1" applyFill="1" applyBorder="1" applyAlignment="1">
      <alignment horizontal="center" vertical="center" wrapText="1"/>
      <protection/>
    </xf>
    <xf numFmtId="0" fontId="4" fillId="34" borderId="10" xfId="66" applyNumberFormat="1" applyFont="1" applyFill="1" applyBorder="1" applyAlignment="1">
      <alignment horizontal="justify" vertical="center"/>
      <protection/>
    </xf>
    <xf numFmtId="0" fontId="4" fillId="34" borderId="10" xfId="66" applyFont="1" applyFill="1" applyBorder="1" applyAlignment="1">
      <alignment horizontal="center" vertical="center" wrapText="1"/>
      <protection/>
    </xf>
    <xf numFmtId="0" fontId="4" fillId="34" borderId="10" xfId="66" applyNumberFormat="1" applyFont="1" applyFill="1" applyBorder="1" applyAlignment="1">
      <alignment horizontal="justify" vertical="justify"/>
      <protection/>
    </xf>
    <xf numFmtId="4" fontId="3" fillId="35" borderId="10" xfId="6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3" fontId="3" fillId="34" borderId="10" xfId="63" applyNumberFormat="1" applyFont="1" applyFill="1" applyBorder="1" applyAlignment="1">
      <alignment horizontal="center" vertical="center" wrapText="1"/>
      <protection/>
    </xf>
    <xf numFmtId="4" fontId="3" fillId="34" borderId="10" xfId="63" applyNumberFormat="1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vertical="center" wrapText="1"/>
      <protection/>
    </xf>
    <xf numFmtId="3" fontId="4" fillId="33" borderId="10" xfId="63" applyNumberFormat="1" applyFont="1" applyFill="1" applyBorder="1" applyAlignment="1">
      <alignment horizontal="left" vertical="center" wrapText="1"/>
      <protection/>
    </xf>
    <xf numFmtId="0" fontId="3" fillId="34" borderId="0" xfId="63" applyFont="1" applyFill="1" applyBorder="1" applyAlignment="1">
      <alignment horizontal="center"/>
      <protection/>
    </xf>
    <xf numFmtId="0" fontId="4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0" xfId="63" applyFont="1" applyFill="1" applyBorder="1" applyAlignment="1">
      <alignment horizontal="center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9" fillId="34" borderId="0" xfId="0" applyFont="1" applyFill="1" applyAlignment="1">
      <alignment/>
    </xf>
    <xf numFmtId="0" fontId="4" fillId="34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9" fillId="34" borderId="10" xfId="56" applyNumberFormat="1" applyFont="1" applyFill="1" applyBorder="1" applyAlignment="1">
      <alignment horizontal="center" vertical="center" wrapText="1"/>
      <protection/>
    </xf>
    <xf numFmtId="2" fontId="32" fillId="34" borderId="10" xfId="68" applyNumberFormat="1" applyFont="1" applyFill="1" applyBorder="1" applyAlignment="1">
      <alignment horizontal="center" vertical="center" wrapText="1"/>
      <protection/>
    </xf>
    <xf numFmtId="180" fontId="3" fillId="34" borderId="10" xfId="56" applyNumberFormat="1" applyFont="1" applyFill="1" applyBorder="1" applyAlignment="1">
      <alignment horizontal="center" vertical="center" wrapText="1"/>
      <protection/>
    </xf>
    <xf numFmtId="182" fontId="8" fillId="34" borderId="10" xfId="56" applyNumberFormat="1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/>
    </xf>
    <xf numFmtId="49" fontId="3" fillId="34" borderId="10" xfId="64" applyNumberFormat="1" applyFont="1" applyFill="1" applyBorder="1" applyAlignment="1">
      <alignment horizontal="center" vertical="center" wrapText="1"/>
      <protection/>
    </xf>
    <xf numFmtId="0" fontId="3" fillId="34" borderId="10" xfId="64" applyNumberFormat="1" applyFont="1" applyFill="1" applyBorder="1" applyAlignment="1">
      <alignment horizontal="justify" vertical="center"/>
      <protection/>
    </xf>
    <xf numFmtId="2" fontId="3" fillId="34" borderId="10" xfId="64" applyNumberFormat="1" applyFont="1" applyFill="1" applyBorder="1" applyAlignment="1">
      <alignment horizontal="center" vertical="center" wrapText="1"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181" fontId="52" fillId="34" borderId="10" xfId="64" applyNumberFormat="1" applyFont="1" applyFill="1" applyBorder="1" applyAlignment="1">
      <alignment horizontal="center" vertical="center" wrapText="1"/>
      <protection/>
    </xf>
    <xf numFmtId="0" fontId="52" fillId="34" borderId="10" xfId="64" applyFont="1" applyFill="1" applyBorder="1" applyAlignment="1">
      <alignment horizontal="center" vertical="center" wrapText="1"/>
      <protection/>
    </xf>
    <xf numFmtId="0" fontId="8" fillId="34" borderId="0" xfId="64" applyFont="1" applyFill="1" applyAlignment="1">
      <alignment horizontal="center" vertical="center" wrapText="1"/>
      <protection/>
    </xf>
    <xf numFmtId="49" fontId="4" fillId="34" borderId="10" xfId="64" applyNumberFormat="1" applyFont="1" applyFill="1" applyBorder="1" applyAlignment="1">
      <alignment vertical="center" wrapText="1"/>
      <protection/>
    </xf>
    <xf numFmtId="0" fontId="4" fillId="34" borderId="10" xfId="64" applyNumberFormat="1" applyFont="1" applyFill="1" applyBorder="1" applyAlignment="1">
      <alignment horizontal="justify" vertical="center"/>
      <protection/>
    </xf>
    <xf numFmtId="0" fontId="4" fillId="34" borderId="10" xfId="64" applyFont="1" applyFill="1" applyBorder="1" applyAlignment="1">
      <alignment horizontal="center" vertical="center" wrapText="1"/>
      <protection/>
    </xf>
    <xf numFmtId="0" fontId="11" fillId="34" borderId="0" xfId="64" applyFont="1" applyFill="1" applyAlignment="1">
      <alignment horizontal="center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0" fontId="4" fillId="34" borderId="10" xfId="64" applyNumberFormat="1" applyFont="1" applyFill="1" applyBorder="1" applyAlignment="1">
      <alignment horizontal="justify" vertical="justify"/>
      <protection/>
    </xf>
    <xf numFmtId="2" fontId="4" fillId="34" borderId="10" xfId="64" applyNumberFormat="1" applyFont="1" applyFill="1" applyBorder="1" applyAlignment="1">
      <alignment horizontal="center" vertical="center" wrapText="1"/>
      <protection/>
    </xf>
    <xf numFmtId="2" fontId="11" fillId="34" borderId="10" xfId="64" applyNumberFormat="1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horizontal="center" vertical="center" wrapText="1"/>
    </xf>
    <xf numFmtId="0" fontId="4" fillId="35" borderId="0" xfId="68" applyFont="1" applyFill="1" applyAlignment="1">
      <alignment horizontal="center" vertical="center" wrapText="1"/>
      <protection/>
    </xf>
    <xf numFmtId="0" fontId="3" fillId="13" borderId="10" xfId="66" applyNumberFormat="1" applyFont="1" applyFill="1" applyBorder="1" applyAlignment="1">
      <alignment horizontal="justify" vertical="center"/>
      <protection/>
    </xf>
    <xf numFmtId="0" fontId="3" fillId="13" borderId="10" xfId="66" applyNumberFormat="1" applyFont="1" applyFill="1" applyBorder="1" applyAlignment="1">
      <alignment horizontal="center" vertical="center"/>
      <protection/>
    </xf>
    <xf numFmtId="4" fontId="3" fillId="13" borderId="10" xfId="66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4" fontId="3" fillId="13" borderId="10" xfId="66" applyNumberFormat="1" applyFont="1" applyFill="1" applyBorder="1" applyAlignment="1">
      <alignment horizontal="center" vertical="center"/>
      <protection/>
    </xf>
    <xf numFmtId="1" fontId="3" fillId="13" borderId="10" xfId="66" applyNumberFormat="1" applyFont="1" applyFill="1" applyBorder="1" applyAlignment="1">
      <alignment horizontal="center" vertical="center" wrapText="1"/>
      <protection/>
    </xf>
    <xf numFmtId="0" fontId="3" fillId="13" borderId="10" xfId="66" applyFont="1" applyFill="1" applyBorder="1" applyAlignment="1">
      <alignment horizontal="center" vertical="center" wrapText="1"/>
      <protection/>
    </xf>
    <xf numFmtId="0" fontId="49" fillId="0" borderId="0" xfId="66" applyFont="1">
      <alignment/>
      <protection/>
    </xf>
    <xf numFmtId="2" fontId="3" fillId="13" borderId="10" xfId="66" applyNumberFormat="1" applyFont="1" applyFill="1" applyBorder="1" applyAlignment="1">
      <alignment horizontal="center" vertical="center" wrapText="1"/>
      <protection/>
    </xf>
    <xf numFmtId="4" fontId="3" fillId="34" borderId="0" xfId="0" applyNumberFormat="1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/>
    </xf>
    <xf numFmtId="183" fontId="49" fillId="34" borderId="10" xfId="0" applyNumberFormat="1" applyFont="1" applyFill="1" applyBorder="1" applyAlignment="1">
      <alignment horizontal="center"/>
    </xf>
    <xf numFmtId="4" fontId="49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181" fontId="11" fillId="34" borderId="10" xfId="0" applyNumberFormat="1" applyFont="1" applyFill="1" applyBorder="1" applyAlignment="1">
      <alignment horizontal="center" vertical="center" wrapText="1"/>
    </xf>
    <xf numFmtId="0" fontId="4" fillId="34" borderId="10" xfId="64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180" fontId="6" fillId="13" borderId="10" xfId="0" applyNumberFormat="1" applyFont="1" applyFill="1" applyBorder="1" applyAlignment="1">
      <alignment horizontal="center" vertical="center" wrapText="1"/>
    </xf>
    <xf numFmtId="3" fontId="50" fillId="0" borderId="0" xfId="63" applyNumberFormat="1" applyFont="1" applyBorder="1" applyAlignment="1">
      <alignment horizontal="center" vertical="center" wrapText="1"/>
      <protection/>
    </xf>
    <xf numFmtId="3" fontId="7" fillId="33" borderId="0" xfId="63" applyNumberFormat="1" applyFont="1" applyFill="1" applyBorder="1" applyAlignment="1">
      <alignment horizontal="center" vertical="center" wrapText="1"/>
      <protection/>
    </xf>
    <xf numFmtId="0" fontId="4" fillId="34" borderId="10" xfId="64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3" fontId="3" fillId="34" borderId="15" xfId="63" applyNumberFormat="1" applyFont="1" applyFill="1" applyBorder="1" applyAlignment="1">
      <alignment horizontal="center" vertical="center" wrapText="1"/>
      <protection/>
    </xf>
    <xf numFmtId="3" fontId="3" fillId="34" borderId="18" xfId="63" applyNumberFormat="1" applyFont="1" applyFill="1" applyBorder="1" applyAlignment="1">
      <alignment horizontal="center" vertical="center" wrapText="1"/>
      <protection/>
    </xf>
    <xf numFmtId="3" fontId="3" fillId="34" borderId="17" xfId="63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5" xfId="56" applyFont="1" applyFill="1" applyBorder="1" applyAlignment="1">
      <alignment horizontal="center" vertical="center" wrapText="1"/>
      <protection/>
    </xf>
    <xf numFmtId="0" fontId="3" fillId="34" borderId="18" xfId="56" applyFont="1" applyFill="1" applyBorder="1" applyAlignment="1">
      <alignment horizontal="center" vertical="center" wrapText="1"/>
      <protection/>
    </xf>
    <xf numFmtId="0" fontId="3" fillId="34" borderId="17" xfId="56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/>
    </xf>
    <xf numFmtId="3" fontId="7" fillId="33" borderId="11" xfId="63" applyNumberFormat="1" applyFont="1" applyFill="1" applyBorder="1" applyAlignment="1">
      <alignment horizontal="center" vertical="center" wrapText="1"/>
      <protection/>
    </xf>
    <xf numFmtId="3" fontId="7" fillId="33" borderId="19" xfId="63" applyNumberFormat="1" applyFont="1" applyFill="1" applyBorder="1" applyAlignment="1">
      <alignment horizontal="center" vertical="center" wrapText="1"/>
      <protection/>
    </xf>
    <xf numFmtId="3" fontId="7" fillId="33" borderId="16" xfId="63" applyNumberFormat="1" applyFont="1" applyFill="1" applyBorder="1" applyAlignment="1">
      <alignment horizontal="center" vertical="center" wrapText="1"/>
      <protection/>
    </xf>
    <xf numFmtId="4" fontId="3" fillId="34" borderId="10" xfId="63" applyNumberFormat="1" applyFont="1" applyFill="1" applyBorder="1" applyAlignment="1">
      <alignment horizontal="center" vertical="center" wrapText="1"/>
      <protection/>
    </xf>
    <xf numFmtId="4" fontId="3" fillId="0" borderId="10" xfId="63" applyNumberFormat="1" applyFont="1" applyBorder="1" applyAlignment="1">
      <alignment horizontal="left" vertical="center" wrapText="1"/>
      <protection/>
    </xf>
    <xf numFmtId="3" fontId="3" fillId="34" borderId="10" xfId="63" applyNumberFormat="1" applyFont="1" applyFill="1" applyBorder="1" applyAlignment="1">
      <alignment horizontal="center" vertical="center" wrapText="1"/>
      <protection/>
    </xf>
    <xf numFmtId="4" fontId="3" fillId="0" borderId="10" xfId="63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/>
      <protection/>
    </xf>
    <xf numFmtId="2" fontId="3" fillId="0" borderId="0" xfId="63" applyNumberFormat="1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20" xfId="63" applyFont="1" applyBorder="1" applyAlignment="1">
      <alignment horizontal="right" vertical="center" wrapText="1"/>
      <protection/>
    </xf>
    <xf numFmtId="3" fontId="50" fillId="0" borderId="11" xfId="63" applyNumberFormat="1" applyFont="1" applyBorder="1" applyAlignment="1">
      <alignment horizontal="center" vertical="center" wrapText="1"/>
      <protection/>
    </xf>
    <xf numFmtId="3" fontId="50" fillId="0" borderId="19" xfId="63" applyNumberFormat="1" applyFont="1" applyBorder="1" applyAlignment="1">
      <alignment horizontal="center" vertical="center" wrapText="1"/>
      <protection/>
    </xf>
    <xf numFmtId="3" fontId="50" fillId="0" borderId="16" xfId="63" applyNumberFormat="1" applyFont="1" applyBorder="1" applyAlignment="1">
      <alignment horizontal="center" vertical="center" wrapText="1"/>
      <protection/>
    </xf>
    <xf numFmtId="3" fontId="50" fillId="34" borderId="11" xfId="63" applyNumberFormat="1" applyFont="1" applyFill="1" applyBorder="1" applyAlignment="1">
      <alignment horizontal="center" vertical="center" wrapText="1"/>
      <protection/>
    </xf>
    <xf numFmtId="3" fontId="50" fillId="34" borderId="19" xfId="63" applyNumberFormat="1" applyFont="1" applyFill="1" applyBorder="1" applyAlignment="1">
      <alignment horizontal="center" vertical="center" wrapText="1"/>
      <protection/>
    </xf>
    <xf numFmtId="3" fontId="50" fillId="34" borderId="16" xfId="63" applyNumberFormat="1" applyFont="1" applyFill="1" applyBorder="1" applyAlignment="1">
      <alignment horizontal="center" vertical="center" wrapText="1"/>
      <protection/>
    </xf>
    <xf numFmtId="3" fontId="7" fillId="33" borderId="20" xfId="6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2 2 2" xfId="65"/>
    <cellStyle name="Обычный 3" xfId="66"/>
    <cellStyle name="Плохой" xfId="67"/>
    <cellStyle name="ჩვეულებრივი 2" xfId="68"/>
    <cellStyle name="ჩვეულებრივი 2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9"/>
  <sheetViews>
    <sheetView tabSelected="1" zoomScale="80" zoomScaleNormal="80" zoomScaleSheetLayoutView="100" zoomScalePageLayoutView="0" workbookViewId="0" topLeftCell="A1">
      <pane ySplit="7" topLeftCell="A8" activePane="bottomLeft" state="frozen"/>
      <selection pane="topLeft" activeCell="A7" sqref="A7"/>
      <selection pane="bottomLeft" activeCell="C349" sqref="C349"/>
    </sheetView>
  </sheetViews>
  <sheetFormatPr defaultColWidth="7.00390625" defaultRowHeight="13.5" customHeight="1"/>
  <cols>
    <col min="1" max="1" width="4.00390625" style="7" bestFit="1" customWidth="1"/>
    <col min="2" max="2" width="10.57421875" style="21" customWidth="1"/>
    <col min="3" max="3" width="51.28125" style="11" customWidth="1"/>
    <col min="4" max="4" width="9.421875" style="4" customWidth="1"/>
    <col min="5" max="5" width="10.00390625" style="4" customWidth="1"/>
    <col min="6" max="6" width="11.421875" style="4" customWidth="1"/>
    <col min="7" max="7" width="9.421875" style="4" customWidth="1"/>
    <col min="8" max="8" width="11.00390625" style="17" customWidth="1"/>
    <col min="9" max="9" width="9.421875" style="4" customWidth="1"/>
    <col min="10" max="10" width="10.7109375" style="17" customWidth="1"/>
    <col min="11" max="11" width="9.421875" style="4" customWidth="1"/>
    <col min="12" max="12" width="10.57421875" style="17" customWidth="1"/>
    <col min="13" max="13" width="12.00390625" style="17" customWidth="1"/>
    <col min="14" max="14" width="12.28125" style="1" hidden="1" customWidth="1"/>
    <col min="15" max="15" width="12.00390625" style="1" customWidth="1"/>
    <col min="16" max="244" width="9.140625" style="1" customWidth="1"/>
    <col min="245" max="245" width="2.57421875" style="1" customWidth="1"/>
    <col min="246" max="246" width="9.140625" style="1" customWidth="1"/>
    <col min="247" max="247" width="47.8515625" style="1" customWidth="1"/>
    <col min="248" max="248" width="6.7109375" style="1" customWidth="1"/>
    <col min="249" max="249" width="7.421875" style="1" customWidth="1"/>
    <col min="250" max="250" width="7.00390625" style="1" customWidth="1"/>
    <col min="251" max="251" width="8.57421875" style="1" customWidth="1"/>
    <col min="252" max="252" width="12.00390625" style="1" customWidth="1"/>
    <col min="253" max="253" width="4.7109375" style="1" customWidth="1"/>
    <col min="254" max="254" width="9.140625" style="1" customWidth="1"/>
    <col min="255" max="255" width="11.7109375" style="1" customWidth="1"/>
    <col min="256" max="16384" width="7.00390625" style="1" customWidth="1"/>
  </cols>
  <sheetData>
    <row r="1" spans="1:13" s="8" customFormat="1" ht="31.5" customHeight="1">
      <c r="A1" s="268" t="s">
        <v>18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s="8" customFormat="1" ht="12" customHeight="1">
      <c r="A2" s="269" t="s">
        <v>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14" customFormat="1" ht="13.5" customHeight="1">
      <c r="A3" s="270" t="s">
        <v>0</v>
      </c>
      <c r="B3" s="270"/>
      <c r="C3" s="270"/>
      <c r="D3" s="13"/>
      <c r="E3" s="13"/>
      <c r="F3" s="13"/>
      <c r="G3" s="13"/>
      <c r="H3" s="15"/>
      <c r="I3" s="13"/>
      <c r="J3" s="15"/>
      <c r="K3" s="271"/>
      <c r="L3" s="272"/>
      <c r="M3" s="13" t="s">
        <v>1</v>
      </c>
    </row>
    <row r="4" spans="1:13" s="6" customFormat="1" ht="34.5" customHeight="1">
      <c r="A4" s="5"/>
      <c r="B4" s="20"/>
      <c r="C4" s="273" t="s">
        <v>19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s="6" customFormat="1" ht="33.75" customHeight="1">
      <c r="A5" s="267" t="s">
        <v>2</v>
      </c>
      <c r="B5" s="264" t="s">
        <v>3</v>
      </c>
      <c r="C5" s="265" t="s">
        <v>4</v>
      </c>
      <c r="D5" s="267" t="s">
        <v>12</v>
      </c>
      <c r="E5" s="267" t="s">
        <v>9</v>
      </c>
      <c r="F5" s="267"/>
      <c r="G5" s="267" t="s">
        <v>10</v>
      </c>
      <c r="H5" s="267"/>
      <c r="I5" s="267" t="s">
        <v>6</v>
      </c>
      <c r="J5" s="267"/>
      <c r="K5" s="267" t="s">
        <v>11</v>
      </c>
      <c r="L5" s="267"/>
      <c r="M5" s="267" t="s">
        <v>5</v>
      </c>
    </row>
    <row r="6" spans="1:13" s="6" customFormat="1" ht="37.5" customHeight="1">
      <c r="A6" s="267"/>
      <c r="B6" s="264"/>
      <c r="C6" s="265"/>
      <c r="D6" s="267"/>
      <c r="E6" s="16" t="s">
        <v>13</v>
      </c>
      <c r="F6" s="16" t="s">
        <v>14</v>
      </c>
      <c r="G6" s="16" t="s">
        <v>13</v>
      </c>
      <c r="H6" s="16" t="s">
        <v>5</v>
      </c>
      <c r="I6" s="16" t="s">
        <v>13</v>
      </c>
      <c r="J6" s="16" t="s">
        <v>5</v>
      </c>
      <c r="K6" s="16" t="s">
        <v>13</v>
      </c>
      <c r="L6" s="16" t="s">
        <v>5</v>
      </c>
      <c r="M6" s="267"/>
    </row>
    <row r="7" spans="1:13" s="9" customFormat="1" ht="13.5" customHeight="1">
      <c r="A7" s="10">
        <v>1</v>
      </c>
      <c r="B7" s="19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s="9" customFormat="1" ht="25.5" customHeight="1">
      <c r="A8" s="274" t="s">
        <v>173</v>
      </c>
      <c r="B8" s="275"/>
      <c r="C8" s="275"/>
      <c r="D8" s="275"/>
      <c r="E8" s="275"/>
      <c r="F8" s="276"/>
      <c r="G8" s="10"/>
      <c r="H8" s="10"/>
      <c r="I8" s="10"/>
      <c r="J8" s="10"/>
      <c r="K8" s="10"/>
      <c r="L8" s="10"/>
      <c r="M8" s="10"/>
    </row>
    <row r="9" spans="1:13" s="12" customFormat="1" ht="16.5" customHeight="1">
      <c r="A9" s="261" t="s">
        <v>20</v>
      </c>
      <c r="B9" s="262"/>
      <c r="C9" s="262"/>
      <c r="D9" s="262"/>
      <c r="E9" s="262"/>
      <c r="F9" s="263"/>
      <c r="G9" s="19"/>
      <c r="H9" s="19"/>
      <c r="I9" s="19"/>
      <c r="J9" s="19"/>
      <c r="K9" s="19"/>
      <c r="L9" s="19"/>
      <c r="M9" s="19"/>
    </row>
    <row r="10" spans="1:13" s="12" customFormat="1" ht="42.75" hidden="1">
      <c r="A10" s="19">
        <v>1</v>
      </c>
      <c r="B10" s="19" t="s">
        <v>21</v>
      </c>
      <c r="C10" s="31" t="s">
        <v>24</v>
      </c>
      <c r="D10" s="19" t="s">
        <v>22</v>
      </c>
      <c r="E10" s="19"/>
      <c r="F10" s="22">
        <v>0</v>
      </c>
      <c r="G10" s="22"/>
      <c r="H10" s="22"/>
      <c r="I10" s="41">
        <v>100</v>
      </c>
      <c r="J10" s="41">
        <f>I10*F10</f>
        <v>0</v>
      </c>
      <c r="K10" s="41"/>
      <c r="L10" s="41"/>
      <c r="M10" s="41">
        <f>J10</f>
        <v>0</v>
      </c>
    </row>
    <row r="11" spans="1:13" s="12" customFormat="1" ht="42.75">
      <c r="A11" s="19">
        <v>1</v>
      </c>
      <c r="B11" s="19" t="s">
        <v>21</v>
      </c>
      <c r="C11" s="31" t="s">
        <v>25</v>
      </c>
      <c r="D11" s="19" t="s">
        <v>23</v>
      </c>
      <c r="E11" s="19"/>
      <c r="F11" s="22">
        <v>2</v>
      </c>
      <c r="G11" s="22"/>
      <c r="H11" s="22"/>
      <c r="I11" s="41"/>
      <c r="J11" s="41"/>
      <c r="K11" s="41"/>
      <c r="L11" s="41"/>
      <c r="M11" s="41"/>
    </row>
    <row r="12" spans="1:13" s="12" customFormat="1" ht="28.5">
      <c r="A12" s="19">
        <v>2</v>
      </c>
      <c r="B12" s="19" t="s">
        <v>21</v>
      </c>
      <c r="C12" s="31" t="s">
        <v>26</v>
      </c>
      <c r="D12" s="19" t="s">
        <v>22</v>
      </c>
      <c r="E12" s="19"/>
      <c r="F12" s="22">
        <v>0.2</v>
      </c>
      <c r="G12" s="22"/>
      <c r="H12" s="22"/>
      <c r="I12" s="41"/>
      <c r="J12" s="41"/>
      <c r="K12" s="41"/>
      <c r="L12" s="41"/>
      <c r="M12" s="41"/>
    </row>
    <row r="13" spans="1:256" s="9" customFormat="1" ht="33" customHeight="1">
      <c r="A13" s="266">
        <v>3</v>
      </c>
      <c r="B13" s="32" t="s">
        <v>29</v>
      </c>
      <c r="C13" s="33" t="s">
        <v>33</v>
      </c>
      <c r="D13" s="182" t="s">
        <v>30</v>
      </c>
      <c r="E13" s="40"/>
      <c r="F13" s="35">
        <v>23</v>
      </c>
      <c r="G13" s="35"/>
      <c r="H13" s="184"/>
      <c r="I13" s="185"/>
      <c r="J13" s="41"/>
      <c r="K13" s="38"/>
      <c r="L13" s="38"/>
      <c r="M13" s="38"/>
      <c r="N13" s="42">
        <f>F13*2.4</f>
        <v>55.199999999999996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>
        <f>F13*2.4</f>
        <v>55.199999999999996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9" customFormat="1" ht="14.25">
      <c r="A14" s="266"/>
      <c r="B14" s="37"/>
      <c r="C14" s="43" t="s">
        <v>31</v>
      </c>
      <c r="D14" s="181" t="s">
        <v>27</v>
      </c>
      <c r="E14" s="64">
        <v>13.2</v>
      </c>
      <c r="F14" s="38">
        <f>E14*F13</f>
        <v>303.59999999999997</v>
      </c>
      <c r="G14" s="184"/>
      <c r="H14" s="184"/>
      <c r="I14" s="41"/>
      <c r="J14" s="38"/>
      <c r="K14" s="38"/>
      <c r="L14" s="38"/>
      <c r="M14" s="38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9" customFormat="1" ht="14.25">
      <c r="A15" s="266"/>
      <c r="B15" s="91"/>
      <c r="C15" s="44" t="s">
        <v>32</v>
      </c>
      <c r="D15" s="84" t="s">
        <v>1</v>
      </c>
      <c r="E15" s="64">
        <v>9.63</v>
      </c>
      <c r="F15" s="41">
        <f>F13*E15</f>
        <v>221.49</v>
      </c>
      <c r="G15" s="41"/>
      <c r="H15" s="45"/>
      <c r="I15" s="41"/>
      <c r="J15" s="41"/>
      <c r="K15" s="38"/>
      <c r="L15" s="38"/>
      <c r="M15" s="38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9" customFormat="1" ht="42.75">
      <c r="A16" s="255">
        <v>4</v>
      </c>
      <c r="B16" s="32" t="s">
        <v>36</v>
      </c>
      <c r="C16" s="51" t="s">
        <v>39</v>
      </c>
      <c r="D16" s="182" t="s">
        <v>30</v>
      </c>
      <c r="E16" s="34"/>
      <c r="F16" s="35">
        <v>23</v>
      </c>
      <c r="G16" s="181"/>
      <c r="H16" s="181"/>
      <c r="I16" s="181"/>
      <c r="J16" s="181"/>
      <c r="K16" s="181"/>
      <c r="L16" s="52"/>
      <c r="M16" s="53"/>
      <c r="N16" s="36">
        <f>5946*0.5*0.6</f>
        <v>1783.8</v>
      </c>
      <c r="O16" s="54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9" customFormat="1" ht="14.25">
      <c r="A17" s="255"/>
      <c r="B17" s="37"/>
      <c r="C17" s="55" t="s">
        <v>37</v>
      </c>
      <c r="D17" s="181" t="s">
        <v>27</v>
      </c>
      <c r="E17" s="181">
        <v>0.0608</v>
      </c>
      <c r="F17" s="56">
        <f>E17*F16</f>
        <v>1.3984</v>
      </c>
      <c r="G17" s="181"/>
      <c r="H17" s="181"/>
      <c r="I17" s="38"/>
      <c r="J17" s="38"/>
      <c r="K17" s="181"/>
      <c r="L17" s="52"/>
      <c r="M17" s="59"/>
      <c r="N17" s="39"/>
      <c r="O17" s="57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9" customFormat="1" ht="14.25">
      <c r="A18" s="255"/>
      <c r="B18" s="37"/>
      <c r="C18" s="58" t="s">
        <v>40</v>
      </c>
      <c r="D18" s="181" t="s">
        <v>28</v>
      </c>
      <c r="E18" s="181">
        <v>0.143</v>
      </c>
      <c r="F18" s="38">
        <f>E18*F16</f>
        <v>3.2889999999999997</v>
      </c>
      <c r="G18" s="181"/>
      <c r="H18" s="181"/>
      <c r="I18" s="181"/>
      <c r="J18" s="181"/>
      <c r="K18" s="38"/>
      <c r="L18" s="59"/>
      <c r="M18" s="59"/>
      <c r="N18" s="39"/>
      <c r="O18" s="57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9" customFormat="1" ht="14.25">
      <c r="A19" s="255"/>
      <c r="B19" s="37"/>
      <c r="C19" s="55" t="s">
        <v>32</v>
      </c>
      <c r="D19" s="181" t="s">
        <v>1</v>
      </c>
      <c r="E19" s="181">
        <v>0.00689</v>
      </c>
      <c r="F19" s="56">
        <f>E19*F16</f>
        <v>0.15847</v>
      </c>
      <c r="G19" s="181"/>
      <c r="H19" s="181"/>
      <c r="I19" s="181"/>
      <c r="J19" s="181"/>
      <c r="K19" s="38"/>
      <c r="L19" s="59"/>
      <c r="M19" s="59"/>
      <c r="N19" s="39"/>
      <c r="O19" s="57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50" customFormat="1" ht="15.75">
      <c r="A20" s="182">
        <v>5</v>
      </c>
      <c r="B20" s="32" t="s">
        <v>34</v>
      </c>
      <c r="C20" s="46" t="s">
        <v>45</v>
      </c>
      <c r="D20" s="182" t="s">
        <v>22</v>
      </c>
      <c r="E20" s="47"/>
      <c r="F20" s="48">
        <v>50.7</v>
      </c>
      <c r="G20" s="47"/>
      <c r="H20" s="182"/>
      <c r="I20" s="182"/>
      <c r="J20" s="182"/>
      <c r="K20" s="182"/>
      <c r="L20" s="38"/>
      <c r="M20" s="38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13" s="12" customFormat="1" ht="17.25" customHeight="1">
      <c r="A21" s="261" t="s">
        <v>41</v>
      </c>
      <c r="B21" s="262"/>
      <c r="C21" s="262"/>
      <c r="D21" s="262"/>
      <c r="E21" s="262"/>
      <c r="F21" s="263"/>
      <c r="G21" s="19"/>
      <c r="H21" s="19"/>
      <c r="I21" s="19"/>
      <c r="J21" s="19"/>
      <c r="K21" s="19"/>
      <c r="L21" s="19"/>
      <c r="M21" s="19"/>
    </row>
    <row r="22" spans="1:13" s="12" customFormat="1" ht="28.5">
      <c r="A22" s="19">
        <v>6</v>
      </c>
      <c r="B22" s="19" t="s">
        <v>21</v>
      </c>
      <c r="C22" s="31" t="s">
        <v>42</v>
      </c>
      <c r="D22" s="19" t="s">
        <v>43</v>
      </c>
      <c r="E22" s="19"/>
      <c r="F22" s="22">
        <v>1702</v>
      </c>
      <c r="G22" s="22"/>
      <c r="H22" s="22"/>
      <c r="I22" s="41"/>
      <c r="J22" s="41"/>
      <c r="K22" s="41"/>
      <c r="L22" s="41"/>
      <c r="M22" s="41"/>
    </row>
    <row r="23" spans="1:256" s="9" customFormat="1" ht="28.5">
      <c r="A23" s="255">
        <v>7</v>
      </c>
      <c r="B23" s="32" t="s">
        <v>36</v>
      </c>
      <c r="C23" s="51" t="s">
        <v>44</v>
      </c>
      <c r="D23" s="182" t="s">
        <v>30</v>
      </c>
      <c r="E23" s="34"/>
      <c r="F23" s="35">
        <v>47.1</v>
      </c>
      <c r="G23" s="181"/>
      <c r="H23" s="181"/>
      <c r="I23" s="181"/>
      <c r="J23" s="181"/>
      <c r="K23" s="181"/>
      <c r="L23" s="52"/>
      <c r="M23" s="53"/>
      <c r="N23" s="36">
        <f>5946*0.5*0.6</f>
        <v>1783.8</v>
      </c>
      <c r="O23" s="54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9" customFormat="1" ht="14.25">
      <c r="A24" s="255"/>
      <c r="B24" s="37"/>
      <c r="C24" s="55" t="s">
        <v>37</v>
      </c>
      <c r="D24" s="181" t="s">
        <v>27</v>
      </c>
      <c r="E24" s="181">
        <v>0.0608</v>
      </c>
      <c r="F24" s="56">
        <f>E24*F23</f>
        <v>2.86368</v>
      </c>
      <c r="G24" s="181"/>
      <c r="H24" s="181"/>
      <c r="I24" s="38"/>
      <c r="J24" s="38"/>
      <c r="K24" s="181"/>
      <c r="L24" s="52"/>
      <c r="M24" s="59"/>
      <c r="N24" s="39"/>
      <c r="O24" s="57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9" customFormat="1" ht="14.25">
      <c r="A25" s="255"/>
      <c r="B25" s="37"/>
      <c r="C25" s="58" t="s">
        <v>38</v>
      </c>
      <c r="D25" s="181" t="s">
        <v>28</v>
      </c>
      <c r="E25" s="181">
        <v>0.143</v>
      </c>
      <c r="F25" s="38">
        <f>E25*F23</f>
        <v>6.7353</v>
      </c>
      <c r="G25" s="181"/>
      <c r="H25" s="181"/>
      <c r="I25" s="181"/>
      <c r="J25" s="181"/>
      <c r="K25" s="38"/>
      <c r="L25" s="59"/>
      <c r="M25" s="59"/>
      <c r="N25" s="39"/>
      <c r="O25" s="57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9" customFormat="1" ht="14.25">
      <c r="A26" s="255"/>
      <c r="B26" s="37"/>
      <c r="C26" s="55" t="s">
        <v>32</v>
      </c>
      <c r="D26" s="181" t="s">
        <v>1</v>
      </c>
      <c r="E26" s="181">
        <v>0.00689</v>
      </c>
      <c r="F26" s="56">
        <f>E26*F23</f>
        <v>0.324519</v>
      </c>
      <c r="G26" s="181"/>
      <c r="H26" s="181"/>
      <c r="I26" s="181"/>
      <c r="J26" s="181"/>
      <c r="K26" s="38"/>
      <c r="L26" s="59"/>
      <c r="M26" s="59"/>
      <c r="N26" s="39"/>
      <c r="O26" s="57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50" customFormat="1" ht="15.75">
      <c r="A27" s="182">
        <v>8</v>
      </c>
      <c r="B27" s="32" t="s">
        <v>34</v>
      </c>
      <c r="C27" s="46" t="s">
        <v>35</v>
      </c>
      <c r="D27" s="182" t="s">
        <v>22</v>
      </c>
      <c r="E27" s="47"/>
      <c r="F27" s="48">
        <f>F23*1.6</f>
        <v>75.36</v>
      </c>
      <c r="G27" s="47"/>
      <c r="H27" s="182"/>
      <c r="I27" s="182"/>
      <c r="J27" s="182"/>
      <c r="K27" s="182"/>
      <c r="L27" s="38"/>
      <c r="M27" s="3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9" customFormat="1" ht="57">
      <c r="A28" s="255">
        <v>9</v>
      </c>
      <c r="B28" s="32" t="s">
        <v>36</v>
      </c>
      <c r="C28" s="51" t="s">
        <v>46</v>
      </c>
      <c r="D28" s="182" t="s">
        <v>30</v>
      </c>
      <c r="E28" s="34"/>
      <c r="F28" s="35">
        <v>64.1</v>
      </c>
      <c r="G28" s="181"/>
      <c r="H28" s="181"/>
      <c r="I28" s="181"/>
      <c r="J28" s="181"/>
      <c r="K28" s="181"/>
      <c r="L28" s="52"/>
      <c r="M28" s="53"/>
      <c r="N28" s="36"/>
      <c r="O28" s="54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9" customFormat="1" ht="14.25">
      <c r="A29" s="255"/>
      <c r="B29" s="37"/>
      <c r="C29" s="55" t="s">
        <v>37</v>
      </c>
      <c r="D29" s="181" t="s">
        <v>27</v>
      </c>
      <c r="E29" s="181">
        <v>0.0608</v>
      </c>
      <c r="F29" s="56">
        <f>E29*F28</f>
        <v>3.89728</v>
      </c>
      <c r="G29" s="181"/>
      <c r="H29" s="181"/>
      <c r="I29" s="38"/>
      <c r="J29" s="38"/>
      <c r="K29" s="181"/>
      <c r="L29" s="52"/>
      <c r="M29" s="59"/>
      <c r="N29" s="39"/>
      <c r="O29" s="57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9" customFormat="1" ht="14.25">
      <c r="A30" s="255"/>
      <c r="B30" s="37"/>
      <c r="C30" s="58" t="s">
        <v>38</v>
      </c>
      <c r="D30" s="181" t="s">
        <v>28</v>
      </c>
      <c r="E30" s="181">
        <v>0.143</v>
      </c>
      <c r="F30" s="38">
        <f>E30*F28</f>
        <v>9.166299999999998</v>
      </c>
      <c r="G30" s="181"/>
      <c r="H30" s="181"/>
      <c r="I30" s="181"/>
      <c r="J30" s="181"/>
      <c r="K30" s="38"/>
      <c r="L30" s="59"/>
      <c r="M30" s="59"/>
      <c r="N30" s="39"/>
      <c r="O30" s="57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9" customFormat="1" ht="14.25">
      <c r="A31" s="255"/>
      <c r="B31" s="37"/>
      <c r="C31" s="55" t="s">
        <v>32</v>
      </c>
      <c r="D31" s="181" t="s">
        <v>1</v>
      </c>
      <c r="E31" s="181">
        <v>0.00689</v>
      </c>
      <c r="F31" s="56">
        <f>E31*F28</f>
        <v>0.44164899999999996</v>
      </c>
      <c r="G31" s="181"/>
      <c r="H31" s="181"/>
      <c r="I31" s="181"/>
      <c r="J31" s="181"/>
      <c r="K31" s="38"/>
      <c r="L31" s="59"/>
      <c r="M31" s="59"/>
      <c r="N31" s="39"/>
      <c r="O31" s="57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50" customFormat="1" ht="15.75">
      <c r="A32" s="182">
        <v>10</v>
      </c>
      <c r="B32" s="32" t="s">
        <v>34</v>
      </c>
      <c r="C32" s="46" t="s">
        <v>35</v>
      </c>
      <c r="D32" s="182" t="s">
        <v>22</v>
      </c>
      <c r="E32" s="47"/>
      <c r="F32" s="48">
        <f>F28*1.6</f>
        <v>102.56</v>
      </c>
      <c r="G32" s="47"/>
      <c r="H32" s="182"/>
      <c r="I32" s="182"/>
      <c r="J32" s="182"/>
      <c r="K32" s="182"/>
      <c r="L32" s="38"/>
      <c r="M32" s="38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9" customFormat="1" ht="42.75">
      <c r="A33" s="255">
        <v>11</v>
      </c>
      <c r="B33" s="32" t="s">
        <v>47</v>
      </c>
      <c r="C33" s="51" t="s">
        <v>49</v>
      </c>
      <c r="D33" s="182" t="s">
        <v>48</v>
      </c>
      <c r="E33" s="60"/>
      <c r="F33" s="35">
        <v>20</v>
      </c>
      <c r="G33" s="182"/>
      <c r="H33" s="182"/>
      <c r="I33" s="182"/>
      <c r="J33" s="182"/>
      <c r="K33" s="182"/>
      <c r="L33" s="182"/>
      <c r="M33" s="182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9" customFormat="1" ht="14.25">
      <c r="A34" s="255"/>
      <c r="B34" s="32"/>
      <c r="C34" s="58" t="s">
        <v>37</v>
      </c>
      <c r="D34" s="181" t="s">
        <v>27</v>
      </c>
      <c r="E34" s="181">
        <v>2.06</v>
      </c>
      <c r="F34" s="38">
        <f>E34*F33</f>
        <v>41.2</v>
      </c>
      <c r="G34" s="181"/>
      <c r="H34" s="181"/>
      <c r="I34" s="38"/>
      <c r="J34" s="38"/>
      <c r="K34" s="38"/>
      <c r="L34" s="38"/>
      <c r="M34" s="38"/>
      <c r="N34" s="36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13" s="12" customFormat="1" ht="16.5" customHeight="1">
      <c r="A35" s="261" t="s">
        <v>50</v>
      </c>
      <c r="B35" s="262"/>
      <c r="C35" s="262"/>
      <c r="D35" s="262"/>
      <c r="E35" s="262"/>
      <c r="F35" s="263"/>
      <c r="G35" s="19"/>
      <c r="H35" s="19"/>
      <c r="I35" s="19"/>
      <c r="J35" s="19"/>
      <c r="K35" s="19"/>
      <c r="L35" s="19"/>
      <c r="M35" s="19"/>
    </row>
    <row r="36" spans="1:13" s="12" customFormat="1" ht="16.5" customHeight="1" hidden="1">
      <c r="A36" s="261"/>
      <c r="B36" s="262"/>
      <c r="C36" s="262"/>
      <c r="D36" s="262"/>
      <c r="E36" s="262"/>
      <c r="F36" s="263"/>
      <c r="G36" s="19"/>
      <c r="H36" s="19"/>
      <c r="I36" s="19"/>
      <c r="J36" s="19"/>
      <c r="K36" s="19"/>
      <c r="L36" s="19"/>
      <c r="M36" s="19"/>
    </row>
    <row r="37" spans="1:256" s="9" customFormat="1" ht="42.75" hidden="1">
      <c r="A37" s="255">
        <v>13</v>
      </c>
      <c r="B37" s="32" t="s">
        <v>51</v>
      </c>
      <c r="C37" s="51" t="s">
        <v>54</v>
      </c>
      <c r="D37" s="182" t="s">
        <v>52</v>
      </c>
      <c r="E37" s="182"/>
      <c r="F37" s="61">
        <v>0</v>
      </c>
      <c r="G37" s="62"/>
      <c r="H37" s="181"/>
      <c r="I37" s="62"/>
      <c r="J37" s="62"/>
      <c r="K37" s="62"/>
      <c r="L37" s="63"/>
      <c r="M37" s="64"/>
      <c r="N37" s="65"/>
      <c r="O37" s="66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s="9" customFormat="1" ht="14.25" hidden="1">
      <c r="A38" s="255"/>
      <c r="B38" s="37"/>
      <c r="C38" s="58" t="s">
        <v>37</v>
      </c>
      <c r="D38" s="181" t="s">
        <v>27</v>
      </c>
      <c r="E38" s="181">
        <v>1.78</v>
      </c>
      <c r="F38" s="56">
        <f>E38*F37</f>
        <v>0</v>
      </c>
      <c r="G38" s="181"/>
      <c r="H38" s="181"/>
      <c r="I38" s="38"/>
      <c r="J38" s="38"/>
      <c r="K38" s="181"/>
      <c r="L38" s="52"/>
      <c r="M38" s="53"/>
      <c r="N38" s="39"/>
      <c r="O38" s="57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s="9" customFormat="1" ht="16.5" hidden="1">
      <c r="A39" s="255"/>
      <c r="B39" s="37"/>
      <c r="C39" s="58" t="s">
        <v>55</v>
      </c>
      <c r="D39" s="181" t="s">
        <v>53</v>
      </c>
      <c r="E39" s="181">
        <v>1.1</v>
      </c>
      <c r="F39" s="38">
        <f>E39*F37</f>
        <v>0</v>
      </c>
      <c r="G39" s="38"/>
      <c r="H39" s="38"/>
      <c r="I39" s="181"/>
      <c r="J39" s="181"/>
      <c r="K39" s="181"/>
      <c r="L39" s="63"/>
      <c r="M39" s="67"/>
      <c r="N39" s="39"/>
      <c r="O39" s="57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s="9" customFormat="1" ht="28.5" hidden="1">
      <c r="A40" s="255">
        <v>14</v>
      </c>
      <c r="B40" s="32" t="s">
        <v>56</v>
      </c>
      <c r="C40" s="51" t="s">
        <v>57</v>
      </c>
      <c r="D40" s="182" t="s">
        <v>52</v>
      </c>
      <c r="E40" s="182"/>
      <c r="F40" s="61">
        <v>0</v>
      </c>
      <c r="G40" s="62"/>
      <c r="H40" s="181"/>
      <c r="I40" s="62"/>
      <c r="J40" s="62"/>
      <c r="K40" s="62"/>
      <c r="L40" s="63"/>
      <c r="M40" s="64"/>
      <c r="N40" s="65"/>
      <c r="O40" s="66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s="9" customFormat="1" ht="14.25" hidden="1">
      <c r="A41" s="255"/>
      <c r="B41" s="37"/>
      <c r="C41" s="58" t="s">
        <v>37</v>
      </c>
      <c r="D41" s="181" t="s">
        <v>27</v>
      </c>
      <c r="E41" s="181">
        <v>1.78</v>
      </c>
      <c r="F41" s="56">
        <f>E41*F40</f>
        <v>0</v>
      </c>
      <c r="G41" s="181"/>
      <c r="H41" s="181"/>
      <c r="I41" s="38"/>
      <c r="J41" s="38"/>
      <c r="K41" s="181"/>
      <c r="L41" s="52"/>
      <c r="M41" s="53"/>
      <c r="N41" s="39"/>
      <c r="O41" s="57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s="9" customFormat="1" ht="16.5" hidden="1">
      <c r="A42" s="255"/>
      <c r="B42" s="37"/>
      <c r="C42" s="58" t="s">
        <v>241</v>
      </c>
      <c r="D42" s="181" t="s">
        <v>53</v>
      </c>
      <c r="E42" s="181">
        <v>1.1</v>
      </c>
      <c r="F42" s="38">
        <f>E42*F40</f>
        <v>0</v>
      </c>
      <c r="G42" s="38"/>
      <c r="H42" s="38"/>
      <c r="I42" s="181"/>
      <c r="J42" s="181"/>
      <c r="K42" s="181"/>
      <c r="L42" s="63"/>
      <c r="M42" s="67"/>
      <c r="N42" s="39"/>
      <c r="O42" s="57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s="9" customFormat="1" ht="28.5" hidden="1">
      <c r="A43" s="255">
        <v>15</v>
      </c>
      <c r="B43" s="32" t="s">
        <v>58</v>
      </c>
      <c r="C43" s="51" t="s">
        <v>64</v>
      </c>
      <c r="D43" s="182" t="s">
        <v>59</v>
      </c>
      <c r="E43" s="47"/>
      <c r="F43" s="68">
        <v>0</v>
      </c>
      <c r="G43" s="47"/>
      <c r="H43" s="47"/>
      <c r="I43" s="47"/>
      <c r="J43" s="47"/>
      <c r="K43" s="47"/>
      <c r="L43" s="47"/>
      <c r="M43" s="47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69"/>
      <c r="AE43" s="70"/>
      <c r="AF43" s="71"/>
      <c r="AG43" s="72"/>
      <c r="AH43" s="73"/>
      <c r="AI43" s="73"/>
      <c r="AJ43" s="73"/>
      <c r="AK43" s="74"/>
      <c r="AL43" s="75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s="9" customFormat="1" ht="15.75" hidden="1">
      <c r="A44" s="255"/>
      <c r="B44" s="32"/>
      <c r="C44" s="58" t="s">
        <v>31</v>
      </c>
      <c r="D44" s="181" t="s">
        <v>27</v>
      </c>
      <c r="E44" s="76">
        <v>1.37</v>
      </c>
      <c r="F44" s="77">
        <f>E44*F43</f>
        <v>0</v>
      </c>
      <c r="G44" s="78"/>
      <c r="H44" s="78"/>
      <c r="I44" s="79"/>
      <c r="J44" s="80"/>
      <c r="K44" s="80"/>
      <c r="L44" s="80"/>
      <c r="M44" s="80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69"/>
      <c r="AE44" s="70"/>
      <c r="AF44" s="71"/>
      <c r="AG44" s="72"/>
      <c r="AH44" s="73"/>
      <c r="AI44" s="73"/>
      <c r="AJ44" s="73"/>
      <c r="AK44" s="74"/>
      <c r="AL44" s="75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256" s="9" customFormat="1" ht="15.75" hidden="1">
      <c r="A45" s="255"/>
      <c r="B45" s="37"/>
      <c r="C45" s="83" t="s">
        <v>61</v>
      </c>
      <c r="D45" s="84" t="s">
        <v>30</v>
      </c>
      <c r="E45" s="76">
        <v>1.02</v>
      </c>
      <c r="F45" s="85">
        <f>E45*F43</f>
        <v>0</v>
      </c>
      <c r="G45" s="38"/>
      <c r="H45" s="38"/>
      <c r="I45" s="82"/>
      <c r="J45" s="38"/>
      <c r="K45" s="38"/>
      <c r="L45" s="38"/>
      <c r="M45" s="38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69"/>
      <c r="AE45" s="70"/>
      <c r="AF45" s="71"/>
      <c r="AG45" s="72"/>
      <c r="AH45" s="73"/>
      <c r="AI45" s="73"/>
      <c r="AJ45" s="73"/>
      <c r="AK45" s="74"/>
      <c r="AL45" s="75"/>
      <c r="AM45" s="81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s="9" customFormat="1" ht="1.5" customHeight="1" hidden="1">
      <c r="A46" s="255"/>
      <c r="B46" s="87"/>
      <c r="C46" s="83" t="s">
        <v>62</v>
      </c>
      <c r="D46" s="84" t="s">
        <v>1</v>
      </c>
      <c r="E46" s="76">
        <v>0.283</v>
      </c>
      <c r="F46" s="77">
        <f>E46*F43</f>
        <v>0</v>
      </c>
      <c r="G46" s="88"/>
      <c r="H46" s="78"/>
      <c r="I46" s="88"/>
      <c r="J46" s="78"/>
      <c r="K46" s="89"/>
      <c r="L46" s="38"/>
      <c r="M46" s="38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69"/>
      <c r="AE46" s="70"/>
      <c r="AF46" s="71"/>
      <c r="AG46" s="72"/>
      <c r="AH46" s="73"/>
      <c r="AI46" s="73"/>
      <c r="AJ46" s="73"/>
      <c r="AK46" s="74"/>
      <c r="AL46" s="75"/>
      <c r="AM46" s="81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s="9" customFormat="1" ht="15.75" hidden="1">
      <c r="A47" s="255"/>
      <c r="B47" s="87"/>
      <c r="C47" s="83" t="s">
        <v>63</v>
      </c>
      <c r="D47" s="84" t="s">
        <v>1</v>
      </c>
      <c r="E47" s="76">
        <v>0.62</v>
      </c>
      <c r="F47" s="77">
        <f>E47*F43</f>
        <v>0</v>
      </c>
      <c r="G47" s="88"/>
      <c r="H47" s="38"/>
      <c r="I47" s="82"/>
      <c r="J47" s="38"/>
      <c r="K47" s="38"/>
      <c r="L47" s="38"/>
      <c r="M47" s="38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69"/>
      <c r="AE47" s="70"/>
      <c r="AF47" s="71"/>
      <c r="AG47" s="72"/>
      <c r="AH47" s="73"/>
      <c r="AI47" s="73"/>
      <c r="AJ47" s="73"/>
      <c r="AK47" s="74"/>
      <c r="AL47" s="75"/>
      <c r="AM47" s="81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s="9" customFormat="1" ht="42.75" hidden="1">
      <c r="A48" s="255">
        <v>16</v>
      </c>
      <c r="B48" s="32" t="s">
        <v>65</v>
      </c>
      <c r="C48" s="51" t="s">
        <v>71</v>
      </c>
      <c r="D48" s="182" t="s">
        <v>30</v>
      </c>
      <c r="E48" s="182"/>
      <c r="F48" s="182">
        <v>0</v>
      </c>
      <c r="G48" s="181"/>
      <c r="H48" s="181"/>
      <c r="I48" s="181"/>
      <c r="J48" s="181"/>
      <c r="K48" s="181"/>
      <c r="L48" s="40"/>
      <c r="M48" s="181"/>
      <c r="N48" s="36"/>
      <c r="O48" s="54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>
        <v>2.86</v>
      </c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9" customFormat="1" ht="14.25" hidden="1">
      <c r="A49" s="255"/>
      <c r="B49" s="37"/>
      <c r="C49" s="58" t="s">
        <v>31</v>
      </c>
      <c r="D49" s="181" t="s">
        <v>27</v>
      </c>
      <c r="E49" s="62">
        <v>8.44</v>
      </c>
      <c r="F49" s="38">
        <f>E49*F48</f>
        <v>0</v>
      </c>
      <c r="G49" s="181"/>
      <c r="H49" s="181"/>
      <c r="I49" s="38"/>
      <c r="J49" s="38"/>
      <c r="K49" s="181"/>
      <c r="L49" s="52"/>
      <c r="M49" s="59"/>
      <c r="N49" s="39"/>
      <c r="O49" s="57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>
        <v>1.67</v>
      </c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s="9" customFormat="1" ht="14.25" hidden="1">
      <c r="A50" s="255"/>
      <c r="B50" s="37"/>
      <c r="C50" s="83" t="s">
        <v>74</v>
      </c>
      <c r="D50" s="84" t="s">
        <v>30</v>
      </c>
      <c r="E50" s="62">
        <v>1.015</v>
      </c>
      <c r="F50" s="38">
        <f>E50*F48</f>
        <v>0</v>
      </c>
      <c r="G50" s="90"/>
      <c r="H50" s="38"/>
      <c r="I50" s="181"/>
      <c r="J50" s="181"/>
      <c r="K50" s="181"/>
      <c r="L50" s="63"/>
      <c r="M50" s="67"/>
      <c r="N50" s="39"/>
      <c r="O50" s="57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s="9" customFormat="1" ht="14.25" hidden="1">
      <c r="A51" s="255"/>
      <c r="B51" s="91"/>
      <c r="C51" s="83" t="s">
        <v>72</v>
      </c>
      <c r="D51" s="84" t="s">
        <v>22</v>
      </c>
      <c r="E51" s="84" t="s">
        <v>60</v>
      </c>
      <c r="F51" s="92">
        <v>0</v>
      </c>
      <c r="G51" s="90"/>
      <c r="H51" s="38"/>
      <c r="I51" s="181"/>
      <c r="J51" s="181"/>
      <c r="K51" s="181"/>
      <c r="L51" s="63"/>
      <c r="M51" s="67"/>
      <c r="N51" s="93"/>
      <c r="O51" s="94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s="9" customFormat="1" ht="14.25" hidden="1">
      <c r="A52" s="255"/>
      <c r="B52" s="91"/>
      <c r="C52" s="83" t="s">
        <v>73</v>
      </c>
      <c r="D52" s="84" t="s">
        <v>22</v>
      </c>
      <c r="E52" s="84" t="s">
        <v>60</v>
      </c>
      <c r="F52" s="95">
        <v>0</v>
      </c>
      <c r="G52" s="90"/>
      <c r="H52" s="38"/>
      <c r="I52" s="181"/>
      <c r="J52" s="181"/>
      <c r="K52" s="181"/>
      <c r="L52" s="63"/>
      <c r="M52" s="67"/>
      <c r="N52" s="93"/>
      <c r="O52" s="94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256" s="9" customFormat="1" ht="14.25" hidden="1">
      <c r="A53" s="255"/>
      <c r="B53" s="37"/>
      <c r="C53" s="83" t="s">
        <v>66</v>
      </c>
      <c r="D53" s="84" t="s">
        <v>43</v>
      </c>
      <c r="E53" s="62">
        <v>1.84</v>
      </c>
      <c r="F53" s="181">
        <f>E53*F48</f>
        <v>0</v>
      </c>
      <c r="G53" s="90"/>
      <c r="H53" s="38"/>
      <c r="I53" s="181"/>
      <c r="J53" s="181"/>
      <c r="K53" s="181"/>
      <c r="L53" s="63"/>
      <c r="M53" s="67"/>
      <c r="N53" s="39"/>
      <c r="O53" s="57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s="9" customFormat="1" ht="14.25" hidden="1">
      <c r="A54" s="255"/>
      <c r="B54" s="90"/>
      <c r="C54" s="83" t="s">
        <v>67</v>
      </c>
      <c r="D54" s="84" t="s">
        <v>30</v>
      </c>
      <c r="E54" s="62">
        <v>0.0425</v>
      </c>
      <c r="F54" s="181">
        <f>E54*F48</f>
        <v>0</v>
      </c>
      <c r="G54" s="90"/>
      <c r="H54" s="38"/>
      <c r="I54" s="181"/>
      <c r="J54" s="181"/>
      <c r="K54" s="181"/>
      <c r="L54" s="63"/>
      <c r="M54" s="67"/>
      <c r="N54" s="39"/>
      <c r="O54" s="57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s="9" customFormat="1" ht="5.25" customHeight="1" hidden="1">
      <c r="A55" s="255"/>
      <c r="B55" s="37"/>
      <c r="C55" s="83" t="s">
        <v>68</v>
      </c>
      <c r="D55" s="84" t="s">
        <v>22</v>
      </c>
      <c r="E55" s="62">
        <v>0.0022</v>
      </c>
      <c r="F55" s="181">
        <f>E55*F48</f>
        <v>0</v>
      </c>
      <c r="G55" s="90"/>
      <c r="H55" s="38"/>
      <c r="I55" s="181"/>
      <c r="J55" s="181"/>
      <c r="K55" s="181"/>
      <c r="L55" s="63"/>
      <c r="M55" s="67"/>
      <c r="N55" s="39"/>
      <c r="O55" s="57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s="9" customFormat="1" ht="14.25" hidden="1">
      <c r="A56" s="255"/>
      <c r="B56" s="37"/>
      <c r="C56" s="83" t="s">
        <v>69</v>
      </c>
      <c r="D56" s="84" t="s">
        <v>22</v>
      </c>
      <c r="E56" s="62">
        <v>0.001</v>
      </c>
      <c r="F56" s="181">
        <f>E56*F48</f>
        <v>0</v>
      </c>
      <c r="G56" s="90"/>
      <c r="H56" s="38"/>
      <c r="I56" s="181"/>
      <c r="J56" s="181"/>
      <c r="K56" s="181"/>
      <c r="L56" s="63"/>
      <c r="M56" s="67"/>
      <c r="N56" s="39"/>
      <c r="O56" s="57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s="9" customFormat="1" ht="14.25" hidden="1">
      <c r="A57" s="255"/>
      <c r="B57" s="91"/>
      <c r="C57" s="83" t="s">
        <v>62</v>
      </c>
      <c r="D57" s="84" t="s">
        <v>1</v>
      </c>
      <c r="E57" s="62">
        <v>1.1</v>
      </c>
      <c r="F57" s="84">
        <f>E57*F48</f>
        <v>0</v>
      </c>
      <c r="G57" s="181"/>
      <c r="H57" s="181"/>
      <c r="I57" s="181"/>
      <c r="J57" s="181"/>
      <c r="K57" s="38"/>
      <c r="L57" s="59"/>
      <c r="M57" s="59"/>
      <c r="N57" s="93"/>
      <c r="O57" s="94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</row>
    <row r="58" spans="1:256" s="9" customFormat="1" ht="14.25" hidden="1">
      <c r="A58" s="255"/>
      <c r="B58" s="91"/>
      <c r="C58" s="83" t="s">
        <v>70</v>
      </c>
      <c r="D58" s="84" t="s">
        <v>1</v>
      </c>
      <c r="E58" s="62">
        <v>0.46</v>
      </c>
      <c r="F58" s="84">
        <f>E58*F48</f>
        <v>0</v>
      </c>
      <c r="G58" s="38"/>
      <c r="H58" s="38"/>
      <c r="I58" s="181"/>
      <c r="J58" s="181"/>
      <c r="K58" s="181"/>
      <c r="L58" s="63"/>
      <c r="M58" s="67"/>
      <c r="N58" s="93"/>
      <c r="O58" s="94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</row>
    <row r="59" spans="1:256" s="9" customFormat="1" ht="28.5" hidden="1">
      <c r="A59" s="248">
        <v>17</v>
      </c>
      <c r="B59" s="32" t="s">
        <v>75</v>
      </c>
      <c r="C59" s="46" t="s">
        <v>78</v>
      </c>
      <c r="D59" s="182" t="s">
        <v>30</v>
      </c>
      <c r="E59" s="167"/>
      <c r="F59" s="182">
        <v>0</v>
      </c>
      <c r="G59" s="182"/>
      <c r="H59" s="182"/>
      <c r="I59" s="182"/>
      <c r="J59" s="168"/>
      <c r="K59" s="182"/>
      <c r="L59" s="182"/>
      <c r="M59" s="182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9" customFormat="1" ht="14.25" hidden="1">
      <c r="A60" s="248"/>
      <c r="B60" s="37"/>
      <c r="C60" s="169" t="s">
        <v>37</v>
      </c>
      <c r="D60" s="181" t="s">
        <v>27</v>
      </c>
      <c r="E60" s="181">
        <v>10.6</v>
      </c>
      <c r="F60" s="38">
        <f>E60*F59</f>
        <v>0</v>
      </c>
      <c r="G60" s="181"/>
      <c r="H60" s="181"/>
      <c r="I60" s="38"/>
      <c r="J60" s="38"/>
      <c r="K60" s="181"/>
      <c r="L60" s="181"/>
      <c r="M60" s="181"/>
      <c r="N60" s="36"/>
      <c r="O60" s="36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s="9" customFormat="1" ht="15.75" hidden="1">
      <c r="A61" s="248"/>
      <c r="B61" s="170"/>
      <c r="C61" s="171" t="s">
        <v>230</v>
      </c>
      <c r="D61" s="172" t="s">
        <v>23</v>
      </c>
      <c r="E61" s="181" t="s">
        <v>60</v>
      </c>
      <c r="F61" s="38">
        <v>0</v>
      </c>
      <c r="G61" s="38"/>
      <c r="H61" s="41"/>
      <c r="I61" s="41"/>
      <c r="J61" s="41"/>
      <c r="K61" s="38"/>
      <c r="L61" s="38"/>
      <c r="M61" s="38"/>
      <c r="N61" s="36"/>
      <c r="O61" s="36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s="9" customFormat="1" ht="14.25" hidden="1">
      <c r="A62" s="248"/>
      <c r="B62" s="37"/>
      <c r="C62" s="173" t="s">
        <v>76</v>
      </c>
      <c r="D62" s="181" t="s">
        <v>1</v>
      </c>
      <c r="E62" s="181">
        <v>7.14</v>
      </c>
      <c r="F62" s="181">
        <f>E62*F59</f>
        <v>0</v>
      </c>
      <c r="G62" s="185"/>
      <c r="H62" s="185"/>
      <c r="I62" s="185"/>
      <c r="J62" s="41"/>
      <c r="K62" s="38"/>
      <c r="L62" s="38"/>
      <c r="M62" s="38"/>
      <c r="N62" s="36"/>
      <c r="O62" s="36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s="9" customFormat="1" ht="14.25" hidden="1">
      <c r="A63" s="248"/>
      <c r="B63" s="37"/>
      <c r="C63" s="174" t="s">
        <v>77</v>
      </c>
      <c r="D63" s="181" t="s">
        <v>1</v>
      </c>
      <c r="E63" s="181">
        <v>6.61</v>
      </c>
      <c r="F63" s="181">
        <f>E63*F59</f>
        <v>0</v>
      </c>
      <c r="G63" s="41"/>
      <c r="H63" s="41"/>
      <c r="I63" s="41"/>
      <c r="J63" s="41"/>
      <c r="K63" s="38"/>
      <c r="L63" s="38"/>
      <c r="M63" s="38"/>
      <c r="N63" s="36"/>
      <c r="O63" s="36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s="9" customFormat="1" ht="28.5" hidden="1">
      <c r="A64" s="252">
        <v>18</v>
      </c>
      <c r="B64" s="32" t="s">
        <v>51</v>
      </c>
      <c r="C64" s="51" t="s">
        <v>79</v>
      </c>
      <c r="D64" s="182" t="s">
        <v>52</v>
      </c>
      <c r="E64" s="182"/>
      <c r="F64" s="61">
        <v>0</v>
      </c>
      <c r="G64" s="62"/>
      <c r="H64" s="181"/>
      <c r="I64" s="62"/>
      <c r="J64" s="62"/>
      <c r="K64" s="62"/>
      <c r="L64" s="63"/>
      <c r="M64" s="64"/>
      <c r="N64" s="65"/>
      <c r="O64" s="66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s="9" customFormat="1" ht="14.25" hidden="1">
      <c r="A65" s="253"/>
      <c r="B65" s="37"/>
      <c r="C65" s="58" t="s">
        <v>37</v>
      </c>
      <c r="D65" s="181" t="s">
        <v>27</v>
      </c>
      <c r="E65" s="181">
        <v>1.78</v>
      </c>
      <c r="F65" s="56">
        <f>E65*F64</f>
        <v>0</v>
      </c>
      <c r="G65" s="181"/>
      <c r="H65" s="181"/>
      <c r="I65" s="38"/>
      <c r="J65" s="38"/>
      <c r="K65" s="181"/>
      <c r="L65" s="52"/>
      <c r="M65" s="53"/>
      <c r="N65" s="39"/>
      <c r="O65" s="57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  <row r="66" spans="1:256" s="9" customFormat="1" ht="16.5" hidden="1">
      <c r="A66" s="253"/>
      <c r="B66" s="37"/>
      <c r="C66" s="58" t="s">
        <v>80</v>
      </c>
      <c r="D66" s="181" t="s">
        <v>53</v>
      </c>
      <c r="E66" s="181" t="s">
        <v>60</v>
      </c>
      <c r="F66" s="38">
        <v>0</v>
      </c>
      <c r="G66" s="38"/>
      <c r="H66" s="38"/>
      <c r="I66" s="181"/>
      <c r="J66" s="181"/>
      <c r="K66" s="181"/>
      <c r="L66" s="63"/>
      <c r="M66" s="67"/>
      <c r="N66" s="39"/>
      <c r="O66" s="57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s="9" customFormat="1" ht="16.5" hidden="1">
      <c r="A67" s="254"/>
      <c r="B67" s="37"/>
      <c r="C67" s="58" t="s">
        <v>241</v>
      </c>
      <c r="D67" s="181" t="s">
        <v>53</v>
      </c>
      <c r="E67" s="181" t="s">
        <v>60</v>
      </c>
      <c r="F67" s="38">
        <v>0</v>
      </c>
      <c r="G67" s="242"/>
      <c r="H67" s="38"/>
      <c r="I67" s="181"/>
      <c r="J67" s="181"/>
      <c r="K67" s="181"/>
      <c r="L67" s="63"/>
      <c r="M67" s="67"/>
      <c r="N67" s="39"/>
      <c r="O67" s="5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</row>
    <row r="68" spans="1:256" s="9" customFormat="1" ht="15" customHeight="1" hidden="1">
      <c r="A68" s="266">
        <v>19</v>
      </c>
      <c r="B68" s="32" t="s">
        <v>81</v>
      </c>
      <c r="C68" s="51" t="s">
        <v>85</v>
      </c>
      <c r="D68" s="182" t="s">
        <v>30</v>
      </c>
      <c r="E68" s="96"/>
      <c r="F68" s="35">
        <v>0</v>
      </c>
      <c r="G68" s="38"/>
      <c r="H68" s="38"/>
      <c r="I68" s="38"/>
      <c r="J68" s="38"/>
      <c r="K68" s="38"/>
      <c r="L68" s="38"/>
      <c r="M68" s="38"/>
      <c r="N68" s="42"/>
      <c r="O68" s="97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s="9" customFormat="1" ht="15.75" hidden="1">
      <c r="A69" s="266"/>
      <c r="B69" s="37"/>
      <c r="C69" s="98" t="s">
        <v>37</v>
      </c>
      <c r="D69" s="181" t="s">
        <v>27</v>
      </c>
      <c r="E69" s="99">
        <v>3.78</v>
      </c>
      <c r="F69" s="38">
        <f>F68*E69</f>
        <v>0</v>
      </c>
      <c r="G69" s="38"/>
      <c r="H69" s="38"/>
      <c r="I69" s="100"/>
      <c r="J69" s="38"/>
      <c r="K69" s="38"/>
      <c r="L69" s="38"/>
      <c r="M69" s="38"/>
      <c r="N69" s="10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s="9" customFormat="1" ht="15" hidden="1">
      <c r="A70" s="266"/>
      <c r="B70" s="37"/>
      <c r="C70" s="102" t="s">
        <v>82</v>
      </c>
      <c r="D70" s="84" t="s">
        <v>30</v>
      </c>
      <c r="E70" s="99">
        <v>1</v>
      </c>
      <c r="F70" s="38">
        <f>F68*E70</f>
        <v>0</v>
      </c>
      <c r="G70" s="90"/>
      <c r="H70" s="38"/>
      <c r="I70" s="82"/>
      <c r="J70" s="38"/>
      <c r="K70" s="38"/>
      <c r="L70" s="38"/>
      <c r="M70" s="38"/>
      <c r="N70" s="10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  <row r="71" spans="1:256" s="9" customFormat="1" ht="14.25" hidden="1">
      <c r="A71" s="266"/>
      <c r="B71" s="37"/>
      <c r="C71" s="102" t="s">
        <v>86</v>
      </c>
      <c r="D71" s="84" t="s">
        <v>22</v>
      </c>
      <c r="E71" s="103" t="s">
        <v>60</v>
      </c>
      <c r="F71" s="56">
        <v>0</v>
      </c>
      <c r="G71" s="90"/>
      <c r="H71" s="38"/>
      <c r="I71" s="82"/>
      <c r="J71" s="38"/>
      <c r="K71" s="38"/>
      <c r="L71" s="38"/>
      <c r="M71" s="38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</row>
    <row r="72" spans="1:256" s="9" customFormat="1" ht="15" hidden="1">
      <c r="A72" s="266"/>
      <c r="B72" s="37"/>
      <c r="C72" s="102" t="s">
        <v>83</v>
      </c>
      <c r="D72" s="84" t="s">
        <v>43</v>
      </c>
      <c r="E72" s="104">
        <v>0.703</v>
      </c>
      <c r="F72" s="38">
        <f>E72*F68</f>
        <v>0</v>
      </c>
      <c r="G72" s="90"/>
      <c r="H72" s="38"/>
      <c r="I72" s="82"/>
      <c r="J72" s="38"/>
      <c r="K72" s="38"/>
      <c r="L72" s="38"/>
      <c r="M72" s="38"/>
      <c r="N72" s="97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</row>
    <row r="73" spans="1:256" s="9" customFormat="1" ht="15" hidden="1">
      <c r="A73" s="266"/>
      <c r="B73" s="37"/>
      <c r="C73" s="102" t="s">
        <v>84</v>
      </c>
      <c r="D73" s="84" t="s">
        <v>30</v>
      </c>
      <c r="E73" s="99">
        <f>1.14/100</f>
        <v>0.011399999999999999</v>
      </c>
      <c r="F73" s="40">
        <f>E73*F68</f>
        <v>0</v>
      </c>
      <c r="G73" s="202"/>
      <c r="H73" s="38"/>
      <c r="I73" s="82"/>
      <c r="J73" s="38"/>
      <c r="K73" s="38"/>
      <c r="L73" s="38"/>
      <c r="M73" s="38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</row>
    <row r="74" spans="1:256" s="9" customFormat="1" ht="15" hidden="1">
      <c r="A74" s="266"/>
      <c r="B74" s="91"/>
      <c r="C74" s="102" t="s">
        <v>62</v>
      </c>
      <c r="D74" s="84" t="s">
        <v>1</v>
      </c>
      <c r="E74" s="99">
        <v>0.92</v>
      </c>
      <c r="F74" s="38">
        <f>F68*E74</f>
        <v>0</v>
      </c>
      <c r="G74" s="90"/>
      <c r="H74" s="38"/>
      <c r="I74" s="38"/>
      <c r="J74" s="38"/>
      <c r="K74" s="38"/>
      <c r="L74" s="38"/>
      <c r="M74" s="38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</row>
    <row r="75" spans="1:256" s="9" customFormat="1" ht="15" hidden="1">
      <c r="A75" s="266"/>
      <c r="B75" s="91"/>
      <c r="C75" s="102" t="s">
        <v>63</v>
      </c>
      <c r="D75" s="84" t="s">
        <v>1</v>
      </c>
      <c r="E75" s="99">
        <v>0.6</v>
      </c>
      <c r="F75" s="38">
        <f>F68*E75</f>
        <v>0</v>
      </c>
      <c r="G75" s="38"/>
      <c r="H75" s="38"/>
      <c r="I75" s="38"/>
      <c r="J75" s="38"/>
      <c r="K75" s="38"/>
      <c r="L75" s="38"/>
      <c r="M75" s="38"/>
      <c r="N75" s="42"/>
      <c r="O75" s="97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</row>
    <row r="76" spans="1:13" s="12" customFormat="1" ht="28.5" hidden="1">
      <c r="A76" s="19">
        <v>20</v>
      </c>
      <c r="B76" s="19" t="s">
        <v>21</v>
      </c>
      <c r="C76" s="31" t="s">
        <v>87</v>
      </c>
      <c r="D76" s="19" t="s">
        <v>43</v>
      </c>
      <c r="E76" s="19"/>
      <c r="F76" s="22">
        <v>0</v>
      </c>
      <c r="G76" s="22"/>
      <c r="H76" s="22"/>
      <c r="I76" s="41"/>
      <c r="J76" s="41"/>
      <c r="K76" s="41"/>
      <c r="L76" s="41"/>
      <c r="M76" s="41"/>
    </row>
    <row r="77" spans="1:256" s="9" customFormat="1" ht="28.5" hidden="1">
      <c r="A77" s="255">
        <v>21</v>
      </c>
      <c r="B77" s="32" t="s">
        <v>88</v>
      </c>
      <c r="C77" s="51" t="s">
        <v>92</v>
      </c>
      <c r="D77" s="182" t="s">
        <v>89</v>
      </c>
      <c r="E77" s="105"/>
      <c r="F77" s="35">
        <v>0</v>
      </c>
      <c r="G77" s="182"/>
      <c r="H77" s="35"/>
      <c r="I77" s="106"/>
      <c r="J77" s="106"/>
      <c r="K77" s="107"/>
      <c r="L77" s="182"/>
      <c r="M77" s="18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s="9" customFormat="1" ht="14.25" hidden="1">
      <c r="A78" s="255"/>
      <c r="B78" s="37"/>
      <c r="C78" s="108" t="s">
        <v>31</v>
      </c>
      <c r="D78" s="181" t="s">
        <v>27</v>
      </c>
      <c r="E78" s="109">
        <v>0.2016</v>
      </c>
      <c r="F78" s="38">
        <f>F77*E78</f>
        <v>0</v>
      </c>
      <c r="G78" s="38"/>
      <c r="H78" s="38"/>
      <c r="I78" s="38"/>
      <c r="J78" s="38"/>
      <c r="K78" s="38"/>
      <c r="L78" s="38"/>
      <c r="M78" s="38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s="9" customFormat="1" ht="0.75" customHeight="1" hidden="1">
      <c r="A79" s="255"/>
      <c r="B79" s="110"/>
      <c r="C79" s="111" t="s">
        <v>93</v>
      </c>
      <c r="D79" s="112" t="s">
        <v>30</v>
      </c>
      <c r="E79" s="109" t="s">
        <v>60</v>
      </c>
      <c r="F79" s="38">
        <v>0</v>
      </c>
      <c r="G79" s="113"/>
      <c r="H79" s="38"/>
      <c r="I79" s="82"/>
      <c r="J79" s="38"/>
      <c r="K79" s="38"/>
      <c r="L79" s="38"/>
      <c r="M79" s="38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  <c r="HY79" s="114"/>
      <c r="HZ79" s="114"/>
      <c r="IA79" s="114"/>
      <c r="IB79" s="114"/>
      <c r="IC79" s="114"/>
      <c r="ID79" s="114"/>
      <c r="IE79" s="114"/>
      <c r="IF79" s="114"/>
      <c r="IG79" s="114"/>
      <c r="IH79" s="114"/>
      <c r="II79" s="114"/>
      <c r="IJ79" s="114"/>
      <c r="IK79" s="114"/>
      <c r="IL79" s="114"/>
      <c r="IM79" s="114"/>
      <c r="IN79" s="114"/>
      <c r="IO79" s="114"/>
      <c r="IP79" s="114"/>
      <c r="IQ79" s="114"/>
      <c r="IR79" s="114"/>
      <c r="IS79" s="114"/>
      <c r="IT79" s="114"/>
      <c r="IU79" s="114"/>
      <c r="IV79" s="114"/>
    </row>
    <row r="80" spans="1:256" s="9" customFormat="1" ht="14.25" hidden="1">
      <c r="A80" s="255"/>
      <c r="B80" s="37"/>
      <c r="C80" s="115" t="s">
        <v>32</v>
      </c>
      <c r="D80" s="181" t="s">
        <v>1</v>
      </c>
      <c r="E80" s="109">
        <v>0.0187</v>
      </c>
      <c r="F80" s="38">
        <f>F77*E80</f>
        <v>0</v>
      </c>
      <c r="G80" s="38"/>
      <c r="H80" s="38"/>
      <c r="I80" s="38"/>
      <c r="J80" s="38"/>
      <c r="K80" s="38"/>
      <c r="L80" s="38"/>
      <c r="M80" s="38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</row>
    <row r="81" spans="1:256" s="9" customFormat="1" ht="14.25" hidden="1">
      <c r="A81" s="252"/>
      <c r="B81" s="116"/>
      <c r="C81" s="117" t="s">
        <v>91</v>
      </c>
      <c r="D81" s="118" t="s">
        <v>1</v>
      </c>
      <c r="E81" s="119">
        <v>0.0636</v>
      </c>
      <c r="F81" s="120">
        <f>F77*E81</f>
        <v>0</v>
      </c>
      <c r="G81" s="120"/>
      <c r="H81" s="120"/>
      <c r="I81" s="120"/>
      <c r="J81" s="120"/>
      <c r="K81" s="120"/>
      <c r="L81" s="120"/>
      <c r="M81" s="120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</row>
    <row r="82" spans="1:256" s="9" customFormat="1" ht="28.5" hidden="1">
      <c r="A82" s="256">
        <v>22</v>
      </c>
      <c r="B82" s="121" t="s">
        <v>94</v>
      </c>
      <c r="C82" s="51" t="s">
        <v>95</v>
      </c>
      <c r="D82" s="186" t="s">
        <v>89</v>
      </c>
      <c r="E82" s="122"/>
      <c r="F82" s="123">
        <v>0</v>
      </c>
      <c r="G82" s="124"/>
      <c r="H82" s="186"/>
      <c r="I82" s="106"/>
      <c r="J82" s="125"/>
      <c r="K82" s="186"/>
      <c r="L82" s="186"/>
      <c r="M82" s="18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6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126"/>
      <c r="GB82" s="126"/>
      <c r="GC82" s="126"/>
      <c r="GD82" s="126"/>
      <c r="GE82" s="126"/>
      <c r="GF82" s="126"/>
      <c r="GG82" s="126"/>
      <c r="GH82" s="126"/>
      <c r="GI82" s="126"/>
      <c r="GJ82" s="126"/>
      <c r="GK82" s="126"/>
      <c r="GL82" s="126"/>
      <c r="GM82" s="126"/>
      <c r="GN82" s="126"/>
      <c r="GO82" s="126"/>
      <c r="GP82" s="126"/>
      <c r="GQ82" s="126"/>
      <c r="GR82" s="126"/>
      <c r="GS82" s="126"/>
      <c r="GT82" s="126"/>
      <c r="GU82" s="126"/>
      <c r="GV82" s="126"/>
      <c r="GW82" s="126"/>
      <c r="GX82" s="126"/>
      <c r="GY82" s="126"/>
      <c r="GZ82" s="126"/>
      <c r="HA82" s="126"/>
      <c r="HB82" s="126"/>
      <c r="HC82" s="126"/>
      <c r="HD82" s="126"/>
      <c r="HE82" s="126"/>
      <c r="HF82" s="126"/>
      <c r="HG82" s="126"/>
      <c r="HH82" s="126"/>
      <c r="HI82" s="126"/>
      <c r="HJ82" s="126"/>
      <c r="HK82" s="126"/>
      <c r="HL82" s="126"/>
      <c r="HM82" s="126"/>
      <c r="HN82" s="126"/>
      <c r="HO82" s="126"/>
      <c r="HP82" s="126"/>
      <c r="HQ82" s="126"/>
      <c r="HR82" s="126"/>
      <c r="HS82" s="126"/>
      <c r="HT82" s="126"/>
      <c r="HU82" s="126"/>
      <c r="HV82" s="126"/>
      <c r="HW82" s="126"/>
      <c r="HX82" s="126"/>
      <c r="HY82" s="126"/>
      <c r="HZ82" s="126"/>
      <c r="IA82" s="126"/>
      <c r="IB82" s="126"/>
      <c r="IC82" s="126"/>
      <c r="ID82" s="126"/>
      <c r="IE82" s="127"/>
      <c r="IF82" s="127"/>
      <c r="IG82" s="127"/>
      <c r="IH82" s="127"/>
      <c r="II82" s="127"/>
      <c r="IJ82" s="127"/>
      <c r="IK82" s="127"/>
      <c r="IL82" s="127"/>
      <c r="IM82" s="127"/>
      <c r="IN82" s="127"/>
      <c r="IO82" s="127"/>
      <c r="IP82" s="127"/>
      <c r="IQ82" s="127"/>
      <c r="IR82" s="127"/>
      <c r="IS82" s="127"/>
      <c r="IT82" s="127"/>
      <c r="IU82" s="127"/>
      <c r="IV82" s="127"/>
    </row>
    <row r="83" spans="1:256" s="9" customFormat="1" ht="14.25" hidden="1">
      <c r="A83" s="256"/>
      <c r="B83" s="121"/>
      <c r="C83" s="128" t="s">
        <v>31</v>
      </c>
      <c r="D83" s="112" t="s">
        <v>27</v>
      </c>
      <c r="E83" s="96">
        <v>1.1615</v>
      </c>
      <c r="F83" s="77">
        <f>F82*E83</f>
        <v>0</v>
      </c>
      <c r="G83" s="129"/>
      <c r="H83" s="129"/>
      <c r="I83" s="38"/>
      <c r="J83" s="77"/>
      <c r="K83" s="130"/>
      <c r="L83" s="130"/>
      <c r="M83" s="89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</row>
    <row r="84" spans="1:256" s="9" customFormat="1" ht="14.25" hidden="1">
      <c r="A84" s="256"/>
      <c r="B84" s="121"/>
      <c r="C84" s="111" t="s">
        <v>93</v>
      </c>
      <c r="D84" s="112" t="s">
        <v>30</v>
      </c>
      <c r="E84" s="96">
        <v>0.0212</v>
      </c>
      <c r="F84" s="77">
        <f>F82*E84</f>
        <v>0</v>
      </c>
      <c r="G84" s="113"/>
      <c r="H84" s="77"/>
      <c r="I84" s="62"/>
      <c r="J84" s="62"/>
      <c r="K84" s="130"/>
      <c r="L84" s="130"/>
      <c r="M84" s="89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  <c r="IA84" s="114"/>
      <c r="IB84" s="114"/>
      <c r="IC84" s="114"/>
      <c r="ID84" s="114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</row>
    <row r="85" spans="1:256" s="9" customFormat="1" ht="14.25" hidden="1">
      <c r="A85" s="256"/>
      <c r="B85" s="121"/>
      <c r="C85" s="132" t="s">
        <v>32</v>
      </c>
      <c r="D85" s="112" t="s">
        <v>1</v>
      </c>
      <c r="E85" s="96">
        <v>0.009</v>
      </c>
      <c r="F85" s="77">
        <f>F82*E85</f>
        <v>0</v>
      </c>
      <c r="G85" s="133"/>
      <c r="H85" s="129"/>
      <c r="I85" s="62"/>
      <c r="J85" s="129"/>
      <c r="K85" s="112"/>
      <c r="L85" s="89"/>
      <c r="M85" s="89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</row>
    <row r="86" spans="1:256" s="9" customFormat="1" ht="14.25" hidden="1">
      <c r="A86" s="256"/>
      <c r="B86" s="121"/>
      <c r="C86" s="132" t="s">
        <v>91</v>
      </c>
      <c r="D86" s="112" t="s">
        <v>1</v>
      </c>
      <c r="E86" s="96">
        <v>0.016</v>
      </c>
      <c r="F86" s="134">
        <f>E86*F82</f>
        <v>0</v>
      </c>
      <c r="G86" s="112"/>
      <c r="H86" s="77"/>
      <c r="I86" s="62"/>
      <c r="J86" s="62"/>
      <c r="K86" s="130"/>
      <c r="L86" s="130"/>
      <c r="M86" s="89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31"/>
      <c r="IF86" s="131"/>
      <c r="IG86" s="131"/>
      <c r="IH86" s="131"/>
      <c r="II86" s="131"/>
      <c r="IJ86" s="131"/>
      <c r="IK86" s="131"/>
      <c r="IL86" s="131"/>
      <c r="IM86" s="131"/>
      <c r="IN86" s="131"/>
      <c r="IO86" s="131"/>
      <c r="IP86" s="131"/>
      <c r="IQ86" s="131"/>
      <c r="IR86" s="131"/>
      <c r="IS86" s="131"/>
      <c r="IT86" s="131"/>
      <c r="IU86" s="131"/>
      <c r="IV86" s="131"/>
    </row>
    <row r="87" spans="1:13" s="12" customFormat="1" ht="28.5" hidden="1">
      <c r="A87" s="19">
        <v>23</v>
      </c>
      <c r="B87" s="19" t="s">
        <v>21</v>
      </c>
      <c r="C87" s="31" t="s">
        <v>96</v>
      </c>
      <c r="D87" s="19" t="s">
        <v>43</v>
      </c>
      <c r="E87" s="19"/>
      <c r="F87" s="22">
        <v>0</v>
      </c>
      <c r="G87" s="22"/>
      <c r="H87" s="22"/>
      <c r="I87" s="41"/>
      <c r="J87" s="41"/>
      <c r="K87" s="41"/>
      <c r="L87" s="41"/>
      <c r="M87" s="41"/>
    </row>
    <row r="88" spans="1:256" s="9" customFormat="1" ht="28.5" hidden="1">
      <c r="A88" s="256">
        <v>24</v>
      </c>
      <c r="B88" s="121" t="s">
        <v>97</v>
      </c>
      <c r="C88" s="51" t="s">
        <v>100</v>
      </c>
      <c r="D88" s="186" t="s">
        <v>89</v>
      </c>
      <c r="E88" s="203"/>
      <c r="F88" s="204">
        <v>0</v>
      </c>
      <c r="G88" s="135"/>
      <c r="H88" s="205"/>
      <c r="I88" s="205"/>
      <c r="J88" s="205"/>
      <c r="K88" s="138"/>
      <c r="L88" s="135"/>
      <c r="M88" s="135"/>
      <c r="N88" s="39"/>
      <c r="O88" s="57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</row>
    <row r="89" spans="1:256" s="9" customFormat="1" ht="15" hidden="1">
      <c r="A89" s="256"/>
      <c r="B89" s="110"/>
      <c r="C89" s="128" t="s">
        <v>98</v>
      </c>
      <c r="D89" s="112" t="s">
        <v>27</v>
      </c>
      <c r="E89" s="139">
        <v>1.7</v>
      </c>
      <c r="F89" s="38">
        <f>F88*E89</f>
        <v>0</v>
      </c>
      <c r="G89" s="38"/>
      <c r="H89" s="38"/>
      <c r="I89" s="38"/>
      <c r="J89" s="38"/>
      <c r="K89" s="38"/>
      <c r="L89" s="38"/>
      <c r="M89" s="38"/>
      <c r="N89" s="39"/>
      <c r="O89" s="57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</row>
    <row r="90" spans="1:256" s="9" customFormat="1" ht="13.5" customHeight="1" hidden="1">
      <c r="A90" s="256"/>
      <c r="B90" s="110"/>
      <c r="C90" s="132" t="s">
        <v>104</v>
      </c>
      <c r="D90" s="112" t="s">
        <v>43</v>
      </c>
      <c r="E90" s="139">
        <v>1</v>
      </c>
      <c r="F90" s="38">
        <f>F88*E90</f>
        <v>0</v>
      </c>
      <c r="G90" s="113"/>
      <c r="H90" s="38"/>
      <c r="I90" s="82"/>
      <c r="J90" s="38"/>
      <c r="K90" s="38"/>
      <c r="L90" s="38"/>
      <c r="M90" s="38"/>
      <c r="N90" s="39"/>
      <c r="O90" s="57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</row>
    <row r="91" spans="1:256" s="9" customFormat="1" ht="14.25" hidden="1">
      <c r="A91" s="256"/>
      <c r="B91" s="121"/>
      <c r="C91" s="132" t="s">
        <v>101</v>
      </c>
      <c r="D91" s="112" t="s">
        <v>30</v>
      </c>
      <c r="E91" s="62" t="s">
        <v>60</v>
      </c>
      <c r="F91" s="38">
        <f>F88*2</f>
        <v>0</v>
      </c>
      <c r="G91" s="113"/>
      <c r="H91" s="38"/>
      <c r="I91" s="82"/>
      <c r="J91" s="38"/>
      <c r="K91" s="38"/>
      <c r="L91" s="38"/>
      <c r="M91" s="38"/>
      <c r="N91" s="39"/>
      <c r="O91" s="57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</row>
    <row r="92" spans="1:256" s="9" customFormat="1" ht="14.25" hidden="1">
      <c r="A92" s="256"/>
      <c r="B92" s="110"/>
      <c r="C92" s="128" t="s">
        <v>99</v>
      </c>
      <c r="D92" s="112" t="s">
        <v>1</v>
      </c>
      <c r="E92" s="62">
        <v>0.02</v>
      </c>
      <c r="F92" s="38">
        <f>F88*E92</f>
        <v>0</v>
      </c>
      <c r="G92" s="38"/>
      <c r="H92" s="38"/>
      <c r="I92" s="38"/>
      <c r="J92" s="38"/>
      <c r="K92" s="38"/>
      <c r="L92" s="38"/>
      <c r="M92" s="38"/>
      <c r="N92" s="39"/>
      <c r="O92" s="57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</row>
    <row r="93" spans="1:256" s="9" customFormat="1" ht="14.25" hidden="1">
      <c r="A93" s="256"/>
      <c r="B93" s="110"/>
      <c r="C93" s="132" t="s">
        <v>77</v>
      </c>
      <c r="D93" s="112" t="s">
        <v>1</v>
      </c>
      <c r="E93" s="62">
        <v>0.007</v>
      </c>
      <c r="F93" s="38">
        <f>E93*F88</f>
        <v>0</v>
      </c>
      <c r="G93" s="38"/>
      <c r="H93" s="38"/>
      <c r="I93" s="38"/>
      <c r="J93" s="38"/>
      <c r="K93" s="38"/>
      <c r="L93" s="38"/>
      <c r="M93" s="38"/>
      <c r="N93" s="39"/>
      <c r="O93" s="57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256" s="9" customFormat="1" ht="28.5" hidden="1">
      <c r="A94" s="256">
        <v>25</v>
      </c>
      <c r="B94" s="121" t="s">
        <v>102</v>
      </c>
      <c r="C94" s="51" t="s">
        <v>103</v>
      </c>
      <c r="D94" s="186" t="s">
        <v>89</v>
      </c>
      <c r="E94" s="60"/>
      <c r="F94" s="123">
        <v>0</v>
      </c>
      <c r="G94" s="135"/>
      <c r="H94" s="136"/>
      <c r="I94" s="137"/>
      <c r="J94" s="137"/>
      <c r="K94" s="138"/>
      <c r="L94" s="135"/>
      <c r="M94" s="135"/>
      <c r="N94" s="39"/>
      <c r="O94" s="57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:256" s="9" customFormat="1" ht="14.25" hidden="1">
      <c r="A95" s="256"/>
      <c r="B95" s="110"/>
      <c r="C95" s="128" t="s">
        <v>31</v>
      </c>
      <c r="D95" s="112" t="s">
        <v>27</v>
      </c>
      <c r="E95" s="62">
        <v>1.08</v>
      </c>
      <c r="F95" s="38">
        <f>F94*E95</f>
        <v>0</v>
      </c>
      <c r="G95" s="38"/>
      <c r="H95" s="38"/>
      <c r="I95" s="38"/>
      <c r="J95" s="38"/>
      <c r="K95" s="38"/>
      <c r="L95" s="38"/>
      <c r="M95" s="38"/>
      <c r="N95" s="39"/>
      <c r="O95" s="57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</row>
    <row r="96" spans="1:256" s="9" customFormat="1" ht="28.5" hidden="1">
      <c r="A96" s="256"/>
      <c r="B96" s="110"/>
      <c r="C96" s="132" t="s">
        <v>104</v>
      </c>
      <c r="D96" s="112" t="s">
        <v>43</v>
      </c>
      <c r="E96" s="183">
        <v>1.02</v>
      </c>
      <c r="F96" s="38">
        <f>F94*E96</f>
        <v>0</v>
      </c>
      <c r="G96" s="113"/>
      <c r="H96" s="38"/>
      <c r="I96" s="82"/>
      <c r="J96" s="38"/>
      <c r="K96" s="38"/>
      <c r="L96" s="38"/>
      <c r="M96" s="38"/>
      <c r="N96" s="39"/>
      <c r="O96" s="57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s="9" customFormat="1" ht="14.25" hidden="1">
      <c r="A97" s="256"/>
      <c r="B97" s="110"/>
      <c r="C97" s="132" t="s">
        <v>101</v>
      </c>
      <c r="D97" s="112" t="s">
        <v>30</v>
      </c>
      <c r="E97" s="62" t="s">
        <v>60</v>
      </c>
      <c r="F97" s="38">
        <f>F94*2</f>
        <v>0</v>
      </c>
      <c r="G97" s="113"/>
      <c r="H97" s="38"/>
      <c r="I97" s="82"/>
      <c r="J97" s="38"/>
      <c r="K97" s="38"/>
      <c r="L97" s="38"/>
      <c r="M97" s="38"/>
      <c r="N97" s="39"/>
      <c r="O97" s="57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256" s="9" customFormat="1" ht="15" hidden="1">
      <c r="A98" s="256"/>
      <c r="B98" s="110"/>
      <c r="C98" s="132" t="s">
        <v>76</v>
      </c>
      <c r="D98" s="112" t="s">
        <v>1</v>
      </c>
      <c r="E98" s="139">
        <v>0.0452</v>
      </c>
      <c r="F98" s="38">
        <f>E98*F94</f>
        <v>0</v>
      </c>
      <c r="G98" s="38"/>
      <c r="H98" s="38"/>
      <c r="I98" s="38"/>
      <c r="J98" s="38"/>
      <c r="K98" s="38"/>
      <c r="L98" s="38"/>
      <c r="M98" s="38"/>
      <c r="N98" s="39"/>
      <c r="O98" s="57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</row>
    <row r="99" spans="1:256" s="9" customFormat="1" ht="15" hidden="1">
      <c r="A99" s="256"/>
      <c r="B99" s="110"/>
      <c r="C99" s="132" t="s">
        <v>77</v>
      </c>
      <c r="D99" s="112" t="s">
        <v>1</v>
      </c>
      <c r="E99" s="139">
        <v>0.0466</v>
      </c>
      <c r="F99" s="38">
        <f>E99*F94</f>
        <v>0</v>
      </c>
      <c r="G99" s="38"/>
      <c r="H99" s="38"/>
      <c r="I99" s="38"/>
      <c r="J99" s="38"/>
      <c r="K99" s="38"/>
      <c r="L99" s="38"/>
      <c r="M99" s="38"/>
      <c r="N99" s="39"/>
      <c r="O99" s="57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s="9" customFormat="1" ht="21.75" customHeight="1" hidden="1">
      <c r="A100" s="257">
        <v>26</v>
      </c>
      <c r="B100" s="121" t="s">
        <v>105</v>
      </c>
      <c r="C100" s="51" t="s">
        <v>109</v>
      </c>
      <c r="D100" s="186" t="s">
        <v>106</v>
      </c>
      <c r="E100" s="140"/>
      <c r="F100" s="35">
        <v>0</v>
      </c>
      <c r="G100" s="181"/>
      <c r="H100" s="62"/>
      <c r="I100" s="62"/>
      <c r="J100" s="112"/>
      <c r="K100" s="181"/>
      <c r="L100" s="112"/>
      <c r="M100" s="112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14"/>
      <c r="FV100" s="114"/>
      <c r="FW100" s="114"/>
      <c r="FX100" s="114"/>
      <c r="FY100" s="114"/>
      <c r="FZ100" s="114"/>
      <c r="GA100" s="114"/>
      <c r="GB100" s="114"/>
      <c r="GC100" s="114"/>
      <c r="GD100" s="114"/>
      <c r="GE100" s="114"/>
      <c r="GF100" s="114"/>
      <c r="GG100" s="114"/>
      <c r="GH100" s="114"/>
      <c r="GI100" s="114"/>
      <c r="GJ100" s="114"/>
      <c r="GK100" s="114"/>
      <c r="GL100" s="114"/>
      <c r="GM100" s="114"/>
      <c r="GN100" s="114"/>
      <c r="GO100" s="114"/>
      <c r="GP100" s="114"/>
      <c r="GQ100" s="114"/>
      <c r="GR100" s="114"/>
      <c r="GS100" s="114"/>
      <c r="GT100" s="114"/>
      <c r="GU100" s="114"/>
      <c r="GV100" s="114"/>
      <c r="GW100" s="114"/>
      <c r="GX100" s="114"/>
      <c r="GY100" s="114"/>
      <c r="GZ100" s="114"/>
      <c r="HA100" s="114"/>
      <c r="HB100" s="114"/>
      <c r="HC100" s="114"/>
      <c r="HD100" s="114"/>
      <c r="HE100" s="114"/>
      <c r="HF100" s="114"/>
      <c r="HG100" s="114"/>
      <c r="HH100" s="114"/>
      <c r="HI100" s="114"/>
      <c r="HJ100" s="114"/>
      <c r="HK100" s="114"/>
      <c r="HL100" s="114"/>
      <c r="HM100" s="114"/>
      <c r="HN100" s="114"/>
      <c r="HO100" s="114"/>
      <c r="HP100" s="114"/>
      <c r="HQ100" s="114"/>
      <c r="HR100" s="114"/>
      <c r="HS100" s="114"/>
      <c r="HT100" s="114"/>
      <c r="HU100" s="114"/>
      <c r="HV100" s="114"/>
      <c r="HW100" s="114"/>
      <c r="HX100" s="114"/>
      <c r="HY100" s="114"/>
      <c r="HZ100" s="114"/>
      <c r="IA100" s="114"/>
      <c r="IB100" s="114"/>
      <c r="IC100" s="114"/>
      <c r="ID100" s="114"/>
      <c r="IE100" s="114"/>
      <c r="IF100" s="114"/>
      <c r="IG100" s="114"/>
      <c r="IH100" s="114"/>
      <c r="II100" s="114"/>
      <c r="IJ100" s="114"/>
      <c r="IK100" s="114"/>
      <c r="IL100" s="114"/>
      <c r="IM100" s="114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s="9" customFormat="1" ht="14.25" hidden="1">
      <c r="A101" s="258"/>
      <c r="B101" s="121"/>
      <c r="C101" s="128" t="s">
        <v>37</v>
      </c>
      <c r="D101" s="112" t="s">
        <v>27</v>
      </c>
      <c r="E101" s="77">
        <v>6</v>
      </c>
      <c r="F101" s="38">
        <f>F100*E101</f>
        <v>0</v>
      </c>
      <c r="G101" s="38"/>
      <c r="H101" s="38"/>
      <c r="I101" s="38"/>
      <c r="J101" s="38"/>
      <c r="K101" s="38"/>
      <c r="L101" s="38"/>
      <c r="M101" s="38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s="9" customFormat="1" ht="14.25" hidden="1">
      <c r="A102" s="258"/>
      <c r="B102" s="121"/>
      <c r="C102" s="132" t="s">
        <v>110</v>
      </c>
      <c r="D102" s="112" t="s">
        <v>43</v>
      </c>
      <c r="E102" s="77">
        <v>1</v>
      </c>
      <c r="F102" s="38">
        <f>F100*E102</f>
        <v>0</v>
      </c>
      <c r="G102" s="113"/>
      <c r="H102" s="38"/>
      <c r="I102" s="82"/>
      <c r="J102" s="38"/>
      <c r="K102" s="38"/>
      <c r="L102" s="38"/>
      <c r="M102" s="38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4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14"/>
      <c r="FV102" s="114"/>
      <c r="FW102" s="114"/>
      <c r="FX102" s="114"/>
      <c r="FY102" s="114"/>
      <c r="FZ102" s="114"/>
      <c r="GA102" s="114"/>
      <c r="GB102" s="114"/>
      <c r="GC102" s="114"/>
      <c r="GD102" s="114"/>
      <c r="GE102" s="114"/>
      <c r="GF102" s="114"/>
      <c r="GG102" s="114"/>
      <c r="GH102" s="114"/>
      <c r="GI102" s="114"/>
      <c r="GJ102" s="114"/>
      <c r="GK102" s="114"/>
      <c r="GL102" s="114"/>
      <c r="GM102" s="114"/>
      <c r="GN102" s="114"/>
      <c r="GO102" s="114"/>
      <c r="GP102" s="114"/>
      <c r="GQ102" s="114"/>
      <c r="GR102" s="114"/>
      <c r="GS102" s="114"/>
      <c r="GT102" s="114"/>
      <c r="GU102" s="114"/>
      <c r="GV102" s="114"/>
      <c r="GW102" s="114"/>
      <c r="GX102" s="114"/>
      <c r="GY102" s="114"/>
      <c r="GZ102" s="114"/>
      <c r="HA102" s="114"/>
      <c r="HB102" s="114"/>
      <c r="HC102" s="114"/>
      <c r="HD102" s="114"/>
      <c r="HE102" s="114"/>
      <c r="HF102" s="114"/>
      <c r="HG102" s="114"/>
      <c r="HH102" s="114"/>
      <c r="HI102" s="114"/>
      <c r="HJ102" s="114"/>
      <c r="HK102" s="114"/>
      <c r="HL102" s="114"/>
      <c r="HM102" s="114"/>
      <c r="HN102" s="114"/>
      <c r="HO102" s="114"/>
      <c r="HP102" s="114"/>
      <c r="HQ102" s="114"/>
      <c r="HR102" s="114"/>
      <c r="HS102" s="114"/>
      <c r="HT102" s="114"/>
      <c r="HU102" s="114"/>
      <c r="HV102" s="114"/>
      <c r="HW102" s="114"/>
      <c r="HX102" s="114"/>
      <c r="HY102" s="114"/>
      <c r="HZ102" s="114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14"/>
      <c r="IL102" s="114"/>
      <c r="IM102" s="114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s="9" customFormat="1" ht="14.25" hidden="1">
      <c r="A103" s="258"/>
      <c r="B103" s="32"/>
      <c r="C103" s="132" t="s">
        <v>90</v>
      </c>
      <c r="D103" s="112" t="s">
        <v>30</v>
      </c>
      <c r="E103" s="62">
        <v>0.036</v>
      </c>
      <c r="F103" s="38">
        <f>F100*E103</f>
        <v>0</v>
      </c>
      <c r="G103" s="90"/>
      <c r="H103" s="38"/>
      <c r="I103" s="82"/>
      <c r="J103" s="38"/>
      <c r="K103" s="38"/>
      <c r="L103" s="38"/>
      <c r="M103" s="38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14"/>
      <c r="FV103" s="114"/>
      <c r="FW103" s="114"/>
      <c r="FX103" s="114"/>
      <c r="FY103" s="114"/>
      <c r="FZ103" s="114"/>
      <c r="GA103" s="114"/>
      <c r="GB103" s="114"/>
      <c r="GC103" s="114"/>
      <c r="GD103" s="114"/>
      <c r="GE103" s="114"/>
      <c r="GF103" s="114"/>
      <c r="GG103" s="114"/>
      <c r="GH103" s="114"/>
      <c r="GI103" s="114"/>
      <c r="GJ103" s="114"/>
      <c r="GK103" s="114"/>
      <c r="GL103" s="114"/>
      <c r="GM103" s="114"/>
      <c r="GN103" s="114"/>
      <c r="GO103" s="114"/>
      <c r="GP103" s="114"/>
      <c r="GQ103" s="114"/>
      <c r="GR103" s="114"/>
      <c r="GS103" s="114"/>
      <c r="GT103" s="114"/>
      <c r="GU103" s="114"/>
      <c r="GV103" s="114"/>
      <c r="GW103" s="114"/>
      <c r="GX103" s="114"/>
      <c r="GY103" s="114"/>
      <c r="GZ103" s="114"/>
      <c r="HA103" s="114"/>
      <c r="HB103" s="114"/>
      <c r="HC103" s="114"/>
      <c r="HD103" s="114"/>
      <c r="HE103" s="114"/>
      <c r="HF103" s="114"/>
      <c r="HG103" s="114"/>
      <c r="HH103" s="114"/>
      <c r="HI103" s="114"/>
      <c r="HJ103" s="114"/>
      <c r="HK103" s="114"/>
      <c r="HL103" s="114"/>
      <c r="HM103" s="114"/>
      <c r="HN103" s="114"/>
      <c r="HO103" s="114"/>
      <c r="HP103" s="114"/>
      <c r="HQ103" s="114"/>
      <c r="HR103" s="114"/>
      <c r="HS103" s="114"/>
      <c r="HT103" s="114"/>
      <c r="HU103" s="114"/>
      <c r="HV103" s="114"/>
      <c r="HW103" s="114"/>
      <c r="HX103" s="114"/>
      <c r="HY103" s="114"/>
      <c r="HZ103" s="114"/>
      <c r="IA103" s="114"/>
      <c r="IB103" s="114"/>
      <c r="IC103" s="114"/>
      <c r="ID103" s="114"/>
      <c r="IE103" s="114"/>
      <c r="IF103" s="114"/>
      <c r="IG103" s="114"/>
      <c r="IH103" s="114"/>
      <c r="II103" s="114"/>
      <c r="IJ103" s="114"/>
      <c r="IK103" s="114"/>
      <c r="IL103" s="114"/>
      <c r="IM103" s="114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s="9" customFormat="1" ht="14.25" hidden="1">
      <c r="A104" s="258"/>
      <c r="B104" s="121"/>
      <c r="C104" s="132" t="s">
        <v>107</v>
      </c>
      <c r="D104" s="112" t="s">
        <v>1</v>
      </c>
      <c r="E104" s="62">
        <v>0.18</v>
      </c>
      <c r="F104" s="38">
        <f>E104*F100</f>
        <v>0</v>
      </c>
      <c r="G104" s="38"/>
      <c r="H104" s="38"/>
      <c r="I104" s="38"/>
      <c r="J104" s="38"/>
      <c r="K104" s="38"/>
      <c r="L104" s="38"/>
      <c r="M104" s="38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  <c r="EQ104" s="114"/>
      <c r="ER104" s="114"/>
      <c r="ES104" s="114"/>
      <c r="ET104" s="114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14"/>
      <c r="FV104" s="114"/>
      <c r="FW104" s="114"/>
      <c r="FX104" s="114"/>
      <c r="FY104" s="114"/>
      <c r="FZ104" s="114"/>
      <c r="GA104" s="114"/>
      <c r="GB104" s="114"/>
      <c r="GC104" s="114"/>
      <c r="GD104" s="114"/>
      <c r="GE104" s="114"/>
      <c r="GF104" s="114"/>
      <c r="GG104" s="114"/>
      <c r="GH104" s="114"/>
      <c r="GI104" s="114"/>
      <c r="GJ104" s="114"/>
      <c r="GK104" s="114"/>
      <c r="GL104" s="114"/>
      <c r="GM104" s="114"/>
      <c r="GN104" s="114"/>
      <c r="GO104" s="114"/>
      <c r="GP104" s="114"/>
      <c r="GQ104" s="114"/>
      <c r="GR104" s="114"/>
      <c r="GS104" s="114"/>
      <c r="GT104" s="114"/>
      <c r="GU104" s="114"/>
      <c r="GV104" s="114"/>
      <c r="GW104" s="114"/>
      <c r="GX104" s="114"/>
      <c r="GY104" s="114"/>
      <c r="GZ104" s="114"/>
      <c r="HA104" s="114"/>
      <c r="HB104" s="114"/>
      <c r="HC104" s="114"/>
      <c r="HD104" s="114"/>
      <c r="HE104" s="114"/>
      <c r="HF104" s="114"/>
      <c r="HG104" s="114"/>
      <c r="HH104" s="114"/>
      <c r="HI104" s="114"/>
      <c r="HJ104" s="114"/>
      <c r="HK104" s="114"/>
      <c r="HL104" s="114"/>
      <c r="HM104" s="114"/>
      <c r="HN104" s="114"/>
      <c r="HO104" s="114"/>
      <c r="HP104" s="114"/>
      <c r="HQ104" s="114"/>
      <c r="HR104" s="114"/>
      <c r="HS104" s="114"/>
      <c r="HT104" s="114"/>
      <c r="HU104" s="114"/>
      <c r="HV104" s="114"/>
      <c r="HW104" s="114"/>
      <c r="HX104" s="114"/>
      <c r="HY104" s="114"/>
      <c r="HZ104" s="114"/>
      <c r="IA104" s="114"/>
      <c r="IB104" s="114"/>
      <c r="IC104" s="114"/>
      <c r="ID104" s="114"/>
      <c r="IE104" s="114"/>
      <c r="IF104" s="114"/>
      <c r="IG104" s="114"/>
      <c r="IH104" s="114"/>
      <c r="II104" s="114"/>
      <c r="IJ104" s="114"/>
      <c r="IK104" s="114"/>
      <c r="IL104" s="114"/>
      <c r="IM104" s="114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s="9" customFormat="1" ht="14.25" hidden="1">
      <c r="A105" s="259"/>
      <c r="B105" s="121"/>
      <c r="C105" s="132" t="s">
        <v>108</v>
      </c>
      <c r="D105" s="112" t="s">
        <v>1</v>
      </c>
      <c r="E105" s="62">
        <v>0.08</v>
      </c>
      <c r="F105" s="38">
        <f>F100*E105</f>
        <v>0</v>
      </c>
      <c r="G105" s="38"/>
      <c r="H105" s="38"/>
      <c r="I105" s="38"/>
      <c r="J105" s="38"/>
      <c r="K105" s="38"/>
      <c r="L105" s="38"/>
      <c r="M105" s="38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  <c r="EQ105" s="114"/>
      <c r="ER105" s="114"/>
      <c r="ES105" s="114"/>
      <c r="ET105" s="114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14"/>
      <c r="FV105" s="114"/>
      <c r="FW105" s="114"/>
      <c r="FX105" s="114"/>
      <c r="FY105" s="114"/>
      <c r="FZ105" s="114"/>
      <c r="GA105" s="114"/>
      <c r="GB105" s="114"/>
      <c r="GC105" s="114"/>
      <c r="GD105" s="114"/>
      <c r="GE105" s="114"/>
      <c r="GF105" s="114"/>
      <c r="GG105" s="114"/>
      <c r="GH105" s="114"/>
      <c r="GI105" s="114"/>
      <c r="GJ105" s="114"/>
      <c r="GK105" s="114"/>
      <c r="GL105" s="114"/>
      <c r="GM105" s="114"/>
      <c r="GN105" s="114"/>
      <c r="GO105" s="114"/>
      <c r="GP105" s="114"/>
      <c r="GQ105" s="114"/>
      <c r="GR105" s="114"/>
      <c r="GS105" s="114"/>
      <c r="GT105" s="114"/>
      <c r="GU105" s="114"/>
      <c r="GV105" s="114"/>
      <c r="GW105" s="114"/>
      <c r="GX105" s="114"/>
      <c r="GY105" s="114"/>
      <c r="GZ105" s="114"/>
      <c r="HA105" s="114"/>
      <c r="HB105" s="114"/>
      <c r="HC105" s="114"/>
      <c r="HD105" s="114"/>
      <c r="HE105" s="114"/>
      <c r="HF105" s="114"/>
      <c r="HG105" s="114"/>
      <c r="HH105" s="114"/>
      <c r="HI105" s="114"/>
      <c r="HJ105" s="114"/>
      <c r="HK105" s="114"/>
      <c r="HL105" s="114"/>
      <c r="HM105" s="114"/>
      <c r="HN105" s="114"/>
      <c r="HO105" s="114"/>
      <c r="HP105" s="114"/>
      <c r="HQ105" s="114"/>
      <c r="HR105" s="114"/>
      <c r="HS105" s="114"/>
      <c r="HT105" s="114"/>
      <c r="HU105" s="114"/>
      <c r="HV105" s="114"/>
      <c r="HW105" s="114"/>
      <c r="HX105" s="114"/>
      <c r="HY105" s="114"/>
      <c r="HZ105" s="114"/>
      <c r="IA105" s="114"/>
      <c r="IB105" s="114"/>
      <c r="IC105" s="114"/>
      <c r="ID105" s="114"/>
      <c r="IE105" s="114"/>
      <c r="IF105" s="114"/>
      <c r="IG105" s="114"/>
      <c r="IH105" s="114"/>
      <c r="II105" s="114"/>
      <c r="IJ105" s="114"/>
      <c r="IK105" s="114"/>
      <c r="IL105" s="114"/>
      <c r="IM105" s="114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s="9" customFormat="1" ht="42.75" hidden="1">
      <c r="A106" s="257">
        <v>27</v>
      </c>
      <c r="B106" s="121" t="s">
        <v>105</v>
      </c>
      <c r="C106" s="51" t="s">
        <v>111</v>
      </c>
      <c r="D106" s="186" t="s">
        <v>106</v>
      </c>
      <c r="E106" s="140"/>
      <c r="F106" s="35">
        <v>0</v>
      </c>
      <c r="G106" s="181"/>
      <c r="H106" s="62"/>
      <c r="I106" s="62"/>
      <c r="J106" s="112"/>
      <c r="K106" s="181"/>
      <c r="L106" s="112"/>
      <c r="M106" s="112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14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14"/>
      <c r="FV106" s="114"/>
      <c r="FW106" s="114"/>
      <c r="FX106" s="114"/>
      <c r="FY106" s="114"/>
      <c r="FZ106" s="114"/>
      <c r="GA106" s="114"/>
      <c r="GB106" s="114"/>
      <c r="GC106" s="114"/>
      <c r="GD106" s="114"/>
      <c r="GE106" s="114"/>
      <c r="GF106" s="114"/>
      <c r="GG106" s="114"/>
      <c r="GH106" s="114"/>
      <c r="GI106" s="114"/>
      <c r="GJ106" s="114"/>
      <c r="GK106" s="114"/>
      <c r="GL106" s="114"/>
      <c r="GM106" s="114"/>
      <c r="GN106" s="114"/>
      <c r="GO106" s="114"/>
      <c r="GP106" s="114"/>
      <c r="GQ106" s="114"/>
      <c r="GR106" s="114"/>
      <c r="GS106" s="114"/>
      <c r="GT106" s="114"/>
      <c r="GU106" s="114"/>
      <c r="GV106" s="114"/>
      <c r="GW106" s="114"/>
      <c r="GX106" s="114"/>
      <c r="GY106" s="114"/>
      <c r="GZ106" s="114"/>
      <c r="HA106" s="114"/>
      <c r="HB106" s="114"/>
      <c r="HC106" s="114"/>
      <c r="HD106" s="114"/>
      <c r="HE106" s="114"/>
      <c r="HF106" s="114"/>
      <c r="HG106" s="114"/>
      <c r="HH106" s="114"/>
      <c r="HI106" s="114"/>
      <c r="HJ106" s="114"/>
      <c r="HK106" s="114"/>
      <c r="HL106" s="114"/>
      <c r="HM106" s="114"/>
      <c r="HN106" s="114"/>
      <c r="HO106" s="114"/>
      <c r="HP106" s="114"/>
      <c r="HQ106" s="114"/>
      <c r="HR106" s="114"/>
      <c r="HS106" s="114"/>
      <c r="HT106" s="114"/>
      <c r="HU106" s="114"/>
      <c r="HV106" s="114"/>
      <c r="HW106" s="114"/>
      <c r="HX106" s="114"/>
      <c r="HY106" s="114"/>
      <c r="HZ106" s="114"/>
      <c r="IA106" s="114"/>
      <c r="IB106" s="114"/>
      <c r="IC106" s="114"/>
      <c r="ID106" s="114"/>
      <c r="IE106" s="114"/>
      <c r="IF106" s="114"/>
      <c r="IG106" s="114"/>
      <c r="IH106" s="114"/>
      <c r="II106" s="114"/>
      <c r="IJ106" s="114"/>
      <c r="IK106" s="114"/>
      <c r="IL106" s="114"/>
      <c r="IM106" s="114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s="9" customFormat="1" ht="14.25" hidden="1">
      <c r="A107" s="258"/>
      <c r="B107" s="121"/>
      <c r="C107" s="128" t="s">
        <v>37</v>
      </c>
      <c r="D107" s="112" t="s">
        <v>27</v>
      </c>
      <c r="E107" s="77">
        <v>6</v>
      </c>
      <c r="F107" s="38">
        <f>F106*E107</f>
        <v>0</v>
      </c>
      <c r="G107" s="38"/>
      <c r="H107" s="38"/>
      <c r="I107" s="38"/>
      <c r="J107" s="38"/>
      <c r="K107" s="38"/>
      <c r="L107" s="38"/>
      <c r="M107" s="38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4"/>
      <c r="GI107" s="114"/>
      <c r="GJ107" s="114"/>
      <c r="GK107" s="114"/>
      <c r="GL107" s="114"/>
      <c r="GM107" s="114"/>
      <c r="GN107" s="114"/>
      <c r="GO107" s="114"/>
      <c r="GP107" s="114"/>
      <c r="GQ107" s="114"/>
      <c r="GR107" s="114"/>
      <c r="GS107" s="114"/>
      <c r="GT107" s="114"/>
      <c r="GU107" s="114"/>
      <c r="GV107" s="114"/>
      <c r="GW107" s="114"/>
      <c r="GX107" s="114"/>
      <c r="GY107" s="114"/>
      <c r="GZ107" s="114"/>
      <c r="HA107" s="114"/>
      <c r="HB107" s="114"/>
      <c r="HC107" s="114"/>
      <c r="HD107" s="114"/>
      <c r="HE107" s="114"/>
      <c r="HF107" s="114"/>
      <c r="HG107" s="114"/>
      <c r="HH107" s="114"/>
      <c r="HI107" s="114"/>
      <c r="HJ107" s="114"/>
      <c r="HK107" s="114"/>
      <c r="HL107" s="114"/>
      <c r="HM107" s="114"/>
      <c r="HN107" s="114"/>
      <c r="HO107" s="114"/>
      <c r="HP107" s="114"/>
      <c r="HQ107" s="114"/>
      <c r="HR107" s="114"/>
      <c r="HS107" s="114"/>
      <c r="HT107" s="114"/>
      <c r="HU107" s="114"/>
      <c r="HV107" s="114"/>
      <c r="HW107" s="114"/>
      <c r="HX107" s="114"/>
      <c r="HY107" s="114"/>
      <c r="HZ107" s="114"/>
      <c r="IA107" s="114"/>
      <c r="IB107" s="114"/>
      <c r="IC107" s="114"/>
      <c r="ID107" s="114"/>
      <c r="IE107" s="114"/>
      <c r="IF107" s="114"/>
      <c r="IG107" s="114"/>
      <c r="IH107" s="114"/>
      <c r="II107" s="114"/>
      <c r="IJ107" s="114"/>
      <c r="IK107" s="114"/>
      <c r="IL107" s="114"/>
      <c r="IM107" s="114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pans="1:256" s="9" customFormat="1" ht="14.25" hidden="1">
      <c r="A108" s="258"/>
      <c r="B108" s="121"/>
      <c r="C108" s="132" t="s">
        <v>112</v>
      </c>
      <c r="D108" s="112" t="s">
        <v>43</v>
      </c>
      <c r="E108" s="77">
        <v>1</v>
      </c>
      <c r="F108" s="38">
        <f>F106*E108</f>
        <v>0</v>
      </c>
      <c r="G108" s="113"/>
      <c r="H108" s="38"/>
      <c r="I108" s="82"/>
      <c r="J108" s="38"/>
      <c r="K108" s="38"/>
      <c r="L108" s="38"/>
      <c r="M108" s="38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  <c r="EQ108" s="114"/>
      <c r="ER108" s="114"/>
      <c r="ES108" s="114"/>
      <c r="ET108" s="114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14"/>
      <c r="FV108" s="114"/>
      <c r="FW108" s="114"/>
      <c r="FX108" s="114"/>
      <c r="FY108" s="114"/>
      <c r="FZ108" s="114"/>
      <c r="GA108" s="114"/>
      <c r="GB108" s="114"/>
      <c r="GC108" s="114"/>
      <c r="GD108" s="114"/>
      <c r="GE108" s="114"/>
      <c r="GF108" s="114"/>
      <c r="GG108" s="114"/>
      <c r="GH108" s="114"/>
      <c r="GI108" s="114"/>
      <c r="GJ108" s="114"/>
      <c r="GK108" s="114"/>
      <c r="GL108" s="114"/>
      <c r="GM108" s="114"/>
      <c r="GN108" s="114"/>
      <c r="GO108" s="114"/>
      <c r="GP108" s="114"/>
      <c r="GQ108" s="114"/>
      <c r="GR108" s="114"/>
      <c r="GS108" s="114"/>
      <c r="GT108" s="114"/>
      <c r="GU108" s="114"/>
      <c r="GV108" s="114"/>
      <c r="GW108" s="114"/>
      <c r="GX108" s="114"/>
      <c r="GY108" s="114"/>
      <c r="GZ108" s="114"/>
      <c r="HA108" s="114"/>
      <c r="HB108" s="114"/>
      <c r="HC108" s="114"/>
      <c r="HD108" s="114"/>
      <c r="HE108" s="114"/>
      <c r="HF108" s="114"/>
      <c r="HG108" s="114"/>
      <c r="HH108" s="114"/>
      <c r="HI108" s="114"/>
      <c r="HJ108" s="114"/>
      <c r="HK108" s="114"/>
      <c r="HL108" s="114"/>
      <c r="HM108" s="114"/>
      <c r="HN108" s="114"/>
      <c r="HO108" s="114"/>
      <c r="HP108" s="114"/>
      <c r="HQ108" s="114"/>
      <c r="HR108" s="114"/>
      <c r="HS108" s="114"/>
      <c r="HT108" s="114"/>
      <c r="HU108" s="114"/>
      <c r="HV108" s="114"/>
      <c r="HW108" s="114"/>
      <c r="HX108" s="114"/>
      <c r="HY108" s="114"/>
      <c r="HZ108" s="114"/>
      <c r="IA108" s="114"/>
      <c r="IB108" s="114"/>
      <c r="IC108" s="114"/>
      <c r="ID108" s="114"/>
      <c r="IE108" s="114"/>
      <c r="IF108" s="114"/>
      <c r="IG108" s="114"/>
      <c r="IH108" s="114"/>
      <c r="II108" s="114"/>
      <c r="IJ108" s="114"/>
      <c r="IK108" s="114"/>
      <c r="IL108" s="114"/>
      <c r="IM108" s="114"/>
      <c r="IN108" s="39"/>
      <c r="IO108" s="39"/>
      <c r="IP108" s="39"/>
      <c r="IQ108" s="39"/>
      <c r="IR108" s="39"/>
      <c r="IS108" s="39"/>
      <c r="IT108" s="39"/>
      <c r="IU108" s="39"/>
      <c r="IV108" s="39"/>
    </row>
    <row r="109" spans="1:256" s="9" customFormat="1" ht="14.25" hidden="1">
      <c r="A109" s="258"/>
      <c r="B109" s="32"/>
      <c r="C109" s="132" t="s">
        <v>90</v>
      </c>
      <c r="D109" s="112" t="s">
        <v>30</v>
      </c>
      <c r="E109" s="62">
        <v>0.036</v>
      </c>
      <c r="F109" s="38">
        <f>F106*E109</f>
        <v>0</v>
      </c>
      <c r="G109" s="90"/>
      <c r="H109" s="38"/>
      <c r="I109" s="82"/>
      <c r="J109" s="38"/>
      <c r="K109" s="38"/>
      <c r="L109" s="38"/>
      <c r="M109" s="38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  <c r="IA109" s="114"/>
      <c r="IB109" s="114"/>
      <c r="IC109" s="114"/>
      <c r="ID109" s="114"/>
      <c r="IE109" s="114"/>
      <c r="IF109" s="114"/>
      <c r="IG109" s="114"/>
      <c r="IH109" s="114"/>
      <c r="II109" s="114"/>
      <c r="IJ109" s="114"/>
      <c r="IK109" s="114"/>
      <c r="IL109" s="114"/>
      <c r="IM109" s="114"/>
      <c r="IN109" s="39"/>
      <c r="IO109" s="39"/>
      <c r="IP109" s="39"/>
      <c r="IQ109" s="39"/>
      <c r="IR109" s="39"/>
      <c r="IS109" s="39"/>
      <c r="IT109" s="39"/>
      <c r="IU109" s="39"/>
      <c r="IV109" s="39"/>
    </row>
    <row r="110" spans="1:256" s="9" customFormat="1" ht="14.25" hidden="1">
      <c r="A110" s="258"/>
      <c r="B110" s="121"/>
      <c r="C110" s="132" t="s">
        <v>107</v>
      </c>
      <c r="D110" s="112" t="s">
        <v>1</v>
      </c>
      <c r="E110" s="62">
        <v>0.18</v>
      </c>
      <c r="F110" s="38">
        <f>E110*F106</f>
        <v>0</v>
      </c>
      <c r="G110" s="38"/>
      <c r="H110" s="38"/>
      <c r="I110" s="38"/>
      <c r="J110" s="38"/>
      <c r="K110" s="38"/>
      <c r="L110" s="38"/>
      <c r="M110" s="38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  <c r="EQ110" s="114"/>
      <c r="ER110" s="114"/>
      <c r="ES110" s="114"/>
      <c r="ET110" s="114"/>
      <c r="EU110" s="114"/>
      <c r="EV110" s="114"/>
      <c r="EW110" s="114"/>
      <c r="EX110" s="114"/>
      <c r="EY110" s="114"/>
      <c r="EZ110" s="114"/>
      <c r="FA110" s="114"/>
      <c r="FB110" s="114"/>
      <c r="FC110" s="114"/>
      <c r="FD110" s="114"/>
      <c r="FE110" s="114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14"/>
      <c r="FV110" s="114"/>
      <c r="FW110" s="114"/>
      <c r="FX110" s="114"/>
      <c r="FY110" s="114"/>
      <c r="FZ110" s="114"/>
      <c r="GA110" s="114"/>
      <c r="GB110" s="114"/>
      <c r="GC110" s="114"/>
      <c r="GD110" s="114"/>
      <c r="GE110" s="114"/>
      <c r="GF110" s="114"/>
      <c r="GG110" s="114"/>
      <c r="GH110" s="114"/>
      <c r="GI110" s="114"/>
      <c r="GJ110" s="114"/>
      <c r="GK110" s="114"/>
      <c r="GL110" s="114"/>
      <c r="GM110" s="114"/>
      <c r="GN110" s="114"/>
      <c r="GO110" s="114"/>
      <c r="GP110" s="114"/>
      <c r="GQ110" s="114"/>
      <c r="GR110" s="114"/>
      <c r="GS110" s="114"/>
      <c r="GT110" s="114"/>
      <c r="GU110" s="114"/>
      <c r="GV110" s="114"/>
      <c r="GW110" s="114"/>
      <c r="GX110" s="114"/>
      <c r="GY110" s="114"/>
      <c r="GZ110" s="114"/>
      <c r="HA110" s="114"/>
      <c r="HB110" s="114"/>
      <c r="HC110" s="114"/>
      <c r="HD110" s="114"/>
      <c r="HE110" s="114"/>
      <c r="HF110" s="114"/>
      <c r="HG110" s="114"/>
      <c r="HH110" s="114"/>
      <c r="HI110" s="114"/>
      <c r="HJ110" s="114"/>
      <c r="HK110" s="114"/>
      <c r="HL110" s="114"/>
      <c r="HM110" s="114"/>
      <c r="HN110" s="114"/>
      <c r="HO110" s="114"/>
      <c r="HP110" s="114"/>
      <c r="HQ110" s="114"/>
      <c r="HR110" s="114"/>
      <c r="HS110" s="114"/>
      <c r="HT110" s="114"/>
      <c r="HU110" s="114"/>
      <c r="HV110" s="114"/>
      <c r="HW110" s="114"/>
      <c r="HX110" s="114"/>
      <c r="HY110" s="114"/>
      <c r="HZ110" s="114"/>
      <c r="IA110" s="114"/>
      <c r="IB110" s="114"/>
      <c r="IC110" s="114"/>
      <c r="ID110" s="114"/>
      <c r="IE110" s="114"/>
      <c r="IF110" s="114"/>
      <c r="IG110" s="114"/>
      <c r="IH110" s="114"/>
      <c r="II110" s="114"/>
      <c r="IJ110" s="114"/>
      <c r="IK110" s="114"/>
      <c r="IL110" s="114"/>
      <c r="IM110" s="114"/>
      <c r="IN110" s="39"/>
      <c r="IO110" s="39"/>
      <c r="IP110" s="39"/>
      <c r="IQ110" s="39"/>
      <c r="IR110" s="39"/>
      <c r="IS110" s="39"/>
      <c r="IT110" s="39"/>
      <c r="IU110" s="39"/>
      <c r="IV110" s="39"/>
    </row>
    <row r="111" spans="1:256" s="9" customFormat="1" ht="14.25" hidden="1">
      <c r="A111" s="259"/>
      <c r="B111" s="121"/>
      <c r="C111" s="132" t="s">
        <v>108</v>
      </c>
      <c r="D111" s="112" t="s">
        <v>1</v>
      </c>
      <c r="E111" s="62">
        <v>0.08</v>
      </c>
      <c r="F111" s="38">
        <f>F106*E111</f>
        <v>0</v>
      </c>
      <c r="G111" s="38"/>
      <c r="H111" s="38"/>
      <c r="I111" s="38"/>
      <c r="J111" s="38"/>
      <c r="K111" s="38"/>
      <c r="L111" s="38"/>
      <c r="M111" s="38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14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4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114"/>
      <c r="GW111" s="114"/>
      <c r="GX111" s="114"/>
      <c r="GY111" s="114"/>
      <c r="GZ111" s="114"/>
      <c r="HA111" s="114"/>
      <c r="HB111" s="114"/>
      <c r="HC111" s="114"/>
      <c r="HD111" s="114"/>
      <c r="HE111" s="114"/>
      <c r="HF111" s="114"/>
      <c r="HG111" s="114"/>
      <c r="HH111" s="114"/>
      <c r="HI111" s="114"/>
      <c r="HJ111" s="114"/>
      <c r="HK111" s="114"/>
      <c r="HL111" s="114"/>
      <c r="HM111" s="114"/>
      <c r="HN111" s="114"/>
      <c r="HO111" s="114"/>
      <c r="HP111" s="114"/>
      <c r="HQ111" s="114"/>
      <c r="HR111" s="114"/>
      <c r="HS111" s="114"/>
      <c r="HT111" s="114"/>
      <c r="HU111" s="114"/>
      <c r="HV111" s="114"/>
      <c r="HW111" s="114"/>
      <c r="HX111" s="114"/>
      <c r="HY111" s="114"/>
      <c r="HZ111" s="114"/>
      <c r="IA111" s="114"/>
      <c r="IB111" s="114"/>
      <c r="IC111" s="114"/>
      <c r="ID111" s="114"/>
      <c r="IE111" s="114"/>
      <c r="IF111" s="114"/>
      <c r="IG111" s="114"/>
      <c r="IH111" s="114"/>
      <c r="II111" s="114"/>
      <c r="IJ111" s="114"/>
      <c r="IK111" s="114"/>
      <c r="IL111" s="114"/>
      <c r="IM111" s="114"/>
      <c r="IN111" s="39"/>
      <c r="IO111" s="39"/>
      <c r="IP111" s="39"/>
      <c r="IQ111" s="39"/>
      <c r="IR111" s="39"/>
      <c r="IS111" s="39"/>
      <c r="IT111" s="39"/>
      <c r="IU111" s="39"/>
      <c r="IV111" s="39"/>
    </row>
    <row r="112" spans="1:256" s="9" customFormat="1" ht="9" customHeight="1" hidden="1">
      <c r="A112" s="257">
        <v>28</v>
      </c>
      <c r="B112" s="121" t="s">
        <v>105</v>
      </c>
      <c r="C112" s="51" t="s">
        <v>113</v>
      </c>
      <c r="D112" s="186" t="s">
        <v>106</v>
      </c>
      <c r="E112" s="140"/>
      <c r="F112" s="35">
        <v>0</v>
      </c>
      <c r="G112" s="181"/>
      <c r="H112" s="62"/>
      <c r="I112" s="62"/>
      <c r="J112" s="112"/>
      <c r="K112" s="181"/>
      <c r="L112" s="112"/>
      <c r="M112" s="112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  <c r="IM112" s="114"/>
      <c r="IN112" s="39"/>
      <c r="IO112" s="39"/>
      <c r="IP112" s="39"/>
      <c r="IQ112" s="39"/>
      <c r="IR112" s="39"/>
      <c r="IS112" s="39"/>
      <c r="IT112" s="39"/>
      <c r="IU112" s="39"/>
      <c r="IV112" s="39"/>
    </row>
    <row r="113" spans="1:256" s="9" customFormat="1" ht="14.25" hidden="1">
      <c r="A113" s="258"/>
      <c r="B113" s="121"/>
      <c r="C113" s="128" t="s">
        <v>37</v>
      </c>
      <c r="D113" s="112" t="s">
        <v>27</v>
      </c>
      <c r="E113" s="77">
        <v>6</v>
      </c>
      <c r="F113" s="38">
        <f>F112*E113</f>
        <v>0</v>
      </c>
      <c r="G113" s="38"/>
      <c r="H113" s="38"/>
      <c r="I113" s="38"/>
      <c r="J113" s="38"/>
      <c r="K113" s="38"/>
      <c r="L113" s="38"/>
      <c r="M113" s="38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14"/>
      <c r="FV113" s="114"/>
      <c r="FW113" s="114"/>
      <c r="FX113" s="114"/>
      <c r="FY113" s="114"/>
      <c r="FZ113" s="114"/>
      <c r="GA113" s="114"/>
      <c r="GB113" s="114"/>
      <c r="GC113" s="114"/>
      <c r="GD113" s="114"/>
      <c r="GE113" s="114"/>
      <c r="GF113" s="114"/>
      <c r="GG113" s="114"/>
      <c r="GH113" s="114"/>
      <c r="GI113" s="114"/>
      <c r="GJ113" s="114"/>
      <c r="GK113" s="114"/>
      <c r="GL113" s="114"/>
      <c r="GM113" s="114"/>
      <c r="GN113" s="114"/>
      <c r="GO113" s="114"/>
      <c r="GP113" s="114"/>
      <c r="GQ113" s="114"/>
      <c r="GR113" s="114"/>
      <c r="GS113" s="114"/>
      <c r="GT113" s="114"/>
      <c r="GU113" s="114"/>
      <c r="GV113" s="114"/>
      <c r="GW113" s="114"/>
      <c r="GX113" s="114"/>
      <c r="GY113" s="114"/>
      <c r="GZ113" s="114"/>
      <c r="HA113" s="114"/>
      <c r="HB113" s="114"/>
      <c r="HC113" s="114"/>
      <c r="HD113" s="114"/>
      <c r="HE113" s="114"/>
      <c r="HF113" s="114"/>
      <c r="HG113" s="114"/>
      <c r="HH113" s="114"/>
      <c r="HI113" s="114"/>
      <c r="HJ113" s="114"/>
      <c r="HK113" s="114"/>
      <c r="HL113" s="114"/>
      <c r="HM113" s="114"/>
      <c r="HN113" s="114"/>
      <c r="HO113" s="114"/>
      <c r="HP113" s="114"/>
      <c r="HQ113" s="114"/>
      <c r="HR113" s="114"/>
      <c r="HS113" s="114"/>
      <c r="HT113" s="114"/>
      <c r="HU113" s="114"/>
      <c r="HV113" s="114"/>
      <c r="HW113" s="114"/>
      <c r="HX113" s="114"/>
      <c r="HY113" s="114"/>
      <c r="HZ113" s="114"/>
      <c r="IA113" s="114"/>
      <c r="IB113" s="114"/>
      <c r="IC113" s="114"/>
      <c r="ID113" s="114"/>
      <c r="IE113" s="114"/>
      <c r="IF113" s="114"/>
      <c r="IG113" s="114"/>
      <c r="IH113" s="114"/>
      <c r="II113" s="114"/>
      <c r="IJ113" s="114"/>
      <c r="IK113" s="114"/>
      <c r="IL113" s="114"/>
      <c r="IM113" s="114"/>
      <c r="IN113" s="39"/>
      <c r="IO113" s="39"/>
      <c r="IP113" s="39"/>
      <c r="IQ113" s="39"/>
      <c r="IR113" s="39"/>
      <c r="IS113" s="39"/>
      <c r="IT113" s="39"/>
      <c r="IU113" s="39"/>
      <c r="IV113" s="39"/>
    </row>
    <row r="114" spans="1:256" s="9" customFormat="1" ht="14.25" hidden="1">
      <c r="A114" s="258"/>
      <c r="B114" s="121"/>
      <c r="C114" s="132" t="s">
        <v>112</v>
      </c>
      <c r="D114" s="112" t="s">
        <v>43</v>
      </c>
      <c r="E114" s="77">
        <v>1</v>
      </c>
      <c r="F114" s="38">
        <f>F112*E114</f>
        <v>0</v>
      </c>
      <c r="G114" s="113"/>
      <c r="H114" s="38"/>
      <c r="I114" s="82"/>
      <c r="J114" s="38"/>
      <c r="K114" s="38"/>
      <c r="L114" s="38"/>
      <c r="M114" s="38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4"/>
      <c r="GP114" s="114"/>
      <c r="GQ114" s="114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114"/>
      <c r="HW114" s="114"/>
      <c r="HX114" s="114"/>
      <c r="HY114" s="114"/>
      <c r="HZ114" s="114"/>
      <c r="IA114" s="114"/>
      <c r="IB114" s="114"/>
      <c r="IC114" s="114"/>
      <c r="ID114" s="114"/>
      <c r="IE114" s="114"/>
      <c r="IF114" s="114"/>
      <c r="IG114" s="114"/>
      <c r="IH114" s="114"/>
      <c r="II114" s="114"/>
      <c r="IJ114" s="114"/>
      <c r="IK114" s="114"/>
      <c r="IL114" s="114"/>
      <c r="IM114" s="114"/>
      <c r="IN114" s="39"/>
      <c r="IO114" s="39"/>
      <c r="IP114" s="39"/>
      <c r="IQ114" s="39"/>
      <c r="IR114" s="39"/>
      <c r="IS114" s="39"/>
      <c r="IT114" s="39"/>
      <c r="IU114" s="39"/>
      <c r="IV114" s="39"/>
    </row>
    <row r="115" spans="1:256" s="9" customFormat="1" ht="14.25" hidden="1">
      <c r="A115" s="258"/>
      <c r="B115" s="32"/>
      <c r="C115" s="132" t="s">
        <v>90</v>
      </c>
      <c r="D115" s="112" t="s">
        <v>30</v>
      </c>
      <c r="E115" s="62">
        <v>0.036</v>
      </c>
      <c r="F115" s="38">
        <f>F112*E115</f>
        <v>0</v>
      </c>
      <c r="G115" s="90"/>
      <c r="H115" s="38"/>
      <c r="I115" s="82"/>
      <c r="J115" s="38"/>
      <c r="K115" s="38"/>
      <c r="L115" s="38"/>
      <c r="M115" s="38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  <c r="EQ115" s="114"/>
      <c r="ER115" s="114"/>
      <c r="ES115" s="114"/>
      <c r="ET115" s="114"/>
      <c r="EU115" s="114"/>
      <c r="EV115" s="114"/>
      <c r="EW115" s="114"/>
      <c r="EX115" s="114"/>
      <c r="EY115" s="114"/>
      <c r="EZ115" s="114"/>
      <c r="FA115" s="114"/>
      <c r="FB115" s="114"/>
      <c r="FC115" s="114"/>
      <c r="FD115" s="114"/>
      <c r="FE115" s="114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14"/>
      <c r="FV115" s="114"/>
      <c r="FW115" s="114"/>
      <c r="FX115" s="114"/>
      <c r="FY115" s="114"/>
      <c r="FZ115" s="114"/>
      <c r="GA115" s="114"/>
      <c r="GB115" s="114"/>
      <c r="GC115" s="114"/>
      <c r="GD115" s="114"/>
      <c r="GE115" s="114"/>
      <c r="GF115" s="114"/>
      <c r="GG115" s="114"/>
      <c r="GH115" s="114"/>
      <c r="GI115" s="114"/>
      <c r="GJ115" s="114"/>
      <c r="GK115" s="114"/>
      <c r="GL115" s="114"/>
      <c r="GM115" s="114"/>
      <c r="GN115" s="114"/>
      <c r="GO115" s="114"/>
      <c r="GP115" s="114"/>
      <c r="GQ115" s="114"/>
      <c r="GR115" s="114"/>
      <c r="GS115" s="114"/>
      <c r="GT115" s="114"/>
      <c r="GU115" s="114"/>
      <c r="GV115" s="114"/>
      <c r="GW115" s="114"/>
      <c r="GX115" s="114"/>
      <c r="GY115" s="114"/>
      <c r="GZ115" s="114"/>
      <c r="HA115" s="114"/>
      <c r="HB115" s="114"/>
      <c r="HC115" s="114"/>
      <c r="HD115" s="114"/>
      <c r="HE115" s="114"/>
      <c r="HF115" s="114"/>
      <c r="HG115" s="114"/>
      <c r="HH115" s="114"/>
      <c r="HI115" s="114"/>
      <c r="HJ115" s="114"/>
      <c r="HK115" s="114"/>
      <c r="HL115" s="114"/>
      <c r="HM115" s="114"/>
      <c r="HN115" s="114"/>
      <c r="HO115" s="114"/>
      <c r="HP115" s="114"/>
      <c r="HQ115" s="114"/>
      <c r="HR115" s="114"/>
      <c r="HS115" s="114"/>
      <c r="HT115" s="114"/>
      <c r="HU115" s="114"/>
      <c r="HV115" s="114"/>
      <c r="HW115" s="114"/>
      <c r="HX115" s="114"/>
      <c r="HY115" s="114"/>
      <c r="HZ115" s="114"/>
      <c r="IA115" s="114"/>
      <c r="IB115" s="114"/>
      <c r="IC115" s="114"/>
      <c r="ID115" s="114"/>
      <c r="IE115" s="114"/>
      <c r="IF115" s="114"/>
      <c r="IG115" s="114"/>
      <c r="IH115" s="114"/>
      <c r="II115" s="114"/>
      <c r="IJ115" s="114"/>
      <c r="IK115" s="114"/>
      <c r="IL115" s="114"/>
      <c r="IM115" s="114"/>
      <c r="IN115" s="39"/>
      <c r="IO115" s="39"/>
      <c r="IP115" s="39"/>
      <c r="IQ115" s="39"/>
      <c r="IR115" s="39"/>
      <c r="IS115" s="39"/>
      <c r="IT115" s="39"/>
      <c r="IU115" s="39"/>
      <c r="IV115" s="39"/>
    </row>
    <row r="116" spans="1:256" s="9" customFormat="1" ht="14.25" hidden="1">
      <c r="A116" s="258"/>
      <c r="B116" s="121"/>
      <c r="C116" s="132" t="s">
        <v>107</v>
      </c>
      <c r="D116" s="112" t="s">
        <v>1</v>
      </c>
      <c r="E116" s="62">
        <v>0.18</v>
      </c>
      <c r="F116" s="38">
        <f>E116*F112</f>
        <v>0</v>
      </c>
      <c r="G116" s="38"/>
      <c r="H116" s="38"/>
      <c r="I116" s="38"/>
      <c r="J116" s="38"/>
      <c r="K116" s="38"/>
      <c r="L116" s="38"/>
      <c r="M116" s="38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14"/>
      <c r="EU116" s="114"/>
      <c r="EV116" s="114"/>
      <c r="EW116" s="114"/>
      <c r="EX116" s="114"/>
      <c r="EY116" s="114"/>
      <c r="EZ116" s="114"/>
      <c r="FA116" s="114"/>
      <c r="FB116" s="114"/>
      <c r="FC116" s="114"/>
      <c r="FD116" s="114"/>
      <c r="FE116" s="114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14"/>
      <c r="FV116" s="114"/>
      <c r="FW116" s="114"/>
      <c r="FX116" s="114"/>
      <c r="FY116" s="114"/>
      <c r="FZ116" s="114"/>
      <c r="GA116" s="114"/>
      <c r="GB116" s="114"/>
      <c r="GC116" s="114"/>
      <c r="GD116" s="114"/>
      <c r="GE116" s="114"/>
      <c r="GF116" s="114"/>
      <c r="GG116" s="114"/>
      <c r="GH116" s="114"/>
      <c r="GI116" s="114"/>
      <c r="GJ116" s="114"/>
      <c r="GK116" s="114"/>
      <c r="GL116" s="114"/>
      <c r="GM116" s="114"/>
      <c r="GN116" s="114"/>
      <c r="GO116" s="114"/>
      <c r="GP116" s="114"/>
      <c r="GQ116" s="114"/>
      <c r="GR116" s="114"/>
      <c r="GS116" s="114"/>
      <c r="GT116" s="114"/>
      <c r="GU116" s="114"/>
      <c r="GV116" s="114"/>
      <c r="GW116" s="114"/>
      <c r="GX116" s="114"/>
      <c r="GY116" s="114"/>
      <c r="GZ116" s="114"/>
      <c r="HA116" s="114"/>
      <c r="HB116" s="114"/>
      <c r="HC116" s="114"/>
      <c r="HD116" s="114"/>
      <c r="HE116" s="114"/>
      <c r="HF116" s="114"/>
      <c r="HG116" s="114"/>
      <c r="HH116" s="114"/>
      <c r="HI116" s="114"/>
      <c r="HJ116" s="114"/>
      <c r="HK116" s="114"/>
      <c r="HL116" s="114"/>
      <c r="HM116" s="114"/>
      <c r="HN116" s="114"/>
      <c r="HO116" s="114"/>
      <c r="HP116" s="114"/>
      <c r="HQ116" s="114"/>
      <c r="HR116" s="114"/>
      <c r="HS116" s="114"/>
      <c r="HT116" s="114"/>
      <c r="HU116" s="114"/>
      <c r="HV116" s="114"/>
      <c r="HW116" s="114"/>
      <c r="HX116" s="114"/>
      <c r="HY116" s="114"/>
      <c r="HZ116" s="114"/>
      <c r="IA116" s="114"/>
      <c r="IB116" s="114"/>
      <c r="IC116" s="114"/>
      <c r="ID116" s="114"/>
      <c r="IE116" s="114"/>
      <c r="IF116" s="114"/>
      <c r="IG116" s="114"/>
      <c r="IH116" s="114"/>
      <c r="II116" s="114"/>
      <c r="IJ116" s="114"/>
      <c r="IK116" s="114"/>
      <c r="IL116" s="114"/>
      <c r="IM116" s="114"/>
      <c r="IN116" s="39"/>
      <c r="IO116" s="39"/>
      <c r="IP116" s="39"/>
      <c r="IQ116" s="39"/>
      <c r="IR116" s="39"/>
      <c r="IS116" s="39"/>
      <c r="IT116" s="39"/>
      <c r="IU116" s="39"/>
      <c r="IV116" s="39"/>
    </row>
    <row r="117" spans="1:256" s="9" customFormat="1" ht="14.25" hidden="1">
      <c r="A117" s="259"/>
      <c r="B117" s="121"/>
      <c r="C117" s="132" t="s">
        <v>108</v>
      </c>
      <c r="D117" s="112" t="s">
        <v>1</v>
      </c>
      <c r="E117" s="62">
        <v>0.08</v>
      </c>
      <c r="F117" s="38">
        <f>F112*E117</f>
        <v>0</v>
      </c>
      <c r="G117" s="38"/>
      <c r="H117" s="38"/>
      <c r="I117" s="38"/>
      <c r="J117" s="38"/>
      <c r="K117" s="38"/>
      <c r="L117" s="38"/>
      <c r="M117" s="38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114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  <c r="IA117" s="114"/>
      <c r="IB117" s="114"/>
      <c r="IC117" s="114"/>
      <c r="ID117" s="114"/>
      <c r="IE117" s="114"/>
      <c r="IF117" s="114"/>
      <c r="IG117" s="114"/>
      <c r="IH117" s="114"/>
      <c r="II117" s="114"/>
      <c r="IJ117" s="114"/>
      <c r="IK117" s="114"/>
      <c r="IL117" s="114"/>
      <c r="IM117" s="114"/>
      <c r="IN117" s="39"/>
      <c r="IO117" s="39"/>
      <c r="IP117" s="39"/>
      <c r="IQ117" s="39"/>
      <c r="IR117" s="39"/>
      <c r="IS117" s="39"/>
      <c r="IT117" s="39"/>
      <c r="IU117" s="39"/>
      <c r="IV117" s="39"/>
    </row>
    <row r="118" spans="1:256" s="9" customFormat="1" ht="42.75" hidden="1">
      <c r="A118" s="257">
        <v>29</v>
      </c>
      <c r="B118" s="121" t="s">
        <v>105</v>
      </c>
      <c r="C118" s="51" t="s">
        <v>114</v>
      </c>
      <c r="D118" s="186" t="s">
        <v>106</v>
      </c>
      <c r="E118" s="140"/>
      <c r="F118" s="35">
        <v>0</v>
      </c>
      <c r="G118" s="181"/>
      <c r="H118" s="62"/>
      <c r="I118" s="62"/>
      <c r="J118" s="112"/>
      <c r="K118" s="181"/>
      <c r="L118" s="112"/>
      <c r="M118" s="112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14"/>
      <c r="FV118" s="114"/>
      <c r="FW118" s="114"/>
      <c r="FX118" s="114"/>
      <c r="FY118" s="114"/>
      <c r="FZ118" s="114"/>
      <c r="GA118" s="114"/>
      <c r="GB118" s="114"/>
      <c r="GC118" s="114"/>
      <c r="GD118" s="114"/>
      <c r="GE118" s="114"/>
      <c r="GF118" s="114"/>
      <c r="GG118" s="114"/>
      <c r="GH118" s="114"/>
      <c r="GI118" s="114"/>
      <c r="GJ118" s="114"/>
      <c r="GK118" s="114"/>
      <c r="GL118" s="114"/>
      <c r="GM118" s="114"/>
      <c r="GN118" s="114"/>
      <c r="GO118" s="114"/>
      <c r="GP118" s="114"/>
      <c r="GQ118" s="114"/>
      <c r="GR118" s="114"/>
      <c r="GS118" s="114"/>
      <c r="GT118" s="114"/>
      <c r="GU118" s="114"/>
      <c r="GV118" s="114"/>
      <c r="GW118" s="114"/>
      <c r="GX118" s="114"/>
      <c r="GY118" s="114"/>
      <c r="GZ118" s="114"/>
      <c r="HA118" s="114"/>
      <c r="HB118" s="114"/>
      <c r="HC118" s="114"/>
      <c r="HD118" s="114"/>
      <c r="HE118" s="114"/>
      <c r="HF118" s="114"/>
      <c r="HG118" s="114"/>
      <c r="HH118" s="114"/>
      <c r="HI118" s="114"/>
      <c r="HJ118" s="114"/>
      <c r="HK118" s="114"/>
      <c r="HL118" s="114"/>
      <c r="HM118" s="114"/>
      <c r="HN118" s="114"/>
      <c r="HO118" s="114"/>
      <c r="HP118" s="114"/>
      <c r="HQ118" s="114"/>
      <c r="HR118" s="114"/>
      <c r="HS118" s="114"/>
      <c r="HT118" s="114"/>
      <c r="HU118" s="114"/>
      <c r="HV118" s="114"/>
      <c r="HW118" s="114"/>
      <c r="HX118" s="114"/>
      <c r="HY118" s="114"/>
      <c r="HZ118" s="114"/>
      <c r="IA118" s="114"/>
      <c r="IB118" s="114"/>
      <c r="IC118" s="114"/>
      <c r="ID118" s="114"/>
      <c r="IE118" s="114"/>
      <c r="IF118" s="114"/>
      <c r="IG118" s="114"/>
      <c r="IH118" s="114"/>
      <c r="II118" s="114"/>
      <c r="IJ118" s="114"/>
      <c r="IK118" s="114"/>
      <c r="IL118" s="114"/>
      <c r="IM118" s="114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256" s="9" customFormat="1" ht="14.25" hidden="1">
      <c r="A119" s="258"/>
      <c r="B119" s="121"/>
      <c r="C119" s="128" t="s">
        <v>37</v>
      </c>
      <c r="D119" s="112" t="s">
        <v>27</v>
      </c>
      <c r="E119" s="77">
        <v>6</v>
      </c>
      <c r="F119" s="38">
        <f>F118*E119</f>
        <v>0</v>
      </c>
      <c r="G119" s="38"/>
      <c r="H119" s="38"/>
      <c r="I119" s="38"/>
      <c r="J119" s="38"/>
      <c r="K119" s="38"/>
      <c r="L119" s="38"/>
      <c r="M119" s="38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4"/>
      <c r="DS119" s="114"/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4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14"/>
      <c r="FV119" s="114"/>
      <c r="FW119" s="114"/>
      <c r="FX119" s="114"/>
      <c r="FY119" s="114"/>
      <c r="FZ119" s="114"/>
      <c r="GA119" s="114"/>
      <c r="GB119" s="114"/>
      <c r="GC119" s="114"/>
      <c r="GD119" s="114"/>
      <c r="GE119" s="114"/>
      <c r="GF119" s="114"/>
      <c r="GG119" s="114"/>
      <c r="GH119" s="114"/>
      <c r="GI119" s="114"/>
      <c r="GJ119" s="114"/>
      <c r="GK119" s="114"/>
      <c r="GL119" s="114"/>
      <c r="GM119" s="114"/>
      <c r="GN119" s="114"/>
      <c r="GO119" s="114"/>
      <c r="GP119" s="114"/>
      <c r="GQ119" s="114"/>
      <c r="GR119" s="114"/>
      <c r="GS119" s="114"/>
      <c r="GT119" s="114"/>
      <c r="GU119" s="114"/>
      <c r="GV119" s="114"/>
      <c r="GW119" s="114"/>
      <c r="GX119" s="114"/>
      <c r="GY119" s="114"/>
      <c r="GZ119" s="114"/>
      <c r="HA119" s="114"/>
      <c r="HB119" s="114"/>
      <c r="HC119" s="114"/>
      <c r="HD119" s="114"/>
      <c r="HE119" s="114"/>
      <c r="HF119" s="114"/>
      <c r="HG119" s="114"/>
      <c r="HH119" s="114"/>
      <c r="HI119" s="114"/>
      <c r="HJ119" s="114"/>
      <c r="HK119" s="114"/>
      <c r="HL119" s="114"/>
      <c r="HM119" s="114"/>
      <c r="HN119" s="114"/>
      <c r="HO119" s="114"/>
      <c r="HP119" s="114"/>
      <c r="HQ119" s="114"/>
      <c r="HR119" s="114"/>
      <c r="HS119" s="114"/>
      <c r="HT119" s="114"/>
      <c r="HU119" s="114"/>
      <c r="HV119" s="114"/>
      <c r="HW119" s="114"/>
      <c r="HX119" s="114"/>
      <c r="HY119" s="114"/>
      <c r="HZ119" s="114"/>
      <c r="IA119" s="114"/>
      <c r="IB119" s="114"/>
      <c r="IC119" s="114"/>
      <c r="ID119" s="114"/>
      <c r="IE119" s="114"/>
      <c r="IF119" s="114"/>
      <c r="IG119" s="114"/>
      <c r="IH119" s="114"/>
      <c r="II119" s="114"/>
      <c r="IJ119" s="114"/>
      <c r="IK119" s="114"/>
      <c r="IL119" s="114"/>
      <c r="IM119" s="114"/>
      <c r="IN119" s="39"/>
      <c r="IO119" s="39"/>
      <c r="IP119" s="39"/>
      <c r="IQ119" s="39"/>
      <c r="IR119" s="39"/>
      <c r="IS119" s="39"/>
      <c r="IT119" s="39"/>
      <c r="IU119" s="39"/>
      <c r="IV119" s="39"/>
    </row>
    <row r="120" spans="1:256" s="9" customFormat="1" ht="14.25" hidden="1">
      <c r="A120" s="258"/>
      <c r="B120" s="121"/>
      <c r="C120" s="132" t="s">
        <v>115</v>
      </c>
      <c r="D120" s="112" t="s">
        <v>43</v>
      </c>
      <c r="E120" s="77">
        <v>1</v>
      </c>
      <c r="F120" s="38">
        <f>F118*E120</f>
        <v>0</v>
      </c>
      <c r="G120" s="113"/>
      <c r="H120" s="38"/>
      <c r="I120" s="82"/>
      <c r="J120" s="38"/>
      <c r="K120" s="38"/>
      <c r="L120" s="38"/>
      <c r="M120" s="38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/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14"/>
      <c r="FV120" s="114"/>
      <c r="FW120" s="114"/>
      <c r="FX120" s="114"/>
      <c r="FY120" s="114"/>
      <c r="FZ120" s="114"/>
      <c r="GA120" s="114"/>
      <c r="GB120" s="114"/>
      <c r="GC120" s="114"/>
      <c r="GD120" s="114"/>
      <c r="GE120" s="114"/>
      <c r="GF120" s="114"/>
      <c r="GG120" s="114"/>
      <c r="GH120" s="114"/>
      <c r="GI120" s="114"/>
      <c r="GJ120" s="114"/>
      <c r="GK120" s="114"/>
      <c r="GL120" s="114"/>
      <c r="GM120" s="114"/>
      <c r="GN120" s="114"/>
      <c r="GO120" s="114"/>
      <c r="GP120" s="114"/>
      <c r="GQ120" s="114"/>
      <c r="GR120" s="114"/>
      <c r="GS120" s="114"/>
      <c r="GT120" s="114"/>
      <c r="GU120" s="114"/>
      <c r="GV120" s="114"/>
      <c r="GW120" s="114"/>
      <c r="GX120" s="114"/>
      <c r="GY120" s="114"/>
      <c r="GZ120" s="114"/>
      <c r="HA120" s="114"/>
      <c r="HB120" s="114"/>
      <c r="HC120" s="114"/>
      <c r="HD120" s="114"/>
      <c r="HE120" s="114"/>
      <c r="HF120" s="114"/>
      <c r="HG120" s="114"/>
      <c r="HH120" s="114"/>
      <c r="HI120" s="114"/>
      <c r="HJ120" s="114"/>
      <c r="HK120" s="114"/>
      <c r="HL120" s="114"/>
      <c r="HM120" s="114"/>
      <c r="HN120" s="114"/>
      <c r="HO120" s="114"/>
      <c r="HP120" s="114"/>
      <c r="HQ120" s="114"/>
      <c r="HR120" s="114"/>
      <c r="HS120" s="114"/>
      <c r="HT120" s="114"/>
      <c r="HU120" s="114"/>
      <c r="HV120" s="114"/>
      <c r="HW120" s="114"/>
      <c r="HX120" s="114"/>
      <c r="HY120" s="114"/>
      <c r="HZ120" s="114"/>
      <c r="IA120" s="114"/>
      <c r="IB120" s="114"/>
      <c r="IC120" s="114"/>
      <c r="ID120" s="114"/>
      <c r="IE120" s="114"/>
      <c r="IF120" s="114"/>
      <c r="IG120" s="114"/>
      <c r="IH120" s="114"/>
      <c r="II120" s="114"/>
      <c r="IJ120" s="114"/>
      <c r="IK120" s="114"/>
      <c r="IL120" s="114"/>
      <c r="IM120" s="114"/>
      <c r="IN120" s="39"/>
      <c r="IO120" s="39"/>
      <c r="IP120" s="39"/>
      <c r="IQ120" s="39"/>
      <c r="IR120" s="39"/>
      <c r="IS120" s="39"/>
      <c r="IT120" s="39"/>
      <c r="IU120" s="39"/>
      <c r="IV120" s="39"/>
    </row>
    <row r="121" spans="1:256" s="9" customFormat="1" ht="14.25" hidden="1">
      <c r="A121" s="258"/>
      <c r="B121" s="32"/>
      <c r="C121" s="132" t="s">
        <v>90</v>
      </c>
      <c r="D121" s="112" t="s">
        <v>30</v>
      </c>
      <c r="E121" s="62">
        <v>0.036</v>
      </c>
      <c r="F121" s="38">
        <f>F118*E121</f>
        <v>0</v>
      </c>
      <c r="G121" s="90"/>
      <c r="H121" s="38"/>
      <c r="I121" s="82"/>
      <c r="J121" s="38"/>
      <c r="K121" s="38"/>
      <c r="L121" s="38"/>
      <c r="M121" s="38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  <c r="DU121" s="114"/>
      <c r="DV121" s="114"/>
      <c r="DW121" s="114"/>
      <c r="DX121" s="114"/>
      <c r="DY121" s="114"/>
      <c r="DZ121" s="114"/>
      <c r="EA121" s="114"/>
      <c r="EB121" s="114"/>
      <c r="EC121" s="114"/>
      <c r="ED121" s="114"/>
      <c r="EE121" s="114"/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14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14"/>
      <c r="FV121" s="114"/>
      <c r="FW121" s="114"/>
      <c r="FX121" s="114"/>
      <c r="FY121" s="114"/>
      <c r="FZ121" s="114"/>
      <c r="GA121" s="114"/>
      <c r="GB121" s="114"/>
      <c r="GC121" s="114"/>
      <c r="GD121" s="114"/>
      <c r="GE121" s="114"/>
      <c r="GF121" s="114"/>
      <c r="GG121" s="114"/>
      <c r="GH121" s="114"/>
      <c r="GI121" s="114"/>
      <c r="GJ121" s="114"/>
      <c r="GK121" s="114"/>
      <c r="GL121" s="114"/>
      <c r="GM121" s="114"/>
      <c r="GN121" s="114"/>
      <c r="GO121" s="114"/>
      <c r="GP121" s="114"/>
      <c r="GQ121" s="114"/>
      <c r="GR121" s="114"/>
      <c r="GS121" s="114"/>
      <c r="GT121" s="114"/>
      <c r="GU121" s="114"/>
      <c r="GV121" s="114"/>
      <c r="GW121" s="114"/>
      <c r="GX121" s="114"/>
      <c r="GY121" s="114"/>
      <c r="GZ121" s="114"/>
      <c r="HA121" s="114"/>
      <c r="HB121" s="114"/>
      <c r="HC121" s="114"/>
      <c r="HD121" s="114"/>
      <c r="HE121" s="114"/>
      <c r="HF121" s="114"/>
      <c r="HG121" s="114"/>
      <c r="HH121" s="114"/>
      <c r="HI121" s="114"/>
      <c r="HJ121" s="114"/>
      <c r="HK121" s="114"/>
      <c r="HL121" s="114"/>
      <c r="HM121" s="114"/>
      <c r="HN121" s="114"/>
      <c r="HO121" s="114"/>
      <c r="HP121" s="114"/>
      <c r="HQ121" s="114"/>
      <c r="HR121" s="114"/>
      <c r="HS121" s="114"/>
      <c r="HT121" s="114"/>
      <c r="HU121" s="114"/>
      <c r="HV121" s="114"/>
      <c r="HW121" s="114"/>
      <c r="HX121" s="114"/>
      <c r="HY121" s="114"/>
      <c r="HZ121" s="114"/>
      <c r="IA121" s="114"/>
      <c r="IB121" s="114"/>
      <c r="IC121" s="114"/>
      <c r="ID121" s="114"/>
      <c r="IE121" s="114"/>
      <c r="IF121" s="114"/>
      <c r="IG121" s="114"/>
      <c r="IH121" s="114"/>
      <c r="II121" s="114"/>
      <c r="IJ121" s="114"/>
      <c r="IK121" s="114"/>
      <c r="IL121" s="114"/>
      <c r="IM121" s="114"/>
      <c r="IN121" s="39"/>
      <c r="IO121" s="39"/>
      <c r="IP121" s="39"/>
      <c r="IQ121" s="39"/>
      <c r="IR121" s="39"/>
      <c r="IS121" s="39"/>
      <c r="IT121" s="39"/>
      <c r="IU121" s="39"/>
      <c r="IV121" s="39"/>
    </row>
    <row r="122" spans="1:256" s="9" customFormat="1" ht="14.25" hidden="1">
      <c r="A122" s="258"/>
      <c r="B122" s="121"/>
      <c r="C122" s="132" t="s">
        <v>107</v>
      </c>
      <c r="D122" s="112" t="s">
        <v>1</v>
      </c>
      <c r="E122" s="62">
        <v>0.18</v>
      </c>
      <c r="F122" s="38">
        <f>E122*F118</f>
        <v>0</v>
      </c>
      <c r="G122" s="38"/>
      <c r="H122" s="38"/>
      <c r="I122" s="38"/>
      <c r="J122" s="38"/>
      <c r="K122" s="38"/>
      <c r="L122" s="38"/>
      <c r="M122" s="38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  <c r="IA122" s="114"/>
      <c r="IB122" s="114"/>
      <c r="IC122" s="114"/>
      <c r="ID122" s="114"/>
      <c r="IE122" s="114"/>
      <c r="IF122" s="114"/>
      <c r="IG122" s="114"/>
      <c r="IH122" s="114"/>
      <c r="II122" s="114"/>
      <c r="IJ122" s="114"/>
      <c r="IK122" s="114"/>
      <c r="IL122" s="114"/>
      <c r="IM122" s="114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s="9" customFormat="1" ht="14.25" hidden="1">
      <c r="A123" s="259"/>
      <c r="B123" s="121"/>
      <c r="C123" s="132" t="s">
        <v>108</v>
      </c>
      <c r="D123" s="112" t="s">
        <v>1</v>
      </c>
      <c r="E123" s="62">
        <v>0.08</v>
      </c>
      <c r="F123" s="38">
        <f>F118*E123</f>
        <v>0</v>
      </c>
      <c r="G123" s="38"/>
      <c r="H123" s="38"/>
      <c r="I123" s="38"/>
      <c r="J123" s="38"/>
      <c r="K123" s="38"/>
      <c r="L123" s="38"/>
      <c r="M123" s="38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  <c r="DU123" s="114"/>
      <c r="DV123" s="114"/>
      <c r="DW123" s="114"/>
      <c r="DX123" s="114"/>
      <c r="DY123" s="114"/>
      <c r="DZ123" s="114"/>
      <c r="EA123" s="114"/>
      <c r="EB123" s="114"/>
      <c r="EC123" s="114"/>
      <c r="ED123" s="114"/>
      <c r="EE123" s="114"/>
      <c r="EF123" s="114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114"/>
      <c r="FW123" s="114"/>
      <c r="FX123" s="114"/>
      <c r="FY123" s="114"/>
      <c r="FZ123" s="114"/>
      <c r="GA123" s="114"/>
      <c r="GB123" s="114"/>
      <c r="GC123" s="114"/>
      <c r="GD123" s="114"/>
      <c r="GE123" s="114"/>
      <c r="GF123" s="114"/>
      <c r="GG123" s="114"/>
      <c r="GH123" s="114"/>
      <c r="GI123" s="114"/>
      <c r="GJ123" s="114"/>
      <c r="GK123" s="114"/>
      <c r="GL123" s="114"/>
      <c r="GM123" s="114"/>
      <c r="GN123" s="114"/>
      <c r="GO123" s="114"/>
      <c r="GP123" s="114"/>
      <c r="GQ123" s="114"/>
      <c r="GR123" s="114"/>
      <c r="GS123" s="114"/>
      <c r="GT123" s="114"/>
      <c r="GU123" s="114"/>
      <c r="GV123" s="114"/>
      <c r="GW123" s="114"/>
      <c r="GX123" s="114"/>
      <c r="GY123" s="114"/>
      <c r="GZ123" s="114"/>
      <c r="HA123" s="114"/>
      <c r="HB123" s="114"/>
      <c r="HC123" s="114"/>
      <c r="HD123" s="114"/>
      <c r="HE123" s="114"/>
      <c r="HF123" s="114"/>
      <c r="HG123" s="114"/>
      <c r="HH123" s="114"/>
      <c r="HI123" s="114"/>
      <c r="HJ123" s="114"/>
      <c r="HK123" s="114"/>
      <c r="HL123" s="114"/>
      <c r="HM123" s="114"/>
      <c r="HN123" s="114"/>
      <c r="HO123" s="114"/>
      <c r="HP123" s="114"/>
      <c r="HQ123" s="114"/>
      <c r="HR123" s="114"/>
      <c r="HS123" s="114"/>
      <c r="HT123" s="114"/>
      <c r="HU123" s="114"/>
      <c r="HV123" s="114"/>
      <c r="HW123" s="114"/>
      <c r="HX123" s="114"/>
      <c r="HY123" s="114"/>
      <c r="HZ123" s="114"/>
      <c r="IA123" s="114"/>
      <c r="IB123" s="114"/>
      <c r="IC123" s="114"/>
      <c r="ID123" s="114"/>
      <c r="IE123" s="114"/>
      <c r="IF123" s="114"/>
      <c r="IG123" s="114"/>
      <c r="IH123" s="114"/>
      <c r="II123" s="114"/>
      <c r="IJ123" s="114"/>
      <c r="IK123" s="114"/>
      <c r="IL123" s="114"/>
      <c r="IM123" s="114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13" s="12" customFormat="1" ht="42.75" hidden="1">
      <c r="A124" s="19">
        <v>30</v>
      </c>
      <c r="B124" s="19" t="s">
        <v>21</v>
      </c>
      <c r="C124" s="31" t="s">
        <v>116</v>
      </c>
      <c r="D124" s="19" t="s">
        <v>22</v>
      </c>
      <c r="E124" s="19"/>
      <c r="F124" s="22">
        <v>0</v>
      </c>
      <c r="G124" s="22"/>
      <c r="H124" s="22"/>
      <c r="I124" s="41"/>
      <c r="J124" s="41"/>
      <c r="K124" s="41"/>
      <c r="L124" s="41"/>
      <c r="M124" s="41"/>
    </row>
    <row r="125" spans="1:13" s="12" customFormat="1" ht="17.25" customHeight="1">
      <c r="A125" s="261" t="s">
        <v>256</v>
      </c>
      <c r="B125" s="262"/>
      <c r="C125" s="262"/>
      <c r="D125" s="262"/>
      <c r="E125" s="262"/>
      <c r="F125" s="263"/>
      <c r="G125" s="19"/>
      <c r="H125" s="19"/>
      <c r="I125" s="19"/>
      <c r="J125" s="19"/>
      <c r="K125" s="19"/>
      <c r="L125" s="19"/>
      <c r="M125" s="19"/>
    </row>
    <row r="126" spans="1:256" s="9" customFormat="1" ht="28.5">
      <c r="A126" s="255">
        <v>12</v>
      </c>
      <c r="B126" s="32" t="s">
        <v>117</v>
      </c>
      <c r="C126" s="51" t="s">
        <v>125</v>
      </c>
      <c r="D126" s="182" t="s">
        <v>48</v>
      </c>
      <c r="E126" s="182"/>
      <c r="F126" s="35">
        <v>29.2</v>
      </c>
      <c r="G126" s="182"/>
      <c r="H126" s="182"/>
      <c r="I126" s="182"/>
      <c r="J126" s="182"/>
      <c r="K126" s="141"/>
      <c r="L126" s="182"/>
      <c r="M126" s="182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s="9" customFormat="1" ht="14.25">
      <c r="A127" s="255"/>
      <c r="B127" s="37"/>
      <c r="C127" s="58" t="s">
        <v>37</v>
      </c>
      <c r="D127" s="181" t="s">
        <v>27</v>
      </c>
      <c r="E127" s="64">
        <v>5.18</v>
      </c>
      <c r="F127" s="56">
        <f>F126*E127</f>
        <v>151.256</v>
      </c>
      <c r="G127" s="181"/>
      <c r="H127" s="181"/>
      <c r="I127" s="38"/>
      <c r="J127" s="38"/>
      <c r="K127" s="38"/>
      <c r="L127" s="38"/>
      <c r="M127" s="38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</row>
    <row r="128" spans="1:256" s="9" customFormat="1" ht="14.25">
      <c r="A128" s="255"/>
      <c r="B128" s="37"/>
      <c r="C128" s="58" t="s">
        <v>118</v>
      </c>
      <c r="D128" s="181" t="s">
        <v>1</v>
      </c>
      <c r="E128" s="64">
        <v>0.231</v>
      </c>
      <c r="F128" s="56">
        <f>F126*E128</f>
        <v>6.7452000000000005</v>
      </c>
      <c r="G128" s="181"/>
      <c r="H128" s="181"/>
      <c r="I128" s="181"/>
      <c r="J128" s="181"/>
      <c r="K128" s="38"/>
      <c r="L128" s="38"/>
      <c r="M128" s="38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</row>
    <row r="129" spans="1:256" s="9" customFormat="1" ht="14.25">
      <c r="A129" s="255"/>
      <c r="B129" s="37"/>
      <c r="C129" s="83" t="s">
        <v>74</v>
      </c>
      <c r="D129" s="84" t="s">
        <v>30</v>
      </c>
      <c r="E129" s="62">
        <v>1.015</v>
      </c>
      <c r="F129" s="38">
        <f>E129*F126</f>
        <v>29.637999999999998</v>
      </c>
      <c r="G129" s="90"/>
      <c r="H129" s="38"/>
      <c r="I129" s="181"/>
      <c r="J129" s="181"/>
      <c r="K129" s="181"/>
      <c r="L129" s="63"/>
      <c r="M129" s="67"/>
      <c r="N129" s="39"/>
      <c r="O129" s="57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</row>
    <row r="130" spans="1:256" s="9" customFormat="1" ht="14.25">
      <c r="A130" s="255"/>
      <c r="B130" s="91"/>
      <c r="C130" s="83" t="s">
        <v>72</v>
      </c>
      <c r="D130" s="84" t="s">
        <v>22</v>
      </c>
      <c r="E130" s="84" t="s">
        <v>60</v>
      </c>
      <c r="F130" s="92">
        <v>0.234</v>
      </c>
      <c r="G130" s="90"/>
      <c r="H130" s="38"/>
      <c r="I130" s="181"/>
      <c r="J130" s="181"/>
      <c r="K130" s="181"/>
      <c r="L130" s="63"/>
      <c r="M130" s="67"/>
      <c r="N130" s="93"/>
      <c r="O130" s="94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  <c r="IT130" s="93"/>
      <c r="IU130" s="93"/>
      <c r="IV130" s="93"/>
    </row>
    <row r="131" spans="1:256" s="9" customFormat="1" ht="14.25">
      <c r="A131" s="255"/>
      <c r="B131" s="91"/>
      <c r="C131" s="83" t="s">
        <v>73</v>
      </c>
      <c r="D131" s="84" t="s">
        <v>22</v>
      </c>
      <c r="E131" s="84" t="s">
        <v>60</v>
      </c>
      <c r="F131" s="95">
        <v>1.116</v>
      </c>
      <c r="G131" s="90"/>
      <c r="H131" s="38"/>
      <c r="I131" s="181"/>
      <c r="J131" s="181"/>
      <c r="K131" s="181"/>
      <c r="L131" s="63"/>
      <c r="M131" s="67"/>
      <c r="N131" s="93"/>
      <c r="O131" s="94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  <c r="IT131" s="93"/>
      <c r="IU131" s="93"/>
      <c r="IV131" s="93"/>
    </row>
    <row r="132" spans="1:256" s="9" customFormat="1" ht="14.25">
      <c r="A132" s="255"/>
      <c r="B132" s="37"/>
      <c r="C132" s="58" t="s">
        <v>119</v>
      </c>
      <c r="D132" s="181" t="s">
        <v>30</v>
      </c>
      <c r="E132" s="64">
        <v>0.0266</v>
      </c>
      <c r="F132" s="142">
        <f>E132*F126</f>
        <v>0.77672</v>
      </c>
      <c r="G132" s="38"/>
      <c r="H132" s="38"/>
      <c r="I132" s="82"/>
      <c r="J132" s="38"/>
      <c r="K132" s="38"/>
      <c r="L132" s="38"/>
      <c r="M132" s="38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</row>
    <row r="133" spans="1:256" s="9" customFormat="1" ht="14.25">
      <c r="A133" s="255"/>
      <c r="B133" s="37"/>
      <c r="C133" s="58" t="s">
        <v>120</v>
      </c>
      <c r="D133" s="181" t="s">
        <v>43</v>
      </c>
      <c r="E133" s="64">
        <v>0.82</v>
      </c>
      <c r="F133" s="56">
        <f>E133*F126</f>
        <v>23.944</v>
      </c>
      <c r="G133" s="38"/>
      <c r="H133" s="38"/>
      <c r="I133" s="82"/>
      <c r="J133" s="38"/>
      <c r="K133" s="38"/>
      <c r="L133" s="38"/>
      <c r="M133" s="38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</row>
    <row r="134" spans="1:256" s="9" customFormat="1" ht="14.25">
      <c r="A134" s="255"/>
      <c r="B134" s="37"/>
      <c r="C134" s="58" t="s">
        <v>121</v>
      </c>
      <c r="D134" s="181" t="s">
        <v>30</v>
      </c>
      <c r="E134" s="64">
        <v>0.0197</v>
      </c>
      <c r="F134" s="142">
        <f>E134*F126</f>
        <v>0.57524</v>
      </c>
      <c r="G134" s="38"/>
      <c r="H134" s="38"/>
      <c r="I134" s="82"/>
      <c r="J134" s="38"/>
      <c r="K134" s="38"/>
      <c r="L134" s="38"/>
      <c r="M134" s="38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</row>
    <row r="135" spans="1:256" s="9" customFormat="1" ht="14.25">
      <c r="A135" s="255"/>
      <c r="B135" s="37"/>
      <c r="C135" s="58" t="s">
        <v>122</v>
      </c>
      <c r="D135" s="181" t="s">
        <v>123</v>
      </c>
      <c r="E135" s="64">
        <v>0.49</v>
      </c>
      <c r="F135" s="56">
        <f>E135*F126</f>
        <v>14.308</v>
      </c>
      <c r="G135" s="38"/>
      <c r="H135" s="38"/>
      <c r="I135" s="82"/>
      <c r="J135" s="38"/>
      <c r="K135" s="38"/>
      <c r="L135" s="38"/>
      <c r="M135" s="38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</row>
    <row r="136" spans="1:256" s="9" customFormat="1" ht="14.25">
      <c r="A136" s="255"/>
      <c r="B136" s="37"/>
      <c r="C136" s="58" t="s">
        <v>124</v>
      </c>
      <c r="D136" s="181" t="s">
        <v>1</v>
      </c>
      <c r="E136" s="64">
        <v>0.612</v>
      </c>
      <c r="F136" s="56">
        <f>E136*F126</f>
        <v>17.8704</v>
      </c>
      <c r="G136" s="38"/>
      <c r="H136" s="38"/>
      <c r="I136" s="82"/>
      <c r="J136" s="38"/>
      <c r="K136" s="38"/>
      <c r="L136" s="38"/>
      <c r="M136" s="38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</row>
    <row r="137" spans="1:256" s="9" customFormat="1" ht="42.75">
      <c r="A137" s="255">
        <v>13</v>
      </c>
      <c r="B137" s="32" t="s">
        <v>126</v>
      </c>
      <c r="C137" s="51" t="s">
        <v>131</v>
      </c>
      <c r="D137" s="182" t="s">
        <v>106</v>
      </c>
      <c r="E137" s="181"/>
      <c r="F137" s="35">
        <v>782.5</v>
      </c>
      <c r="G137" s="182"/>
      <c r="H137" s="143"/>
      <c r="I137" s="182"/>
      <c r="J137" s="182"/>
      <c r="K137" s="143"/>
      <c r="L137" s="182"/>
      <c r="M137" s="182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36"/>
      <c r="IO137" s="36"/>
      <c r="IP137" s="36"/>
      <c r="IQ137" s="36"/>
      <c r="IR137" s="36"/>
      <c r="IS137" s="36"/>
      <c r="IT137" s="36"/>
      <c r="IU137" s="36"/>
      <c r="IV137" s="36"/>
    </row>
    <row r="138" spans="1:256" s="9" customFormat="1" ht="14.25">
      <c r="A138" s="255"/>
      <c r="B138" s="37"/>
      <c r="C138" s="144" t="s">
        <v>127</v>
      </c>
      <c r="D138" s="181" t="s">
        <v>27</v>
      </c>
      <c r="E138" s="53">
        <v>0.0429</v>
      </c>
      <c r="F138" s="38">
        <f>F137*E138</f>
        <v>33.569250000000004</v>
      </c>
      <c r="G138" s="181"/>
      <c r="H138" s="143"/>
      <c r="I138" s="38"/>
      <c r="J138" s="38"/>
      <c r="K138" s="38"/>
      <c r="L138" s="38"/>
      <c r="M138" s="38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</row>
    <row r="139" spans="1:256" s="9" customFormat="1" ht="15">
      <c r="A139" s="255"/>
      <c r="B139" s="37"/>
      <c r="C139" s="144" t="s">
        <v>128</v>
      </c>
      <c r="D139" s="181" t="s">
        <v>28</v>
      </c>
      <c r="E139" s="53">
        <v>0.00269</v>
      </c>
      <c r="F139" s="38">
        <f>F137*E139</f>
        <v>2.104925</v>
      </c>
      <c r="G139" s="181"/>
      <c r="H139" s="143"/>
      <c r="I139" s="181"/>
      <c r="J139" s="181"/>
      <c r="K139" s="145"/>
      <c r="L139" s="38"/>
      <c r="M139" s="38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  <c r="IV139" s="39"/>
    </row>
    <row r="140" spans="1:256" s="9" customFormat="1" ht="14.25">
      <c r="A140" s="255"/>
      <c r="B140" s="37"/>
      <c r="C140" s="146" t="s">
        <v>129</v>
      </c>
      <c r="D140" s="181" t="s">
        <v>28</v>
      </c>
      <c r="E140" s="53">
        <v>0.0076</v>
      </c>
      <c r="F140" s="38">
        <f>E140*F137</f>
        <v>5.947</v>
      </c>
      <c r="G140" s="181"/>
      <c r="H140" s="143"/>
      <c r="I140" s="181"/>
      <c r="J140" s="181"/>
      <c r="K140" s="147"/>
      <c r="L140" s="38"/>
      <c r="M140" s="38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</row>
    <row r="141" spans="1:256" s="9" customFormat="1" ht="16.5">
      <c r="A141" s="255"/>
      <c r="B141" s="37"/>
      <c r="C141" s="144" t="s">
        <v>242</v>
      </c>
      <c r="D141" s="148" t="s">
        <v>130</v>
      </c>
      <c r="E141" s="53">
        <f>124.2/1000</f>
        <v>0.1242</v>
      </c>
      <c r="F141" s="38">
        <f>E141*F137</f>
        <v>97.18650000000001</v>
      </c>
      <c r="G141" s="242"/>
      <c r="H141" s="38"/>
      <c r="I141" s="82"/>
      <c r="J141" s="38"/>
      <c r="K141" s="38"/>
      <c r="L141" s="38"/>
      <c r="M141" s="38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  <c r="IV141" s="39"/>
    </row>
    <row r="142" spans="1:256" s="9" customFormat="1" ht="42.75">
      <c r="A142" s="255">
        <v>14</v>
      </c>
      <c r="B142" s="32" t="s">
        <v>58</v>
      </c>
      <c r="C142" s="51" t="s">
        <v>133</v>
      </c>
      <c r="D142" s="182" t="s">
        <v>59</v>
      </c>
      <c r="E142" s="47"/>
      <c r="F142" s="68">
        <v>47</v>
      </c>
      <c r="G142" s="47"/>
      <c r="H142" s="47"/>
      <c r="I142" s="47"/>
      <c r="J142" s="47"/>
      <c r="K142" s="47"/>
      <c r="L142" s="47"/>
      <c r="M142" s="47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69"/>
      <c r="AE142" s="70"/>
      <c r="AF142" s="71"/>
      <c r="AG142" s="72"/>
      <c r="AH142" s="73"/>
      <c r="AI142" s="73"/>
      <c r="AJ142" s="73"/>
      <c r="AK142" s="74"/>
      <c r="AL142" s="75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</row>
    <row r="143" spans="1:256" s="9" customFormat="1" ht="15.75">
      <c r="A143" s="255"/>
      <c r="B143" s="32"/>
      <c r="C143" s="58" t="s">
        <v>31</v>
      </c>
      <c r="D143" s="181" t="s">
        <v>27</v>
      </c>
      <c r="E143" s="76">
        <v>1.37</v>
      </c>
      <c r="F143" s="77">
        <f>E143*F142</f>
        <v>64.39</v>
      </c>
      <c r="G143" s="78"/>
      <c r="H143" s="78"/>
      <c r="I143" s="79"/>
      <c r="J143" s="80"/>
      <c r="K143" s="80"/>
      <c r="L143" s="80"/>
      <c r="M143" s="80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69"/>
      <c r="AE143" s="70"/>
      <c r="AF143" s="71"/>
      <c r="AG143" s="72"/>
      <c r="AH143" s="73"/>
      <c r="AI143" s="73"/>
      <c r="AJ143" s="73"/>
      <c r="AK143" s="74"/>
      <c r="AL143" s="75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</row>
    <row r="144" spans="1:256" s="9" customFormat="1" ht="15.75">
      <c r="A144" s="255"/>
      <c r="B144" s="37"/>
      <c r="C144" s="83" t="s">
        <v>132</v>
      </c>
      <c r="D144" s="84" t="s">
        <v>30</v>
      </c>
      <c r="E144" s="76">
        <v>1.02</v>
      </c>
      <c r="F144" s="85">
        <f>E144*F142</f>
        <v>47.94</v>
      </c>
      <c r="G144" s="38"/>
      <c r="H144" s="38"/>
      <c r="I144" s="82"/>
      <c r="J144" s="38"/>
      <c r="K144" s="38"/>
      <c r="L144" s="38"/>
      <c r="M144" s="38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69"/>
      <c r="AE144" s="70"/>
      <c r="AF144" s="71"/>
      <c r="AG144" s="72"/>
      <c r="AH144" s="73"/>
      <c r="AI144" s="73"/>
      <c r="AJ144" s="73"/>
      <c r="AK144" s="74"/>
      <c r="AL144" s="75"/>
      <c r="AM144" s="81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  <c r="IL144" s="86"/>
      <c r="IM144" s="86"/>
      <c r="IN144" s="86"/>
      <c r="IO144" s="86"/>
      <c r="IP144" s="86"/>
      <c r="IQ144" s="86"/>
      <c r="IR144" s="86"/>
      <c r="IS144" s="86"/>
      <c r="IT144" s="86"/>
      <c r="IU144" s="86"/>
      <c r="IV144" s="86"/>
    </row>
    <row r="145" spans="1:256" s="9" customFormat="1" ht="28.5">
      <c r="A145" s="255"/>
      <c r="B145" s="37"/>
      <c r="C145" s="83" t="s">
        <v>134</v>
      </c>
      <c r="D145" s="84" t="s">
        <v>43</v>
      </c>
      <c r="E145" s="76" t="s">
        <v>60</v>
      </c>
      <c r="F145" s="85">
        <v>470</v>
      </c>
      <c r="G145" s="38"/>
      <c r="H145" s="38"/>
      <c r="I145" s="82"/>
      <c r="J145" s="38"/>
      <c r="K145" s="38"/>
      <c r="L145" s="38"/>
      <c r="M145" s="38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69"/>
      <c r="AE145" s="70"/>
      <c r="AF145" s="71"/>
      <c r="AG145" s="72"/>
      <c r="AH145" s="73"/>
      <c r="AI145" s="73"/>
      <c r="AJ145" s="73"/>
      <c r="AK145" s="74"/>
      <c r="AL145" s="75"/>
      <c r="AM145" s="81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 s="9" customFormat="1" ht="15.75">
      <c r="A146" s="255"/>
      <c r="B146" s="87"/>
      <c r="C146" s="83" t="s">
        <v>62</v>
      </c>
      <c r="D146" s="84" t="s">
        <v>1</v>
      </c>
      <c r="E146" s="76">
        <v>0.283</v>
      </c>
      <c r="F146" s="77">
        <f>E146*F142</f>
        <v>13.300999999999998</v>
      </c>
      <c r="G146" s="88"/>
      <c r="H146" s="78"/>
      <c r="I146" s="88"/>
      <c r="J146" s="78"/>
      <c r="K146" s="89"/>
      <c r="L146" s="38"/>
      <c r="M146" s="38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69"/>
      <c r="AE146" s="70"/>
      <c r="AF146" s="71"/>
      <c r="AG146" s="72"/>
      <c r="AH146" s="73"/>
      <c r="AI146" s="73"/>
      <c r="AJ146" s="73"/>
      <c r="AK146" s="74"/>
      <c r="AL146" s="75"/>
      <c r="AM146" s="81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</row>
    <row r="147" spans="1:256" s="9" customFormat="1" ht="15.75">
      <c r="A147" s="255"/>
      <c r="B147" s="87"/>
      <c r="C147" s="83" t="s">
        <v>63</v>
      </c>
      <c r="D147" s="84" t="s">
        <v>1</v>
      </c>
      <c r="E147" s="76">
        <v>0.62</v>
      </c>
      <c r="F147" s="77">
        <f>E147*F142</f>
        <v>29.14</v>
      </c>
      <c r="G147" s="88"/>
      <c r="H147" s="38"/>
      <c r="I147" s="82"/>
      <c r="J147" s="38"/>
      <c r="K147" s="38"/>
      <c r="L147" s="38"/>
      <c r="M147" s="38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69"/>
      <c r="AE147" s="70"/>
      <c r="AF147" s="71"/>
      <c r="AG147" s="72"/>
      <c r="AH147" s="73"/>
      <c r="AI147" s="73"/>
      <c r="AJ147" s="73"/>
      <c r="AK147" s="74"/>
      <c r="AL147" s="75"/>
      <c r="AM147" s="81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</row>
    <row r="148" spans="1:256" s="9" customFormat="1" ht="28.5">
      <c r="A148" s="255">
        <v>34</v>
      </c>
      <c r="B148" s="32" t="s">
        <v>136</v>
      </c>
      <c r="C148" s="51" t="s">
        <v>135</v>
      </c>
      <c r="D148" s="182" t="s">
        <v>106</v>
      </c>
      <c r="E148" s="149"/>
      <c r="F148" s="35">
        <v>470</v>
      </c>
      <c r="G148" s="182"/>
      <c r="H148" s="182"/>
      <c r="I148" s="182"/>
      <c r="J148" s="182"/>
      <c r="K148" s="182"/>
      <c r="L148" s="182"/>
      <c r="M148" s="182"/>
      <c r="N148" s="150"/>
      <c r="O148" s="36"/>
      <c r="P148" s="151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36"/>
      <c r="IO148" s="36"/>
      <c r="IP148" s="36"/>
      <c r="IQ148" s="36"/>
      <c r="IR148" s="36"/>
      <c r="IS148" s="36"/>
      <c r="IT148" s="36"/>
      <c r="IU148" s="36"/>
      <c r="IV148" s="36"/>
    </row>
    <row r="149" spans="1:256" s="9" customFormat="1" ht="14.25">
      <c r="A149" s="255"/>
      <c r="B149" s="32"/>
      <c r="C149" s="108" t="s">
        <v>31</v>
      </c>
      <c r="D149" s="181" t="s">
        <v>27</v>
      </c>
      <c r="E149" s="152">
        <v>0.492</v>
      </c>
      <c r="F149" s="153">
        <f>E149*F148</f>
        <v>231.24</v>
      </c>
      <c r="G149" s="39"/>
      <c r="H149" s="181"/>
      <c r="I149" s="38"/>
      <c r="J149" s="89"/>
      <c r="K149" s="130"/>
      <c r="L149" s="130"/>
      <c r="M149" s="89"/>
      <c r="N149" s="154"/>
      <c r="O149" s="39"/>
      <c r="P149" s="150"/>
      <c r="Q149" s="39"/>
      <c r="R149" s="39"/>
      <c r="S149" s="39"/>
      <c r="T149" s="39"/>
      <c r="U149" s="39"/>
      <c r="V149" s="39"/>
      <c r="W149" s="39"/>
      <c r="X149" s="39"/>
      <c r="Y149" s="39"/>
      <c r="Z149" s="155">
        <f>M149/F148</f>
        <v>0</v>
      </c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</row>
    <row r="150" spans="1:256" s="9" customFormat="1" ht="14.25">
      <c r="A150" s="255"/>
      <c r="B150" s="37"/>
      <c r="C150" s="156" t="s">
        <v>137</v>
      </c>
      <c r="D150" s="181" t="s">
        <v>123</v>
      </c>
      <c r="E150" s="152">
        <v>0.241</v>
      </c>
      <c r="F150" s="153">
        <f>E150*F148</f>
        <v>113.27</v>
      </c>
      <c r="G150" s="113"/>
      <c r="H150" s="89"/>
      <c r="I150" s="130"/>
      <c r="J150" s="130"/>
      <c r="K150" s="130"/>
      <c r="L150" s="130"/>
      <c r="M150" s="89"/>
      <c r="N150" s="154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  <c r="IV150" s="39"/>
    </row>
    <row r="151" spans="1:256" s="9" customFormat="1" ht="14.25">
      <c r="A151" s="255"/>
      <c r="B151" s="32"/>
      <c r="C151" s="108" t="s">
        <v>76</v>
      </c>
      <c r="D151" s="181" t="s">
        <v>1</v>
      </c>
      <c r="E151" s="152">
        <f>0.8/100</f>
        <v>0.008</v>
      </c>
      <c r="F151" s="153">
        <f>E151*F148</f>
        <v>3.7600000000000002</v>
      </c>
      <c r="G151" s="39"/>
      <c r="H151" s="181"/>
      <c r="I151" s="181"/>
      <c r="J151" s="181"/>
      <c r="K151" s="38"/>
      <c r="L151" s="89"/>
      <c r="M151" s="89"/>
      <c r="N151" s="154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/>
    </row>
    <row r="152" spans="1:256" s="9" customFormat="1" ht="14.25">
      <c r="A152" s="255"/>
      <c r="B152" s="32"/>
      <c r="C152" s="156" t="s">
        <v>108</v>
      </c>
      <c r="D152" s="181" t="s">
        <v>1</v>
      </c>
      <c r="E152" s="152">
        <v>0.007</v>
      </c>
      <c r="F152" s="153">
        <f>E152*F148</f>
        <v>3.29</v>
      </c>
      <c r="G152" s="38"/>
      <c r="H152" s="89"/>
      <c r="I152" s="130"/>
      <c r="J152" s="130"/>
      <c r="K152" s="130"/>
      <c r="L152" s="130"/>
      <c r="M152" s="89"/>
      <c r="N152" s="154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</row>
    <row r="153" spans="1:256" s="9" customFormat="1" ht="57">
      <c r="A153" s="255">
        <v>15</v>
      </c>
      <c r="B153" s="32" t="s">
        <v>58</v>
      </c>
      <c r="C153" s="51" t="s">
        <v>243</v>
      </c>
      <c r="D153" s="182" t="s">
        <v>59</v>
      </c>
      <c r="E153" s="47"/>
      <c r="F153" s="68">
        <v>12.5</v>
      </c>
      <c r="G153" s="47"/>
      <c r="H153" s="47"/>
      <c r="I153" s="47"/>
      <c r="J153" s="47"/>
      <c r="K153" s="47"/>
      <c r="L153" s="47"/>
      <c r="M153" s="47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69"/>
      <c r="AE153" s="70"/>
      <c r="AF153" s="71"/>
      <c r="AG153" s="72"/>
      <c r="AH153" s="73"/>
      <c r="AI153" s="73"/>
      <c r="AJ153" s="73"/>
      <c r="AK153" s="74"/>
      <c r="AL153" s="75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s="9" customFormat="1" ht="15.75">
      <c r="A154" s="255"/>
      <c r="B154" s="32"/>
      <c r="C154" s="58" t="s">
        <v>31</v>
      </c>
      <c r="D154" s="181" t="s">
        <v>27</v>
      </c>
      <c r="E154" s="76">
        <v>1.37</v>
      </c>
      <c r="F154" s="77">
        <f>E154*F153</f>
        <v>17.125</v>
      </c>
      <c r="G154" s="78"/>
      <c r="H154" s="78"/>
      <c r="I154" s="79"/>
      <c r="J154" s="80"/>
      <c r="K154" s="80"/>
      <c r="L154" s="80"/>
      <c r="M154" s="80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69"/>
      <c r="AE154" s="70"/>
      <c r="AF154" s="71"/>
      <c r="AG154" s="72"/>
      <c r="AH154" s="73"/>
      <c r="AI154" s="73"/>
      <c r="AJ154" s="73"/>
      <c r="AK154" s="74"/>
      <c r="AL154" s="75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  <c r="HV154" s="81"/>
      <c r="HW154" s="81"/>
      <c r="HX154" s="81"/>
      <c r="HY154" s="81"/>
      <c r="HZ154" s="81"/>
      <c r="IA154" s="81"/>
      <c r="IB154" s="81"/>
      <c r="IC154" s="81"/>
      <c r="ID154" s="81"/>
      <c r="IE154" s="81"/>
      <c r="IF154" s="81"/>
      <c r="IG154" s="81"/>
      <c r="IH154" s="81"/>
      <c r="II154" s="81"/>
      <c r="IJ154" s="81"/>
      <c r="IK154" s="81"/>
      <c r="IL154" s="81"/>
      <c r="IM154" s="81"/>
      <c r="IN154" s="81"/>
      <c r="IO154" s="81"/>
      <c r="IP154" s="81"/>
      <c r="IQ154" s="81"/>
      <c r="IR154" s="81"/>
      <c r="IS154" s="81"/>
      <c r="IT154" s="81"/>
      <c r="IU154" s="81"/>
      <c r="IV154" s="81"/>
    </row>
    <row r="155" spans="1:256" s="9" customFormat="1" ht="15.75">
      <c r="A155" s="255"/>
      <c r="B155" s="37"/>
      <c r="C155" s="83" t="s">
        <v>244</v>
      </c>
      <c r="D155" s="84" t="s">
        <v>22</v>
      </c>
      <c r="E155" s="76">
        <v>0.3</v>
      </c>
      <c r="F155" s="85">
        <f>F153*E155</f>
        <v>3.75</v>
      </c>
      <c r="G155" s="38"/>
      <c r="H155" s="38"/>
      <c r="I155" s="82"/>
      <c r="J155" s="38"/>
      <c r="K155" s="38"/>
      <c r="L155" s="38"/>
      <c r="M155" s="38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69"/>
      <c r="AE155" s="70"/>
      <c r="AF155" s="71"/>
      <c r="AG155" s="72"/>
      <c r="AH155" s="73"/>
      <c r="AI155" s="73"/>
      <c r="AJ155" s="73"/>
      <c r="AK155" s="74"/>
      <c r="AL155" s="75"/>
      <c r="AM155" s="81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</row>
    <row r="156" spans="1:256" s="9" customFormat="1" ht="15.75">
      <c r="A156" s="255"/>
      <c r="B156" s="37"/>
      <c r="C156" s="83" t="s">
        <v>138</v>
      </c>
      <c r="D156" s="84" t="s">
        <v>30</v>
      </c>
      <c r="E156" s="76">
        <v>1.1</v>
      </c>
      <c r="F156" s="85">
        <f>F153*E156</f>
        <v>13.750000000000002</v>
      </c>
      <c r="G156" s="242"/>
      <c r="H156" s="38"/>
      <c r="I156" s="82"/>
      <c r="J156" s="38"/>
      <c r="K156" s="38"/>
      <c r="L156" s="38"/>
      <c r="M156" s="38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69"/>
      <c r="AE156" s="70"/>
      <c r="AF156" s="71"/>
      <c r="AG156" s="72"/>
      <c r="AH156" s="73"/>
      <c r="AI156" s="73"/>
      <c r="AJ156" s="73"/>
      <c r="AK156" s="74"/>
      <c r="AL156" s="75"/>
      <c r="AM156" s="81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</row>
    <row r="157" spans="1:256" s="9" customFormat="1" ht="15.75">
      <c r="A157" s="255"/>
      <c r="B157" s="87"/>
      <c r="C157" s="83" t="s">
        <v>62</v>
      </c>
      <c r="D157" s="84" t="s">
        <v>1</v>
      </c>
      <c r="E157" s="76">
        <v>0.283</v>
      </c>
      <c r="F157" s="77">
        <f>E157*F153</f>
        <v>3.5374999999999996</v>
      </c>
      <c r="G157" s="88"/>
      <c r="H157" s="78"/>
      <c r="I157" s="88"/>
      <c r="J157" s="78"/>
      <c r="K157" s="89"/>
      <c r="L157" s="38"/>
      <c r="M157" s="38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69"/>
      <c r="AE157" s="70"/>
      <c r="AF157" s="71"/>
      <c r="AG157" s="72"/>
      <c r="AH157" s="73"/>
      <c r="AI157" s="73"/>
      <c r="AJ157" s="73"/>
      <c r="AK157" s="74"/>
      <c r="AL157" s="75"/>
      <c r="AM157" s="81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</row>
    <row r="158" spans="1:256" s="9" customFormat="1" ht="15.75">
      <c r="A158" s="255"/>
      <c r="B158" s="87"/>
      <c r="C158" s="83" t="s">
        <v>63</v>
      </c>
      <c r="D158" s="84" t="s">
        <v>1</v>
      </c>
      <c r="E158" s="76">
        <v>0.62</v>
      </c>
      <c r="F158" s="77">
        <f>E158*F153</f>
        <v>7.75</v>
      </c>
      <c r="G158" s="88"/>
      <c r="H158" s="38"/>
      <c r="I158" s="82"/>
      <c r="J158" s="38"/>
      <c r="K158" s="38"/>
      <c r="L158" s="38"/>
      <c r="M158" s="38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69"/>
      <c r="AE158" s="70"/>
      <c r="AF158" s="71"/>
      <c r="AG158" s="72"/>
      <c r="AH158" s="73"/>
      <c r="AI158" s="73"/>
      <c r="AJ158" s="73"/>
      <c r="AK158" s="74"/>
      <c r="AL158" s="75"/>
      <c r="AM158" s="81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  <c r="IL158" s="86"/>
      <c r="IM158" s="86"/>
      <c r="IN158" s="86"/>
      <c r="IO158" s="86"/>
      <c r="IP158" s="86"/>
      <c r="IQ158" s="86"/>
      <c r="IR158" s="86"/>
      <c r="IS158" s="86"/>
      <c r="IT158" s="86"/>
      <c r="IU158" s="86"/>
      <c r="IV158" s="86"/>
    </row>
    <row r="159" spans="1:256" s="9" customFormat="1" ht="57">
      <c r="A159" s="256">
        <v>16</v>
      </c>
      <c r="B159" s="121" t="s">
        <v>102</v>
      </c>
      <c r="C159" s="51" t="s">
        <v>139</v>
      </c>
      <c r="D159" s="186" t="s">
        <v>89</v>
      </c>
      <c r="E159" s="60"/>
      <c r="F159" s="35">
        <v>312</v>
      </c>
      <c r="G159" s="135"/>
      <c r="H159" s="136"/>
      <c r="I159" s="137"/>
      <c r="J159" s="137"/>
      <c r="K159" s="138"/>
      <c r="L159" s="135"/>
      <c r="M159" s="135"/>
      <c r="N159" s="39"/>
      <c r="O159" s="57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</row>
    <row r="160" spans="1:256" s="9" customFormat="1" ht="14.25">
      <c r="A160" s="256"/>
      <c r="B160" s="110"/>
      <c r="C160" s="128" t="s">
        <v>31</v>
      </c>
      <c r="D160" s="112" t="s">
        <v>27</v>
      </c>
      <c r="E160" s="62">
        <v>1.08</v>
      </c>
      <c r="F160" s="38">
        <f>F159*E160</f>
        <v>336.96000000000004</v>
      </c>
      <c r="G160" s="38"/>
      <c r="H160" s="38"/>
      <c r="I160" s="38"/>
      <c r="J160" s="38"/>
      <c r="K160" s="38"/>
      <c r="L160" s="38"/>
      <c r="M160" s="38"/>
      <c r="N160" s="39"/>
      <c r="O160" s="57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56" s="9" customFormat="1" ht="14.25">
      <c r="A161" s="256"/>
      <c r="B161" s="110"/>
      <c r="C161" s="132" t="s">
        <v>140</v>
      </c>
      <c r="D161" s="112" t="s">
        <v>43</v>
      </c>
      <c r="E161" s="241" t="s">
        <v>60</v>
      </c>
      <c r="F161" s="38">
        <f>F159</f>
        <v>312</v>
      </c>
      <c r="G161" s="113"/>
      <c r="H161" s="38"/>
      <c r="I161" s="82"/>
      <c r="J161" s="38"/>
      <c r="K161" s="38"/>
      <c r="L161" s="38"/>
      <c r="M161" s="38"/>
      <c r="N161" s="39"/>
      <c r="O161" s="57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/>
    </row>
    <row r="162" spans="1:256" s="9" customFormat="1" ht="14.25">
      <c r="A162" s="256"/>
      <c r="B162" s="110"/>
      <c r="C162" s="132" t="s">
        <v>90</v>
      </c>
      <c r="D162" s="112" t="s">
        <v>30</v>
      </c>
      <c r="E162" s="62">
        <v>0.036</v>
      </c>
      <c r="F162" s="38">
        <f>F159*E162</f>
        <v>11.232</v>
      </c>
      <c r="G162" s="113"/>
      <c r="H162" s="38"/>
      <c r="I162" s="82"/>
      <c r="J162" s="38"/>
      <c r="K162" s="38"/>
      <c r="L162" s="38"/>
      <c r="M162" s="38"/>
      <c r="N162" s="39"/>
      <c r="O162" s="57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</row>
    <row r="163" spans="1:256" s="9" customFormat="1" ht="15">
      <c r="A163" s="256"/>
      <c r="B163" s="110"/>
      <c r="C163" s="132" t="s">
        <v>76</v>
      </c>
      <c r="D163" s="112" t="s">
        <v>1</v>
      </c>
      <c r="E163" s="139">
        <v>0.0452</v>
      </c>
      <c r="F163" s="38">
        <f>E163*F159</f>
        <v>14.1024</v>
      </c>
      <c r="G163" s="38"/>
      <c r="H163" s="38"/>
      <c r="I163" s="38"/>
      <c r="J163" s="38"/>
      <c r="K163" s="38"/>
      <c r="L163" s="38"/>
      <c r="M163" s="38"/>
      <c r="N163" s="39"/>
      <c r="O163" s="57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  <c r="IV163" s="39"/>
    </row>
    <row r="164" spans="1:256" s="9" customFormat="1" ht="15">
      <c r="A164" s="256"/>
      <c r="B164" s="110"/>
      <c r="C164" s="132" t="s">
        <v>77</v>
      </c>
      <c r="D164" s="112" t="s">
        <v>1</v>
      </c>
      <c r="E164" s="139">
        <v>0.0466</v>
      </c>
      <c r="F164" s="38">
        <f>E164*F159</f>
        <v>14.539200000000001</v>
      </c>
      <c r="G164" s="38"/>
      <c r="H164" s="38"/>
      <c r="I164" s="38"/>
      <c r="J164" s="38"/>
      <c r="K164" s="38"/>
      <c r="L164" s="38"/>
      <c r="M164" s="38"/>
      <c r="N164" s="39"/>
      <c r="O164" s="57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</row>
    <row r="165" spans="1:256" s="9" customFormat="1" ht="71.25">
      <c r="A165" s="255">
        <v>17</v>
      </c>
      <c r="B165" s="32" t="s">
        <v>36</v>
      </c>
      <c r="C165" s="51" t="s">
        <v>142</v>
      </c>
      <c r="D165" s="182" t="s">
        <v>30</v>
      </c>
      <c r="E165" s="34"/>
      <c r="F165" s="35">
        <v>150</v>
      </c>
      <c r="G165" s="181"/>
      <c r="H165" s="181"/>
      <c r="I165" s="181"/>
      <c r="J165" s="181"/>
      <c r="K165" s="181"/>
      <c r="L165" s="52"/>
      <c r="M165" s="53"/>
      <c r="N165" s="36">
        <f>5946*0.5*0.6</f>
        <v>1783.8</v>
      </c>
      <c r="O165" s="5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  <c r="FD165" s="36"/>
      <c r="FE165" s="36"/>
      <c r="FF165" s="36"/>
      <c r="FG165" s="36"/>
      <c r="FH165" s="36"/>
      <c r="FI165" s="36"/>
      <c r="FJ165" s="36"/>
      <c r="FK165" s="36"/>
      <c r="FL165" s="36"/>
      <c r="FM165" s="36"/>
      <c r="FN165" s="36"/>
      <c r="FO165" s="36"/>
      <c r="FP165" s="36"/>
      <c r="FQ165" s="36"/>
      <c r="FR165" s="36"/>
      <c r="FS165" s="36"/>
      <c r="FT165" s="36"/>
      <c r="FU165" s="36"/>
      <c r="FV165" s="36"/>
      <c r="FW165" s="36"/>
      <c r="FX165" s="36"/>
      <c r="FY165" s="36"/>
      <c r="FZ165" s="36"/>
      <c r="GA165" s="36"/>
      <c r="GB165" s="36"/>
      <c r="GC165" s="36"/>
      <c r="GD165" s="36"/>
      <c r="GE165" s="36"/>
      <c r="GF165" s="36"/>
      <c r="GG165" s="36"/>
      <c r="GH165" s="36"/>
      <c r="GI165" s="36"/>
      <c r="GJ165" s="36"/>
      <c r="GK165" s="36"/>
      <c r="GL165" s="36"/>
      <c r="GM165" s="36"/>
      <c r="GN165" s="36"/>
      <c r="GO165" s="36"/>
      <c r="GP165" s="36"/>
      <c r="GQ165" s="36"/>
      <c r="GR165" s="36"/>
      <c r="GS165" s="36"/>
      <c r="GT165" s="36"/>
      <c r="GU165" s="36"/>
      <c r="GV165" s="36"/>
      <c r="GW165" s="36"/>
      <c r="GX165" s="36"/>
      <c r="GY165" s="36"/>
      <c r="GZ165" s="36"/>
      <c r="HA165" s="36"/>
      <c r="HB165" s="36"/>
      <c r="HC165" s="36"/>
      <c r="HD165" s="36"/>
      <c r="HE165" s="36"/>
      <c r="HF165" s="36"/>
      <c r="HG165" s="36"/>
      <c r="HH165" s="36"/>
      <c r="HI165" s="36"/>
      <c r="HJ165" s="36"/>
      <c r="HK165" s="36"/>
      <c r="HL165" s="36"/>
      <c r="HM165" s="36"/>
      <c r="HN165" s="36"/>
      <c r="HO165" s="36"/>
      <c r="HP165" s="36"/>
      <c r="HQ165" s="36"/>
      <c r="HR165" s="36"/>
      <c r="HS165" s="36"/>
      <c r="HT165" s="36"/>
      <c r="HU165" s="36"/>
      <c r="HV165" s="36"/>
      <c r="HW165" s="36"/>
      <c r="HX165" s="36"/>
      <c r="HY165" s="36"/>
      <c r="HZ165" s="36"/>
      <c r="IA165" s="36"/>
      <c r="IB165" s="36"/>
      <c r="IC165" s="36"/>
      <c r="ID165" s="36"/>
      <c r="IE165" s="36"/>
      <c r="IF165" s="36"/>
      <c r="IG165" s="36"/>
      <c r="IH165" s="36"/>
      <c r="II165" s="36"/>
      <c r="IJ165" s="36"/>
      <c r="IK165" s="36"/>
      <c r="IL165" s="36"/>
      <c r="IM165" s="36"/>
      <c r="IN165" s="36"/>
      <c r="IO165" s="36"/>
      <c r="IP165" s="36"/>
      <c r="IQ165" s="36"/>
      <c r="IR165" s="36"/>
      <c r="IS165" s="36"/>
      <c r="IT165" s="36"/>
      <c r="IU165" s="36"/>
      <c r="IV165" s="36"/>
    </row>
    <row r="166" spans="1:256" s="9" customFormat="1" ht="14.25">
      <c r="A166" s="255"/>
      <c r="B166" s="37"/>
      <c r="C166" s="55" t="s">
        <v>37</v>
      </c>
      <c r="D166" s="181" t="s">
        <v>27</v>
      </c>
      <c r="E166" s="181">
        <v>0.0608</v>
      </c>
      <c r="F166" s="56">
        <f>E166*F165</f>
        <v>9.12</v>
      </c>
      <c r="G166" s="181"/>
      <c r="H166" s="181"/>
      <c r="I166" s="38"/>
      <c r="J166" s="38"/>
      <c r="K166" s="181"/>
      <c r="L166" s="52"/>
      <c r="M166" s="59"/>
      <c r="N166" s="39"/>
      <c r="O166" s="57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/>
    </row>
    <row r="167" spans="1:256" s="9" customFormat="1" ht="14.25">
      <c r="A167" s="255"/>
      <c r="B167" s="37"/>
      <c r="C167" s="58" t="s">
        <v>38</v>
      </c>
      <c r="D167" s="181" t="s">
        <v>28</v>
      </c>
      <c r="E167" s="181">
        <v>0.143</v>
      </c>
      <c r="F167" s="38">
        <f>E167*F165</f>
        <v>21.45</v>
      </c>
      <c r="G167" s="181"/>
      <c r="H167" s="181"/>
      <c r="I167" s="181"/>
      <c r="J167" s="181"/>
      <c r="K167" s="38"/>
      <c r="L167" s="59"/>
      <c r="M167" s="59"/>
      <c r="N167" s="39"/>
      <c r="O167" s="57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</row>
    <row r="168" spans="1:256" s="9" customFormat="1" ht="14.25">
      <c r="A168" s="255"/>
      <c r="B168" s="37"/>
      <c r="C168" s="55" t="s">
        <v>32</v>
      </c>
      <c r="D168" s="181" t="s">
        <v>1</v>
      </c>
      <c r="E168" s="181">
        <v>0.00689</v>
      </c>
      <c r="F168" s="56">
        <f>E168*F165</f>
        <v>1.0335</v>
      </c>
      <c r="G168" s="181"/>
      <c r="H168" s="181"/>
      <c r="I168" s="181"/>
      <c r="J168" s="181"/>
      <c r="K168" s="38"/>
      <c r="L168" s="59"/>
      <c r="M168" s="59"/>
      <c r="N168" s="39"/>
      <c r="O168" s="57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/>
      <c r="IA168" s="39"/>
      <c r="IB168" s="39"/>
      <c r="IC168" s="39"/>
      <c r="ID168" s="39"/>
      <c r="IE168" s="39"/>
      <c r="IF168" s="39"/>
      <c r="IG168" s="39"/>
      <c r="IH168" s="39"/>
      <c r="II168" s="39"/>
      <c r="IJ168" s="39"/>
      <c r="IK168" s="39"/>
      <c r="IL168" s="39"/>
      <c r="IM168" s="39"/>
      <c r="IN168" s="39"/>
      <c r="IO168" s="39"/>
      <c r="IP168" s="39"/>
      <c r="IQ168" s="39"/>
      <c r="IR168" s="39"/>
      <c r="IS168" s="39"/>
      <c r="IT168" s="39"/>
      <c r="IU168" s="39"/>
      <c r="IV168" s="39"/>
    </row>
    <row r="169" spans="1:256" s="50" customFormat="1" ht="15.75">
      <c r="A169" s="182">
        <v>18</v>
      </c>
      <c r="B169" s="32" t="s">
        <v>34</v>
      </c>
      <c r="C169" s="46" t="s">
        <v>141</v>
      </c>
      <c r="D169" s="182" t="s">
        <v>22</v>
      </c>
      <c r="E169" s="47"/>
      <c r="F169" s="48">
        <f>F165*1.6</f>
        <v>240</v>
      </c>
      <c r="G169" s="47"/>
      <c r="H169" s="182"/>
      <c r="I169" s="182"/>
      <c r="J169" s="182"/>
      <c r="K169" s="182"/>
      <c r="L169" s="38"/>
      <c r="M169" s="38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</row>
    <row r="170" spans="1:256" s="50" customFormat="1" ht="42.75">
      <c r="A170" s="182">
        <v>19</v>
      </c>
      <c r="B170" s="32" t="s">
        <v>21</v>
      </c>
      <c r="C170" s="51" t="s">
        <v>143</v>
      </c>
      <c r="D170" s="182" t="s">
        <v>23</v>
      </c>
      <c r="E170" s="47"/>
      <c r="F170" s="48">
        <v>19</v>
      </c>
      <c r="G170" s="136"/>
      <c r="H170" s="35"/>
      <c r="I170" s="35"/>
      <c r="J170" s="35"/>
      <c r="K170" s="35"/>
      <c r="L170" s="38"/>
      <c r="M170" s="38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</row>
    <row r="171" spans="1:256" s="50" customFormat="1" ht="15.75">
      <c r="A171" s="182">
        <v>20</v>
      </c>
      <c r="B171" s="32" t="s">
        <v>21</v>
      </c>
      <c r="C171" s="51" t="s">
        <v>144</v>
      </c>
      <c r="D171" s="182" t="s">
        <v>43</v>
      </c>
      <c r="E171" s="47"/>
      <c r="F171" s="48">
        <v>1500</v>
      </c>
      <c r="G171" s="136"/>
      <c r="H171" s="35"/>
      <c r="I171" s="35"/>
      <c r="J171" s="35"/>
      <c r="K171" s="35"/>
      <c r="L171" s="38"/>
      <c r="M171" s="38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</row>
    <row r="172" spans="1:256" s="9" customFormat="1" ht="42.75">
      <c r="A172" s="260">
        <v>21</v>
      </c>
      <c r="B172" s="32" t="s">
        <v>145</v>
      </c>
      <c r="C172" s="51" t="s">
        <v>146</v>
      </c>
      <c r="D172" s="182" t="s">
        <v>22</v>
      </c>
      <c r="E172" s="106"/>
      <c r="F172" s="34">
        <v>1.7688</v>
      </c>
      <c r="G172" s="106"/>
      <c r="H172" s="182"/>
      <c r="I172" s="182"/>
      <c r="J172" s="106"/>
      <c r="K172" s="182"/>
      <c r="L172" s="106"/>
      <c r="M172" s="106"/>
      <c r="N172" s="127"/>
      <c r="O172" s="127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  <c r="GI172" s="65"/>
      <c r="GJ172" s="65"/>
      <c r="GK172" s="65"/>
      <c r="GL172" s="65"/>
      <c r="GM172" s="65"/>
      <c r="GN172" s="65"/>
      <c r="GO172" s="65"/>
      <c r="GP172" s="65"/>
      <c r="GQ172" s="65"/>
      <c r="GR172" s="65"/>
      <c r="GS172" s="65"/>
      <c r="GT172" s="65"/>
      <c r="GU172" s="65"/>
      <c r="GV172" s="65"/>
      <c r="GW172" s="65"/>
      <c r="GX172" s="65"/>
      <c r="GY172" s="65"/>
      <c r="GZ172" s="65"/>
      <c r="HA172" s="65"/>
      <c r="HB172" s="65"/>
      <c r="HC172" s="65"/>
      <c r="HD172" s="65"/>
      <c r="HE172" s="65"/>
      <c r="HF172" s="65"/>
      <c r="HG172" s="65"/>
      <c r="HH172" s="65"/>
      <c r="HI172" s="65"/>
      <c r="HJ172" s="65"/>
      <c r="HK172" s="65"/>
      <c r="HL172" s="65"/>
      <c r="HM172" s="65"/>
      <c r="HN172" s="65"/>
      <c r="HO172" s="65"/>
      <c r="HP172" s="65"/>
      <c r="HQ172" s="65"/>
      <c r="HR172" s="65"/>
      <c r="HS172" s="65"/>
      <c r="HT172" s="65"/>
      <c r="HU172" s="65"/>
      <c r="HV172" s="65"/>
      <c r="HW172" s="65"/>
      <c r="HX172" s="65"/>
      <c r="HY172" s="65"/>
      <c r="HZ172" s="65"/>
      <c r="IA172" s="65"/>
      <c r="IB172" s="65"/>
      <c r="IC172" s="65"/>
      <c r="ID172" s="65"/>
      <c r="IE172" s="65"/>
      <c r="IF172" s="65"/>
      <c r="IG172" s="65"/>
      <c r="IH172" s="65"/>
      <c r="II172" s="65"/>
      <c r="IJ172" s="65"/>
      <c r="IK172" s="65"/>
      <c r="IL172" s="65"/>
      <c r="IM172" s="65"/>
      <c r="IN172" s="65"/>
      <c r="IO172" s="65"/>
      <c r="IP172" s="65"/>
      <c r="IQ172" s="65"/>
      <c r="IR172" s="65"/>
      <c r="IS172" s="65"/>
      <c r="IT172" s="65"/>
      <c r="IU172" s="65"/>
      <c r="IV172" s="65"/>
    </row>
    <row r="173" spans="1:256" s="9" customFormat="1" ht="15.75">
      <c r="A173" s="260"/>
      <c r="B173" s="37"/>
      <c r="C173" s="58" t="s">
        <v>37</v>
      </c>
      <c r="D173" s="181" t="s">
        <v>27</v>
      </c>
      <c r="E173" s="181">
        <v>22.6</v>
      </c>
      <c r="F173" s="56">
        <f>E173*F172</f>
        <v>39.97488</v>
      </c>
      <c r="G173" s="181"/>
      <c r="H173" s="181"/>
      <c r="I173" s="100"/>
      <c r="J173" s="38"/>
      <c r="K173" s="181"/>
      <c r="L173" s="181"/>
      <c r="M173" s="38"/>
      <c r="N173" s="127"/>
      <c r="O173" s="127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s="9" customFormat="1" ht="14.25">
      <c r="A174" s="260"/>
      <c r="B174" s="37"/>
      <c r="C174" s="58" t="s">
        <v>157</v>
      </c>
      <c r="D174" s="181" t="s">
        <v>22</v>
      </c>
      <c r="E174" s="181" t="s">
        <v>60</v>
      </c>
      <c r="F174" s="40">
        <v>1.7368</v>
      </c>
      <c r="G174" s="38"/>
      <c r="H174" s="38"/>
      <c r="I174" s="38"/>
      <c r="J174" s="38"/>
      <c r="K174" s="38"/>
      <c r="L174" s="38"/>
      <c r="M174" s="38"/>
      <c r="N174" s="127"/>
      <c r="O174" s="127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9" customFormat="1" ht="15.75">
      <c r="A175" s="260"/>
      <c r="B175" s="37"/>
      <c r="C175" s="58" t="s">
        <v>147</v>
      </c>
      <c r="D175" s="181" t="s">
        <v>123</v>
      </c>
      <c r="E175" s="181" t="s">
        <v>60</v>
      </c>
      <c r="F175" s="56">
        <v>774.6</v>
      </c>
      <c r="G175" s="157"/>
      <c r="H175" s="38"/>
      <c r="I175" s="35"/>
      <c r="J175" s="35"/>
      <c r="K175" s="35"/>
      <c r="L175" s="38"/>
      <c r="M175" s="38"/>
      <c r="N175" s="127"/>
      <c r="O175" s="127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9" customFormat="1" ht="15.75">
      <c r="A176" s="260"/>
      <c r="B176" s="37"/>
      <c r="C176" s="58" t="s">
        <v>148</v>
      </c>
      <c r="D176" s="181" t="s">
        <v>123</v>
      </c>
      <c r="E176" s="181" t="s">
        <v>60</v>
      </c>
      <c r="F176" s="56">
        <v>280</v>
      </c>
      <c r="G176" s="157"/>
      <c r="H176" s="38"/>
      <c r="I176" s="35"/>
      <c r="J176" s="35"/>
      <c r="K176" s="35"/>
      <c r="L176" s="38"/>
      <c r="M176" s="38"/>
      <c r="N176" s="127"/>
      <c r="O176" s="127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9" customFormat="1" ht="15.75">
      <c r="A177" s="260"/>
      <c r="B177" s="37"/>
      <c r="C177" s="58" t="s">
        <v>149</v>
      </c>
      <c r="D177" s="181" t="s">
        <v>123</v>
      </c>
      <c r="E177" s="181" t="s">
        <v>60</v>
      </c>
      <c r="F177" s="56">
        <v>32.4</v>
      </c>
      <c r="G177" s="157"/>
      <c r="H177" s="38"/>
      <c r="I177" s="35"/>
      <c r="J177" s="35"/>
      <c r="K177" s="35"/>
      <c r="L177" s="38"/>
      <c r="M177" s="38"/>
      <c r="N177" s="127"/>
      <c r="O177" s="127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9" customFormat="1" ht="15.75">
      <c r="A178" s="260"/>
      <c r="B178" s="37"/>
      <c r="C178" s="58" t="s">
        <v>150</v>
      </c>
      <c r="D178" s="181" t="s">
        <v>123</v>
      </c>
      <c r="E178" s="181" t="s">
        <v>60</v>
      </c>
      <c r="F178" s="56">
        <v>192.6</v>
      </c>
      <c r="G178" s="157"/>
      <c r="H178" s="38"/>
      <c r="I178" s="35"/>
      <c r="J178" s="35"/>
      <c r="K178" s="35"/>
      <c r="L178" s="38"/>
      <c r="M178" s="38"/>
      <c r="N178" s="127"/>
      <c r="O178" s="127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9" customFormat="1" ht="15.75">
      <c r="A179" s="260"/>
      <c r="B179" s="37"/>
      <c r="C179" s="58" t="s">
        <v>151</v>
      </c>
      <c r="D179" s="181" t="s">
        <v>123</v>
      </c>
      <c r="E179" s="181" t="s">
        <v>60</v>
      </c>
      <c r="F179" s="56">
        <v>147.8</v>
      </c>
      <c r="G179" s="157"/>
      <c r="H179" s="38"/>
      <c r="I179" s="35"/>
      <c r="J179" s="35"/>
      <c r="K179" s="35"/>
      <c r="L179" s="38"/>
      <c r="M179" s="38"/>
      <c r="N179" s="127"/>
      <c r="O179" s="127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256" s="9" customFormat="1" ht="15.75">
      <c r="A180" s="260"/>
      <c r="B180" s="37"/>
      <c r="C180" s="58" t="s">
        <v>152</v>
      </c>
      <c r="D180" s="181" t="s">
        <v>123</v>
      </c>
      <c r="E180" s="181" t="s">
        <v>60</v>
      </c>
      <c r="F180" s="56">
        <v>197.6</v>
      </c>
      <c r="G180" s="157"/>
      <c r="H180" s="38"/>
      <c r="I180" s="35"/>
      <c r="J180" s="35"/>
      <c r="K180" s="35"/>
      <c r="L180" s="38"/>
      <c r="M180" s="38"/>
      <c r="N180" s="127"/>
      <c r="O180" s="127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  <c r="IV180" s="39"/>
    </row>
    <row r="181" spans="1:256" s="9" customFormat="1" ht="15.75">
      <c r="A181" s="260"/>
      <c r="B181" s="37"/>
      <c r="C181" s="58" t="s">
        <v>153</v>
      </c>
      <c r="D181" s="181" t="s">
        <v>123</v>
      </c>
      <c r="E181" s="181" t="s">
        <v>60</v>
      </c>
      <c r="F181" s="56">
        <v>109.2</v>
      </c>
      <c r="G181" s="157"/>
      <c r="H181" s="38"/>
      <c r="I181" s="35"/>
      <c r="J181" s="35"/>
      <c r="K181" s="35"/>
      <c r="L181" s="38"/>
      <c r="M181" s="38"/>
      <c r="N181" s="127"/>
      <c r="O181" s="127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</row>
    <row r="182" spans="1:256" s="9" customFormat="1" ht="15.75">
      <c r="A182" s="260"/>
      <c r="B182" s="37"/>
      <c r="C182" s="58" t="s">
        <v>154</v>
      </c>
      <c r="D182" s="181" t="s">
        <v>123</v>
      </c>
      <c r="E182" s="181" t="s">
        <v>60</v>
      </c>
      <c r="F182" s="56">
        <v>2.6</v>
      </c>
      <c r="G182" s="157"/>
      <c r="H182" s="38"/>
      <c r="I182" s="35"/>
      <c r="J182" s="35"/>
      <c r="K182" s="35"/>
      <c r="L182" s="38"/>
      <c r="M182" s="38"/>
      <c r="N182" s="127"/>
      <c r="O182" s="127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</row>
    <row r="183" spans="1:256" s="9" customFormat="1" ht="28.5">
      <c r="A183" s="260"/>
      <c r="B183" s="37"/>
      <c r="C183" s="58" t="s">
        <v>155</v>
      </c>
      <c r="D183" s="240" t="s">
        <v>43</v>
      </c>
      <c r="E183" s="181" t="s">
        <v>60</v>
      </c>
      <c r="F183" s="56">
        <v>6</v>
      </c>
      <c r="G183" s="157"/>
      <c r="H183" s="38"/>
      <c r="I183" s="38"/>
      <c r="J183" s="38"/>
      <c r="K183" s="38"/>
      <c r="L183" s="38"/>
      <c r="M183" s="38"/>
      <c r="N183" s="127"/>
      <c r="O183" s="127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  <c r="IV183" s="39"/>
    </row>
    <row r="184" spans="1:256" s="9" customFormat="1" ht="15.75">
      <c r="A184" s="260"/>
      <c r="B184" s="37"/>
      <c r="C184" s="58" t="s">
        <v>156</v>
      </c>
      <c r="D184" s="181" t="s">
        <v>43</v>
      </c>
      <c r="E184" s="181" t="s">
        <v>60</v>
      </c>
      <c r="F184" s="56">
        <v>2.4</v>
      </c>
      <c r="G184" s="157"/>
      <c r="H184" s="38"/>
      <c r="I184" s="35"/>
      <c r="J184" s="35"/>
      <c r="K184" s="35"/>
      <c r="L184" s="38"/>
      <c r="M184" s="38"/>
      <c r="N184" s="127"/>
      <c r="O184" s="127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s="9" customFormat="1" ht="14.25">
      <c r="A185" s="260"/>
      <c r="B185" s="37"/>
      <c r="C185" s="58" t="s">
        <v>118</v>
      </c>
      <c r="D185" s="181" t="s">
        <v>1</v>
      </c>
      <c r="E185" s="181">
        <v>1.33</v>
      </c>
      <c r="F185" s="56">
        <f>E185*F172</f>
        <v>2.352504</v>
      </c>
      <c r="G185" s="181"/>
      <c r="H185" s="181"/>
      <c r="I185" s="181"/>
      <c r="J185" s="181"/>
      <c r="K185" s="181"/>
      <c r="L185" s="38"/>
      <c r="M185" s="38"/>
      <c r="N185" s="127"/>
      <c r="O185" s="127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</row>
    <row r="186" spans="1:256" s="9" customFormat="1" ht="14.25">
      <c r="A186" s="260"/>
      <c r="B186" s="37"/>
      <c r="C186" s="58" t="s">
        <v>118</v>
      </c>
      <c r="D186" s="181" t="s">
        <v>1</v>
      </c>
      <c r="E186" s="181">
        <v>2.78</v>
      </c>
      <c r="F186" s="56">
        <f>E186*F172</f>
        <v>4.917263999999999</v>
      </c>
      <c r="G186" s="38"/>
      <c r="H186" s="38"/>
      <c r="I186" s="38"/>
      <c r="J186" s="38"/>
      <c r="K186" s="38"/>
      <c r="L186" s="38"/>
      <c r="M186" s="38"/>
      <c r="N186" s="127"/>
      <c r="O186" s="127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256" s="9" customFormat="1" ht="28.5">
      <c r="A187" s="260">
        <v>22</v>
      </c>
      <c r="B187" s="32" t="s">
        <v>145</v>
      </c>
      <c r="C187" s="51" t="s">
        <v>162</v>
      </c>
      <c r="D187" s="182" t="s">
        <v>22</v>
      </c>
      <c r="E187" s="106"/>
      <c r="F187" s="34">
        <v>0.0934</v>
      </c>
      <c r="G187" s="106"/>
      <c r="H187" s="182"/>
      <c r="I187" s="182"/>
      <c r="J187" s="106"/>
      <c r="K187" s="182"/>
      <c r="L187" s="106"/>
      <c r="M187" s="106"/>
      <c r="N187" s="127"/>
      <c r="O187" s="127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</row>
    <row r="188" spans="1:256" s="9" customFormat="1" ht="15.75">
      <c r="A188" s="260"/>
      <c r="B188" s="37"/>
      <c r="C188" s="58" t="s">
        <v>37</v>
      </c>
      <c r="D188" s="181" t="s">
        <v>27</v>
      </c>
      <c r="E188" s="181">
        <v>22.6</v>
      </c>
      <c r="F188" s="56">
        <f>E188*F187</f>
        <v>2.11084</v>
      </c>
      <c r="G188" s="181"/>
      <c r="H188" s="181"/>
      <c r="I188" s="100"/>
      <c r="J188" s="38"/>
      <c r="K188" s="181"/>
      <c r="L188" s="181"/>
      <c r="M188" s="38"/>
      <c r="N188" s="127"/>
      <c r="O188" s="127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/>
      <c r="HX188" s="39"/>
      <c r="HY188" s="39"/>
      <c r="HZ188" s="39"/>
      <c r="IA188" s="39"/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/>
      <c r="IU188" s="39"/>
      <c r="IV188" s="39"/>
    </row>
    <row r="189" spans="1:256" s="9" customFormat="1" ht="14.25">
      <c r="A189" s="260"/>
      <c r="B189" s="37"/>
      <c r="C189" s="58" t="s">
        <v>157</v>
      </c>
      <c r="D189" s="181" t="s">
        <v>22</v>
      </c>
      <c r="E189" s="181" t="s">
        <v>60</v>
      </c>
      <c r="F189" s="40">
        <f>F187</f>
        <v>0.0934</v>
      </c>
      <c r="G189" s="38"/>
      <c r="H189" s="38"/>
      <c r="I189" s="38"/>
      <c r="J189" s="38"/>
      <c r="K189" s="38"/>
      <c r="L189" s="38"/>
      <c r="M189" s="38"/>
      <c r="N189" s="127"/>
      <c r="O189" s="127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</row>
    <row r="190" spans="1:256" s="9" customFormat="1" ht="15.75">
      <c r="A190" s="260"/>
      <c r="B190" s="37"/>
      <c r="C190" s="58" t="s">
        <v>163</v>
      </c>
      <c r="D190" s="181" t="s">
        <v>123</v>
      </c>
      <c r="E190" s="181" t="s">
        <v>60</v>
      </c>
      <c r="F190" s="56">
        <v>75.4</v>
      </c>
      <c r="G190" s="157"/>
      <c r="H190" s="38"/>
      <c r="I190" s="35"/>
      <c r="J190" s="35"/>
      <c r="K190" s="35"/>
      <c r="L190" s="38"/>
      <c r="M190" s="38"/>
      <c r="N190" s="127"/>
      <c r="O190" s="127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</row>
    <row r="191" spans="1:256" s="9" customFormat="1" ht="15.75">
      <c r="A191" s="260"/>
      <c r="B191" s="37"/>
      <c r="C191" s="58" t="s">
        <v>149</v>
      </c>
      <c r="D191" s="181" t="s">
        <v>123</v>
      </c>
      <c r="E191" s="181" t="s">
        <v>60</v>
      </c>
      <c r="F191" s="56">
        <v>12.8</v>
      </c>
      <c r="G191" s="157"/>
      <c r="H191" s="38"/>
      <c r="I191" s="35"/>
      <c r="J191" s="35"/>
      <c r="K191" s="35"/>
      <c r="L191" s="38"/>
      <c r="M191" s="38"/>
      <c r="N191" s="127"/>
      <c r="O191" s="127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</row>
    <row r="192" spans="1:256" s="9" customFormat="1" ht="15.75">
      <c r="A192" s="260"/>
      <c r="B192" s="37"/>
      <c r="C192" s="58" t="s">
        <v>154</v>
      </c>
      <c r="D192" s="181" t="s">
        <v>123</v>
      </c>
      <c r="E192" s="181" t="s">
        <v>60</v>
      </c>
      <c r="F192" s="56">
        <v>5.2</v>
      </c>
      <c r="G192" s="157"/>
      <c r="H192" s="38"/>
      <c r="I192" s="35"/>
      <c r="J192" s="35"/>
      <c r="K192" s="35"/>
      <c r="L192" s="38"/>
      <c r="M192" s="38"/>
      <c r="N192" s="127"/>
      <c r="O192" s="127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  <c r="IV192" s="39"/>
    </row>
    <row r="193" spans="1:256" s="9" customFormat="1" ht="14.25">
      <c r="A193" s="260"/>
      <c r="B193" s="37"/>
      <c r="C193" s="58" t="s">
        <v>118</v>
      </c>
      <c r="D193" s="181" t="s">
        <v>1</v>
      </c>
      <c r="E193" s="181">
        <v>1.33</v>
      </c>
      <c r="F193" s="56">
        <f>E193*F187</f>
        <v>0.124222</v>
      </c>
      <c r="G193" s="181"/>
      <c r="H193" s="181"/>
      <c r="I193" s="181"/>
      <c r="J193" s="181"/>
      <c r="K193" s="181"/>
      <c r="L193" s="38"/>
      <c r="M193" s="38"/>
      <c r="N193" s="127"/>
      <c r="O193" s="127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</row>
    <row r="194" spans="1:256" s="9" customFormat="1" ht="14.25">
      <c r="A194" s="260"/>
      <c r="B194" s="37"/>
      <c r="C194" s="58" t="s">
        <v>118</v>
      </c>
      <c r="D194" s="181" t="s">
        <v>1</v>
      </c>
      <c r="E194" s="181">
        <v>2.78</v>
      </c>
      <c r="F194" s="56">
        <f>E194*F187</f>
        <v>0.259652</v>
      </c>
      <c r="G194" s="38"/>
      <c r="H194" s="38"/>
      <c r="I194" s="38"/>
      <c r="J194" s="38"/>
      <c r="K194" s="38"/>
      <c r="L194" s="38"/>
      <c r="M194" s="38"/>
      <c r="N194" s="127"/>
      <c r="O194" s="127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</row>
    <row r="195" spans="1:256" s="9" customFormat="1" ht="28.5">
      <c r="A195" s="255">
        <v>23</v>
      </c>
      <c r="B195" s="32" t="s">
        <v>158</v>
      </c>
      <c r="C195" s="51" t="s">
        <v>160</v>
      </c>
      <c r="D195" s="182" t="s">
        <v>106</v>
      </c>
      <c r="E195" s="158"/>
      <c r="F195" s="35">
        <v>66</v>
      </c>
      <c r="G195" s="106"/>
      <c r="H195" s="182"/>
      <c r="I195" s="182"/>
      <c r="J195" s="182"/>
      <c r="K195" s="106"/>
      <c r="L195" s="106"/>
      <c r="M195" s="106"/>
      <c r="N195" s="93"/>
      <c r="O195" s="93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  <c r="EQ195" s="65"/>
      <c r="ER195" s="65"/>
      <c r="ES195" s="65"/>
      <c r="ET195" s="65"/>
      <c r="EU195" s="65"/>
      <c r="EV195" s="65"/>
      <c r="EW195" s="65"/>
      <c r="EX195" s="65"/>
      <c r="EY195" s="65"/>
      <c r="EZ195" s="65"/>
      <c r="FA195" s="65"/>
      <c r="FB195" s="65"/>
      <c r="FC195" s="65"/>
      <c r="FD195" s="65"/>
      <c r="FE195" s="65"/>
      <c r="FF195" s="65"/>
      <c r="FG195" s="65"/>
      <c r="FH195" s="65"/>
      <c r="FI195" s="65"/>
      <c r="FJ195" s="65"/>
      <c r="FK195" s="65"/>
      <c r="FL195" s="65"/>
      <c r="FM195" s="65"/>
      <c r="FN195" s="65"/>
      <c r="FO195" s="65"/>
      <c r="FP195" s="65"/>
      <c r="FQ195" s="65"/>
      <c r="FR195" s="65"/>
      <c r="FS195" s="65"/>
      <c r="FT195" s="65"/>
      <c r="FU195" s="65"/>
      <c r="FV195" s="65"/>
      <c r="FW195" s="65"/>
      <c r="FX195" s="65"/>
      <c r="FY195" s="65"/>
      <c r="FZ195" s="65"/>
      <c r="GA195" s="65"/>
      <c r="GB195" s="65"/>
      <c r="GC195" s="65"/>
      <c r="GD195" s="65"/>
      <c r="GE195" s="65"/>
      <c r="GF195" s="65"/>
      <c r="GG195" s="65"/>
      <c r="GH195" s="65"/>
      <c r="GI195" s="65"/>
      <c r="GJ195" s="65"/>
      <c r="GK195" s="65"/>
      <c r="GL195" s="65"/>
      <c r="GM195" s="65"/>
      <c r="GN195" s="65"/>
      <c r="GO195" s="65"/>
      <c r="GP195" s="65"/>
      <c r="GQ195" s="65"/>
      <c r="GR195" s="65"/>
      <c r="GS195" s="65"/>
      <c r="GT195" s="65"/>
      <c r="GU195" s="65"/>
      <c r="GV195" s="65"/>
      <c r="GW195" s="65"/>
      <c r="GX195" s="65"/>
      <c r="GY195" s="65"/>
      <c r="GZ195" s="65"/>
      <c r="HA195" s="65"/>
      <c r="HB195" s="65"/>
      <c r="HC195" s="65"/>
      <c r="HD195" s="65"/>
      <c r="HE195" s="65"/>
      <c r="HF195" s="65"/>
      <c r="HG195" s="65"/>
      <c r="HH195" s="65"/>
      <c r="HI195" s="65"/>
      <c r="HJ195" s="65"/>
      <c r="HK195" s="65"/>
      <c r="HL195" s="65"/>
      <c r="HM195" s="65"/>
      <c r="HN195" s="65"/>
      <c r="HO195" s="65"/>
      <c r="HP195" s="65"/>
      <c r="HQ195" s="65"/>
      <c r="HR195" s="65"/>
      <c r="HS195" s="65"/>
      <c r="HT195" s="65"/>
      <c r="HU195" s="65"/>
      <c r="HV195" s="65"/>
      <c r="HW195" s="65"/>
      <c r="HX195" s="65"/>
      <c r="HY195" s="65"/>
      <c r="HZ195" s="65"/>
      <c r="IA195" s="65"/>
      <c r="IB195" s="65"/>
      <c r="IC195" s="65"/>
      <c r="ID195" s="65"/>
      <c r="IE195" s="65"/>
      <c r="IF195" s="65"/>
      <c r="IG195" s="65"/>
      <c r="IH195" s="65"/>
      <c r="II195" s="65"/>
      <c r="IJ195" s="65"/>
      <c r="IK195" s="65"/>
      <c r="IL195" s="65"/>
      <c r="IM195" s="65"/>
      <c r="IN195" s="65"/>
      <c r="IO195" s="65"/>
      <c r="IP195" s="65"/>
      <c r="IQ195" s="65"/>
      <c r="IR195" s="65"/>
      <c r="IS195" s="65"/>
      <c r="IT195" s="65"/>
      <c r="IU195" s="65"/>
      <c r="IV195" s="65"/>
    </row>
    <row r="196" spans="1:256" s="9" customFormat="1" ht="14.25">
      <c r="A196" s="255"/>
      <c r="B196" s="32"/>
      <c r="C196" s="159" t="s">
        <v>31</v>
      </c>
      <c r="D196" s="181" t="s">
        <v>27</v>
      </c>
      <c r="E196" s="181">
        <v>0.68</v>
      </c>
      <c r="F196" s="41">
        <f>F195*E196</f>
        <v>44.88</v>
      </c>
      <c r="G196" s="181"/>
      <c r="H196" s="160"/>
      <c r="I196" s="38"/>
      <c r="J196" s="38"/>
      <c r="K196" s="38"/>
      <c r="L196" s="38"/>
      <c r="M196" s="38"/>
      <c r="N196" s="93"/>
      <c r="O196" s="93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  <c r="DJ196" s="161"/>
      <c r="DK196" s="161"/>
      <c r="DL196" s="161"/>
      <c r="DM196" s="161"/>
      <c r="DN196" s="161"/>
      <c r="DO196" s="161"/>
      <c r="DP196" s="161"/>
      <c r="DQ196" s="161"/>
      <c r="DR196" s="161"/>
      <c r="DS196" s="161"/>
      <c r="DT196" s="161"/>
      <c r="DU196" s="161"/>
      <c r="DV196" s="161"/>
      <c r="DW196" s="161"/>
      <c r="DX196" s="161"/>
      <c r="DY196" s="161"/>
      <c r="DZ196" s="161"/>
      <c r="EA196" s="161"/>
      <c r="EB196" s="161"/>
      <c r="EC196" s="161"/>
      <c r="ED196" s="161"/>
      <c r="EE196" s="161"/>
      <c r="EF196" s="161"/>
      <c r="EG196" s="161"/>
      <c r="EH196" s="161"/>
      <c r="EI196" s="161"/>
      <c r="EJ196" s="161"/>
      <c r="EK196" s="161"/>
      <c r="EL196" s="161"/>
      <c r="EM196" s="161"/>
      <c r="EN196" s="161"/>
      <c r="EO196" s="161"/>
      <c r="EP196" s="161"/>
      <c r="EQ196" s="161"/>
      <c r="ER196" s="161"/>
      <c r="ES196" s="161"/>
      <c r="ET196" s="161"/>
      <c r="EU196" s="161"/>
      <c r="EV196" s="161"/>
      <c r="EW196" s="161"/>
      <c r="EX196" s="161"/>
      <c r="EY196" s="161"/>
      <c r="EZ196" s="161"/>
      <c r="FA196" s="161"/>
      <c r="FB196" s="161"/>
      <c r="FC196" s="161"/>
      <c r="FD196" s="161"/>
      <c r="FE196" s="161"/>
      <c r="FF196" s="161"/>
      <c r="FG196" s="161"/>
      <c r="FH196" s="161"/>
      <c r="FI196" s="161"/>
      <c r="FJ196" s="161"/>
      <c r="FK196" s="161"/>
      <c r="FL196" s="161"/>
      <c r="FM196" s="161"/>
      <c r="FN196" s="161"/>
      <c r="FO196" s="161"/>
      <c r="FP196" s="161"/>
      <c r="FQ196" s="161"/>
      <c r="FR196" s="161"/>
      <c r="FS196" s="161"/>
      <c r="FT196" s="161"/>
      <c r="FU196" s="161"/>
      <c r="FV196" s="161"/>
      <c r="FW196" s="161"/>
      <c r="FX196" s="161"/>
      <c r="FY196" s="161"/>
      <c r="FZ196" s="161"/>
      <c r="GA196" s="161"/>
      <c r="GB196" s="161"/>
      <c r="GC196" s="161"/>
      <c r="GD196" s="161"/>
      <c r="GE196" s="161"/>
      <c r="GF196" s="161"/>
      <c r="GG196" s="161"/>
      <c r="GH196" s="161"/>
      <c r="GI196" s="161"/>
      <c r="GJ196" s="161"/>
      <c r="GK196" s="161"/>
      <c r="GL196" s="161"/>
      <c r="GM196" s="161"/>
      <c r="GN196" s="161"/>
      <c r="GO196" s="161"/>
      <c r="GP196" s="161"/>
      <c r="GQ196" s="161"/>
      <c r="GR196" s="161"/>
      <c r="GS196" s="161"/>
      <c r="GT196" s="161"/>
      <c r="GU196" s="161"/>
      <c r="GV196" s="161"/>
      <c r="GW196" s="161"/>
      <c r="GX196" s="161"/>
      <c r="GY196" s="161"/>
      <c r="GZ196" s="161"/>
      <c r="HA196" s="161"/>
      <c r="HB196" s="161"/>
      <c r="HC196" s="161"/>
      <c r="HD196" s="161"/>
      <c r="HE196" s="161"/>
      <c r="HF196" s="161"/>
      <c r="HG196" s="161"/>
      <c r="HH196" s="161"/>
      <c r="HI196" s="161"/>
      <c r="HJ196" s="161"/>
      <c r="HK196" s="161"/>
      <c r="HL196" s="161"/>
      <c r="HM196" s="161"/>
      <c r="HN196" s="161"/>
      <c r="HO196" s="161"/>
      <c r="HP196" s="161"/>
      <c r="HQ196" s="161"/>
      <c r="HR196" s="161"/>
      <c r="HS196" s="161"/>
      <c r="HT196" s="161"/>
      <c r="HU196" s="161"/>
      <c r="HV196" s="161"/>
      <c r="HW196" s="161"/>
      <c r="HX196" s="161"/>
      <c r="HY196" s="161"/>
      <c r="HZ196" s="161"/>
      <c r="IA196" s="161"/>
      <c r="IB196" s="161"/>
      <c r="IC196" s="161"/>
      <c r="ID196" s="161"/>
      <c r="IE196" s="161"/>
      <c r="IF196" s="161"/>
      <c r="IG196" s="161"/>
      <c r="IH196" s="161"/>
      <c r="II196" s="161"/>
      <c r="IJ196" s="161"/>
      <c r="IK196" s="161"/>
      <c r="IL196" s="161"/>
      <c r="IM196" s="161"/>
      <c r="IN196" s="161"/>
      <c r="IO196" s="161"/>
      <c r="IP196" s="161"/>
      <c r="IQ196" s="161"/>
      <c r="IR196" s="161"/>
      <c r="IS196" s="161"/>
      <c r="IT196" s="161"/>
      <c r="IU196" s="161"/>
      <c r="IV196" s="161"/>
    </row>
    <row r="197" spans="1:256" s="9" customFormat="1" ht="14.25">
      <c r="A197" s="255"/>
      <c r="B197" s="32"/>
      <c r="C197" s="159" t="s">
        <v>161</v>
      </c>
      <c r="D197" s="181" t="s">
        <v>159</v>
      </c>
      <c r="E197" s="62">
        <v>0.18</v>
      </c>
      <c r="F197" s="41">
        <f>F195*E197</f>
        <v>11.879999999999999</v>
      </c>
      <c r="G197" s="113"/>
      <c r="H197" s="38"/>
      <c r="I197" s="82"/>
      <c r="J197" s="38"/>
      <c r="K197" s="38"/>
      <c r="L197" s="38"/>
      <c r="M197" s="38"/>
      <c r="N197" s="93"/>
      <c r="O197" s="93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  <c r="DT197" s="161"/>
      <c r="DU197" s="161"/>
      <c r="DV197" s="161"/>
      <c r="DW197" s="161"/>
      <c r="DX197" s="161"/>
      <c r="DY197" s="161"/>
      <c r="DZ197" s="161"/>
      <c r="EA197" s="161"/>
      <c r="EB197" s="161"/>
      <c r="EC197" s="161"/>
      <c r="ED197" s="161"/>
      <c r="EE197" s="161"/>
      <c r="EF197" s="161"/>
      <c r="EG197" s="161"/>
      <c r="EH197" s="161"/>
      <c r="EI197" s="161"/>
      <c r="EJ197" s="161"/>
      <c r="EK197" s="161"/>
      <c r="EL197" s="161"/>
      <c r="EM197" s="161"/>
      <c r="EN197" s="161"/>
      <c r="EO197" s="161"/>
      <c r="EP197" s="161"/>
      <c r="EQ197" s="161"/>
      <c r="ER197" s="161"/>
      <c r="ES197" s="161"/>
      <c r="ET197" s="161"/>
      <c r="EU197" s="161"/>
      <c r="EV197" s="161"/>
      <c r="EW197" s="161"/>
      <c r="EX197" s="161"/>
      <c r="EY197" s="161"/>
      <c r="EZ197" s="161"/>
      <c r="FA197" s="161"/>
      <c r="FB197" s="161"/>
      <c r="FC197" s="161"/>
      <c r="FD197" s="161"/>
      <c r="FE197" s="161"/>
      <c r="FF197" s="161"/>
      <c r="FG197" s="161"/>
      <c r="FH197" s="161"/>
      <c r="FI197" s="161"/>
      <c r="FJ197" s="161"/>
      <c r="FK197" s="161"/>
      <c r="FL197" s="161"/>
      <c r="FM197" s="161"/>
      <c r="FN197" s="161"/>
      <c r="FO197" s="161"/>
      <c r="FP197" s="161"/>
      <c r="FQ197" s="161"/>
      <c r="FR197" s="161"/>
      <c r="FS197" s="161"/>
      <c r="FT197" s="161"/>
      <c r="FU197" s="161"/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1"/>
      <c r="GI197" s="161"/>
      <c r="GJ197" s="161"/>
      <c r="GK197" s="161"/>
      <c r="GL197" s="161"/>
      <c r="GM197" s="161"/>
      <c r="GN197" s="161"/>
      <c r="GO197" s="161"/>
      <c r="GP197" s="161"/>
      <c r="GQ197" s="161"/>
      <c r="GR197" s="161"/>
      <c r="GS197" s="161"/>
      <c r="GT197" s="161"/>
      <c r="GU197" s="161"/>
      <c r="GV197" s="161"/>
      <c r="GW197" s="161"/>
      <c r="GX197" s="161"/>
      <c r="GY197" s="161"/>
      <c r="GZ197" s="161"/>
      <c r="HA197" s="161"/>
      <c r="HB197" s="161"/>
      <c r="HC197" s="161"/>
      <c r="HD197" s="161"/>
      <c r="HE197" s="161"/>
      <c r="HF197" s="161"/>
      <c r="HG197" s="161"/>
      <c r="HH197" s="161"/>
      <c r="HI197" s="161"/>
      <c r="HJ197" s="161"/>
      <c r="HK197" s="161"/>
      <c r="HL197" s="161"/>
      <c r="HM197" s="161"/>
      <c r="HN197" s="161"/>
      <c r="HO197" s="161"/>
      <c r="HP197" s="161"/>
      <c r="HQ197" s="161"/>
      <c r="HR197" s="161"/>
      <c r="HS197" s="161"/>
      <c r="HT197" s="161"/>
      <c r="HU197" s="161"/>
      <c r="HV197" s="161"/>
      <c r="HW197" s="161"/>
      <c r="HX197" s="161"/>
      <c r="HY197" s="161"/>
      <c r="HZ197" s="161"/>
      <c r="IA197" s="161"/>
      <c r="IB197" s="161"/>
      <c r="IC197" s="161"/>
      <c r="ID197" s="161"/>
      <c r="IE197" s="161"/>
      <c r="IF197" s="161"/>
      <c r="IG197" s="161"/>
      <c r="IH197" s="161"/>
      <c r="II197" s="161"/>
      <c r="IJ197" s="161"/>
      <c r="IK197" s="161"/>
      <c r="IL197" s="161"/>
      <c r="IM197" s="161"/>
      <c r="IN197" s="161"/>
      <c r="IO197" s="161"/>
      <c r="IP197" s="161"/>
      <c r="IQ197" s="161"/>
      <c r="IR197" s="161"/>
      <c r="IS197" s="161"/>
      <c r="IT197" s="161"/>
      <c r="IU197" s="161"/>
      <c r="IV197" s="161"/>
    </row>
    <row r="198" spans="1:256" s="9" customFormat="1" ht="15.75">
      <c r="A198" s="255"/>
      <c r="B198" s="87"/>
      <c r="C198" s="55" t="s">
        <v>62</v>
      </c>
      <c r="D198" s="84" t="s">
        <v>1</v>
      </c>
      <c r="E198" s="181">
        <v>0.152</v>
      </c>
      <c r="F198" s="38">
        <f>E198*F195</f>
        <v>10.032</v>
      </c>
      <c r="G198" s="42"/>
      <c r="H198" s="184"/>
      <c r="I198" s="184"/>
      <c r="J198" s="184"/>
      <c r="K198" s="238"/>
      <c r="L198" s="38"/>
      <c r="M198" s="38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256" s="9" customFormat="1" ht="15.75">
      <c r="A199" s="255"/>
      <c r="B199" s="87"/>
      <c r="C199" s="55" t="s">
        <v>70</v>
      </c>
      <c r="D199" s="84" t="s">
        <v>1</v>
      </c>
      <c r="E199" s="62" t="s">
        <v>60</v>
      </c>
      <c r="F199" s="38">
        <f>F195*0.27</f>
        <v>17.82</v>
      </c>
      <c r="G199" s="78"/>
      <c r="H199" s="38"/>
      <c r="I199" s="82"/>
      <c r="J199" s="38"/>
      <c r="K199" s="38"/>
      <c r="L199" s="38"/>
      <c r="M199" s="38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3"/>
      <c r="EI199" s="93"/>
      <c r="EJ199" s="93"/>
      <c r="EK199" s="93"/>
      <c r="EL199" s="93"/>
      <c r="EM199" s="93"/>
      <c r="EN199" s="93"/>
      <c r="EO199" s="93"/>
      <c r="EP199" s="93"/>
      <c r="EQ199" s="93"/>
      <c r="ER199" s="93"/>
      <c r="ES199" s="93"/>
      <c r="ET199" s="93"/>
      <c r="EU199" s="93"/>
      <c r="EV199" s="93"/>
      <c r="EW199" s="93"/>
      <c r="EX199" s="93"/>
      <c r="EY199" s="93"/>
      <c r="EZ199" s="93"/>
      <c r="FA199" s="93"/>
      <c r="FB199" s="93"/>
      <c r="FC199" s="93"/>
      <c r="FD199" s="93"/>
      <c r="FE199" s="93"/>
      <c r="FF199" s="93"/>
      <c r="FG199" s="93"/>
      <c r="FH199" s="93"/>
      <c r="FI199" s="93"/>
      <c r="FJ199" s="93"/>
      <c r="FK199" s="93"/>
      <c r="FL199" s="93"/>
      <c r="FM199" s="93"/>
      <c r="FN199" s="93"/>
      <c r="FO199" s="93"/>
      <c r="FP199" s="93"/>
      <c r="FQ199" s="93"/>
      <c r="FR199" s="93"/>
      <c r="FS199" s="93"/>
      <c r="FT199" s="93"/>
      <c r="FU199" s="93"/>
      <c r="FV199" s="93"/>
      <c r="FW199" s="93"/>
      <c r="FX199" s="93"/>
      <c r="FY199" s="93"/>
      <c r="FZ199" s="93"/>
      <c r="GA199" s="93"/>
      <c r="GB199" s="93"/>
      <c r="GC199" s="93"/>
      <c r="GD199" s="93"/>
      <c r="GE199" s="93"/>
      <c r="GF199" s="93"/>
      <c r="GG199" s="93"/>
      <c r="GH199" s="93"/>
      <c r="GI199" s="93"/>
      <c r="GJ199" s="93"/>
      <c r="GK199" s="93"/>
      <c r="GL199" s="93"/>
      <c r="GM199" s="93"/>
      <c r="GN199" s="93"/>
      <c r="GO199" s="93"/>
      <c r="GP199" s="93"/>
      <c r="GQ199" s="93"/>
      <c r="GR199" s="93"/>
      <c r="GS199" s="93"/>
      <c r="GT199" s="93"/>
      <c r="GU199" s="93"/>
      <c r="GV199" s="93"/>
      <c r="GW199" s="93"/>
      <c r="GX199" s="93"/>
      <c r="GY199" s="93"/>
      <c r="GZ199" s="93"/>
      <c r="HA199" s="93"/>
      <c r="HB199" s="93"/>
      <c r="HC199" s="93"/>
      <c r="HD199" s="93"/>
      <c r="HE199" s="93"/>
      <c r="HF199" s="93"/>
      <c r="HG199" s="93"/>
      <c r="HH199" s="93"/>
      <c r="HI199" s="93"/>
      <c r="HJ199" s="93"/>
      <c r="HK199" s="93"/>
      <c r="HL199" s="93"/>
      <c r="HM199" s="93"/>
      <c r="HN199" s="93"/>
      <c r="HO199" s="93"/>
      <c r="HP199" s="93"/>
      <c r="HQ199" s="93"/>
      <c r="HR199" s="93"/>
      <c r="HS199" s="93"/>
      <c r="HT199" s="93"/>
      <c r="HU199" s="93"/>
      <c r="HV199" s="93"/>
      <c r="HW199" s="93"/>
      <c r="HX199" s="93"/>
      <c r="HY199" s="93"/>
      <c r="HZ199" s="93"/>
      <c r="IA199" s="93"/>
      <c r="IB199" s="93"/>
      <c r="IC199" s="93"/>
      <c r="ID199" s="93"/>
      <c r="IE199" s="93"/>
      <c r="IF199" s="93"/>
      <c r="IG199" s="93"/>
      <c r="IH199" s="93"/>
      <c r="II199" s="93"/>
      <c r="IJ199" s="93"/>
      <c r="IK199" s="93"/>
      <c r="IL199" s="93"/>
      <c r="IM199" s="93"/>
      <c r="IN199" s="93"/>
      <c r="IO199" s="93"/>
      <c r="IP199" s="93"/>
      <c r="IQ199" s="93"/>
      <c r="IR199" s="93"/>
      <c r="IS199" s="93"/>
      <c r="IT199" s="93"/>
      <c r="IU199" s="93"/>
      <c r="IV199" s="93"/>
    </row>
    <row r="200" spans="1:256" s="50" customFormat="1" ht="28.5">
      <c r="A200" s="182">
        <v>24</v>
      </c>
      <c r="B200" s="32" t="s">
        <v>21</v>
      </c>
      <c r="C200" s="51" t="s">
        <v>164</v>
      </c>
      <c r="D200" s="182" t="s">
        <v>23</v>
      </c>
      <c r="E200" s="47"/>
      <c r="F200" s="48">
        <v>1</v>
      </c>
      <c r="G200" s="136"/>
      <c r="H200" s="35"/>
      <c r="I200" s="35"/>
      <c r="J200" s="35"/>
      <c r="K200" s="35"/>
      <c r="L200" s="38"/>
      <c r="M200" s="38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</row>
    <row r="201" spans="1:256" s="9" customFormat="1" ht="28.5">
      <c r="A201" s="255">
        <v>25</v>
      </c>
      <c r="B201" s="32" t="s">
        <v>58</v>
      </c>
      <c r="C201" s="51" t="s">
        <v>165</v>
      </c>
      <c r="D201" s="182" t="s">
        <v>59</v>
      </c>
      <c r="E201" s="47"/>
      <c r="F201" s="68">
        <v>2.5</v>
      </c>
      <c r="G201" s="47"/>
      <c r="H201" s="47"/>
      <c r="I201" s="47"/>
      <c r="J201" s="47"/>
      <c r="K201" s="47"/>
      <c r="L201" s="47"/>
      <c r="M201" s="47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69"/>
      <c r="AE201" s="70"/>
      <c r="AF201" s="71"/>
      <c r="AG201" s="72"/>
      <c r="AH201" s="73"/>
      <c r="AI201" s="73"/>
      <c r="AJ201" s="73"/>
      <c r="AK201" s="74"/>
      <c r="AL201" s="75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</row>
    <row r="202" spans="1:256" s="9" customFormat="1" ht="15.75">
      <c r="A202" s="255"/>
      <c r="B202" s="32"/>
      <c r="C202" s="58" t="s">
        <v>31</v>
      </c>
      <c r="D202" s="181" t="s">
        <v>27</v>
      </c>
      <c r="E202" s="76">
        <v>1.37</v>
      </c>
      <c r="F202" s="77">
        <f>E202*F201</f>
        <v>3.4250000000000003</v>
      </c>
      <c r="G202" s="78"/>
      <c r="H202" s="78"/>
      <c r="I202" s="79"/>
      <c r="J202" s="80"/>
      <c r="K202" s="80"/>
      <c r="L202" s="80"/>
      <c r="M202" s="80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69"/>
      <c r="AE202" s="70"/>
      <c r="AF202" s="71"/>
      <c r="AG202" s="72"/>
      <c r="AH202" s="73"/>
      <c r="AI202" s="73"/>
      <c r="AJ202" s="73"/>
      <c r="AK202" s="74"/>
      <c r="AL202" s="75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  <c r="HV202" s="81"/>
      <c r="HW202" s="81"/>
      <c r="HX202" s="81"/>
      <c r="HY202" s="81"/>
      <c r="HZ202" s="81"/>
      <c r="IA202" s="81"/>
      <c r="IB202" s="81"/>
      <c r="IC202" s="81"/>
      <c r="ID202" s="81"/>
      <c r="IE202" s="81"/>
      <c r="IF202" s="81"/>
      <c r="IG202" s="81"/>
      <c r="IH202" s="81"/>
      <c r="II202" s="81"/>
      <c r="IJ202" s="81"/>
      <c r="IK202" s="81"/>
      <c r="IL202" s="81"/>
      <c r="IM202" s="81"/>
      <c r="IN202" s="81"/>
      <c r="IO202" s="81"/>
      <c r="IP202" s="81"/>
      <c r="IQ202" s="81"/>
      <c r="IR202" s="81"/>
      <c r="IS202" s="81"/>
      <c r="IT202" s="81"/>
      <c r="IU202" s="81"/>
      <c r="IV202" s="81"/>
    </row>
    <row r="203" spans="1:256" s="9" customFormat="1" ht="15.75">
      <c r="A203" s="255"/>
      <c r="B203" s="37"/>
      <c r="C203" s="83" t="s">
        <v>61</v>
      </c>
      <c r="D203" s="84" t="s">
        <v>30</v>
      </c>
      <c r="E203" s="76">
        <v>1.02</v>
      </c>
      <c r="F203" s="85">
        <f>E203*F201</f>
        <v>2.55</v>
      </c>
      <c r="G203" s="38"/>
      <c r="H203" s="38"/>
      <c r="I203" s="82"/>
      <c r="J203" s="38"/>
      <c r="K203" s="38"/>
      <c r="L203" s="38"/>
      <c r="M203" s="38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69"/>
      <c r="AE203" s="70"/>
      <c r="AF203" s="71"/>
      <c r="AG203" s="72"/>
      <c r="AH203" s="73"/>
      <c r="AI203" s="73"/>
      <c r="AJ203" s="73"/>
      <c r="AK203" s="74"/>
      <c r="AL203" s="75"/>
      <c r="AM203" s="81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  <c r="FS203" s="86"/>
      <c r="FT203" s="86"/>
      <c r="FU203" s="86"/>
      <c r="FV203" s="86"/>
      <c r="FW203" s="86"/>
      <c r="FX203" s="86"/>
      <c r="FY203" s="86"/>
      <c r="FZ203" s="86"/>
      <c r="GA203" s="86"/>
      <c r="GB203" s="86"/>
      <c r="GC203" s="86"/>
      <c r="GD203" s="86"/>
      <c r="GE203" s="86"/>
      <c r="GF203" s="86"/>
      <c r="GG203" s="86"/>
      <c r="GH203" s="86"/>
      <c r="GI203" s="86"/>
      <c r="GJ203" s="86"/>
      <c r="GK203" s="86"/>
      <c r="GL203" s="86"/>
      <c r="GM203" s="86"/>
      <c r="GN203" s="86"/>
      <c r="GO203" s="86"/>
      <c r="GP203" s="86"/>
      <c r="GQ203" s="86"/>
      <c r="GR203" s="86"/>
      <c r="GS203" s="86"/>
      <c r="GT203" s="86"/>
      <c r="GU203" s="86"/>
      <c r="GV203" s="86"/>
      <c r="GW203" s="86"/>
      <c r="GX203" s="86"/>
      <c r="GY203" s="86"/>
      <c r="GZ203" s="86"/>
      <c r="HA203" s="86"/>
      <c r="HB203" s="86"/>
      <c r="HC203" s="86"/>
      <c r="HD203" s="86"/>
      <c r="HE203" s="86"/>
      <c r="HF203" s="86"/>
      <c r="HG203" s="86"/>
      <c r="HH203" s="86"/>
      <c r="HI203" s="86"/>
      <c r="HJ203" s="86"/>
      <c r="HK203" s="86"/>
      <c r="HL203" s="86"/>
      <c r="HM203" s="86"/>
      <c r="HN203" s="86"/>
      <c r="HO203" s="86"/>
      <c r="HP203" s="86"/>
      <c r="HQ203" s="86"/>
      <c r="HR203" s="86"/>
      <c r="HS203" s="86"/>
      <c r="HT203" s="86"/>
      <c r="HU203" s="86"/>
      <c r="HV203" s="86"/>
      <c r="HW203" s="86"/>
      <c r="HX203" s="86"/>
      <c r="HY203" s="86"/>
      <c r="HZ203" s="86"/>
      <c r="IA203" s="86"/>
      <c r="IB203" s="86"/>
      <c r="IC203" s="86"/>
      <c r="ID203" s="86"/>
      <c r="IE203" s="86"/>
      <c r="IF203" s="86"/>
      <c r="IG203" s="86"/>
      <c r="IH203" s="86"/>
      <c r="II203" s="86"/>
      <c r="IJ203" s="86"/>
      <c r="IK203" s="86"/>
      <c r="IL203" s="86"/>
      <c r="IM203" s="86"/>
      <c r="IN203" s="86"/>
      <c r="IO203" s="86"/>
      <c r="IP203" s="86"/>
      <c r="IQ203" s="86"/>
      <c r="IR203" s="86"/>
      <c r="IS203" s="86"/>
      <c r="IT203" s="86"/>
      <c r="IU203" s="86"/>
      <c r="IV203" s="86"/>
    </row>
    <row r="204" spans="1:256" s="9" customFormat="1" ht="15.75">
      <c r="A204" s="255"/>
      <c r="B204" s="87"/>
      <c r="C204" s="83" t="s">
        <v>62</v>
      </c>
      <c r="D204" s="84" t="s">
        <v>1</v>
      </c>
      <c r="E204" s="76">
        <v>0.283</v>
      </c>
      <c r="F204" s="77">
        <f>E204*F201</f>
        <v>0.7074999999999999</v>
      </c>
      <c r="G204" s="88"/>
      <c r="H204" s="78"/>
      <c r="I204" s="88"/>
      <c r="J204" s="78"/>
      <c r="K204" s="89"/>
      <c r="L204" s="38"/>
      <c r="M204" s="38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69"/>
      <c r="AE204" s="70"/>
      <c r="AF204" s="71"/>
      <c r="AG204" s="72"/>
      <c r="AH204" s="73"/>
      <c r="AI204" s="73"/>
      <c r="AJ204" s="73"/>
      <c r="AK204" s="74"/>
      <c r="AL204" s="75"/>
      <c r="AM204" s="81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  <c r="FS204" s="86"/>
      <c r="FT204" s="86"/>
      <c r="FU204" s="86"/>
      <c r="FV204" s="86"/>
      <c r="FW204" s="86"/>
      <c r="FX204" s="86"/>
      <c r="FY204" s="86"/>
      <c r="FZ204" s="86"/>
      <c r="GA204" s="86"/>
      <c r="GB204" s="86"/>
      <c r="GC204" s="86"/>
      <c r="GD204" s="86"/>
      <c r="GE204" s="86"/>
      <c r="GF204" s="86"/>
      <c r="GG204" s="86"/>
      <c r="GH204" s="86"/>
      <c r="GI204" s="86"/>
      <c r="GJ204" s="86"/>
      <c r="GK204" s="86"/>
      <c r="GL204" s="86"/>
      <c r="GM204" s="86"/>
      <c r="GN204" s="86"/>
      <c r="GO204" s="86"/>
      <c r="GP204" s="86"/>
      <c r="GQ204" s="86"/>
      <c r="GR204" s="86"/>
      <c r="GS204" s="86"/>
      <c r="GT204" s="86"/>
      <c r="GU204" s="86"/>
      <c r="GV204" s="86"/>
      <c r="GW204" s="86"/>
      <c r="GX204" s="86"/>
      <c r="GY204" s="86"/>
      <c r="GZ204" s="86"/>
      <c r="HA204" s="86"/>
      <c r="HB204" s="86"/>
      <c r="HC204" s="86"/>
      <c r="HD204" s="86"/>
      <c r="HE204" s="86"/>
      <c r="HF204" s="86"/>
      <c r="HG204" s="86"/>
      <c r="HH204" s="86"/>
      <c r="HI204" s="86"/>
      <c r="HJ204" s="86"/>
      <c r="HK204" s="86"/>
      <c r="HL204" s="86"/>
      <c r="HM204" s="86"/>
      <c r="HN204" s="86"/>
      <c r="HO204" s="86"/>
      <c r="HP204" s="86"/>
      <c r="HQ204" s="86"/>
      <c r="HR204" s="86"/>
      <c r="HS204" s="86"/>
      <c r="HT204" s="86"/>
      <c r="HU204" s="86"/>
      <c r="HV204" s="86"/>
      <c r="HW204" s="86"/>
      <c r="HX204" s="86"/>
      <c r="HY204" s="86"/>
      <c r="HZ204" s="86"/>
      <c r="IA204" s="86"/>
      <c r="IB204" s="86"/>
      <c r="IC204" s="86"/>
      <c r="ID204" s="86"/>
      <c r="IE204" s="86"/>
      <c r="IF204" s="86"/>
      <c r="IG204" s="86"/>
      <c r="IH204" s="86"/>
      <c r="II204" s="86"/>
      <c r="IJ204" s="86"/>
      <c r="IK204" s="86"/>
      <c r="IL204" s="86"/>
      <c r="IM204" s="86"/>
      <c r="IN204" s="86"/>
      <c r="IO204" s="86"/>
      <c r="IP204" s="86"/>
      <c r="IQ204" s="86"/>
      <c r="IR204" s="86"/>
      <c r="IS204" s="86"/>
      <c r="IT204" s="86"/>
      <c r="IU204" s="86"/>
      <c r="IV204" s="86"/>
    </row>
    <row r="205" spans="1:256" s="9" customFormat="1" ht="15.75">
      <c r="A205" s="255"/>
      <c r="B205" s="87"/>
      <c r="C205" s="83" t="s">
        <v>63</v>
      </c>
      <c r="D205" s="84" t="s">
        <v>1</v>
      </c>
      <c r="E205" s="76">
        <v>0.62</v>
      </c>
      <c r="F205" s="77">
        <f>E205*F201</f>
        <v>1.55</v>
      </c>
      <c r="G205" s="88"/>
      <c r="H205" s="38"/>
      <c r="I205" s="82"/>
      <c r="J205" s="38"/>
      <c r="K205" s="38"/>
      <c r="L205" s="38"/>
      <c r="M205" s="38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69"/>
      <c r="AE205" s="70"/>
      <c r="AF205" s="71"/>
      <c r="AG205" s="72"/>
      <c r="AH205" s="73"/>
      <c r="AI205" s="73"/>
      <c r="AJ205" s="73"/>
      <c r="AK205" s="74"/>
      <c r="AL205" s="75"/>
      <c r="AM205" s="81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  <c r="FS205" s="86"/>
      <c r="FT205" s="86"/>
      <c r="FU205" s="86"/>
      <c r="FV205" s="86"/>
      <c r="FW205" s="86"/>
      <c r="FX205" s="86"/>
      <c r="FY205" s="86"/>
      <c r="FZ205" s="86"/>
      <c r="GA205" s="86"/>
      <c r="GB205" s="86"/>
      <c r="GC205" s="86"/>
      <c r="GD205" s="86"/>
      <c r="GE205" s="86"/>
      <c r="GF205" s="86"/>
      <c r="GG205" s="86"/>
      <c r="GH205" s="86"/>
      <c r="GI205" s="86"/>
      <c r="GJ205" s="86"/>
      <c r="GK205" s="86"/>
      <c r="GL205" s="86"/>
      <c r="GM205" s="86"/>
      <c r="GN205" s="86"/>
      <c r="GO205" s="86"/>
      <c r="GP205" s="86"/>
      <c r="GQ205" s="86"/>
      <c r="GR205" s="86"/>
      <c r="GS205" s="86"/>
      <c r="GT205" s="86"/>
      <c r="GU205" s="86"/>
      <c r="GV205" s="86"/>
      <c r="GW205" s="86"/>
      <c r="GX205" s="86"/>
      <c r="GY205" s="86"/>
      <c r="GZ205" s="86"/>
      <c r="HA205" s="86"/>
      <c r="HB205" s="86"/>
      <c r="HC205" s="86"/>
      <c r="HD205" s="86"/>
      <c r="HE205" s="86"/>
      <c r="HF205" s="86"/>
      <c r="HG205" s="86"/>
      <c r="HH205" s="86"/>
      <c r="HI205" s="86"/>
      <c r="HJ205" s="86"/>
      <c r="HK205" s="86"/>
      <c r="HL205" s="86"/>
      <c r="HM205" s="86"/>
      <c r="HN205" s="86"/>
      <c r="HO205" s="86"/>
      <c r="HP205" s="86"/>
      <c r="HQ205" s="86"/>
      <c r="HR205" s="86"/>
      <c r="HS205" s="86"/>
      <c r="HT205" s="86"/>
      <c r="HU205" s="86"/>
      <c r="HV205" s="86"/>
      <c r="HW205" s="86"/>
      <c r="HX205" s="86"/>
      <c r="HY205" s="86"/>
      <c r="HZ205" s="86"/>
      <c r="IA205" s="86"/>
      <c r="IB205" s="86"/>
      <c r="IC205" s="86"/>
      <c r="ID205" s="86"/>
      <c r="IE205" s="86"/>
      <c r="IF205" s="86"/>
      <c r="IG205" s="86"/>
      <c r="IH205" s="86"/>
      <c r="II205" s="86"/>
      <c r="IJ205" s="86"/>
      <c r="IK205" s="86"/>
      <c r="IL205" s="86"/>
      <c r="IM205" s="86"/>
      <c r="IN205" s="86"/>
      <c r="IO205" s="86"/>
      <c r="IP205" s="86"/>
      <c r="IQ205" s="86"/>
      <c r="IR205" s="86"/>
      <c r="IS205" s="86"/>
      <c r="IT205" s="86"/>
      <c r="IU205" s="86"/>
      <c r="IV205" s="86"/>
    </row>
    <row r="206" spans="1:256" s="9" customFormat="1" ht="27.75" customHeight="1">
      <c r="A206" s="255">
        <v>26</v>
      </c>
      <c r="B206" s="32" t="s">
        <v>51</v>
      </c>
      <c r="C206" s="51" t="s">
        <v>246</v>
      </c>
      <c r="D206" s="182" t="s">
        <v>52</v>
      </c>
      <c r="E206" s="182"/>
      <c r="F206" s="61">
        <v>22.4</v>
      </c>
      <c r="G206" s="62"/>
      <c r="H206" s="181"/>
      <c r="I206" s="62"/>
      <c r="J206" s="62"/>
      <c r="K206" s="62"/>
      <c r="L206" s="63"/>
      <c r="M206" s="64"/>
      <c r="N206" s="65"/>
      <c r="O206" s="66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  <c r="IF206" s="65"/>
      <c r="IG206" s="65"/>
      <c r="IH206" s="65"/>
      <c r="II206" s="65"/>
      <c r="IJ206" s="65"/>
      <c r="IK206" s="65"/>
      <c r="IL206" s="65"/>
      <c r="IM206" s="65"/>
      <c r="IN206" s="65"/>
      <c r="IO206" s="65"/>
      <c r="IP206" s="65"/>
      <c r="IQ206" s="65"/>
      <c r="IR206" s="65"/>
      <c r="IS206" s="65"/>
      <c r="IT206" s="65"/>
      <c r="IU206" s="65"/>
      <c r="IV206" s="65"/>
    </row>
    <row r="207" spans="1:256" s="9" customFormat="1" ht="14.25">
      <c r="A207" s="255"/>
      <c r="B207" s="37"/>
      <c r="C207" s="58" t="s">
        <v>37</v>
      </c>
      <c r="D207" s="181" t="s">
        <v>27</v>
      </c>
      <c r="E207" s="181">
        <v>1.78</v>
      </c>
      <c r="F207" s="56">
        <f>E207*F206</f>
        <v>39.872</v>
      </c>
      <c r="G207" s="181"/>
      <c r="H207" s="181"/>
      <c r="I207" s="38"/>
      <c r="J207" s="38"/>
      <c r="K207" s="181"/>
      <c r="L207" s="52"/>
      <c r="M207" s="53"/>
      <c r="N207" s="39"/>
      <c r="O207" s="57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  <c r="IV207" s="39"/>
    </row>
    <row r="208" spans="1:256" s="9" customFormat="1" ht="16.5">
      <c r="A208" s="255"/>
      <c r="B208" s="37"/>
      <c r="C208" s="58" t="s">
        <v>245</v>
      </c>
      <c r="D208" s="181" t="s">
        <v>53</v>
      </c>
      <c r="E208" s="181">
        <v>1.1</v>
      </c>
      <c r="F208" s="38">
        <f>E208*F206</f>
        <v>24.64</v>
      </c>
      <c r="G208" s="38"/>
      <c r="H208" s="38"/>
      <c r="I208" s="181"/>
      <c r="J208" s="181"/>
      <c r="K208" s="181"/>
      <c r="L208" s="63"/>
      <c r="M208" s="67"/>
      <c r="N208" s="39"/>
      <c r="O208" s="57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  <c r="IV208" s="39"/>
    </row>
    <row r="209" spans="1:256" s="50" customFormat="1" ht="28.5">
      <c r="A209" s="182">
        <v>27</v>
      </c>
      <c r="B209" s="32" t="s">
        <v>21</v>
      </c>
      <c r="C209" s="51" t="s">
        <v>166</v>
      </c>
      <c r="D209" s="182" t="s">
        <v>23</v>
      </c>
      <c r="E209" s="47"/>
      <c r="F209" s="48">
        <v>4</v>
      </c>
      <c r="G209" s="136"/>
      <c r="H209" s="35"/>
      <c r="I209" s="35"/>
      <c r="J209" s="35"/>
      <c r="K209" s="35"/>
      <c r="L209" s="38"/>
      <c r="M209" s="38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56" s="50" customFormat="1" ht="28.5">
      <c r="A210" s="182">
        <v>28</v>
      </c>
      <c r="B210" s="32" t="s">
        <v>21</v>
      </c>
      <c r="C210" s="51" t="s">
        <v>167</v>
      </c>
      <c r="D210" s="182" t="s">
        <v>23</v>
      </c>
      <c r="E210" s="47"/>
      <c r="F210" s="48">
        <v>16</v>
      </c>
      <c r="G210" s="136"/>
      <c r="H210" s="35"/>
      <c r="I210" s="35"/>
      <c r="J210" s="38"/>
      <c r="K210" s="181"/>
      <c r="L210" s="52"/>
      <c r="M210" s="5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</row>
    <row r="211" spans="1:256" s="50" customFormat="1" ht="28.5">
      <c r="A211" s="182">
        <v>29</v>
      </c>
      <c r="B211" s="32" t="s">
        <v>21</v>
      </c>
      <c r="C211" s="51" t="s">
        <v>168</v>
      </c>
      <c r="D211" s="182" t="s">
        <v>23</v>
      </c>
      <c r="E211" s="47"/>
      <c r="F211" s="48">
        <v>16</v>
      </c>
      <c r="G211" s="136"/>
      <c r="H211" s="35"/>
      <c r="I211" s="35"/>
      <c r="J211" s="38"/>
      <c r="K211" s="181"/>
      <c r="L211" s="52"/>
      <c r="M211" s="5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256" s="9" customFormat="1" ht="57">
      <c r="A212" s="255">
        <v>30</v>
      </c>
      <c r="B212" s="32" t="s">
        <v>158</v>
      </c>
      <c r="C212" s="51" t="s">
        <v>169</v>
      </c>
      <c r="D212" s="182" t="s">
        <v>106</v>
      </c>
      <c r="E212" s="158"/>
      <c r="F212" s="35">
        <v>220</v>
      </c>
      <c r="G212" s="106"/>
      <c r="H212" s="182"/>
      <c r="I212" s="182"/>
      <c r="J212" s="182"/>
      <c r="K212" s="106"/>
      <c r="L212" s="106"/>
      <c r="M212" s="106"/>
      <c r="N212" s="93"/>
      <c r="O212" s="93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  <c r="IU212" s="65"/>
      <c r="IV212" s="65"/>
    </row>
    <row r="213" spans="1:256" s="9" customFormat="1" ht="14.25">
      <c r="A213" s="255"/>
      <c r="B213" s="32"/>
      <c r="C213" s="159" t="s">
        <v>31</v>
      </c>
      <c r="D213" s="181" t="s">
        <v>27</v>
      </c>
      <c r="E213" s="181">
        <v>0.68</v>
      </c>
      <c r="F213" s="41">
        <f>F212*E213</f>
        <v>149.60000000000002</v>
      </c>
      <c r="G213" s="181"/>
      <c r="H213" s="160"/>
      <c r="I213" s="38"/>
      <c r="J213" s="38"/>
      <c r="K213" s="38"/>
      <c r="L213" s="38"/>
      <c r="M213" s="38"/>
      <c r="N213" s="93"/>
      <c r="O213" s="93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  <c r="DT213" s="161"/>
      <c r="DU213" s="161"/>
      <c r="DV213" s="161"/>
      <c r="DW213" s="161"/>
      <c r="DX213" s="161"/>
      <c r="DY213" s="161"/>
      <c r="DZ213" s="161"/>
      <c r="EA213" s="161"/>
      <c r="EB213" s="161"/>
      <c r="EC213" s="161"/>
      <c r="ED213" s="161"/>
      <c r="EE213" s="161"/>
      <c r="EF213" s="161"/>
      <c r="EG213" s="161"/>
      <c r="EH213" s="161"/>
      <c r="EI213" s="161"/>
      <c r="EJ213" s="161"/>
      <c r="EK213" s="161"/>
      <c r="EL213" s="161"/>
      <c r="EM213" s="161"/>
      <c r="EN213" s="161"/>
      <c r="EO213" s="161"/>
      <c r="EP213" s="161"/>
      <c r="EQ213" s="161"/>
      <c r="ER213" s="161"/>
      <c r="ES213" s="161"/>
      <c r="ET213" s="161"/>
      <c r="EU213" s="161"/>
      <c r="EV213" s="161"/>
      <c r="EW213" s="161"/>
      <c r="EX213" s="161"/>
      <c r="EY213" s="161"/>
      <c r="EZ213" s="161"/>
      <c r="FA213" s="161"/>
      <c r="FB213" s="161"/>
      <c r="FC213" s="161"/>
      <c r="FD213" s="161"/>
      <c r="FE213" s="161"/>
      <c r="FF213" s="161"/>
      <c r="FG213" s="161"/>
      <c r="FH213" s="161"/>
      <c r="FI213" s="161"/>
      <c r="FJ213" s="161"/>
      <c r="FK213" s="161"/>
      <c r="FL213" s="161"/>
      <c r="FM213" s="161"/>
      <c r="FN213" s="161"/>
      <c r="FO213" s="161"/>
      <c r="FP213" s="161"/>
      <c r="FQ213" s="161"/>
      <c r="FR213" s="161"/>
      <c r="FS213" s="161"/>
      <c r="FT213" s="161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1"/>
      <c r="GI213" s="161"/>
      <c r="GJ213" s="161"/>
      <c r="GK213" s="161"/>
      <c r="GL213" s="161"/>
      <c r="GM213" s="161"/>
      <c r="GN213" s="161"/>
      <c r="GO213" s="161"/>
      <c r="GP213" s="161"/>
      <c r="GQ213" s="161"/>
      <c r="GR213" s="161"/>
      <c r="GS213" s="161"/>
      <c r="GT213" s="161"/>
      <c r="GU213" s="161"/>
      <c r="GV213" s="161"/>
      <c r="GW213" s="161"/>
      <c r="GX213" s="161"/>
      <c r="GY213" s="161"/>
      <c r="GZ213" s="161"/>
      <c r="HA213" s="161"/>
      <c r="HB213" s="161"/>
      <c r="HC213" s="161"/>
      <c r="HD213" s="161"/>
      <c r="HE213" s="161"/>
      <c r="HF213" s="161"/>
      <c r="HG213" s="161"/>
      <c r="HH213" s="161"/>
      <c r="HI213" s="161"/>
      <c r="HJ213" s="161"/>
      <c r="HK213" s="161"/>
      <c r="HL213" s="161"/>
      <c r="HM213" s="161"/>
      <c r="HN213" s="161"/>
      <c r="HO213" s="161"/>
      <c r="HP213" s="161"/>
      <c r="HQ213" s="161"/>
      <c r="HR213" s="161"/>
      <c r="HS213" s="161"/>
      <c r="HT213" s="161"/>
      <c r="HU213" s="161"/>
      <c r="HV213" s="161"/>
      <c r="HW213" s="161"/>
      <c r="HX213" s="161"/>
      <c r="HY213" s="161"/>
      <c r="HZ213" s="161"/>
      <c r="IA213" s="161"/>
      <c r="IB213" s="161"/>
      <c r="IC213" s="161"/>
      <c r="ID213" s="161"/>
      <c r="IE213" s="161"/>
      <c r="IF213" s="161"/>
      <c r="IG213" s="161"/>
      <c r="IH213" s="161"/>
      <c r="II213" s="161"/>
      <c r="IJ213" s="161"/>
      <c r="IK213" s="161"/>
      <c r="IL213" s="161"/>
      <c r="IM213" s="161"/>
      <c r="IN213" s="161"/>
      <c r="IO213" s="161"/>
      <c r="IP213" s="161"/>
      <c r="IQ213" s="161"/>
      <c r="IR213" s="161"/>
      <c r="IS213" s="161"/>
      <c r="IT213" s="161"/>
      <c r="IU213" s="161"/>
      <c r="IV213" s="161"/>
    </row>
    <row r="214" spans="1:256" s="9" customFormat="1" ht="14.25">
      <c r="A214" s="255"/>
      <c r="B214" s="32"/>
      <c r="C214" s="159" t="s">
        <v>161</v>
      </c>
      <c r="D214" s="181" t="s">
        <v>159</v>
      </c>
      <c r="E214" s="62">
        <v>0.18</v>
      </c>
      <c r="F214" s="41">
        <f>F212*E214</f>
        <v>39.6</v>
      </c>
      <c r="G214" s="113"/>
      <c r="H214" s="38"/>
      <c r="I214" s="82"/>
      <c r="J214" s="38"/>
      <c r="K214" s="38"/>
      <c r="L214" s="38"/>
      <c r="M214" s="38"/>
      <c r="N214" s="93"/>
      <c r="O214" s="93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  <c r="DJ214" s="161"/>
      <c r="DK214" s="161"/>
      <c r="DL214" s="161"/>
      <c r="DM214" s="161"/>
      <c r="DN214" s="161"/>
      <c r="DO214" s="161"/>
      <c r="DP214" s="161"/>
      <c r="DQ214" s="161"/>
      <c r="DR214" s="161"/>
      <c r="DS214" s="161"/>
      <c r="DT214" s="161"/>
      <c r="DU214" s="161"/>
      <c r="DV214" s="161"/>
      <c r="DW214" s="161"/>
      <c r="DX214" s="161"/>
      <c r="DY214" s="161"/>
      <c r="DZ214" s="161"/>
      <c r="EA214" s="161"/>
      <c r="EB214" s="161"/>
      <c r="EC214" s="161"/>
      <c r="ED214" s="161"/>
      <c r="EE214" s="161"/>
      <c r="EF214" s="161"/>
      <c r="EG214" s="161"/>
      <c r="EH214" s="161"/>
      <c r="EI214" s="161"/>
      <c r="EJ214" s="161"/>
      <c r="EK214" s="161"/>
      <c r="EL214" s="161"/>
      <c r="EM214" s="161"/>
      <c r="EN214" s="161"/>
      <c r="EO214" s="161"/>
      <c r="EP214" s="161"/>
      <c r="EQ214" s="161"/>
      <c r="ER214" s="161"/>
      <c r="ES214" s="161"/>
      <c r="ET214" s="161"/>
      <c r="EU214" s="161"/>
      <c r="EV214" s="161"/>
      <c r="EW214" s="161"/>
      <c r="EX214" s="161"/>
      <c r="EY214" s="161"/>
      <c r="EZ214" s="161"/>
      <c r="FA214" s="161"/>
      <c r="FB214" s="161"/>
      <c r="FC214" s="161"/>
      <c r="FD214" s="161"/>
      <c r="FE214" s="161"/>
      <c r="FF214" s="161"/>
      <c r="FG214" s="161"/>
      <c r="FH214" s="161"/>
      <c r="FI214" s="161"/>
      <c r="FJ214" s="161"/>
      <c r="FK214" s="161"/>
      <c r="FL214" s="161"/>
      <c r="FM214" s="161"/>
      <c r="FN214" s="161"/>
      <c r="FO214" s="161"/>
      <c r="FP214" s="161"/>
      <c r="FQ214" s="161"/>
      <c r="FR214" s="161"/>
      <c r="FS214" s="161"/>
      <c r="FT214" s="161"/>
      <c r="FU214" s="161"/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1"/>
      <c r="GI214" s="161"/>
      <c r="GJ214" s="161"/>
      <c r="GK214" s="161"/>
      <c r="GL214" s="161"/>
      <c r="GM214" s="161"/>
      <c r="GN214" s="161"/>
      <c r="GO214" s="161"/>
      <c r="GP214" s="161"/>
      <c r="GQ214" s="161"/>
      <c r="GR214" s="161"/>
      <c r="GS214" s="161"/>
      <c r="GT214" s="161"/>
      <c r="GU214" s="161"/>
      <c r="GV214" s="161"/>
      <c r="GW214" s="161"/>
      <c r="GX214" s="161"/>
      <c r="GY214" s="161"/>
      <c r="GZ214" s="161"/>
      <c r="HA214" s="161"/>
      <c r="HB214" s="161"/>
      <c r="HC214" s="161"/>
      <c r="HD214" s="161"/>
      <c r="HE214" s="161"/>
      <c r="HF214" s="161"/>
      <c r="HG214" s="161"/>
      <c r="HH214" s="161"/>
      <c r="HI214" s="161"/>
      <c r="HJ214" s="161"/>
      <c r="HK214" s="161"/>
      <c r="HL214" s="161"/>
      <c r="HM214" s="161"/>
      <c r="HN214" s="161"/>
      <c r="HO214" s="161"/>
      <c r="HP214" s="161"/>
      <c r="HQ214" s="161"/>
      <c r="HR214" s="161"/>
      <c r="HS214" s="161"/>
      <c r="HT214" s="161"/>
      <c r="HU214" s="161"/>
      <c r="HV214" s="161"/>
      <c r="HW214" s="161"/>
      <c r="HX214" s="161"/>
      <c r="HY214" s="161"/>
      <c r="HZ214" s="161"/>
      <c r="IA214" s="161"/>
      <c r="IB214" s="161"/>
      <c r="IC214" s="161"/>
      <c r="ID214" s="161"/>
      <c r="IE214" s="161"/>
      <c r="IF214" s="161"/>
      <c r="IG214" s="161"/>
      <c r="IH214" s="161"/>
      <c r="II214" s="161"/>
      <c r="IJ214" s="161"/>
      <c r="IK214" s="161"/>
      <c r="IL214" s="161"/>
      <c r="IM214" s="161"/>
      <c r="IN214" s="161"/>
      <c r="IO214" s="161"/>
      <c r="IP214" s="161"/>
      <c r="IQ214" s="161"/>
      <c r="IR214" s="161"/>
      <c r="IS214" s="161"/>
      <c r="IT214" s="161"/>
      <c r="IU214" s="161"/>
      <c r="IV214" s="161"/>
    </row>
    <row r="215" spans="1:256" s="9" customFormat="1" ht="15.75">
      <c r="A215" s="255"/>
      <c r="B215" s="87"/>
      <c r="C215" s="55" t="s">
        <v>62</v>
      </c>
      <c r="D215" s="84" t="s">
        <v>1</v>
      </c>
      <c r="E215" s="181">
        <v>0.152</v>
      </c>
      <c r="F215" s="38">
        <f>E215*F212</f>
        <v>33.44</v>
      </c>
      <c r="G215" s="42"/>
      <c r="H215" s="184"/>
      <c r="I215" s="184"/>
      <c r="J215" s="184"/>
      <c r="K215" s="238"/>
      <c r="L215" s="38"/>
      <c r="M215" s="38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3"/>
      <c r="EI215" s="93"/>
      <c r="EJ215" s="93"/>
      <c r="EK215" s="93"/>
      <c r="EL215" s="93"/>
      <c r="EM215" s="93"/>
      <c r="EN215" s="93"/>
      <c r="EO215" s="93"/>
      <c r="EP215" s="93"/>
      <c r="EQ215" s="93"/>
      <c r="ER215" s="93"/>
      <c r="ES215" s="93"/>
      <c r="ET215" s="93"/>
      <c r="EU215" s="93"/>
      <c r="EV215" s="93"/>
      <c r="EW215" s="93"/>
      <c r="EX215" s="93"/>
      <c r="EY215" s="93"/>
      <c r="EZ215" s="93"/>
      <c r="FA215" s="93"/>
      <c r="FB215" s="93"/>
      <c r="FC215" s="93"/>
      <c r="FD215" s="93"/>
      <c r="FE215" s="93"/>
      <c r="FF215" s="93"/>
      <c r="FG215" s="93"/>
      <c r="FH215" s="93"/>
      <c r="FI215" s="93"/>
      <c r="FJ215" s="93"/>
      <c r="FK215" s="93"/>
      <c r="FL215" s="93"/>
      <c r="FM215" s="93"/>
      <c r="FN215" s="93"/>
      <c r="FO215" s="93"/>
      <c r="FP215" s="93"/>
      <c r="FQ215" s="93"/>
      <c r="FR215" s="93"/>
      <c r="FS215" s="93"/>
      <c r="FT215" s="93"/>
      <c r="FU215" s="93"/>
      <c r="FV215" s="93"/>
      <c r="FW215" s="93"/>
      <c r="FX215" s="93"/>
      <c r="FY215" s="93"/>
      <c r="FZ215" s="93"/>
      <c r="GA215" s="93"/>
      <c r="GB215" s="93"/>
      <c r="GC215" s="93"/>
      <c r="GD215" s="93"/>
      <c r="GE215" s="93"/>
      <c r="GF215" s="93"/>
      <c r="GG215" s="93"/>
      <c r="GH215" s="93"/>
      <c r="GI215" s="93"/>
      <c r="GJ215" s="93"/>
      <c r="GK215" s="93"/>
      <c r="GL215" s="93"/>
      <c r="GM215" s="93"/>
      <c r="GN215" s="93"/>
      <c r="GO215" s="93"/>
      <c r="GP215" s="93"/>
      <c r="GQ215" s="93"/>
      <c r="GR215" s="93"/>
      <c r="GS215" s="93"/>
      <c r="GT215" s="93"/>
      <c r="GU215" s="93"/>
      <c r="GV215" s="93"/>
      <c r="GW215" s="93"/>
      <c r="GX215" s="93"/>
      <c r="GY215" s="93"/>
      <c r="GZ215" s="93"/>
      <c r="HA215" s="93"/>
      <c r="HB215" s="93"/>
      <c r="HC215" s="93"/>
      <c r="HD215" s="93"/>
      <c r="HE215" s="93"/>
      <c r="HF215" s="93"/>
      <c r="HG215" s="93"/>
      <c r="HH215" s="93"/>
      <c r="HI215" s="93"/>
      <c r="HJ215" s="93"/>
      <c r="HK215" s="93"/>
      <c r="HL215" s="93"/>
      <c r="HM215" s="93"/>
      <c r="HN215" s="93"/>
      <c r="HO215" s="93"/>
      <c r="HP215" s="93"/>
      <c r="HQ215" s="93"/>
      <c r="HR215" s="93"/>
      <c r="HS215" s="93"/>
      <c r="HT215" s="93"/>
      <c r="HU215" s="93"/>
      <c r="HV215" s="93"/>
      <c r="HW215" s="93"/>
      <c r="HX215" s="93"/>
      <c r="HY215" s="93"/>
      <c r="HZ215" s="93"/>
      <c r="IA215" s="93"/>
      <c r="IB215" s="93"/>
      <c r="IC215" s="93"/>
      <c r="ID215" s="93"/>
      <c r="IE215" s="93"/>
      <c r="IF215" s="93"/>
      <c r="IG215" s="93"/>
      <c r="IH215" s="93"/>
      <c r="II215" s="93"/>
      <c r="IJ215" s="93"/>
      <c r="IK215" s="93"/>
      <c r="IL215" s="93"/>
      <c r="IM215" s="93"/>
      <c r="IN215" s="93"/>
      <c r="IO215" s="93"/>
      <c r="IP215" s="93"/>
      <c r="IQ215" s="93"/>
      <c r="IR215" s="93"/>
      <c r="IS215" s="93"/>
      <c r="IT215" s="93"/>
      <c r="IU215" s="93"/>
      <c r="IV215" s="93"/>
    </row>
    <row r="216" spans="1:256" s="9" customFormat="1" ht="15.75">
      <c r="A216" s="255"/>
      <c r="B216" s="87"/>
      <c r="C216" s="55" t="s">
        <v>70</v>
      </c>
      <c r="D216" s="84" t="s">
        <v>1</v>
      </c>
      <c r="E216" s="62" t="s">
        <v>60</v>
      </c>
      <c r="F216" s="38">
        <f>F212*0.27</f>
        <v>59.400000000000006</v>
      </c>
      <c r="G216" s="78"/>
      <c r="H216" s="38"/>
      <c r="I216" s="82"/>
      <c r="J216" s="38"/>
      <c r="K216" s="38"/>
      <c r="L216" s="38"/>
      <c r="M216" s="38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3"/>
      <c r="EI216" s="93"/>
      <c r="EJ216" s="93"/>
      <c r="EK216" s="93"/>
      <c r="EL216" s="93"/>
      <c r="EM216" s="93"/>
      <c r="EN216" s="93"/>
      <c r="EO216" s="93"/>
      <c r="EP216" s="93"/>
      <c r="EQ216" s="93"/>
      <c r="ER216" s="93"/>
      <c r="ES216" s="93"/>
      <c r="ET216" s="93"/>
      <c r="EU216" s="93"/>
      <c r="EV216" s="93"/>
      <c r="EW216" s="93"/>
      <c r="EX216" s="93"/>
      <c r="EY216" s="93"/>
      <c r="EZ216" s="93"/>
      <c r="FA216" s="93"/>
      <c r="FB216" s="93"/>
      <c r="FC216" s="93"/>
      <c r="FD216" s="93"/>
      <c r="FE216" s="93"/>
      <c r="FF216" s="93"/>
      <c r="FG216" s="93"/>
      <c r="FH216" s="93"/>
      <c r="FI216" s="93"/>
      <c r="FJ216" s="93"/>
      <c r="FK216" s="93"/>
      <c r="FL216" s="93"/>
      <c r="FM216" s="93"/>
      <c r="FN216" s="93"/>
      <c r="FO216" s="93"/>
      <c r="FP216" s="93"/>
      <c r="FQ216" s="93"/>
      <c r="FR216" s="93"/>
      <c r="FS216" s="93"/>
      <c r="FT216" s="93"/>
      <c r="FU216" s="93"/>
      <c r="FV216" s="93"/>
      <c r="FW216" s="93"/>
      <c r="FX216" s="93"/>
      <c r="FY216" s="93"/>
      <c r="FZ216" s="93"/>
      <c r="GA216" s="93"/>
      <c r="GB216" s="93"/>
      <c r="GC216" s="93"/>
      <c r="GD216" s="93"/>
      <c r="GE216" s="93"/>
      <c r="GF216" s="93"/>
      <c r="GG216" s="93"/>
      <c r="GH216" s="93"/>
      <c r="GI216" s="93"/>
      <c r="GJ216" s="93"/>
      <c r="GK216" s="93"/>
      <c r="GL216" s="93"/>
      <c r="GM216" s="93"/>
      <c r="GN216" s="93"/>
      <c r="GO216" s="93"/>
      <c r="GP216" s="93"/>
      <c r="GQ216" s="93"/>
      <c r="GR216" s="93"/>
      <c r="GS216" s="93"/>
      <c r="GT216" s="93"/>
      <c r="GU216" s="93"/>
      <c r="GV216" s="93"/>
      <c r="GW216" s="93"/>
      <c r="GX216" s="93"/>
      <c r="GY216" s="93"/>
      <c r="GZ216" s="93"/>
      <c r="HA216" s="93"/>
      <c r="HB216" s="93"/>
      <c r="HC216" s="93"/>
      <c r="HD216" s="93"/>
      <c r="HE216" s="93"/>
      <c r="HF216" s="93"/>
      <c r="HG216" s="93"/>
      <c r="HH216" s="93"/>
      <c r="HI216" s="93"/>
      <c r="HJ216" s="93"/>
      <c r="HK216" s="93"/>
      <c r="HL216" s="93"/>
      <c r="HM216" s="93"/>
      <c r="HN216" s="93"/>
      <c r="HO216" s="93"/>
      <c r="HP216" s="93"/>
      <c r="HQ216" s="93"/>
      <c r="HR216" s="93"/>
      <c r="HS216" s="93"/>
      <c r="HT216" s="93"/>
      <c r="HU216" s="93"/>
      <c r="HV216" s="93"/>
      <c r="HW216" s="93"/>
      <c r="HX216" s="93"/>
      <c r="HY216" s="93"/>
      <c r="HZ216" s="93"/>
      <c r="IA216" s="93"/>
      <c r="IB216" s="93"/>
      <c r="IC216" s="93"/>
      <c r="ID216" s="93"/>
      <c r="IE216" s="93"/>
      <c r="IF216" s="93"/>
      <c r="IG216" s="93"/>
      <c r="IH216" s="93"/>
      <c r="II216" s="93"/>
      <c r="IJ216" s="93"/>
      <c r="IK216" s="93"/>
      <c r="IL216" s="93"/>
      <c r="IM216" s="93"/>
      <c r="IN216" s="93"/>
      <c r="IO216" s="93"/>
      <c r="IP216" s="93"/>
      <c r="IQ216" s="93"/>
      <c r="IR216" s="93"/>
      <c r="IS216" s="93"/>
      <c r="IT216" s="93"/>
      <c r="IU216" s="93"/>
      <c r="IV216" s="93"/>
    </row>
    <row r="217" spans="1:13" s="12" customFormat="1" ht="17.25" customHeight="1">
      <c r="A217" s="261" t="s">
        <v>170</v>
      </c>
      <c r="B217" s="262"/>
      <c r="C217" s="262"/>
      <c r="D217" s="262"/>
      <c r="E217" s="262"/>
      <c r="F217" s="263"/>
      <c r="G217" s="19"/>
      <c r="H217" s="19"/>
      <c r="I217" s="19"/>
      <c r="J217" s="19"/>
      <c r="K217" s="19"/>
      <c r="L217" s="19"/>
      <c r="M217" s="19"/>
    </row>
    <row r="218" spans="1:256" s="9" customFormat="1" ht="42.75">
      <c r="A218" s="255">
        <v>31</v>
      </c>
      <c r="B218" s="32" t="s">
        <v>65</v>
      </c>
      <c r="C218" s="51" t="s">
        <v>171</v>
      </c>
      <c r="D218" s="182" t="s">
        <v>30</v>
      </c>
      <c r="E218" s="182"/>
      <c r="F218" s="68">
        <v>5.2</v>
      </c>
      <c r="G218" s="181"/>
      <c r="H218" s="181"/>
      <c r="I218" s="181"/>
      <c r="J218" s="181"/>
      <c r="K218" s="181"/>
      <c r="L218" s="40"/>
      <c r="M218" s="181"/>
      <c r="N218" s="36"/>
      <c r="O218" s="5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>
        <v>2.86</v>
      </c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  <c r="IT218" s="36"/>
      <c r="IU218" s="36"/>
      <c r="IV218" s="36"/>
    </row>
    <row r="219" spans="1:256" s="9" customFormat="1" ht="14.25">
      <c r="A219" s="255"/>
      <c r="B219" s="37"/>
      <c r="C219" s="58" t="s">
        <v>31</v>
      </c>
      <c r="D219" s="181" t="s">
        <v>27</v>
      </c>
      <c r="E219" s="62">
        <v>8.44</v>
      </c>
      <c r="F219" s="38">
        <f>E219*F218</f>
        <v>43.888</v>
      </c>
      <c r="G219" s="181"/>
      <c r="H219" s="181"/>
      <c r="I219" s="38"/>
      <c r="J219" s="38"/>
      <c r="K219" s="181"/>
      <c r="L219" s="52"/>
      <c r="M219" s="59"/>
      <c r="N219" s="39"/>
      <c r="O219" s="57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>
        <v>1.67</v>
      </c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  <c r="IV219" s="39"/>
    </row>
    <row r="220" spans="1:256" s="9" customFormat="1" ht="14.25">
      <c r="A220" s="255"/>
      <c r="B220" s="37"/>
      <c r="C220" s="83" t="s">
        <v>74</v>
      </c>
      <c r="D220" s="84" t="s">
        <v>30</v>
      </c>
      <c r="E220" s="62">
        <v>1.015</v>
      </c>
      <c r="F220" s="38">
        <f>E220*F218</f>
        <v>5.278</v>
      </c>
      <c r="G220" s="90"/>
      <c r="H220" s="38"/>
      <c r="I220" s="181"/>
      <c r="J220" s="181"/>
      <c r="K220" s="181"/>
      <c r="L220" s="63"/>
      <c r="M220" s="67"/>
      <c r="N220" s="39"/>
      <c r="O220" s="57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s="9" customFormat="1" ht="14.25">
      <c r="A221" s="255"/>
      <c r="B221" s="91"/>
      <c r="C221" s="83" t="s">
        <v>72</v>
      </c>
      <c r="D221" s="84" t="s">
        <v>22</v>
      </c>
      <c r="E221" s="84" t="s">
        <v>60</v>
      </c>
      <c r="F221" s="92">
        <v>0.046</v>
      </c>
      <c r="G221" s="90"/>
      <c r="H221" s="38"/>
      <c r="I221" s="181"/>
      <c r="J221" s="181"/>
      <c r="K221" s="181"/>
      <c r="L221" s="63"/>
      <c r="M221" s="67"/>
      <c r="N221" s="93"/>
      <c r="O221" s="94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3"/>
      <c r="EI221" s="93"/>
      <c r="EJ221" s="93"/>
      <c r="EK221" s="93"/>
      <c r="EL221" s="93"/>
      <c r="EM221" s="93"/>
      <c r="EN221" s="93"/>
      <c r="EO221" s="93"/>
      <c r="EP221" s="93"/>
      <c r="EQ221" s="93"/>
      <c r="ER221" s="93"/>
      <c r="ES221" s="93"/>
      <c r="ET221" s="93"/>
      <c r="EU221" s="93"/>
      <c r="EV221" s="93"/>
      <c r="EW221" s="93"/>
      <c r="EX221" s="93"/>
      <c r="EY221" s="93"/>
      <c r="EZ221" s="93"/>
      <c r="FA221" s="93"/>
      <c r="FB221" s="93"/>
      <c r="FC221" s="93"/>
      <c r="FD221" s="93"/>
      <c r="FE221" s="93"/>
      <c r="FF221" s="93"/>
      <c r="FG221" s="93"/>
      <c r="FH221" s="93"/>
      <c r="FI221" s="93"/>
      <c r="FJ221" s="93"/>
      <c r="FK221" s="93"/>
      <c r="FL221" s="93"/>
      <c r="FM221" s="93"/>
      <c r="FN221" s="93"/>
      <c r="FO221" s="93"/>
      <c r="FP221" s="93"/>
      <c r="FQ221" s="93"/>
      <c r="FR221" s="93"/>
      <c r="FS221" s="93"/>
      <c r="FT221" s="93"/>
      <c r="FU221" s="93"/>
      <c r="FV221" s="93"/>
      <c r="FW221" s="93"/>
      <c r="FX221" s="93"/>
      <c r="FY221" s="93"/>
      <c r="FZ221" s="93"/>
      <c r="GA221" s="93"/>
      <c r="GB221" s="93"/>
      <c r="GC221" s="93"/>
      <c r="GD221" s="93"/>
      <c r="GE221" s="93"/>
      <c r="GF221" s="93"/>
      <c r="GG221" s="93"/>
      <c r="GH221" s="93"/>
      <c r="GI221" s="93"/>
      <c r="GJ221" s="93"/>
      <c r="GK221" s="93"/>
      <c r="GL221" s="93"/>
      <c r="GM221" s="93"/>
      <c r="GN221" s="93"/>
      <c r="GO221" s="93"/>
      <c r="GP221" s="93"/>
      <c r="GQ221" s="93"/>
      <c r="GR221" s="93"/>
      <c r="GS221" s="93"/>
      <c r="GT221" s="93"/>
      <c r="GU221" s="93"/>
      <c r="GV221" s="93"/>
      <c r="GW221" s="93"/>
      <c r="GX221" s="93"/>
      <c r="GY221" s="93"/>
      <c r="GZ221" s="93"/>
      <c r="HA221" s="93"/>
      <c r="HB221" s="93"/>
      <c r="HC221" s="93"/>
      <c r="HD221" s="93"/>
      <c r="HE221" s="93"/>
      <c r="HF221" s="93"/>
      <c r="HG221" s="93"/>
      <c r="HH221" s="93"/>
      <c r="HI221" s="93"/>
      <c r="HJ221" s="93"/>
      <c r="HK221" s="93"/>
      <c r="HL221" s="93"/>
      <c r="HM221" s="93"/>
      <c r="HN221" s="93"/>
      <c r="HO221" s="93"/>
      <c r="HP221" s="93"/>
      <c r="HQ221" s="93"/>
      <c r="HR221" s="93"/>
      <c r="HS221" s="93"/>
      <c r="HT221" s="93"/>
      <c r="HU221" s="93"/>
      <c r="HV221" s="93"/>
      <c r="HW221" s="93"/>
      <c r="HX221" s="93"/>
      <c r="HY221" s="93"/>
      <c r="HZ221" s="93"/>
      <c r="IA221" s="93"/>
      <c r="IB221" s="93"/>
      <c r="IC221" s="93"/>
      <c r="ID221" s="93"/>
      <c r="IE221" s="93"/>
      <c r="IF221" s="93"/>
      <c r="IG221" s="93"/>
      <c r="IH221" s="93"/>
      <c r="II221" s="93"/>
      <c r="IJ221" s="93"/>
      <c r="IK221" s="93"/>
      <c r="IL221" s="93"/>
      <c r="IM221" s="93"/>
      <c r="IN221" s="93"/>
      <c r="IO221" s="93"/>
      <c r="IP221" s="93"/>
      <c r="IQ221" s="93"/>
      <c r="IR221" s="93"/>
      <c r="IS221" s="93"/>
      <c r="IT221" s="93"/>
      <c r="IU221" s="93"/>
      <c r="IV221" s="93"/>
    </row>
    <row r="222" spans="1:256" s="9" customFormat="1" ht="14.25">
      <c r="A222" s="255"/>
      <c r="B222" s="91"/>
      <c r="C222" s="83" t="s">
        <v>73</v>
      </c>
      <c r="D222" s="84" t="s">
        <v>22</v>
      </c>
      <c r="E222" s="84" t="s">
        <v>60</v>
      </c>
      <c r="F222" s="95">
        <v>0.1616</v>
      </c>
      <c r="G222" s="90"/>
      <c r="H222" s="38"/>
      <c r="I222" s="181"/>
      <c r="J222" s="181"/>
      <c r="K222" s="181"/>
      <c r="L222" s="63"/>
      <c r="M222" s="67"/>
      <c r="N222" s="93"/>
      <c r="O222" s="94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3"/>
      <c r="EI222" s="93"/>
      <c r="EJ222" s="93"/>
      <c r="EK222" s="93"/>
      <c r="EL222" s="93"/>
      <c r="EM222" s="93"/>
      <c r="EN222" s="93"/>
      <c r="EO222" s="93"/>
      <c r="EP222" s="93"/>
      <c r="EQ222" s="93"/>
      <c r="ER222" s="93"/>
      <c r="ES222" s="93"/>
      <c r="ET222" s="93"/>
      <c r="EU222" s="93"/>
      <c r="EV222" s="93"/>
      <c r="EW222" s="93"/>
      <c r="EX222" s="93"/>
      <c r="EY222" s="93"/>
      <c r="EZ222" s="93"/>
      <c r="FA222" s="93"/>
      <c r="FB222" s="93"/>
      <c r="FC222" s="93"/>
      <c r="FD222" s="93"/>
      <c r="FE222" s="93"/>
      <c r="FF222" s="93"/>
      <c r="FG222" s="93"/>
      <c r="FH222" s="93"/>
      <c r="FI222" s="93"/>
      <c r="FJ222" s="93"/>
      <c r="FK222" s="93"/>
      <c r="FL222" s="93"/>
      <c r="FM222" s="93"/>
      <c r="FN222" s="93"/>
      <c r="FO222" s="93"/>
      <c r="FP222" s="93"/>
      <c r="FQ222" s="93"/>
      <c r="FR222" s="93"/>
      <c r="FS222" s="93"/>
      <c r="FT222" s="93"/>
      <c r="FU222" s="93"/>
      <c r="FV222" s="93"/>
      <c r="FW222" s="93"/>
      <c r="FX222" s="93"/>
      <c r="FY222" s="93"/>
      <c r="FZ222" s="93"/>
      <c r="GA222" s="93"/>
      <c r="GB222" s="93"/>
      <c r="GC222" s="93"/>
      <c r="GD222" s="93"/>
      <c r="GE222" s="93"/>
      <c r="GF222" s="93"/>
      <c r="GG222" s="93"/>
      <c r="GH222" s="93"/>
      <c r="GI222" s="93"/>
      <c r="GJ222" s="93"/>
      <c r="GK222" s="93"/>
      <c r="GL222" s="93"/>
      <c r="GM222" s="93"/>
      <c r="GN222" s="93"/>
      <c r="GO222" s="93"/>
      <c r="GP222" s="93"/>
      <c r="GQ222" s="93"/>
      <c r="GR222" s="93"/>
      <c r="GS222" s="93"/>
      <c r="GT222" s="93"/>
      <c r="GU222" s="93"/>
      <c r="GV222" s="93"/>
      <c r="GW222" s="93"/>
      <c r="GX222" s="93"/>
      <c r="GY222" s="93"/>
      <c r="GZ222" s="93"/>
      <c r="HA222" s="93"/>
      <c r="HB222" s="93"/>
      <c r="HC222" s="93"/>
      <c r="HD222" s="93"/>
      <c r="HE222" s="93"/>
      <c r="HF222" s="93"/>
      <c r="HG222" s="93"/>
      <c r="HH222" s="93"/>
      <c r="HI222" s="93"/>
      <c r="HJ222" s="93"/>
      <c r="HK222" s="93"/>
      <c r="HL222" s="93"/>
      <c r="HM222" s="93"/>
      <c r="HN222" s="93"/>
      <c r="HO222" s="93"/>
      <c r="HP222" s="93"/>
      <c r="HQ222" s="93"/>
      <c r="HR222" s="93"/>
      <c r="HS222" s="93"/>
      <c r="HT222" s="93"/>
      <c r="HU222" s="93"/>
      <c r="HV222" s="93"/>
      <c r="HW222" s="93"/>
      <c r="HX222" s="93"/>
      <c r="HY222" s="93"/>
      <c r="HZ222" s="93"/>
      <c r="IA222" s="93"/>
      <c r="IB222" s="93"/>
      <c r="IC222" s="93"/>
      <c r="ID222" s="93"/>
      <c r="IE222" s="93"/>
      <c r="IF222" s="93"/>
      <c r="IG222" s="93"/>
      <c r="IH222" s="93"/>
      <c r="II222" s="93"/>
      <c r="IJ222" s="93"/>
      <c r="IK222" s="93"/>
      <c r="IL222" s="93"/>
      <c r="IM222" s="93"/>
      <c r="IN222" s="93"/>
      <c r="IO222" s="93"/>
      <c r="IP222" s="93"/>
      <c r="IQ222" s="93"/>
      <c r="IR222" s="93"/>
      <c r="IS222" s="93"/>
      <c r="IT222" s="93"/>
      <c r="IU222" s="93"/>
      <c r="IV222" s="93"/>
    </row>
    <row r="223" spans="1:256" s="9" customFormat="1" ht="14.25">
      <c r="A223" s="255"/>
      <c r="B223" s="37"/>
      <c r="C223" s="83" t="s">
        <v>66</v>
      </c>
      <c r="D223" s="84" t="s">
        <v>43</v>
      </c>
      <c r="E223" s="62">
        <v>1.84</v>
      </c>
      <c r="F223" s="181">
        <f>E223*F218</f>
        <v>9.568000000000001</v>
      </c>
      <c r="G223" s="90"/>
      <c r="H223" s="38"/>
      <c r="I223" s="181"/>
      <c r="J223" s="181"/>
      <c r="K223" s="181"/>
      <c r="L223" s="63"/>
      <c r="M223" s="67"/>
      <c r="N223" s="39"/>
      <c r="O223" s="57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</row>
    <row r="224" spans="1:256" s="9" customFormat="1" ht="14.25">
      <c r="A224" s="255"/>
      <c r="B224" s="90"/>
      <c r="C224" s="83" t="s">
        <v>67</v>
      </c>
      <c r="D224" s="84" t="s">
        <v>30</v>
      </c>
      <c r="E224" s="62">
        <v>0.0425</v>
      </c>
      <c r="F224" s="181">
        <f>E224*F218</f>
        <v>0.22100000000000003</v>
      </c>
      <c r="G224" s="90"/>
      <c r="H224" s="38"/>
      <c r="I224" s="181"/>
      <c r="J224" s="181"/>
      <c r="K224" s="181"/>
      <c r="L224" s="63"/>
      <c r="M224" s="67"/>
      <c r="N224" s="39"/>
      <c r="O224" s="57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s="9" customFormat="1" ht="14.25">
      <c r="A225" s="255"/>
      <c r="B225" s="37"/>
      <c r="C225" s="83" t="s">
        <v>68</v>
      </c>
      <c r="D225" s="84" t="s">
        <v>22</v>
      </c>
      <c r="E225" s="62">
        <v>0.0022</v>
      </c>
      <c r="F225" s="181">
        <f>E225*F218</f>
        <v>0.01144</v>
      </c>
      <c r="G225" s="90"/>
      <c r="H225" s="38"/>
      <c r="I225" s="181"/>
      <c r="J225" s="181"/>
      <c r="K225" s="181"/>
      <c r="L225" s="63"/>
      <c r="M225" s="67"/>
      <c r="N225" s="39"/>
      <c r="O225" s="57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s="9" customFormat="1" ht="14.25">
      <c r="A226" s="255"/>
      <c r="B226" s="37"/>
      <c r="C226" s="83" t="s">
        <v>69</v>
      </c>
      <c r="D226" s="84" t="s">
        <v>22</v>
      </c>
      <c r="E226" s="62">
        <v>0.001</v>
      </c>
      <c r="F226" s="181">
        <f>E226*F218</f>
        <v>0.005200000000000001</v>
      </c>
      <c r="G226" s="90"/>
      <c r="H226" s="38"/>
      <c r="I226" s="181"/>
      <c r="J226" s="181"/>
      <c r="K226" s="181"/>
      <c r="L226" s="63"/>
      <c r="M226" s="67"/>
      <c r="N226" s="39"/>
      <c r="O226" s="57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</row>
    <row r="227" spans="1:256" s="9" customFormat="1" ht="14.25">
      <c r="A227" s="255"/>
      <c r="B227" s="91"/>
      <c r="C227" s="83" t="s">
        <v>62</v>
      </c>
      <c r="D227" s="84" t="s">
        <v>1</v>
      </c>
      <c r="E227" s="62">
        <v>1.1</v>
      </c>
      <c r="F227" s="84">
        <f>E227*F218</f>
        <v>5.720000000000001</v>
      </c>
      <c r="G227" s="181"/>
      <c r="H227" s="181"/>
      <c r="I227" s="181"/>
      <c r="J227" s="181"/>
      <c r="K227" s="38"/>
      <c r="L227" s="59"/>
      <c r="M227" s="59"/>
      <c r="N227" s="93"/>
      <c r="O227" s="94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3"/>
      <c r="EI227" s="93"/>
      <c r="EJ227" s="93"/>
      <c r="EK227" s="93"/>
      <c r="EL227" s="93"/>
      <c r="EM227" s="93"/>
      <c r="EN227" s="93"/>
      <c r="EO227" s="93"/>
      <c r="EP227" s="93"/>
      <c r="EQ227" s="93"/>
      <c r="ER227" s="93"/>
      <c r="ES227" s="93"/>
      <c r="ET227" s="93"/>
      <c r="EU227" s="93"/>
      <c r="EV227" s="93"/>
      <c r="EW227" s="93"/>
      <c r="EX227" s="93"/>
      <c r="EY227" s="93"/>
      <c r="EZ227" s="93"/>
      <c r="FA227" s="93"/>
      <c r="FB227" s="93"/>
      <c r="FC227" s="93"/>
      <c r="FD227" s="93"/>
      <c r="FE227" s="93"/>
      <c r="FF227" s="93"/>
      <c r="FG227" s="93"/>
      <c r="FH227" s="93"/>
      <c r="FI227" s="93"/>
      <c r="FJ227" s="93"/>
      <c r="FK227" s="93"/>
      <c r="FL227" s="93"/>
      <c r="FM227" s="93"/>
      <c r="FN227" s="93"/>
      <c r="FO227" s="93"/>
      <c r="FP227" s="93"/>
      <c r="FQ227" s="93"/>
      <c r="FR227" s="93"/>
      <c r="FS227" s="93"/>
      <c r="FT227" s="93"/>
      <c r="FU227" s="93"/>
      <c r="FV227" s="93"/>
      <c r="FW227" s="93"/>
      <c r="FX227" s="93"/>
      <c r="FY227" s="93"/>
      <c r="FZ227" s="93"/>
      <c r="GA227" s="93"/>
      <c r="GB227" s="93"/>
      <c r="GC227" s="93"/>
      <c r="GD227" s="93"/>
      <c r="GE227" s="93"/>
      <c r="GF227" s="93"/>
      <c r="GG227" s="93"/>
      <c r="GH227" s="93"/>
      <c r="GI227" s="93"/>
      <c r="GJ227" s="93"/>
      <c r="GK227" s="93"/>
      <c r="GL227" s="93"/>
      <c r="GM227" s="93"/>
      <c r="GN227" s="93"/>
      <c r="GO227" s="93"/>
      <c r="GP227" s="93"/>
      <c r="GQ227" s="93"/>
      <c r="GR227" s="93"/>
      <c r="GS227" s="93"/>
      <c r="GT227" s="93"/>
      <c r="GU227" s="93"/>
      <c r="GV227" s="93"/>
      <c r="GW227" s="93"/>
      <c r="GX227" s="93"/>
      <c r="GY227" s="93"/>
      <c r="GZ227" s="93"/>
      <c r="HA227" s="93"/>
      <c r="HB227" s="93"/>
      <c r="HC227" s="93"/>
      <c r="HD227" s="93"/>
      <c r="HE227" s="93"/>
      <c r="HF227" s="93"/>
      <c r="HG227" s="93"/>
      <c r="HH227" s="93"/>
      <c r="HI227" s="93"/>
      <c r="HJ227" s="93"/>
      <c r="HK227" s="93"/>
      <c r="HL227" s="93"/>
      <c r="HM227" s="93"/>
      <c r="HN227" s="93"/>
      <c r="HO227" s="93"/>
      <c r="HP227" s="93"/>
      <c r="HQ227" s="93"/>
      <c r="HR227" s="93"/>
      <c r="HS227" s="93"/>
      <c r="HT227" s="93"/>
      <c r="HU227" s="93"/>
      <c r="HV227" s="93"/>
      <c r="HW227" s="93"/>
      <c r="HX227" s="93"/>
      <c r="HY227" s="93"/>
      <c r="HZ227" s="93"/>
      <c r="IA227" s="93"/>
      <c r="IB227" s="93"/>
      <c r="IC227" s="93"/>
      <c r="ID227" s="93"/>
      <c r="IE227" s="93"/>
      <c r="IF227" s="93"/>
      <c r="IG227" s="93"/>
      <c r="IH227" s="93"/>
      <c r="II227" s="93"/>
      <c r="IJ227" s="93"/>
      <c r="IK227" s="93"/>
      <c r="IL227" s="93"/>
      <c r="IM227" s="93"/>
      <c r="IN227" s="93"/>
      <c r="IO227" s="93"/>
      <c r="IP227" s="93"/>
      <c r="IQ227" s="93"/>
      <c r="IR227" s="93"/>
      <c r="IS227" s="93"/>
      <c r="IT227" s="93"/>
      <c r="IU227" s="93"/>
      <c r="IV227" s="93"/>
    </row>
    <row r="228" spans="1:256" s="9" customFormat="1" ht="14.25">
      <c r="A228" s="255"/>
      <c r="B228" s="91"/>
      <c r="C228" s="83" t="s">
        <v>70</v>
      </c>
      <c r="D228" s="84" t="s">
        <v>1</v>
      </c>
      <c r="E228" s="62">
        <v>0.46</v>
      </c>
      <c r="F228" s="84">
        <f>E228*F218</f>
        <v>2.3920000000000003</v>
      </c>
      <c r="G228" s="38"/>
      <c r="H228" s="38"/>
      <c r="I228" s="181"/>
      <c r="J228" s="181"/>
      <c r="K228" s="181"/>
      <c r="L228" s="63"/>
      <c r="M228" s="67"/>
      <c r="N228" s="93"/>
      <c r="O228" s="94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  <c r="EI228" s="93"/>
      <c r="EJ228" s="93"/>
      <c r="EK228" s="93"/>
      <c r="EL228" s="93"/>
      <c r="EM228" s="93"/>
      <c r="EN228" s="93"/>
      <c r="EO228" s="93"/>
      <c r="EP228" s="93"/>
      <c r="EQ228" s="93"/>
      <c r="ER228" s="93"/>
      <c r="ES228" s="93"/>
      <c r="ET228" s="93"/>
      <c r="EU228" s="93"/>
      <c r="EV228" s="93"/>
      <c r="EW228" s="93"/>
      <c r="EX228" s="93"/>
      <c r="EY228" s="93"/>
      <c r="EZ228" s="93"/>
      <c r="FA228" s="93"/>
      <c r="FB228" s="93"/>
      <c r="FC228" s="93"/>
      <c r="FD228" s="93"/>
      <c r="FE228" s="93"/>
      <c r="FF228" s="93"/>
      <c r="FG228" s="93"/>
      <c r="FH228" s="93"/>
      <c r="FI228" s="93"/>
      <c r="FJ228" s="93"/>
      <c r="FK228" s="93"/>
      <c r="FL228" s="93"/>
      <c r="FM228" s="93"/>
      <c r="FN228" s="93"/>
      <c r="FO228" s="93"/>
      <c r="FP228" s="93"/>
      <c r="FQ228" s="93"/>
      <c r="FR228" s="93"/>
      <c r="FS228" s="93"/>
      <c r="FT228" s="93"/>
      <c r="FU228" s="93"/>
      <c r="FV228" s="93"/>
      <c r="FW228" s="93"/>
      <c r="FX228" s="93"/>
      <c r="FY228" s="93"/>
      <c r="FZ228" s="93"/>
      <c r="GA228" s="93"/>
      <c r="GB228" s="93"/>
      <c r="GC228" s="93"/>
      <c r="GD228" s="93"/>
      <c r="GE228" s="93"/>
      <c r="GF228" s="93"/>
      <c r="GG228" s="93"/>
      <c r="GH228" s="93"/>
      <c r="GI228" s="93"/>
      <c r="GJ228" s="93"/>
      <c r="GK228" s="93"/>
      <c r="GL228" s="93"/>
      <c r="GM228" s="93"/>
      <c r="GN228" s="93"/>
      <c r="GO228" s="93"/>
      <c r="GP228" s="93"/>
      <c r="GQ228" s="93"/>
      <c r="GR228" s="93"/>
      <c r="GS228" s="93"/>
      <c r="GT228" s="93"/>
      <c r="GU228" s="93"/>
      <c r="GV228" s="93"/>
      <c r="GW228" s="93"/>
      <c r="GX228" s="93"/>
      <c r="GY228" s="93"/>
      <c r="GZ228" s="93"/>
      <c r="HA228" s="93"/>
      <c r="HB228" s="93"/>
      <c r="HC228" s="93"/>
      <c r="HD228" s="93"/>
      <c r="HE228" s="93"/>
      <c r="HF228" s="93"/>
      <c r="HG228" s="93"/>
      <c r="HH228" s="93"/>
      <c r="HI228" s="93"/>
      <c r="HJ228" s="93"/>
      <c r="HK228" s="93"/>
      <c r="HL228" s="93"/>
      <c r="HM228" s="93"/>
      <c r="HN228" s="93"/>
      <c r="HO228" s="93"/>
      <c r="HP228" s="93"/>
      <c r="HQ228" s="93"/>
      <c r="HR228" s="93"/>
      <c r="HS228" s="93"/>
      <c r="HT228" s="93"/>
      <c r="HU228" s="93"/>
      <c r="HV228" s="93"/>
      <c r="HW228" s="93"/>
      <c r="HX228" s="93"/>
      <c r="HY228" s="93"/>
      <c r="HZ228" s="93"/>
      <c r="IA228" s="93"/>
      <c r="IB228" s="93"/>
      <c r="IC228" s="93"/>
      <c r="ID228" s="93"/>
      <c r="IE228" s="93"/>
      <c r="IF228" s="93"/>
      <c r="IG228" s="93"/>
      <c r="IH228" s="93"/>
      <c r="II228" s="93"/>
      <c r="IJ228" s="93"/>
      <c r="IK228" s="93"/>
      <c r="IL228" s="93"/>
      <c r="IM228" s="93"/>
      <c r="IN228" s="93"/>
      <c r="IO228" s="93"/>
      <c r="IP228" s="93"/>
      <c r="IQ228" s="93"/>
      <c r="IR228" s="93"/>
      <c r="IS228" s="93"/>
      <c r="IT228" s="93"/>
      <c r="IU228" s="93"/>
      <c r="IV228" s="93"/>
    </row>
    <row r="229" spans="1:256" s="9" customFormat="1" ht="39.75" customHeight="1">
      <c r="A229" s="255">
        <v>32</v>
      </c>
      <c r="B229" s="32" t="s">
        <v>51</v>
      </c>
      <c r="C229" s="51" t="s">
        <v>172</v>
      </c>
      <c r="D229" s="182" t="s">
        <v>52</v>
      </c>
      <c r="E229" s="182"/>
      <c r="F229" s="61">
        <v>12</v>
      </c>
      <c r="G229" s="62"/>
      <c r="H229" s="181"/>
      <c r="I229" s="62"/>
      <c r="J229" s="62"/>
      <c r="K229" s="62"/>
      <c r="L229" s="63"/>
      <c r="M229" s="64"/>
      <c r="N229" s="65"/>
      <c r="O229" s="66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</row>
    <row r="230" spans="1:256" s="9" customFormat="1" ht="14.25">
      <c r="A230" s="255"/>
      <c r="B230" s="37"/>
      <c r="C230" s="58" t="s">
        <v>177</v>
      </c>
      <c r="D230" s="181" t="s">
        <v>27</v>
      </c>
      <c r="E230" s="181">
        <v>1.78</v>
      </c>
      <c r="F230" s="56">
        <f>E230*F229</f>
        <v>21.36</v>
      </c>
      <c r="G230" s="181"/>
      <c r="H230" s="181"/>
      <c r="I230" s="38"/>
      <c r="J230" s="38"/>
      <c r="K230" s="181"/>
      <c r="L230" s="52"/>
      <c r="M230" s="53"/>
      <c r="N230" s="39"/>
      <c r="O230" s="57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</row>
    <row r="231" spans="1:256" s="9" customFormat="1" ht="16.5">
      <c r="A231" s="255"/>
      <c r="B231" s="37"/>
      <c r="C231" s="58" t="s">
        <v>80</v>
      </c>
      <c r="D231" s="181" t="s">
        <v>53</v>
      </c>
      <c r="E231" s="181">
        <v>1.1</v>
      </c>
      <c r="F231" s="38">
        <f>E231*F229</f>
        <v>13.200000000000001</v>
      </c>
      <c r="G231" s="38"/>
      <c r="H231" s="38"/>
      <c r="I231" s="181"/>
      <c r="J231" s="181"/>
      <c r="K231" s="181"/>
      <c r="L231" s="63"/>
      <c r="M231" s="67"/>
      <c r="N231" s="39"/>
      <c r="O231" s="57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  <c r="HT231" s="39"/>
      <c r="HU231" s="39"/>
      <c r="HV231" s="39"/>
      <c r="HW231" s="39"/>
      <c r="HX231" s="39"/>
      <c r="HY231" s="39"/>
      <c r="HZ231" s="39"/>
      <c r="IA231" s="39"/>
      <c r="IB231" s="39"/>
      <c r="IC231" s="39"/>
      <c r="ID231" s="39"/>
      <c r="IE231" s="39"/>
      <c r="IF231" s="39"/>
      <c r="IG231" s="39"/>
      <c r="IH231" s="39"/>
      <c r="II231" s="39"/>
      <c r="IJ231" s="39"/>
      <c r="IK231" s="39"/>
      <c r="IL231" s="39"/>
      <c r="IM231" s="39"/>
      <c r="IN231" s="39"/>
      <c r="IO231" s="39"/>
      <c r="IP231" s="39"/>
      <c r="IQ231" s="39"/>
      <c r="IR231" s="39"/>
      <c r="IS231" s="39"/>
      <c r="IT231" s="39"/>
      <c r="IU231" s="39"/>
      <c r="IV231" s="39"/>
    </row>
    <row r="232" spans="1:256" s="9" customFormat="1" ht="14.25">
      <c r="A232" s="23"/>
      <c r="B232" s="24"/>
      <c r="C232" s="24" t="s">
        <v>5</v>
      </c>
      <c r="D232" s="24"/>
      <c r="E232" s="24"/>
      <c r="F232" s="24"/>
      <c r="G232" s="24"/>
      <c r="H232" s="25"/>
      <c r="I232" s="24"/>
      <c r="J232" s="25"/>
      <c r="K232" s="24"/>
      <c r="L232" s="25"/>
      <c r="M232" s="2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15" s="3" customFormat="1" ht="28.5">
      <c r="A233" s="23"/>
      <c r="B233" s="24"/>
      <c r="C233" s="26" t="s">
        <v>253</v>
      </c>
      <c r="D233" s="27" t="s">
        <v>7</v>
      </c>
      <c r="E233" s="28">
        <v>5</v>
      </c>
      <c r="F233" s="24"/>
      <c r="G233" s="24"/>
      <c r="H233" s="24"/>
      <c r="I233" s="24"/>
      <c r="J233" s="29"/>
      <c r="K233" s="24"/>
      <c r="L233" s="29"/>
      <c r="M233" s="29"/>
      <c r="N233" s="18"/>
      <c r="O233" s="18"/>
    </row>
    <row r="234" spans="1:15" ht="14.25">
      <c r="A234" s="23"/>
      <c r="B234" s="28"/>
      <c r="C234" s="24" t="s">
        <v>5</v>
      </c>
      <c r="D234" s="24"/>
      <c r="E234" s="24"/>
      <c r="F234" s="24"/>
      <c r="G234" s="24"/>
      <c r="H234" s="25"/>
      <c r="I234" s="24"/>
      <c r="J234" s="25"/>
      <c r="K234" s="24"/>
      <c r="L234" s="25"/>
      <c r="M234" s="25"/>
      <c r="O234" s="243">
        <f>M233+M283+M337</f>
        <v>0</v>
      </c>
    </row>
    <row r="235" spans="1:13" s="2" customFormat="1" ht="14.25">
      <c r="A235" s="27"/>
      <c r="B235" s="28"/>
      <c r="C235" s="24" t="s">
        <v>16</v>
      </c>
      <c r="D235" s="27" t="s">
        <v>7</v>
      </c>
      <c r="E235" s="28">
        <v>10</v>
      </c>
      <c r="F235" s="28"/>
      <c r="G235" s="27"/>
      <c r="H235" s="25"/>
      <c r="I235" s="27"/>
      <c r="J235" s="25"/>
      <c r="K235" s="27"/>
      <c r="L235" s="25"/>
      <c r="M235" s="25"/>
    </row>
    <row r="236" spans="1:13" s="2" customFormat="1" ht="14.25">
      <c r="A236" s="27"/>
      <c r="B236" s="24"/>
      <c r="C236" s="24" t="s">
        <v>5</v>
      </c>
      <c r="D236" s="27"/>
      <c r="E236" s="28"/>
      <c r="F236" s="28"/>
      <c r="G236" s="27"/>
      <c r="H236" s="25"/>
      <c r="I236" s="27"/>
      <c r="J236" s="25"/>
      <c r="K236" s="27"/>
      <c r="L236" s="25"/>
      <c r="M236" s="25"/>
    </row>
    <row r="237" spans="1:14" s="2" customFormat="1" ht="14.25">
      <c r="A237" s="27"/>
      <c r="B237" s="24"/>
      <c r="C237" s="24" t="s">
        <v>15</v>
      </c>
      <c r="D237" s="27" t="s">
        <v>7</v>
      </c>
      <c r="E237" s="28">
        <v>8</v>
      </c>
      <c r="F237" s="28"/>
      <c r="G237" s="27"/>
      <c r="H237" s="25"/>
      <c r="I237" s="27"/>
      <c r="J237" s="25"/>
      <c r="K237" s="27"/>
      <c r="L237" s="25"/>
      <c r="M237" s="25"/>
      <c r="N237" s="1"/>
    </row>
    <row r="238" spans="1:14" s="2" customFormat="1" ht="14.25">
      <c r="A238" s="27"/>
      <c r="B238" s="28"/>
      <c r="C238" s="24" t="s">
        <v>174</v>
      </c>
      <c r="D238" s="24"/>
      <c r="E238" s="27"/>
      <c r="F238" s="30"/>
      <c r="G238" s="27"/>
      <c r="H238" s="25"/>
      <c r="I238" s="27"/>
      <c r="J238" s="25"/>
      <c r="K238" s="27"/>
      <c r="L238" s="25"/>
      <c r="M238" s="180"/>
      <c r="N238" s="1"/>
    </row>
    <row r="239" spans="1:13" s="9" customFormat="1" ht="0.75" customHeight="1">
      <c r="A239" s="245" t="s">
        <v>175</v>
      </c>
      <c r="B239" s="245"/>
      <c r="C239" s="245"/>
      <c r="D239" s="245"/>
      <c r="E239" s="245"/>
      <c r="F239" s="245"/>
      <c r="G239" s="162"/>
      <c r="H239" s="162"/>
      <c r="I239" s="162"/>
      <c r="J239" s="162"/>
      <c r="K239" s="162"/>
      <c r="L239" s="162"/>
      <c r="M239" s="162"/>
    </row>
    <row r="240" spans="1:13" s="12" customFormat="1" ht="17.25" customHeight="1" hidden="1">
      <c r="A240" s="246" t="s">
        <v>176</v>
      </c>
      <c r="B240" s="246"/>
      <c r="C240" s="246"/>
      <c r="D240" s="246"/>
      <c r="E240" s="246"/>
      <c r="F240" s="246"/>
      <c r="G240" s="163"/>
      <c r="H240" s="163"/>
      <c r="I240" s="163"/>
      <c r="J240" s="163"/>
      <c r="K240" s="163"/>
      <c r="L240" s="163"/>
      <c r="M240" s="163"/>
    </row>
    <row r="241" spans="1:256" s="9" customFormat="1" ht="28.5" hidden="1">
      <c r="A241" s="248">
        <v>1</v>
      </c>
      <c r="B241" s="32" t="s">
        <v>75</v>
      </c>
      <c r="C241" s="46" t="s">
        <v>178</v>
      </c>
      <c r="D241" s="182" t="s">
        <v>30</v>
      </c>
      <c r="E241" s="167"/>
      <c r="F241" s="182">
        <v>0</v>
      </c>
      <c r="G241" s="182"/>
      <c r="H241" s="182"/>
      <c r="I241" s="182"/>
      <c r="J241" s="168"/>
      <c r="K241" s="182"/>
      <c r="L241" s="182"/>
      <c r="M241" s="182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  <c r="IT241" s="36"/>
      <c r="IU241" s="36"/>
      <c r="IV241" s="36"/>
    </row>
    <row r="242" spans="1:256" s="9" customFormat="1" ht="14.25" hidden="1">
      <c r="A242" s="248"/>
      <c r="B242" s="37"/>
      <c r="C242" s="169" t="s">
        <v>177</v>
      </c>
      <c r="D242" s="181" t="s">
        <v>27</v>
      </c>
      <c r="E242" s="181">
        <v>10.6</v>
      </c>
      <c r="F242" s="38">
        <f>E242*F241</f>
        <v>0</v>
      </c>
      <c r="G242" s="181"/>
      <c r="H242" s="181"/>
      <c r="I242" s="38">
        <v>6</v>
      </c>
      <c r="J242" s="38">
        <f>I242*F242</f>
        <v>0</v>
      </c>
      <c r="K242" s="181"/>
      <c r="L242" s="181"/>
      <c r="M242" s="181">
        <f>J242</f>
        <v>0</v>
      </c>
      <c r="N242" s="36"/>
      <c r="O242" s="36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</row>
    <row r="243" spans="1:256" s="9" customFormat="1" ht="15.75" hidden="1">
      <c r="A243" s="248"/>
      <c r="B243" s="170"/>
      <c r="C243" s="171" t="s">
        <v>184</v>
      </c>
      <c r="D243" s="172" t="s">
        <v>23</v>
      </c>
      <c r="E243" s="181" t="s">
        <v>60</v>
      </c>
      <c r="F243" s="38">
        <v>0</v>
      </c>
      <c r="G243" s="38">
        <v>68</v>
      </c>
      <c r="H243" s="41">
        <f>G243*F243</f>
        <v>0</v>
      </c>
      <c r="I243" s="41"/>
      <c r="J243" s="41"/>
      <c r="K243" s="38"/>
      <c r="L243" s="38"/>
      <c r="M243" s="38">
        <f>H243</f>
        <v>0</v>
      </c>
      <c r="N243" s="36"/>
      <c r="O243" s="36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  <c r="HT243" s="39"/>
      <c r="HU243" s="39"/>
      <c r="HV243" s="39"/>
      <c r="HW243" s="39"/>
      <c r="HX243" s="39"/>
      <c r="HY243" s="39"/>
      <c r="HZ243" s="39"/>
      <c r="IA243" s="39"/>
      <c r="IB243" s="39"/>
      <c r="IC243" s="39"/>
      <c r="ID243" s="39"/>
      <c r="IE243" s="39"/>
      <c r="IF243" s="39"/>
      <c r="IG243" s="39"/>
      <c r="IH243" s="39"/>
      <c r="II243" s="39"/>
      <c r="IJ243" s="39"/>
      <c r="IK243" s="39"/>
      <c r="IL243" s="39"/>
      <c r="IM243" s="39"/>
      <c r="IN243" s="39"/>
      <c r="IO243" s="39"/>
      <c r="IP243" s="39"/>
      <c r="IQ243" s="39"/>
      <c r="IR243" s="39"/>
      <c r="IS243" s="39"/>
      <c r="IT243" s="39"/>
      <c r="IU243" s="39"/>
      <c r="IV243" s="39"/>
    </row>
    <row r="244" spans="1:256" s="9" customFormat="1" ht="3" customHeight="1" hidden="1">
      <c r="A244" s="248"/>
      <c r="B244" s="170"/>
      <c r="C244" s="173" t="s">
        <v>179</v>
      </c>
      <c r="D244" s="172" t="s">
        <v>23</v>
      </c>
      <c r="E244" s="181" t="s">
        <v>60</v>
      </c>
      <c r="F244" s="38">
        <v>0</v>
      </c>
      <c r="G244" s="38">
        <v>220</v>
      </c>
      <c r="H244" s="41">
        <f>G244*F244</f>
        <v>0</v>
      </c>
      <c r="I244" s="41"/>
      <c r="J244" s="41"/>
      <c r="K244" s="38"/>
      <c r="L244" s="38"/>
      <c r="M244" s="38">
        <f>H244</f>
        <v>0</v>
      </c>
      <c r="N244" s="36"/>
      <c r="O244" s="36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  <c r="HT244" s="39"/>
      <c r="HU244" s="39"/>
      <c r="HV244" s="39"/>
      <c r="HW244" s="39"/>
      <c r="HX244" s="39"/>
      <c r="HY244" s="39"/>
      <c r="HZ244" s="39"/>
      <c r="IA244" s="39"/>
      <c r="IB244" s="39"/>
      <c r="IC244" s="39"/>
      <c r="ID244" s="39"/>
      <c r="IE244" s="39"/>
      <c r="IF244" s="39"/>
      <c r="IG244" s="39"/>
      <c r="IH244" s="39"/>
      <c r="II244" s="39"/>
      <c r="IJ244" s="39"/>
      <c r="IK244" s="39"/>
      <c r="IL244" s="39"/>
      <c r="IM244" s="39"/>
      <c r="IN244" s="39"/>
      <c r="IO244" s="39"/>
      <c r="IP244" s="39"/>
      <c r="IQ244" s="39"/>
      <c r="IR244" s="39"/>
      <c r="IS244" s="39"/>
      <c r="IT244" s="39"/>
      <c r="IU244" s="39"/>
      <c r="IV244" s="39"/>
    </row>
    <row r="245" spans="1:256" s="9" customFormat="1" ht="14.25" hidden="1">
      <c r="A245" s="248"/>
      <c r="B245" s="37"/>
      <c r="C245" s="173" t="s">
        <v>62</v>
      </c>
      <c r="D245" s="181" t="s">
        <v>1</v>
      </c>
      <c r="E245" s="181">
        <v>7.14</v>
      </c>
      <c r="F245" s="181">
        <f>E245*F241</f>
        <v>0</v>
      </c>
      <c r="G245" s="185"/>
      <c r="H245" s="185"/>
      <c r="I245" s="185"/>
      <c r="J245" s="41"/>
      <c r="K245" s="38">
        <v>3.2</v>
      </c>
      <c r="L245" s="38">
        <f>F245*K245</f>
        <v>0</v>
      </c>
      <c r="M245" s="38">
        <f>L245</f>
        <v>0</v>
      </c>
      <c r="N245" s="36"/>
      <c r="O245" s="36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  <c r="HT245" s="39"/>
      <c r="HU245" s="39"/>
      <c r="HV245" s="39"/>
      <c r="HW245" s="39"/>
      <c r="HX245" s="39"/>
      <c r="HY245" s="39"/>
      <c r="HZ245" s="39"/>
      <c r="IA245" s="39"/>
      <c r="IB245" s="39"/>
      <c r="IC245" s="39"/>
      <c r="ID245" s="39"/>
      <c r="IE245" s="39"/>
      <c r="IF245" s="39"/>
      <c r="IG245" s="39"/>
      <c r="IH245" s="39"/>
      <c r="II245" s="39"/>
      <c r="IJ245" s="39"/>
      <c r="IK245" s="39"/>
      <c r="IL245" s="39"/>
      <c r="IM245" s="39"/>
      <c r="IN245" s="39"/>
      <c r="IO245" s="39"/>
      <c r="IP245" s="39"/>
      <c r="IQ245" s="39"/>
      <c r="IR245" s="39"/>
      <c r="IS245" s="39"/>
      <c r="IT245" s="39"/>
      <c r="IU245" s="39"/>
      <c r="IV245" s="39"/>
    </row>
    <row r="246" spans="1:256" s="9" customFormat="1" ht="14.25" hidden="1">
      <c r="A246" s="248"/>
      <c r="B246" s="37"/>
      <c r="C246" s="174" t="s">
        <v>70</v>
      </c>
      <c r="D246" s="181" t="s">
        <v>1</v>
      </c>
      <c r="E246" s="181">
        <v>6.61</v>
      </c>
      <c r="F246" s="181">
        <f>E246*F241</f>
        <v>0</v>
      </c>
      <c r="G246" s="41">
        <v>3.2</v>
      </c>
      <c r="H246" s="41">
        <f>G246*F246</f>
        <v>0</v>
      </c>
      <c r="I246" s="41"/>
      <c r="J246" s="41"/>
      <c r="K246" s="38"/>
      <c r="L246" s="38"/>
      <c r="M246" s="38">
        <f>H246</f>
        <v>0</v>
      </c>
      <c r="N246" s="36"/>
      <c r="O246" s="36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  <c r="HT246" s="39"/>
      <c r="HU246" s="39"/>
      <c r="HV246" s="39"/>
      <c r="HW246" s="39"/>
      <c r="HX246" s="39"/>
      <c r="HY246" s="39"/>
      <c r="HZ246" s="39"/>
      <c r="IA246" s="39"/>
      <c r="IB246" s="39"/>
      <c r="IC246" s="39"/>
      <c r="ID246" s="39"/>
      <c r="IE246" s="39"/>
      <c r="IF246" s="39"/>
      <c r="IG246" s="39"/>
      <c r="IH246" s="39"/>
      <c r="II246" s="39"/>
      <c r="IJ246" s="39"/>
      <c r="IK246" s="39"/>
      <c r="IL246" s="39"/>
      <c r="IM246" s="39"/>
      <c r="IN246" s="39"/>
      <c r="IO246" s="39"/>
      <c r="IP246" s="39"/>
      <c r="IQ246" s="39"/>
      <c r="IR246" s="39"/>
      <c r="IS246" s="39"/>
      <c r="IT246" s="39"/>
      <c r="IU246" s="39"/>
      <c r="IV246" s="39"/>
    </row>
    <row r="247" spans="1:13" s="12" customFormat="1" ht="17.25" customHeight="1" hidden="1">
      <c r="A247" s="249">
        <v>2</v>
      </c>
      <c r="B247" s="121" t="s">
        <v>180</v>
      </c>
      <c r="C247" s="51" t="s">
        <v>198</v>
      </c>
      <c r="D247" s="186" t="s">
        <v>181</v>
      </c>
      <c r="E247" s="185"/>
      <c r="F247" s="185">
        <v>0</v>
      </c>
      <c r="G247" s="185"/>
      <c r="H247" s="185"/>
      <c r="I247" s="185"/>
      <c r="J247" s="185"/>
      <c r="K247" s="35"/>
      <c r="L247" s="35"/>
      <c r="M247" s="35"/>
    </row>
    <row r="248" spans="1:13" s="12" customFormat="1" ht="14.25" hidden="1">
      <c r="A248" s="250"/>
      <c r="B248" s="37"/>
      <c r="C248" s="108" t="s">
        <v>177</v>
      </c>
      <c r="D248" s="181" t="s">
        <v>27</v>
      </c>
      <c r="E248" s="166">
        <v>0.0959</v>
      </c>
      <c r="F248" s="41">
        <f>F247*E248</f>
        <v>0</v>
      </c>
      <c r="G248" s="41"/>
      <c r="H248" s="41"/>
      <c r="I248" s="41">
        <v>6</v>
      </c>
      <c r="J248" s="41">
        <f>I248*F248</f>
        <v>0</v>
      </c>
      <c r="K248" s="41"/>
      <c r="L248" s="41"/>
      <c r="M248" s="41">
        <f>J248</f>
        <v>0</v>
      </c>
    </row>
    <row r="249" spans="1:13" s="12" customFormat="1" ht="14.25" hidden="1">
      <c r="A249" s="250"/>
      <c r="B249" s="110"/>
      <c r="C249" s="156" t="s">
        <v>185</v>
      </c>
      <c r="D249" s="181" t="s">
        <v>183</v>
      </c>
      <c r="E249" s="166" t="s">
        <v>60</v>
      </c>
      <c r="F249" s="41">
        <v>0</v>
      </c>
      <c r="G249" s="41">
        <v>2</v>
      </c>
      <c r="H249" s="41">
        <f>G249*F249</f>
        <v>0</v>
      </c>
      <c r="I249" s="41"/>
      <c r="J249" s="41"/>
      <c r="K249" s="38"/>
      <c r="L249" s="38"/>
      <c r="M249" s="38">
        <f>H249</f>
        <v>0</v>
      </c>
    </row>
    <row r="250" spans="1:13" s="12" customFormat="1" ht="14.25" hidden="1">
      <c r="A250" s="250"/>
      <c r="B250" s="110"/>
      <c r="C250" s="156" t="s">
        <v>186</v>
      </c>
      <c r="D250" s="181" t="s">
        <v>183</v>
      </c>
      <c r="E250" s="166" t="s">
        <v>60</v>
      </c>
      <c r="F250" s="41">
        <v>0</v>
      </c>
      <c r="G250" s="41">
        <v>1.3</v>
      </c>
      <c r="H250" s="41">
        <f>G250*F250</f>
        <v>0</v>
      </c>
      <c r="I250" s="41"/>
      <c r="J250" s="41"/>
      <c r="K250" s="38"/>
      <c r="L250" s="38"/>
      <c r="M250" s="38">
        <f>H250</f>
        <v>0</v>
      </c>
    </row>
    <row r="251" spans="1:13" s="12" customFormat="1" ht="14.25" hidden="1">
      <c r="A251" s="250"/>
      <c r="B251" s="110"/>
      <c r="C251" s="156" t="s">
        <v>187</v>
      </c>
      <c r="D251" s="181" t="s">
        <v>183</v>
      </c>
      <c r="E251" s="166" t="s">
        <v>60</v>
      </c>
      <c r="F251" s="41">
        <v>0</v>
      </c>
      <c r="G251" s="41">
        <v>0.9</v>
      </c>
      <c r="H251" s="41">
        <f>G251*F251</f>
        <v>0</v>
      </c>
      <c r="I251" s="41"/>
      <c r="J251" s="41"/>
      <c r="K251" s="38"/>
      <c r="L251" s="38"/>
      <c r="M251" s="38">
        <f>H251</f>
        <v>0</v>
      </c>
    </row>
    <row r="252" spans="1:13" s="12" customFormat="1" ht="14.25" hidden="1">
      <c r="A252" s="250"/>
      <c r="B252" s="110"/>
      <c r="C252" s="156" t="s">
        <v>182</v>
      </c>
      <c r="D252" s="181" t="s">
        <v>183</v>
      </c>
      <c r="E252" s="166" t="s">
        <v>60</v>
      </c>
      <c r="F252" s="41">
        <v>0</v>
      </c>
      <c r="G252" s="41">
        <v>0.7</v>
      </c>
      <c r="H252" s="41">
        <f>G252*F252</f>
        <v>0</v>
      </c>
      <c r="I252" s="41"/>
      <c r="J252" s="41"/>
      <c r="K252" s="38"/>
      <c r="L252" s="38"/>
      <c r="M252" s="38">
        <f>H252</f>
        <v>0</v>
      </c>
    </row>
    <row r="253" spans="1:13" s="12" customFormat="1" ht="14.25" hidden="1">
      <c r="A253" s="250"/>
      <c r="B253" s="91"/>
      <c r="C253" s="83" t="s">
        <v>62</v>
      </c>
      <c r="D253" s="84" t="s">
        <v>1</v>
      </c>
      <c r="E253" s="166">
        <v>0.0452</v>
      </c>
      <c r="F253" s="41">
        <f>E253*F247</f>
        <v>0</v>
      </c>
      <c r="G253" s="38"/>
      <c r="H253" s="38"/>
      <c r="I253" s="38"/>
      <c r="J253" s="38"/>
      <c r="K253" s="38">
        <v>3.2</v>
      </c>
      <c r="L253" s="38">
        <f>F253*K253</f>
        <v>0</v>
      </c>
      <c r="M253" s="38">
        <f>L253</f>
        <v>0</v>
      </c>
    </row>
    <row r="254" spans="1:13" s="12" customFormat="1" ht="14.25" hidden="1">
      <c r="A254" s="251"/>
      <c r="B254" s="37"/>
      <c r="C254" s="156" t="s">
        <v>63</v>
      </c>
      <c r="D254" s="181" t="s">
        <v>1</v>
      </c>
      <c r="E254" s="166">
        <v>0.0006</v>
      </c>
      <c r="F254" s="41">
        <f>E254*F247</f>
        <v>0</v>
      </c>
      <c r="G254" s="38">
        <v>3.2</v>
      </c>
      <c r="H254" s="38">
        <f>G254*F254</f>
        <v>0</v>
      </c>
      <c r="I254" s="38"/>
      <c r="J254" s="38"/>
      <c r="K254" s="38"/>
      <c r="L254" s="38"/>
      <c r="M254" s="38">
        <f>H254</f>
        <v>0</v>
      </c>
    </row>
    <row r="255" spans="1:256" s="12" customFormat="1" ht="28.5" hidden="1">
      <c r="A255" s="252">
        <v>3</v>
      </c>
      <c r="B255" s="121" t="s">
        <v>188</v>
      </c>
      <c r="C255" s="51" t="s">
        <v>189</v>
      </c>
      <c r="D255" s="186" t="s">
        <v>23</v>
      </c>
      <c r="E255" s="186"/>
      <c r="F255" s="164">
        <v>0</v>
      </c>
      <c r="G255" s="35"/>
      <c r="H255" s="35"/>
      <c r="I255" s="35"/>
      <c r="J255" s="35"/>
      <c r="K255" s="35"/>
      <c r="L255" s="35"/>
      <c r="M255" s="3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  <c r="HZ255" s="42"/>
      <c r="IA255" s="42"/>
      <c r="IB255" s="42"/>
      <c r="IC255" s="42"/>
      <c r="ID255" s="42"/>
      <c r="IE255" s="42"/>
      <c r="IF255" s="42"/>
      <c r="IG255" s="42"/>
      <c r="IH255" s="42"/>
      <c r="II255" s="42"/>
      <c r="IJ255" s="42"/>
      <c r="IK255" s="42"/>
      <c r="IL255" s="42"/>
      <c r="IM255" s="42"/>
      <c r="IN255" s="42"/>
      <c r="IO255" s="42"/>
      <c r="IP255" s="42"/>
      <c r="IQ255" s="42"/>
      <c r="IR255" s="42"/>
      <c r="IS255" s="42"/>
      <c r="IT255" s="42"/>
      <c r="IU255" s="42"/>
      <c r="IV255" s="42"/>
    </row>
    <row r="256" spans="1:256" s="12" customFormat="1" ht="14.25" hidden="1">
      <c r="A256" s="253"/>
      <c r="B256" s="37"/>
      <c r="C256" s="108" t="s">
        <v>98</v>
      </c>
      <c r="D256" s="181" t="s">
        <v>27</v>
      </c>
      <c r="E256" s="103">
        <v>0.389</v>
      </c>
      <c r="F256" s="41">
        <f>F255*E256</f>
        <v>0</v>
      </c>
      <c r="G256" s="38"/>
      <c r="H256" s="38"/>
      <c r="I256" s="38">
        <v>6</v>
      </c>
      <c r="J256" s="41">
        <f>I256*F256</f>
        <v>0</v>
      </c>
      <c r="K256" s="41"/>
      <c r="L256" s="41"/>
      <c r="M256" s="41">
        <f>J256</f>
        <v>0</v>
      </c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  <c r="HZ256" s="42"/>
      <c r="IA256" s="42"/>
      <c r="IB256" s="42"/>
      <c r="IC256" s="42"/>
      <c r="ID256" s="42"/>
      <c r="IE256" s="42"/>
      <c r="IF256" s="42"/>
      <c r="IG256" s="42"/>
      <c r="IH256" s="42"/>
      <c r="II256" s="42"/>
      <c r="IJ256" s="42"/>
      <c r="IK256" s="42"/>
      <c r="IL256" s="42"/>
      <c r="IM256" s="42"/>
      <c r="IN256" s="42"/>
      <c r="IO256" s="42"/>
      <c r="IP256" s="42"/>
      <c r="IQ256" s="42"/>
      <c r="IR256" s="42"/>
      <c r="IS256" s="42"/>
      <c r="IT256" s="42"/>
      <c r="IU256" s="42"/>
      <c r="IV256" s="42"/>
    </row>
    <row r="257" spans="1:256" s="12" customFormat="1" ht="14.25" hidden="1">
      <c r="A257" s="253"/>
      <c r="B257" s="91"/>
      <c r="C257" s="156" t="s">
        <v>190</v>
      </c>
      <c r="D257" s="181" t="s">
        <v>23</v>
      </c>
      <c r="E257" s="166" t="s">
        <v>60</v>
      </c>
      <c r="F257" s="41">
        <v>0</v>
      </c>
      <c r="G257" s="38">
        <v>3.5</v>
      </c>
      <c r="H257" s="38">
        <f>G257*F257</f>
        <v>0</v>
      </c>
      <c r="I257" s="38"/>
      <c r="J257" s="38"/>
      <c r="K257" s="38"/>
      <c r="L257" s="38"/>
      <c r="M257" s="38">
        <f>H257</f>
        <v>0</v>
      </c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  <c r="HZ257" s="42"/>
      <c r="IA257" s="42"/>
      <c r="IB257" s="42"/>
      <c r="IC257" s="42"/>
      <c r="ID257" s="42"/>
      <c r="IE257" s="42"/>
      <c r="IF257" s="42"/>
      <c r="IG257" s="42"/>
      <c r="IH257" s="42"/>
      <c r="II257" s="42"/>
      <c r="IJ257" s="42"/>
      <c r="IK257" s="42"/>
      <c r="IL257" s="42"/>
      <c r="IM257" s="42"/>
      <c r="IN257" s="42"/>
      <c r="IO257" s="42"/>
      <c r="IP257" s="42"/>
      <c r="IQ257" s="42"/>
      <c r="IR257" s="42"/>
      <c r="IS257" s="42"/>
      <c r="IT257" s="42"/>
      <c r="IU257" s="42"/>
      <c r="IV257" s="42"/>
    </row>
    <row r="258" spans="1:256" s="12" customFormat="1" ht="7.5" customHeight="1" hidden="1">
      <c r="A258" s="253"/>
      <c r="B258" s="91"/>
      <c r="C258" s="156" t="s">
        <v>191</v>
      </c>
      <c r="D258" s="181" t="s">
        <v>23</v>
      </c>
      <c r="E258" s="166" t="s">
        <v>60</v>
      </c>
      <c r="F258" s="41">
        <v>0</v>
      </c>
      <c r="G258" s="38">
        <v>3</v>
      </c>
      <c r="H258" s="38">
        <f>G258*F258</f>
        <v>0</v>
      </c>
      <c r="I258" s="38"/>
      <c r="J258" s="38"/>
      <c r="K258" s="38"/>
      <c r="L258" s="38"/>
      <c r="M258" s="38">
        <f>H258</f>
        <v>0</v>
      </c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  <c r="HZ258" s="42"/>
      <c r="IA258" s="42"/>
      <c r="IB258" s="42"/>
      <c r="IC258" s="42"/>
      <c r="ID258" s="42"/>
      <c r="IE258" s="42"/>
      <c r="IF258" s="42"/>
      <c r="IG258" s="42"/>
      <c r="IH258" s="42"/>
      <c r="II258" s="42"/>
      <c r="IJ258" s="42"/>
      <c r="IK258" s="42"/>
      <c r="IL258" s="42"/>
      <c r="IM258" s="42"/>
      <c r="IN258" s="42"/>
      <c r="IO258" s="42"/>
      <c r="IP258" s="42"/>
      <c r="IQ258" s="42"/>
      <c r="IR258" s="42"/>
      <c r="IS258" s="42"/>
      <c r="IT258" s="42"/>
      <c r="IU258" s="42"/>
      <c r="IV258" s="42"/>
    </row>
    <row r="259" spans="1:256" s="12" customFormat="1" ht="14.25" hidden="1">
      <c r="A259" s="253"/>
      <c r="B259" s="91"/>
      <c r="C259" s="156" t="s">
        <v>192</v>
      </c>
      <c r="D259" s="181" t="s">
        <v>23</v>
      </c>
      <c r="E259" s="166" t="s">
        <v>60</v>
      </c>
      <c r="F259" s="41">
        <v>0</v>
      </c>
      <c r="G259" s="38">
        <v>3</v>
      </c>
      <c r="H259" s="38">
        <f>G259*F259</f>
        <v>0</v>
      </c>
      <c r="I259" s="38"/>
      <c r="J259" s="38"/>
      <c r="K259" s="38"/>
      <c r="L259" s="38"/>
      <c r="M259" s="38">
        <f>H259</f>
        <v>0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  <c r="HX259" s="42"/>
      <c r="HY259" s="42"/>
      <c r="HZ259" s="42"/>
      <c r="IA259" s="42"/>
      <c r="IB259" s="42"/>
      <c r="IC259" s="42"/>
      <c r="ID259" s="42"/>
      <c r="IE259" s="42"/>
      <c r="IF259" s="42"/>
      <c r="IG259" s="42"/>
      <c r="IH259" s="42"/>
      <c r="II259" s="42"/>
      <c r="IJ259" s="42"/>
      <c r="IK259" s="42"/>
      <c r="IL259" s="42"/>
      <c r="IM259" s="42"/>
      <c r="IN259" s="42"/>
      <c r="IO259" s="42"/>
      <c r="IP259" s="42"/>
      <c r="IQ259" s="42"/>
      <c r="IR259" s="42"/>
      <c r="IS259" s="42"/>
      <c r="IT259" s="42"/>
      <c r="IU259" s="42"/>
      <c r="IV259" s="42"/>
    </row>
    <row r="260" spans="1:256" s="12" customFormat="1" ht="14.25" hidden="1">
      <c r="A260" s="253"/>
      <c r="B260" s="91"/>
      <c r="C260" s="156" t="s">
        <v>193</v>
      </c>
      <c r="D260" s="181" t="s">
        <v>23</v>
      </c>
      <c r="E260" s="166" t="s">
        <v>60</v>
      </c>
      <c r="F260" s="41">
        <v>0</v>
      </c>
      <c r="G260" s="38">
        <v>7</v>
      </c>
      <c r="H260" s="38">
        <f>G260*F260</f>
        <v>0</v>
      </c>
      <c r="I260" s="38"/>
      <c r="J260" s="38"/>
      <c r="K260" s="38"/>
      <c r="L260" s="38"/>
      <c r="M260" s="38">
        <f>H260</f>
        <v>0</v>
      </c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  <c r="HX260" s="42"/>
      <c r="HY260" s="42"/>
      <c r="HZ260" s="42"/>
      <c r="IA260" s="42"/>
      <c r="IB260" s="42"/>
      <c r="IC260" s="42"/>
      <c r="ID260" s="42"/>
      <c r="IE260" s="42"/>
      <c r="IF260" s="42"/>
      <c r="IG260" s="42"/>
      <c r="IH260" s="42"/>
      <c r="II260" s="42"/>
      <c r="IJ260" s="42"/>
      <c r="IK260" s="42"/>
      <c r="IL260" s="42"/>
      <c r="IM260" s="42"/>
      <c r="IN260" s="42"/>
      <c r="IO260" s="42"/>
      <c r="IP260" s="42"/>
      <c r="IQ260" s="42"/>
      <c r="IR260" s="42"/>
      <c r="IS260" s="42"/>
      <c r="IT260" s="42"/>
      <c r="IU260" s="42"/>
      <c r="IV260" s="42"/>
    </row>
    <row r="261" spans="1:256" s="12" customFormat="1" ht="14.25" hidden="1">
      <c r="A261" s="253"/>
      <c r="B261" s="91"/>
      <c r="C261" s="83" t="s">
        <v>99</v>
      </c>
      <c r="D261" s="84" t="s">
        <v>1</v>
      </c>
      <c r="E261" s="103">
        <v>0.151</v>
      </c>
      <c r="F261" s="165">
        <f>E261*F255</f>
        <v>0</v>
      </c>
      <c r="G261" s="38"/>
      <c r="H261" s="38"/>
      <c r="I261" s="38"/>
      <c r="J261" s="38"/>
      <c r="K261" s="38">
        <v>3.2</v>
      </c>
      <c r="L261" s="38">
        <f>F261*K261</f>
        <v>0</v>
      </c>
      <c r="M261" s="38">
        <f>L261</f>
        <v>0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  <c r="HX261" s="42"/>
      <c r="HY261" s="42"/>
      <c r="HZ261" s="42"/>
      <c r="IA261" s="42"/>
      <c r="IB261" s="42"/>
      <c r="IC261" s="42"/>
      <c r="ID261" s="42"/>
      <c r="IE261" s="42"/>
      <c r="IF261" s="42"/>
      <c r="IG261" s="42"/>
      <c r="IH261" s="42"/>
      <c r="II261" s="42"/>
      <c r="IJ261" s="42"/>
      <c r="IK261" s="42"/>
      <c r="IL261" s="42"/>
      <c r="IM261" s="42"/>
      <c r="IN261" s="42"/>
      <c r="IO261" s="42"/>
      <c r="IP261" s="42"/>
      <c r="IQ261" s="42"/>
      <c r="IR261" s="42"/>
      <c r="IS261" s="42"/>
      <c r="IT261" s="42"/>
      <c r="IU261" s="42"/>
      <c r="IV261" s="42"/>
    </row>
    <row r="262" spans="1:256" s="12" customFormat="1" ht="14.25" hidden="1">
      <c r="A262" s="254"/>
      <c r="B262" s="37"/>
      <c r="C262" s="156" t="s">
        <v>63</v>
      </c>
      <c r="D262" s="181" t="s">
        <v>1</v>
      </c>
      <c r="E262" s="103">
        <v>0.024</v>
      </c>
      <c r="F262" s="165">
        <f>E262*F255</f>
        <v>0</v>
      </c>
      <c r="G262" s="38">
        <v>3.2</v>
      </c>
      <c r="H262" s="38">
        <f>G262*F262</f>
        <v>0</v>
      </c>
      <c r="I262" s="38"/>
      <c r="J262" s="38"/>
      <c r="K262" s="38"/>
      <c r="L262" s="38"/>
      <c r="M262" s="38">
        <f>H262</f>
        <v>0</v>
      </c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  <c r="HX262" s="42"/>
      <c r="HY262" s="42"/>
      <c r="HZ262" s="42"/>
      <c r="IA262" s="42"/>
      <c r="IB262" s="42"/>
      <c r="IC262" s="42"/>
      <c r="ID262" s="42"/>
      <c r="IE262" s="42"/>
      <c r="IF262" s="42"/>
      <c r="IG262" s="42"/>
      <c r="IH262" s="42"/>
      <c r="II262" s="42"/>
      <c r="IJ262" s="42"/>
      <c r="IK262" s="42"/>
      <c r="IL262" s="42"/>
      <c r="IM262" s="42"/>
      <c r="IN262" s="42"/>
      <c r="IO262" s="42"/>
      <c r="IP262" s="42"/>
      <c r="IQ262" s="42"/>
      <c r="IR262" s="42"/>
      <c r="IS262" s="42"/>
      <c r="IT262" s="42"/>
      <c r="IU262" s="42"/>
      <c r="IV262" s="42"/>
    </row>
    <row r="263" spans="1:256" s="12" customFormat="1" ht="36.75" customHeight="1" hidden="1">
      <c r="A263" s="247">
        <v>4</v>
      </c>
      <c r="B263" s="206" t="s">
        <v>194</v>
      </c>
      <c r="C263" s="207" t="s">
        <v>247</v>
      </c>
      <c r="D263" s="186" t="s">
        <v>23</v>
      </c>
      <c r="E263" s="208"/>
      <c r="F263" s="208">
        <v>0</v>
      </c>
      <c r="G263" s="209"/>
      <c r="H263" s="209"/>
      <c r="I263" s="209"/>
      <c r="J263" s="209"/>
      <c r="K263" s="210"/>
      <c r="L263" s="211"/>
      <c r="M263" s="209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/>
      <c r="AF263" s="212"/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  <c r="BI263" s="212"/>
      <c r="BJ263" s="212"/>
      <c r="BK263" s="212"/>
      <c r="BL263" s="212"/>
      <c r="BM263" s="212"/>
      <c r="BN263" s="212"/>
      <c r="BO263" s="212"/>
      <c r="BP263" s="212"/>
      <c r="BQ263" s="212"/>
      <c r="BR263" s="212"/>
      <c r="BS263" s="212"/>
      <c r="BT263" s="212"/>
      <c r="BU263" s="212"/>
      <c r="BV263" s="212"/>
      <c r="BW263" s="212"/>
      <c r="BX263" s="212"/>
      <c r="BY263" s="212"/>
      <c r="BZ263" s="212"/>
      <c r="CA263" s="212"/>
      <c r="CB263" s="212"/>
      <c r="CC263" s="212"/>
      <c r="CD263" s="212"/>
      <c r="CE263" s="212"/>
      <c r="CF263" s="212"/>
      <c r="CG263" s="212"/>
      <c r="CH263" s="212"/>
      <c r="CI263" s="212"/>
      <c r="CJ263" s="212"/>
      <c r="CK263" s="212"/>
      <c r="CL263" s="212"/>
      <c r="CM263" s="212"/>
      <c r="CN263" s="212"/>
      <c r="CO263" s="212"/>
      <c r="CP263" s="212"/>
      <c r="CQ263" s="212"/>
      <c r="CR263" s="212"/>
      <c r="CS263" s="212"/>
      <c r="CT263" s="212"/>
      <c r="CU263" s="212"/>
      <c r="CV263" s="212"/>
      <c r="CW263" s="212"/>
      <c r="CX263" s="212"/>
      <c r="CY263" s="212"/>
      <c r="CZ263" s="212"/>
      <c r="DA263" s="212"/>
      <c r="DB263" s="212"/>
      <c r="DC263" s="212"/>
      <c r="DD263" s="212"/>
      <c r="DE263" s="212"/>
      <c r="DF263" s="212"/>
      <c r="DG263" s="212"/>
      <c r="DH263" s="212"/>
      <c r="DI263" s="212"/>
      <c r="DJ263" s="212"/>
      <c r="DK263" s="212"/>
      <c r="DL263" s="212"/>
      <c r="DM263" s="212"/>
      <c r="DN263" s="212"/>
      <c r="DO263" s="212"/>
      <c r="DP263" s="212"/>
      <c r="DQ263" s="212"/>
      <c r="DR263" s="212"/>
      <c r="DS263" s="212"/>
      <c r="DT263" s="212"/>
      <c r="DU263" s="212"/>
      <c r="DV263" s="212"/>
      <c r="DW263" s="212"/>
      <c r="DX263" s="212"/>
      <c r="DY263" s="212"/>
      <c r="DZ263" s="212"/>
      <c r="EA263" s="212"/>
      <c r="EB263" s="212"/>
      <c r="EC263" s="212"/>
      <c r="ED263" s="212"/>
      <c r="EE263" s="212"/>
      <c r="EF263" s="212"/>
      <c r="EG263" s="212"/>
      <c r="EH263" s="212"/>
      <c r="EI263" s="212"/>
      <c r="EJ263" s="212"/>
      <c r="EK263" s="212"/>
      <c r="EL263" s="212"/>
      <c r="EM263" s="212"/>
      <c r="EN263" s="212"/>
      <c r="EO263" s="212"/>
      <c r="EP263" s="212"/>
      <c r="EQ263" s="212"/>
      <c r="ER263" s="212"/>
      <c r="ES263" s="212"/>
      <c r="ET263" s="212"/>
      <c r="EU263" s="212"/>
      <c r="EV263" s="212"/>
      <c r="EW263" s="212"/>
      <c r="EX263" s="212"/>
      <c r="EY263" s="212"/>
      <c r="EZ263" s="212"/>
      <c r="FA263" s="212"/>
      <c r="FB263" s="212"/>
      <c r="FC263" s="212"/>
      <c r="FD263" s="212"/>
      <c r="FE263" s="212"/>
      <c r="FF263" s="212"/>
      <c r="FG263" s="212"/>
      <c r="FH263" s="212"/>
      <c r="FI263" s="212"/>
      <c r="FJ263" s="212"/>
      <c r="FK263" s="212"/>
      <c r="FL263" s="212"/>
      <c r="FM263" s="212"/>
      <c r="FN263" s="212"/>
      <c r="FO263" s="212"/>
      <c r="FP263" s="212"/>
      <c r="FQ263" s="212"/>
      <c r="FR263" s="212"/>
      <c r="FS263" s="212"/>
      <c r="FT263" s="212"/>
      <c r="FU263" s="212"/>
      <c r="FV263" s="212"/>
      <c r="FW263" s="212"/>
      <c r="FX263" s="212"/>
      <c r="FY263" s="212"/>
      <c r="FZ263" s="212"/>
      <c r="GA263" s="212"/>
      <c r="GB263" s="212"/>
      <c r="GC263" s="212"/>
      <c r="GD263" s="212"/>
      <c r="GE263" s="212"/>
      <c r="GF263" s="212"/>
      <c r="GG263" s="212"/>
      <c r="GH263" s="212"/>
      <c r="GI263" s="212"/>
      <c r="GJ263" s="212"/>
      <c r="GK263" s="212"/>
      <c r="GL263" s="212"/>
      <c r="GM263" s="212"/>
      <c r="GN263" s="212"/>
      <c r="GO263" s="212"/>
      <c r="GP263" s="212"/>
      <c r="GQ263" s="212"/>
      <c r="GR263" s="212"/>
      <c r="GS263" s="212"/>
      <c r="GT263" s="212"/>
      <c r="GU263" s="212"/>
      <c r="GV263" s="212"/>
      <c r="GW263" s="212"/>
      <c r="GX263" s="212"/>
      <c r="GY263" s="212"/>
      <c r="GZ263" s="212"/>
      <c r="HA263" s="212"/>
      <c r="HB263" s="212"/>
      <c r="HC263" s="212"/>
      <c r="HD263" s="212"/>
      <c r="HE263" s="212"/>
      <c r="HF263" s="212"/>
      <c r="HG263" s="212"/>
      <c r="HH263" s="212"/>
      <c r="HI263" s="212"/>
      <c r="HJ263" s="212"/>
      <c r="HK263" s="212"/>
      <c r="HL263" s="212"/>
      <c r="HM263" s="212"/>
      <c r="HN263" s="212"/>
      <c r="HO263" s="212"/>
      <c r="HP263" s="212"/>
      <c r="HQ263" s="212"/>
      <c r="HR263" s="212"/>
      <c r="HS263" s="212"/>
      <c r="HT263" s="212"/>
      <c r="HU263" s="212"/>
      <c r="HV263" s="212"/>
      <c r="HW263" s="212"/>
      <c r="HX263" s="212"/>
      <c r="HY263" s="212"/>
      <c r="HZ263" s="212"/>
      <c r="IA263" s="212"/>
      <c r="IB263" s="212"/>
      <c r="IC263" s="212"/>
      <c r="ID263" s="212"/>
      <c r="IE263" s="212"/>
      <c r="IF263" s="212"/>
      <c r="IG263" s="212"/>
      <c r="IH263" s="212"/>
      <c r="II263" s="212"/>
      <c r="IJ263" s="212"/>
      <c r="IK263" s="212"/>
      <c r="IL263" s="212"/>
      <c r="IM263" s="212"/>
      <c r="IN263" s="212"/>
      <c r="IO263" s="212"/>
      <c r="IP263" s="212"/>
      <c r="IQ263" s="212"/>
      <c r="IR263" s="212"/>
      <c r="IS263" s="212"/>
      <c r="IT263" s="212"/>
      <c r="IU263" s="212"/>
      <c r="IV263" s="212"/>
    </row>
    <row r="264" spans="1:256" s="12" customFormat="1" ht="15.75" hidden="1">
      <c r="A264" s="247"/>
      <c r="B264" s="213"/>
      <c r="C264" s="214" t="s">
        <v>37</v>
      </c>
      <c r="D264" s="215" t="s">
        <v>27</v>
      </c>
      <c r="E264" s="215">
        <v>1.51</v>
      </c>
      <c r="F264" s="41">
        <f>F263*E264</f>
        <v>0</v>
      </c>
      <c r="G264" s="38"/>
      <c r="H264" s="38"/>
      <c r="I264" s="38">
        <v>6</v>
      </c>
      <c r="J264" s="41">
        <f>I264*F264</f>
        <v>0</v>
      </c>
      <c r="K264" s="41"/>
      <c r="L264" s="41"/>
      <c r="M264" s="41">
        <f>J264</f>
        <v>0</v>
      </c>
      <c r="N264" s="212"/>
      <c r="O264" s="212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  <c r="AC264" s="216"/>
      <c r="AD264" s="216"/>
      <c r="AE264" s="216"/>
      <c r="AF264" s="216"/>
      <c r="AG264" s="216"/>
      <c r="AH264" s="216"/>
      <c r="AI264" s="216"/>
      <c r="AJ264" s="216"/>
      <c r="AK264" s="216"/>
      <c r="AL264" s="216"/>
      <c r="AM264" s="216"/>
      <c r="AN264" s="216"/>
      <c r="AO264" s="216"/>
      <c r="AP264" s="216"/>
      <c r="AQ264" s="216"/>
      <c r="AR264" s="216"/>
      <c r="AS264" s="216"/>
      <c r="AT264" s="216"/>
      <c r="AU264" s="216"/>
      <c r="AV264" s="216"/>
      <c r="AW264" s="216"/>
      <c r="AX264" s="216"/>
      <c r="AY264" s="216"/>
      <c r="AZ264" s="216"/>
      <c r="BA264" s="216"/>
      <c r="BB264" s="216"/>
      <c r="BC264" s="216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  <c r="BZ264" s="216"/>
      <c r="CA264" s="216"/>
      <c r="CB264" s="216"/>
      <c r="CC264" s="216"/>
      <c r="CD264" s="216"/>
      <c r="CE264" s="216"/>
      <c r="CF264" s="216"/>
      <c r="CG264" s="216"/>
      <c r="CH264" s="216"/>
      <c r="CI264" s="216"/>
      <c r="CJ264" s="216"/>
      <c r="CK264" s="216"/>
      <c r="CL264" s="216"/>
      <c r="CM264" s="216"/>
      <c r="CN264" s="216"/>
      <c r="CO264" s="216"/>
      <c r="CP264" s="216"/>
      <c r="CQ264" s="216"/>
      <c r="CR264" s="216"/>
      <c r="CS264" s="216"/>
      <c r="CT264" s="216"/>
      <c r="CU264" s="216"/>
      <c r="CV264" s="216"/>
      <c r="CW264" s="216"/>
      <c r="CX264" s="216"/>
      <c r="CY264" s="216"/>
      <c r="CZ264" s="216"/>
      <c r="DA264" s="216"/>
      <c r="DB264" s="216"/>
      <c r="DC264" s="216"/>
      <c r="DD264" s="216"/>
      <c r="DE264" s="216"/>
      <c r="DF264" s="216"/>
      <c r="DG264" s="216"/>
      <c r="DH264" s="216"/>
      <c r="DI264" s="216"/>
      <c r="DJ264" s="216"/>
      <c r="DK264" s="216"/>
      <c r="DL264" s="216"/>
      <c r="DM264" s="216"/>
      <c r="DN264" s="216"/>
      <c r="DO264" s="216"/>
      <c r="DP264" s="216"/>
      <c r="DQ264" s="216"/>
      <c r="DR264" s="216"/>
      <c r="DS264" s="216"/>
      <c r="DT264" s="216"/>
      <c r="DU264" s="216"/>
      <c r="DV264" s="216"/>
      <c r="DW264" s="216"/>
      <c r="DX264" s="216"/>
      <c r="DY264" s="216"/>
      <c r="DZ264" s="216"/>
      <c r="EA264" s="216"/>
      <c r="EB264" s="216"/>
      <c r="EC264" s="216"/>
      <c r="ED264" s="216"/>
      <c r="EE264" s="216"/>
      <c r="EF264" s="216"/>
      <c r="EG264" s="216"/>
      <c r="EH264" s="216"/>
      <c r="EI264" s="216"/>
      <c r="EJ264" s="216"/>
      <c r="EK264" s="216"/>
      <c r="EL264" s="216"/>
      <c r="EM264" s="216"/>
      <c r="EN264" s="216"/>
      <c r="EO264" s="216"/>
      <c r="EP264" s="216"/>
      <c r="EQ264" s="216"/>
      <c r="ER264" s="216"/>
      <c r="ES264" s="216"/>
      <c r="ET264" s="216"/>
      <c r="EU264" s="216"/>
      <c r="EV264" s="216"/>
      <c r="EW264" s="216"/>
      <c r="EX264" s="216"/>
      <c r="EY264" s="216"/>
      <c r="EZ264" s="216"/>
      <c r="FA264" s="216"/>
      <c r="FB264" s="216"/>
      <c r="FC264" s="216"/>
      <c r="FD264" s="216"/>
      <c r="FE264" s="216"/>
      <c r="FF264" s="216"/>
      <c r="FG264" s="216"/>
      <c r="FH264" s="216"/>
      <c r="FI264" s="216"/>
      <c r="FJ264" s="216"/>
      <c r="FK264" s="216"/>
      <c r="FL264" s="216"/>
      <c r="FM264" s="216"/>
      <c r="FN264" s="216"/>
      <c r="FO264" s="216"/>
      <c r="FP264" s="216"/>
      <c r="FQ264" s="216"/>
      <c r="FR264" s="216"/>
      <c r="FS264" s="216"/>
      <c r="FT264" s="216"/>
      <c r="FU264" s="216"/>
      <c r="FV264" s="216"/>
      <c r="FW264" s="216"/>
      <c r="FX264" s="216"/>
      <c r="FY264" s="216"/>
      <c r="FZ264" s="216"/>
      <c r="GA264" s="216"/>
      <c r="GB264" s="216"/>
      <c r="GC264" s="216"/>
      <c r="GD264" s="216"/>
      <c r="GE264" s="216"/>
      <c r="GF264" s="216"/>
      <c r="GG264" s="216"/>
      <c r="GH264" s="216"/>
      <c r="GI264" s="216"/>
      <c r="GJ264" s="216"/>
      <c r="GK264" s="216"/>
      <c r="GL264" s="216"/>
      <c r="GM264" s="216"/>
      <c r="GN264" s="216"/>
      <c r="GO264" s="216"/>
      <c r="GP264" s="216"/>
      <c r="GQ264" s="216"/>
      <c r="GR264" s="216"/>
      <c r="GS264" s="216"/>
      <c r="GT264" s="216"/>
      <c r="GU264" s="216"/>
      <c r="GV264" s="216"/>
      <c r="GW264" s="216"/>
      <c r="GX264" s="216"/>
      <c r="GY264" s="216"/>
      <c r="GZ264" s="216"/>
      <c r="HA264" s="216"/>
      <c r="HB264" s="216"/>
      <c r="HC264" s="216"/>
      <c r="HD264" s="216"/>
      <c r="HE264" s="216"/>
      <c r="HF264" s="216"/>
      <c r="HG264" s="216"/>
      <c r="HH264" s="216"/>
      <c r="HI264" s="216"/>
      <c r="HJ264" s="216"/>
      <c r="HK264" s="216"/>
      <c r="HL264" s="216"/>
      <c r="HM264" s="216"/>
      <c r="HN264" s="216"/>
      <c r="HO264" s="216"/>
      <c r="HP264" s="216"/>
      <c r="HQ264" s="216"/>
      <c r="HR264" s="216"/>
      <c r="HS264" s="216"/>
      <c r="HT264" s="216"/>
      <c r="HU264" s="216"/>
      <c r="HV264" s="216"/>
      <c r="HW264" s="216"/>
      <c r="HX264" s="216"/>
      <c r="HY264" s="216"/>
      <c r="HZ264" s="216"/>
      <c r="IA264" s="216"/>
      <c r="IB264" s="216"/>
      <c r="IC264" s="216"/>
      <c r="ID264" s="216"/>
      <c r="IE264" s="216"/>
      <c r="IF264" s="216"/>
      <c r="IG264" s="216"/>
      <c r="IH264" s="216"/>
      <c r="II264" s="216"/>
      <c r="IJ264" s="216"/>
      <c r="IK264" s="216"/>
      <c r="IL264" s="216"/>
      <c r="IM264" s="216"/>
      <c r="IN264" s="216"/>
      <c r="IO264" s="216"/>
      <c r="IP264" s="216"/>
      <c r="IQ264" s="216"/>
      <c r="IR264" s="216"/>
      <c r="IS264" s="216"/>
      <c r="IT264" s="216"/>
      <c r="IU264" s="216"/>
      <c r="IV264" s="216"/>
    </row>
    <row r="265" spans="1:256" s="12" customFormat="1" ht="15.75" hidden="1">
      <c r="A265" s="247"/>
      <c r="B265" s="213"/>
      <c r="C265" s="214" t="s">
        <v>248</v>
      </c>
      <c r="D265" s="239" t="s">
        <v>23</v>
      </c>
      <c r="E265" s="239" t="s">
        <v>60</v>
      </c>
      <c r="F265" s="41">
        <v>0</v>
      </c>
      <c r="G265" s="220">
        <v>15</v>
      </c>
      <c r="H265" s="41">
        <f>G265*F265</f>
        <v>0</v>
      </c>
      <c r="I265" s="41"/>
      <c r="J265" s="41"/>
      <c r="K265" s="38"/>
      <c r="L265" s="38"/>
      <c r="M265" s="38">
        <f>H265</f>
        <v>0</v>
      </c>
      <c r="N265" s="212"/>
      <c r="O265" s="212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216"/>
      <c r="AL265" s="216"/>
      <c r="AM265" s="216"/>
      <c r="AN265" s="216"/>
      <c r="AO265" s="216"/>
      <c r="AP265" s="216"/>
      <c r="AQ265" s="216"/>
      <c r="AR265" s="216"/>
      <c r="AS265" s="216"/>
      <c r="AT265" s="216"/>
      <c r="AU265" s="216"/>
      <c r="AV265" s="216"/>
      <c r="AW265" s="216"/>
      <c r="AX265" s="216"/>
      <c r="AY265" s="216"/>
      <c r="AZ265" s="216"/>
      <c r="BA265" s="216"/>
      <c r="BB265" s="216"/>
      <c r="BC265" s="216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  <c r="BZ265" s="216"/>
      <c r="CA265" s="216"/>
      <c r="CB265" s="216"/>
      <c r="CC265" s="216"/>
      <c r="CD265" s="216"/>
      <c r="CE265" s="216"/>
      <c r="CF265" s="216"/>
      <c r="CG265" s="216"/>
      <c r="CH265" s="216"/>
      <c r="CI265" s="216"/>
      <c r="CJ265" s="216"/>
      <c r="CK265" s="216"/>
      <c r="CL265" s="216"/>
      <c r="CM265" s="216"/>
      <c r="CN265" s="216"/>
      <c r="CO265" s="216"/>
      <c r="CP265" s="216"/>
      <c r="CQ265" s="216"/>
      <c r="CR265" s="216"/>
      <c r="CS265" s="216"/>
      <c r="CT265" s="216"/>
      <c r="CU265" s="216"/>
      <c r="CV265" s="216"/>
      <c r="CW265" s="216"/>
      <c r="CX265" s="216"/>
      <c r="CY265" s="216"/>
      <c r="CZ265" s="216"/>
      <c r="DA265" s="216"/>
      <c r="DB265" s="216"/>
      <c r="DC265" s="216"/>
      <c r="DD265" s="216"/>
      <c r="DE265" s="216"/>
      <c r="DF265" s="216"/>
      <c r="DG265" s="216"/>
      <c r="DH265" s="216"/>
      <c r="DI265" s="216"/>
      <c r="DJ265" s="216"/>
      <c r="DK265" s="216"/>
      <c r="DL265" s="216"/>
      <c r="DM265" s="216"/>
      <c r="DN265" s="216"/>
      <c r="DO265" s="216"/>
      <c r="DP265" s="216"/>
      <c r="DQ265" s="216"/>
      <c r="DR265" s="216"/>
      <c r="DS265" s="216"/>
      <c r="DT265" s="216"/>
      <c r="DU265" s="216"/>
      <c r="DV265" s="216"/>
      <c r="DW265" s="216"/>
      <c r="DX265" s="216"/>
      <c r="DY265" s="216"/>
      <c r="DZ265" s="216"/>
      <c r="EA265" s="216"/>
      <c r="EB265" s="216"/>
      <c r="EC265" s="216"/>
      <c r="ED265" s="216"/>
      <c r="EE265" s="216"/>
      <c r="EF265" s="216"/>
      <c r="EG265" s="216"/>
      <c r="EH265" s="216"/>
      <c r="EI265" s="216"/>
      <c r="EJ265" s="216"/>
      <c r="EK265" s="216"/>
      <c r="EL265" s="216"/>
      <c r="EM265" s="216"/>
      <c r="EN265" s="216"/>
      <c r="EO265" s="216"/>
      <c r="EP265" s="216"/>
      <c r="EQ265" s="216"/>
      <c r="ER265" s="216"/>
      <c r="ES265" s="216"/>
      <c r="ET265" s="216"/>
      <c r="EU265" s="216"/>
      <c r="EV265" s="216"/>
      <c r="EW265" s="216"/>
      <c r="EX265" s="216"/>
      <c r="EY265" s="216"/>
      <c r="EZ265" s="216"/>
      <c r="FA265" s="216"/>
      <c r="FB265" s="216"/>
      <c r="FC265" s="216"/>
      <c r="FD265" s="216"/>
      <c r="FE265" s="216"/>
      <c r="FF265" s="216"/>
      <c r="FG265" s="216"/>
      <c r="FH265" s="216"/>
      <c r="FI265" s="216"/>
      <c r="FJ265" s="216"/>
      <c r="FK265" s="216"/>
      <c r="FL265" s="216"/>
      <c r="FM265" s="216"/>
      <c r="FN265" s="216"/>
      <c r="FO265" s="216"/>
      <c r="FP265" s="216"/>
      <c r="FQ265" s="216"/>
      <c r="FR265" s="216"/>
      <c r="FS265" s="216"/>
      <c r="FT265" s="216"/>
      <c r="FU265" s="216"/>
      <c r="FV265" s="216"/>
      <c r="FW265" s="216"/>
      <c r="FX265" s="216"/>
      <c r="FY265" s="216"/>
      <c r="FZ265" s="216"/>
      <c r="GA265" s="216"/>
      <c r="GB265" s="216"/>
      <c r="GC265" s="216"/>
      <c r="GD265" s="216"/>
      <c r="GE265" s="216"/>
      <c r="GF265" s="216"/>
      <c r="GG265" s="216"/>
      <c r="GH265" s="216"/>
      <c r="GI265" s="216"/>
      <c r="GJ265" s="216"/>
      <c r="GK265" s="216"/>
      <c r="GL265" s="216"/>
      <c r="GM265" s="216"/>
      <c r="GN265" s="216"/>
      <c r="GO265" s="216"/>
      <c r="GP265" s="216"/>
      <c r="GQ265" s="216"/>
      <c r="GR265" s="216"/>
      <c r="GS265" s="216"/>
      <c r="GT265" s="216"/>
      <c r="GU265" s="216"/>
      <c r="GV265" s="216"/>
      <c r="GW265" s="216"/>
      <c r="GX265" s="216"/>
      <c r="GY265" s="216"/>
      <c r="GZ265" s="216"/>
      <c r="HA265" s="216"/>
      <c r="HB265" s="216"/>
      <c r="HC265" s="216"/>
      <c r="HD265" s="216"/>
      <c r="HE265" s="216"/>
      <c r="HF265" s="216"/>
      <c r="HG265" s="216"/>
      <c r="HH265" s="216"/>
      <c r="HI265" s="216"/>
      <c r="HJ265" s="216"/>
      <c r="HK265" s="216"/>
      <c r="HL265" s="216"/>
      <c r="HM265" s="216"/>
      <c r="HN265" s="216"/>
      <c r="HO265" s="216"/>
      <c r="HP265" s="216"/>
      <c r="HQ265" s="216"/>
      <c r="HR265" s="216"/>
      <c r="HS265" s="216"/>
      <c r="HT265" s="216"/>
      <c r="HU265" s="216"/>
      <c r="HV265" s="216"/>
      <c r="HW265" s="216"/>
      <c r="HX265" s="216"/>
      <c r="HY265" s="216"/>
      <c r="HZ265" s="216"/>
      <c r="IA265" s="216"/>
      <c r="IB265" s="216"/>
      <c r="IC265" s="216"/>
      <c r="ID265" s="216"/>
      <c r="IE265" s="216"/>
      <c r="IF265" s="216"/>
      <c r="IG265" s="216"/>
      <c r="IH265" s="216"/>
      <c r="II265" s="216"/>
      <c r="IJ265" s="216"/>
      <c r="IK265" s="216"/>
      <c r="IL265" s="216"/>
      <c r="IM265" s="216"/>
      <c r="IN265" s="216"/>
      <c r="IO265" s="216"/>
      <c r="IP265" s="216"/>
      <c r="IQ265" s="216"/>
      <c r="IR265" s="216"/>
      <c r="IS265" s="216"/>
      <c r="IT265" s="216"/>
      <c r="IU265" s="216"/>
      <c r="IV265" s="216"/>
    </row>
    <row r="266" spans="1:256" s="12" customFormat="1" ht="15.75" hidden="1">
      <c r="A266" s="247"/>
      <c r="B266" s="217"/>
      <c r="C266" s="218" t="s">
        <v>195</v>
      </c>
      <c r="D266" s="215" t="s">
        <v>23</v>
      </c>
      <c r="E266" s="219">
        <v>1</v>
      </c>
      <c r="F266" s="41">
        <f>E266*F263</f>
        <v>0</v>
      </c>
      <c r="G266" s="220">
        <v>17.5</v>
      </c>
      <c r="H266" s="41">
        <f>G266*F266</f>
        <v>0</v>
      </c>
      <c r="I266" s="41"/>
      <c r="J266" s="41"/>
      <c r="K266" s="38"/>
      <c r="L266" s="38"/>
      <c r="M266" s="38">
        <f>H266</f>
        <v>0</v>
      </c>
      <c r="N266" s="212"/>
      <c r="O266" s="212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  <c r="AC266" s="216"/>
      <c r="AD266" s="216"/>
      <c r="AE266" s="216"/>
      <c r="AF266" s="216"/>
      <c r="AG266" s="216"/>
      <c r="AH266" s="216"/>
      <c r="AI266" s="216"/>
      <c r="AJ266" s="216"/>
      <c r="AK266" s="216"/>
      <c r="AL266" s="216"/>
      <c r="AM266" s="216"/>
      <c r="AN266" s="216"/>
      <c r="AO266" s="216"/>
      <c r="AP266" s="216"/>
      <c r="AQ266" s="216"/>
      <c r="AR266" s="216"/>
      <c r="AS266" s="216"/>
      <c r="AT266" s="216"/>
      <c r="AU266" s="216"/>
      <c r="AV266" s="216"/>
      <c r="AW266" s="216"/>
      <c r="AX266" s="216"/>
      <c r="AY266" s="216"/>
      <c r="AZ266" s="216"/>
      <c r="BA266" s="216"/>
      <c r="BB266" s="216"/>
      <c r="BC266" s="216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  <c r="BZ266" s="216"/>
      <c r="CA266" s="216"/>
      <c r="CB266" s="216"/>
      <c r="CC266" s="216"/>
      <c r="CD266" s="216"/>
      <c r="CE266" s="216"/>
      <c r="CF266" s="216"/>
      <c r="CG266" s="216"/>
      <c r="CH266" s="216"/>
      <c r="CI266" s="216"/>
      <c r="CJ266" s="216"/>
      <c r="CK266" s="216"/>
      <c r="CL266" s="216"/>
      <c r="CM266" s="216"/>
      <c r="CN266" s="216"/>
      <c r="CO266" s="216"/>
      <c r="CP266" s="216"/>
      <c r="CQ266" s="216"/>
      <c r="CR266" s="216"/>
      <c r="CS266" s="216"/>
      <c r="CT266" s="216"/>
      <c r="CU266" s="216"/>
      <c r="CV266" s="216"/>
      <c r="CW266" s="216"/>
      <c r="CX266" s="216"/>
      <c r="CY266" s="216"/>
      <c r="CZ266" s="216"/>
      <c r="DA266" s="216"/>
      <c r="DB266" s="216"/>
      <c r="DC266" s="216"/>
      <c r="DD266" s="216"/>
      <c r="DE266" s="216"/>
      <c r="DF266" s="216"/>
      <c r="DG266" s="216"/>
      <c r="DH266" s="216"/>
      <c r="DI266" s="216"/>
      <c r="DJ266" s="216"/>
      <c r="DK266" s="216"/>
      <c r="DL266" s="216"/>
      <c r="DM266" s="216"/>
      <c r="DN266" s="216"/>
      <c r="DO266" s="216"/>
      <c r="DP266" s="216"/>
      <c r="DQ266" s="216"/>
      <c r="DR266" s="216"/>
      <c r="DS266" s="216"/>
      <c r="DT266" s="216"/>
      <c r="DU266" s="216"/>
      <c r="DV266" s="216"/>
      <c r="DW266" s="216"/>
      <c r="DX266" s="216"/>
      <c r="DY266" s="216"/>
      <c r="DZ266" s="216"/>
      <c r="EA266" s="216"/>
      <c r="EB266" s="216"/>
      <c r="EC266" s="216"/>
      <c r="ED266" s="216"/>
      <c r="EE266" s="216"/>
      <c r="EF266" s="216"/>
      <c r="EG266" s="216"/>
      <c r="EH266" s="216"/>
      <c r="EI266" s="216"/>
      <c r="EJ266" s="216"/>
      <c r="EK266" s="216"/>
      <c r="EL266" s="216"/>
      <c r="EM266" s="216"/>
      <c r="EN266" s="216"/>
      <c r="EO266" s="216"/>
      <c r="EP266" s="216"/>
      <c r="EQ266" s="216"/>
      <c r="ER266" s="216"/>
      <c r="ES266" s="216"/>
      <c r="ET266" s="216"/>
      <c r="EU266" s="216"/>
      <c r="EV266" s="216"/>
      <c r="EW266" s="216"/>
      <c r="EX266" s="216"/>
      <c r="EY266" s="216"/>
      <c r="EZ266" s="216"/>
      <c r="FA266" s="216"/>
      <c r="FB266" s="216"/>
      <c r="FC266" s="216"/>
      <c r="FD266" s="216"/>
      <c r="FE266" s="216"/>
      <c r="FF266" s="216"/>
      <c r="FG266" s="216"/>
      <c r="FH266" s="216"/>
      <c r="FI266" s="216"/>
      <c r="FJ266" s="216"/>
      <c r="FK266" s="216"/>
      <c r="FL266" s="216"/>
      <c r="FM266" s="216"/>
      <c r="FN266" s="216"/>
      <c r="FO266" s="216"/>
      <c r="FP266" s="216"/>
      <c r="FQ266" s="216"/>
      <c r="FR266" s="216"/>
      <c r="FS266" s="216"/>
      <c r="FT266" s="216"/>
      <c r="FU266" s="216"/>
      <c r="FV266" s="216"/>
      <c r="FW266" s="216"/>
      <c r="FX266" s="216"/>
      <c r="FY266" s="216"/>
      <c r="FZ266" s="216"/>
      <c r="GA266" s="216"/>
      <c r="GB266" s="216"/>
      <c r="GC266" s="216"/>
      <c r="GD266" s="216"/>
      <c r="GE266" s="216"/>
      <c r="GF266" s="216"/>
      <c r="GG266" s="216"/>
      <c r="GH266" s="216"/>
      <c r="GI266" s="216"/>
      <c r="GJ266" s="216"/>
      <c r="GK266" s="216"/>
      <c r="GL266" s="216"/>
      <c r="GM266" s="216"/>
      <c r="GN266" s="216"/>
      <c r="GO266" s="216"/>
      <c r="GP266" s="216"/>
      <c r="GQ266" s="216"/>
      <c r="GR266" s="216"/>
      <c r="GS266" s="216"/>
      <c r="GT266" s="216"/>
      <c r="GU266" s="216"/>
      <c r="GV266" s="216"/>
      <c r="GW266" s="216"/>
      <c r="GX266" s="216"/>
      <c r="GY266" s="216"/>
      <c r="GZ266" s="216"/>
      <c r="HA266" s="216"/>
      <c r="HB266" s="216"/>
      <c r="HC266" s="216"/>
      <c r="HD266" s="216"/>
      <c r="HE266" s="216"/>
      <c r="HF266" s="216"/>
      <c r="HG266" s="216"/>
      <c r="HH266" s="216"/>
      <c r="HI266" s="216"/>
      <c r="HJ266" s="216"/>
      <c r="HK266" s="216"/>
      <c r="HL266" s="216"/>
      <c r="HM266" s="216"/>
      <c r="HN266" s="216"/>
      <c r="HO266" s="216"/>
      <c r="HP266" s="216"/>
      <c r="HQ266" s="216"/>
      <c r="HR266" s="216"/>
      <c r="HS266" s="216"/>
      <c r="HT266" s="216"/>
      <c r="HU266" s="216"/>
      <c r="HV266" s="216"/>
      <c r="HW266" s="216"/>
      <c r="HX266" s="216"/>
      <c r="HY266" s="216"/>
      <c r="HZ266" s="216"/>
      <c r="IA266" s="216"/>
      <c r="IB266" s="216"/>
      <c r="IC266" s="216"/>
      <c r="ID266" s="216"/>
      <c r="IE266" s="216"/>
      <c r="IF266" s="216"/>
      <c r="IG266" s="216"/>
      <c r="IH266" s="216"/>
      <c r="II266" s="216"/>
      <c r="IJ266" s="216"/>
      <c r="IK266" s="216"/>
      <c r="IL266" s="216"/>
      <c r="IM266" s="216"/>
      <c r="IN266" s="216"/>
      <c r="IO266" s="216"/>
      <c r="IP266" s="216"/>
      <c r="IQ266" s="216"/>
      <c r="IR266" s="216"/>
      <c r="IS266" s="216"/>
      <c r="IT266" s="216"/>
      <c r="IU266" s="216"/>
      <c r="IV266" s="216"/>
    </row>
    <row r="267" spans="1:256" s="12" customFormat="1" ht="17.25" customHeight="1" hidden="1">
      <c r="A267" s="249">
        <v>5</v>
      </c>
      <c r="B267" s="175" t="s">
        <v>196</v>
      </c>
      <c r="C267" s="51" t="s">
        <v>199</v>
      </c>
      <c r="D267" s="186" t="s">
        <v>197</v>
      </c>
      <c r="E267" s="185"/>
      <c r="F267" s="185">
        <v>0</v>
      </c>
      <c r="G267" s="185"/>
      <c r="H267" s="185"/>
      <c r="I267" s="185"/>
      <c r="J267" s="185"/>
      <c r="K267" s="35"/>
      <c r="L267" s="35"/>
      <c r="M267" s="3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  <c r="HX267" s="42"/>
      <c r="HY267" s="42"/>
      <c r="HZ267" s="42"/>
      <c r="IA267" s="42"/>
      <c r="IB267" s="42"/>
      <c r="IC267" s="42"/>
      <c r="ID267" s="42"/>
      <c r="IE267" s="42"/>
      <c r="IF267" s="42"/>
      <c r="IG267" s="42"/>
      <c r="IH267" s="42"/>
      <c r="II267" s="42"/>
      <c r="IJ267" s="42"/>
      <c r="IK267" s="42"/>
      <c r="IL267" s="42"/>
      <c r="IM267" s="42"/>
      <c r="IN267" s="42"/>
      <c r="IO267" s="42"/>
      <c r="IP267" s="42"/>
      <c r="IQ267" s="42"/>
      <c r="IR267" s="42"/>
      <c r="IS267" s="42"/>
      <c r="IT267" s="42"/>
      <c r="IU267" s="42"/>
      <c r="IV267" s="42"/>
    </row>
    <row r="268" spans="1:256" s="12" customFormat="1" ht="14.25" hidden="1">
      <c r="A268" s="250"/>
      <c r="B268" s="176"/>
      <c r="C268" s="177" t="s">
        <v>98</v>
      </c>
      <c r="D268" s="178" t="s">
        <v>27</v>
      </c>
      <c r="E268" s="181">
        <v>0.609</v>
      </c>
      <c r="F268" s="41">
        <f>F267*E268</f>
        <v>0</v>
      </c>
      <c r="G268" s="41"/>
      <c r="H268" s="41"/>
      <c r="I268" s="41">
        <v>6</v>
      </c>
      <c r="J268" s="41">
        <f>I268*F268</f>
        <v>0</v>
      </c>
      <c r="K268" s="41"/>
      <c r="L268" s="41"/>
      <c r="M268" s="41">
        <f>J268</f>
        <v>0</v>
      </c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  <c r="EE268" s="133"/>
      <c r="EF268" s="133"/>
      <c r="EG268" s="133"/>
      <c r="EH268" s="133"/>
      <c r="EI268" s="133"/>
      <c r="EJ268" s="133"/>
      <c r="EK268" s="133"/>
      <c r="EL268" s="133"/>
      <c r="EM268" s="133"/>
      <c r="EN268" s="133"/>
      <c r="EO268" s="133"/>
      <c r="EP268" s="133"/>
      <c r="EQ268" s="133"/>
      <c r="ER268" s="133"/>
      <c r="ES268" s="133"/>
      <c r="ET268" s="133"/>
      <c r="EU268" s="133"/>
      <c r="EV268" s="133"/>
      <c r="EW268" s="133"/>
      <c r="EX268" s="133"/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33"/>
      <c r="FI268" s="133"/>
      <c r="FJ268" s="133"/>
      <c r="FK268" s="133"/>
      <c r="FL268" s="133"/>
      <c r="FM268" s="133"/>
      <c r="FN268" s="133"/>
      <c r="FO268" s="133"/>
      <c r="FP268" s="133"/>
      <c r="FQ268" s="133"/>
      <c r="FR268" s="133"/>
      <c r="FS268" s="133"/>
      <c r="FT268" s="133"/>
      <c r="FU268" s="133"/>
      <c r="FV268" s="133"/>
      <c r="FW268" s="133"/>
      <c r="FX268" s="133"/>
      <c r="FY268" s="133"/>
      <c r="FZ268" s="133"/>
      <c r="GA268" s="133"/>
      <c r="GB268" s="133"/>
      <c r="GC268" s="133"/>
      <c r="GD268" s="133"/>
      <c r="GE268" s="133"/>
      <c r="GF268" s="133"/>
      <c r="GG268" s="133"/>
      <c r="GH268" s="133"/>
      <c r="GI268" s="133"/>
      <c r="GJ268" s="133"/>
      <c r="GK268" s="133"/>
      <c r="GL268" s="133"/>
      <c r="GM268" s="133"/>
      <c r="GN268" s="133"/>
      <c r="GO268" s="133"/>
      <c r="GP268" s="133"/>
      <c r="GQ268" s="133"/>
      <c r="GR268" s="133"/>
      <c r="GS268" s="133"/>
      <c r="GT268" s="133"/>
      <c r="GU268" s="133"/>
      <c r="GV268" s="133"/>
      <c r="GW268" s="133"/>
      <c r="GX268" s="133"/>
      <c r="GY268" s="133"/>
      <c r="GZ268" s="133"/>
      <c r="HA268" s="133"/>
      <c r="HB268" s="133"/>
      <c r="HC268" s="133"/>
      <c r="HD268" s="133"/>
      <c r="HE268" s="133"/>
      <c r="HF268" s="133"/>
      <c r="HG268" s="133"/>
      <c r="HH268" s="133"/>
      <c r="HI268" s="133"/>
      <c r="HJ268" s="133"/>
      <c r="HK268" s="133"/>
      <c r="HL268" s="133"/>
      <c r="HM268" s="133"/>
      <c r="HN268" s="133"/>
      <c r="HO268" s="133"/>
      <c r="HP268" s="133"/>
      <c r="HQ268" s="133"/>
      <c r="HR268" s="133"/>
      <c r="HS268" s="133"/>
      <c r="HT268" s="133"/>
      <c r="HU268" s="133"/>
      <c r="HV268" s="133"/>
      <c r="HW268" s="133"/>
      <c r="HX268" s="133"/>
      <c r="HY268" s="133"/>
      <c r="HZ268" s="133"/>
      <c r="IA268" s="133"/>
      <c r="IB268" s="133"/>
      <c r="IC268" s="133"/>
      <c r="ID268" s="133"/>
      <c r="IE268" s="133"/>
      <c r="IF268" s="133"/>
      <c r="IG268" s="133"/>
      <c r="IH268" s="133"/>
      <c r="II268" s="133"/>
      <c r="IJ268" s="133"/>
      <c r="IK268" s="133"/>
      <c r="IL268" s="133"/>
      <c r="IM268" s="133"/>
      <c r="IN268" s="133"/>
      <c r="IO268" s="133"/>
      <c r="IP268" s="133"/>
      <c r="IQ268" s="133"/>
      <c r="IR268" s="133"/>
      <c r="IS268" s="133"/>
      <c r="IT268" s="133"/>
      <c r="IU268" s="133"/>
      <c r="IV268" s="133"/>
    </row>
    <row r="269" spans="1:256" s="12" customFormat="1" ht="14.25" hidden="1">
      <c r="A269" s="250"/>
      <c r="B269" s="176"/>
      <c r="C269" s="179" t="s">
        <v>200</v>
      </c>
      <c r="D269" s="178" t="s">
        <v>197</v>
      </c>
      <c r="E269" s="181" t="s">
        <v>60</v>
      </c>
      <c r="F269" s="41">
        <v>0</v>
      </c>
      <c r="G269" s="41">
        <v>4</v>
      </c>
      <c r="H269" s="41">
        <f>G269*F269</f>
        <v>0</v>
      </c>
      <c r="I269" s="41"/>
      <c r="J269" s="41"/>
      <c r="K269" s="38"/>
      <c r="L269" s="38"/>
      <c r="M269" s="38">
        <f>H269</f>
        <v>0</v>
      </c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  <c r="EE269" s="133"/>
      <c r="EF269" s="133"/>
      <c r="EG269" s="133"/>
      <c r="EH269" s="133"/>
      <c r="EI269" s="133"/>
      <c r="EJ269" s="133"/>
      <c r="EK269" s="133"/>
      <c r="EL269" s="133"/>
      <c r="EM269" s="133"/>
      <c r="EN269" s="133"/>
      <c r="EO269" s="133"/>
      <c r="EP269" s="133"/>
      <c r="EQ269" s="133"/>
      <c r="ER269" s="133"/>
      <c r="ES269" s="133"/>
      <c r="ET269" s="133"/>
      <c r="EU269" s="133"/>
      <c r="EV269" s="133"/>
      <c r="EW269" s="133"/>
      <c r="EX269" s="133"/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33"/>
      <c r="FI269" s="133"/>
      <c r="FJ269" s="133"/>
      <c r="FK269" s="133"/>
      <c r="FL269" s="133"/>
      <c r="FM269" s="133"/>
      <c r="FN269" s="133"/>
      <c r="FO269" s="133"/>
      <c r="FP269" s="133"/>
      <c r="FQ269" s="133"/>
      <c r="FR269" s="133"/>
      <c r="FS269" s="133"/>
      <c r="FT269" s="133"/>
      <c r="FU269" s="133"/>
      <c r="FV269" s="133"/>
      <c r="FW269" s="133"/>
      <c r="FX269" s="133"/>
      <c r="FY269" s="133"/>
      <c r="FZ269" s="133"/>
      <c r="GA269" s="133"/>
      <c r="GB269" s="133"/>
      <c r="GC269" s="133"/>
      <c r="GD269" s="133"/>
      <c r="GE269" s="133"/>
      <c r="GF269" s="133"/>
      <c r="GG269" s="133"/>
      <c r="GH269" s="133"/>
      <c r="GI269" s="133"/>
      <c r="GJ269" s="133"/>
      <c r="GK269" s="133"/>
      <c r="GL269" s="133"/>
      <c r="GM269" s="133"/>
      <c r="GN269" s="133"/>
      <c r="GO269" s="133"/>
      <c r="GP269" s="133"/>
      <c r="GQ269" s="133"/>
      <c r="GR269" s="133"/>
      <c r="GS269" s="133"/>
      <c r="GT269" s="133"/>
      <c r="GU269" s="133"/>
      <c r="GV269" s="133"/>
      <c r="GW269" s="133"/>
      <c r="GX269" s="133"/>
      <c r="GY269" s="133"/>
      <c r="GZ269" s="133"/>
      <c r="HA269" s="133"/>
      <c r="HB269" s="133"/>
      <c r="HC269" s="133"/>
      <c r="HD269" s="133"/>
      <c r="HE269" s="133"/>
      <c r="HF269" s="133"/>
      <c r="HG269" s="133"/>
      <c r="HH269" s="133"/>
      <c r="HI269" s="133"/>
      <c r="HJ269" s="133"/>
      <c r="HK269" s="133"/>
      <c r="HL269" s="133"/>
      <c r="HM269" s="133"/>
      <c r="HN269" s="133"/>
      <c r="HO269" s="133"/>
      <c r="HP269" s="133"/>
      <c r="HQ269" s="133"/>
      <c r="HR269" s="133"/>
      <c r="HS269" s="133"/>
      <c r="HT269" s="133"/>
      <c r="HU269" s="133"/>
      <c r="HV269" s="133"/>
      <c r="HW269" s="133"/>
      <c r="HX269" s="133"/>
      <c r="HY269" s="133"/>
      <c r="HZ269" s="133"/>
      <c r="IA269" s="133"/>
      <c r="IB269" s="133"/>
      <c r="IC269" s="133"/>
      <c r="ID269" s="133"/>
      <c r="IE269" s="133"/>
      <c r="IF269" s="133"/>
      <c r="IG269" s="133"/>
      <c r="IH269" s="133"/>
      <c r="II269" s="133"/>
      <c r="IJ269" s="133"/>
      <c r="IK269" s="133"/>
      <c r="IL269" s="133"/>
      <c r="IM269" s="133"/>
      <c r="IN269" s="133"/>
      <c r="IO269" s="133"/>
      <c r="IP269" s="133"/>
      <c r="IQ269" s="133"/>
      <c r="IR269" s="133"/>
      <c r="IS269" s="133"/>
      <c r="IT269" s="133"/>
      <c r="IU269" s="133"/>
      <c r="IV269" s="133"/>
    </row>
    <row r="270" spans="1:256" s="12" customFormat="1" ht="14.25" hidden="1">
      <c r="A270" s="250"/>
      <c r="B270" s="176"/>
      <c r="C270" s="179" t="s">
        <v>201</v>
      </c>
      <c r="D270" s="178" t="s">
        <v>197</v>
      </c>
      <c r="E270" s="181" t="s">
        <v>60</v>
      </c>
      <c r="F270" s="41">
        <v>0</v>
      </c>
      <c r="G270" s="41">
        <v>3.5</v>
      </c>
      <c r="H270" s="41">
        <f>G270*F270</f>
        <v>0</v>
      </c>
      <c r="I270" s="41"/>
      <c r="J270" s="41"/>
      <c r="K270" s="38"/>
      <c r="L270" s="38"/>
      <c r="M270" s="38">
        <f>H270</f>
        <v>0</v>
      </c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  <c r="EE270" s="133"/>
      <c r="EF270" s="133"/>
      <c r="EG270" s="133"/>
      <c r="EH270" s="133"/>
      <c r="EI270" s="133"/>
      <c r="EJ270" s="133"/>
      <c r="EK270" s="133"/>
      <c r="EL270" s="133"/>
      <c r="EM270" s="133"/>
      <c r="EN270" s="133"/>
      <c r="EO270" s="133"/>
      <c r="EP270" s="133"/>
      <c r="EQ270" s="133"/>
      <c r="ER270" s="133"/>
      <c r="ES270" s="133"/>
      <c r="ET270" s="133"/>
      <c r="EU270" s="133"/>
      <c r="EV270" s="133"/>
      <c r="EW270" s="133"/>
      <c r="EX270" s="133"/>
      <c r="EY270" s="133"/>
      <c r="EZ270" s="133"/>
      <c r="FA270" s="133"/>
      <c r="FB270" s="133"/>
      <c r="FC270" s="133"/>
      <c r="FD270" s="133"/>
      <c r="FE270" s="133"/>
      <c r="FF270" s="133"/>
      <c r="FG270" s="133"/>
      <c r="FH270" s="133"/>
      <c r="FI270" s="133"/>
      <c r="FJ270" s="133"/>
      <c r="FK270" s="133"/>
      <c r="FL270" s="133"/>
      <c r="FM270" s="133"/>
      <c r="FN270" s="133"/>
      <c r="FO270" s="133"/>
      <c r="FP270" s="133"/>
      <c r="FQ270" s="133"/>
      <c r="FR270" s="133"/>
      <c r="FS270" s="133"/>
      <c r="FT270" s="133"/>
      <c r="FU270" s="133"/>
      <c r="FV270" s="133"/>
      <c r="FW270" s="133"/>
      <c r="FX270" s="133"/>
      <c r="FY270" s="133"/>
      <c r="FZ270" s="133"/>
      <c r="GA270" s="133"/>
      <c r="GB270" s="133"/>
      <c r="GC270" s="133"/>
      <c r="GD270" s="133"/>
      <c r="GE270" s="133"/>
      <c r="GF270" s="133"/>
      <c r="GG270" s="133"/>
      <c r="GH270" s="133"/>
      <c r="GI270" s="133"/>
      <c r="GJ270" s="133"/>
      <c r="GK270" s="133"/>
      <c r="GL270" s="133"/>
      <c r="GM270" s="133"/>
      <c r="GN270" s="133"/>
      <c r="GO270" s="133"/>
      <c r="GP270" s="133"/>
      <c r="GQ270" s="133"/>
      <c r="GR270" s="133"/>
      <c r="GS270" s="133"/>
      <c r="GT270" s="133"/>
      <c r="GU270" s="133"/>
      <c r="GV270" s="133"/>
      <c r="GW270" s="133"/>
      <c r="GX270" s="133"/>
      <c r="GY270" s="133"/>
      <c r="GZ270" s="133"/>
      <c r="HA270" s="133"/>
      <c r="HB270" s="133"/>
      <c r="HC270" s="133"/>
      <c r="HD270" s="133"/>
      <c r="HE270" s="133"/>
      <c r="HF270" s="133"/>
      <c r="HG270" s="133"/>
      <c r="HH270" s="133"/>
      <c r="HI270" s="133"/>
      <c r="HJ270" s="133"/>
      <c r="HK270" s="133"/>
      <c r="HL270" s="133"/>
      <c r="HM270" s="133"/>
      <c r="HN270" s="133"/>
      <c r="HO270" s="133"/>
      <c r="HP270" s="133"/>
      <c r="HQ270" s="133"/>
      <c r="HR270" s="133"/>
      <c r="HS270" s="133"/>
      <c r="HT270" s="133"/>
      <c r="HU270" s="133"/>
      <c r="HV270" s="133"/>
      <c r="HW270" s="133"/>
      <c r="HX270" s="133"/>
      <c r="HY270" s="133"/>
      <c r="HZ270" s="133"/>
      <c r="IA270" s="133"/>
      <c r="IB270" s="133"/>
      <c r="IC270" s="133"/>
      <c r="ID270" s="133"/>
      <c r="IE270" s="133"/>
      <c r="IF270" s="133"/>
      <c r="IG270" s="133"/>
      <c r="IH270" s="133"/>
      <c r="II270" s="133"/>
      <c r="IJ270" s="133"/>
      <c r="IK270" s="133"/>
      <c r="IL270" s="133"/>
      <c r="IM270" s="133"/>
      <c r="IN270" s="133"/>
      <c r="IO270" s="133"/>
      <c r="IP270" s="133"/>
      <c r="IQ270" s="133"/>
      <c r="IR270" s="133"/>
      <c r="IS270" s="133"/>
      <c r="IT270" s="133"/>
      <c r="IU270" s="133"/>
      <c r="IV270" s="133"/>
    </row>
    <row r="271" spans="1:256" s="12" customFormat="1" ht="14.25" hidden="1">
      <c r="A271" s="251"/>
      <c r="B271" s="176"/>
      <c r="C271" s="179" t="s">
        <v>70</v>
      </c>
      <c r="D271" s="178" t="s">
        <v>1</v>
      </c>
      <c r="E271" s="181">
        <v>0.156</v>
      </c>
      <c r="F271" s="41">
        <f>F267*E271</f>
        <v>0</v>
      </c>
      <c r="G271" s="38">
        <v>3.2</v>
      </c>
      <c r="H271" s="38">
        <f>G271*F271</f>
        <v>0</v>
      </c>
      <c r="I271" s="38"/>
      <c r="J271" s="38"/>
      <c r="K271" s="38"/>
      <c r="L271" s="38"/>
      <c r="M271" s="38">
        <f>H271</f>
        <v>0</v>
      </c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  <c r="EE271" s="133"/>
      <c r="EF271" s="133"/>
      <c r="EG271" s="133"/>
      <c r="EH271" s="133"/>
      <c r="EI271" s="133"/>
      <c r="EJ271" s="133"/>
      <c r="EK271" s="133"/>
      <c r="EL271" s="133"/>
      <c r="EM271" s="133"/>
      <c r="EN271" s="133"/>
      <c r="EO271" s="133"/>
      <c r="EP271" s="133"/>
      <c r="EQ271" s="133"/>
      <c r="ER271" s="133"/>
      <c r="ES271" s="133"/>
      <c r="ET271" s="133"/>
      <c r="EU271" s="133"/>
      <c r="EV271" s="133"/>
      <c r="EW271" s="133"/>
      <c r="EX271" s="133"/>
      <c r="EY271" s="133"/>
      <c r="EZ271" s="133"/>
      <c r="FA271" s="133"/>
      <c r="FB271" s="133"/>
      <c r="FC271" s="133"/>
      <c r="FD271" s="133"/>
      <c r="FE271" s="133"/>
      <c r="FF271" s="133"/>
      <c r="FG271" s="133"/>
      <c r="FH271" s="133"/>
      <c r="FI271" s="133"/>
      <c r="FJ271" s="133"/>
      <c r="FK271" s="133"/>
      <c r="FL271" s="133"/>
      <c r="FM271" s="133"/>
      <c r="FN271" s="133"/>
      <c r="FO271" s="133"/>
      <c r="FP271" s="133"/>
      <c r="FQ271" s="133"/>
      <c r="FR271" s="133"/>
      <c r="FS271" s="133"/>
      <c r="FT271" s="133"/>
      <c r="FU271" s="133"/>
      <c r="FV271" s="133"/>
      <c r="FW271" s="133"/>
      <c r="FX271" s="133"/>
      <c r="FY271" s="133"/>
      <c r="FZ271" s="133"/>
      <c r="GA271" s="133"/>
      <c r="GB271" s="133"/>
      <c r="GC271" s="133"/>
      <c r="GD271" s="133"/>
      <c r="GE271" s="133"/>
      <c r="GF271" s="133"/>
      <c r="GG271" s="133"/>
      <c r="GH271" s="133"/>
      <c r="GI271" s="133"/>
      <c r="GJ271" s="133"/>
      <c r="GK271" s="133"/>
      <c r="GL271" s="133"/>
      <c r="GM271" s="133"/>
      <c r="GN271" s="133"/>
      <c r="GO271" s="133"/>
      <c r="GP271" s="133"/>
      <c r="GQ271" s="133"/>
      <c r="GR271" s="133"/>
      <c r="GS271" s="133"/>
      <c r="GT271" s="133"/>
      <c r="GU271" s="133"/>
      <c r="GV271" s="133"/>
      <c r="GW271" s="133"/>
      <c r="GX271" s="133"/>
      <c r="GY271" s="133"/>
      <c r="GZ271" s="133"/>
      <c r="HA271" s="133"/>
      <c r="HB271" s="133"/>
      <c r="HC271" s="133"/>
      <c r="HD271" s="133"/>
      <c r="HE271" s="133"/>
      <c r="HF271" s="133"/>
      <c r="HG271" s="133"/>
      <c r="HH271" s="133"/>
      <c r="HI271" s="133"/>
      <c r="HJ271" s="133"/>
      <c r="HK271" s="133"/>
      <c r="HL271" s="133"/>
      <c r="HM271" s="133"/>
      <c r="HN271" s="133"/>
      <c r="HO271" s="133"/>
      <c r="HP271" s="133"/>
      <c r="HQ271" s="133"/>
      <c r="HR271" s="133"/>
      <c r="HS271" s="133"/>
      <c r="HT271" s="133"/>
      <c r="HU271" s="133"/>
      <c r="HV271" s="133"/>
      <c r="HW271" s="133"/>
      <c r="HX271" s="133"/>
      <c r="HY271" s="133"/>
      <c r="HZ271" s="133"/>
      <c r="IA271" s="133"/>
      <c r="IB271" s="133"/>
      <c r="IC271" s="133"/>
      <c r="ID271" s="133"/>
      <c r="IE271" s="133"/>
      <c r="IF271" s="133"/>
      <c r="IG271" s="133"/>
      <c r="IH271" s="133"/>
      <c r="II271" s="133"/>
      <c r="IJ271" s="133"/>
      <c r="IK271" s="133"/>
      <c r="IL271" s="133"/>
      <c r="IM271" s="133"/>
      <c r="IN271" s="133"/>
      <c r="IO271" s="133"/>
      <c r="IP271" s="133"/>
      <c r="IQ271" s="133"/>
      <c r="IR271" s="133"/>
      <c r="IS271" s="133"/>
      <c r="IT271" s="133"/>
      <c r="IU271" s="133"/>
      <c r="IV271" s="133"/>
    </row>
    <row r="272" spans="1:256" s="12" customFormat="1" ht="18" customHeight="1" hidden="1">
      <c r="A272" s="252">
        <v>6</v>
      </c>
      <c r="B272" s="121" t="s">
        <v>188</v>
      </c>
      <c r="C272" s="51" t="s">
        <v>202</v>
      </c>
      <c r="D272" s="186" t="s">
        <v>23</v>
      </c>
      <c r="E272" s="186"/>
      <c r="F272" s="164">
        <v>0</v>
      </c>
      <c r="G272" s="35"/>
      <c r="H272" s="35"/>
      <c r="I272" s="35"/>
      <c r="J272" s="35"/>
      <c r="K272" s="35"/>
      <c r="L272" s="35"/>
      <c r="M272" s="3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  <c r="IT272" s="42"/>
      <c r="IU272" s="42"/>
      <c r="IV272" s="42"/>
    </row>
    <row r="273" spans="1:256" s="12" customFormat="1" ht="14.25" hidden="1">
      <c r="A273" s="253"/>
      <c r="B273" s="37"/>
      <c r="C273" s="108" t="s">
        <v>98</v>
      </c>
      <c r="D273" s="181" t="s">
        <v>27</v>
      </c>
      <c r="E273" s="103">
        <v>0.389</v>
      </c>
      <c r="F273" s="41">
        <f>F272*E273</f>
        <v>0</v>
      </c>
      <c r="G273" s="38"/>
      <c r="H273" s="38"/>
      <c r="I273" s="38">
        <v>6</v>
      </c>
      <c r="J273" s="41">
        <f>I273*F273</f>
        <v>0</v>
      </c>
      <c r="K273" s="41"/>
      <c r="L273" s="41"/>
      <c r="M273" s="41">
        <f>J273</f>
        <v>0</v>
      </c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</row>
    <row r="274" spans="1:256" s="12" customFormat="1" ht="14.25" hidden="1">
      <c r="A274" s="253"/>
      <c r="B274" s="91"/>
      <c r="C274" s="156" t="s">
        <v>203</v>
      </c>
      <c r="D274" s="181" t="s">
        <v>23</v>
      </c>
      <c r="E274" s="166" t="s">
        <v>60</v>
      </c>
      <c r="F274" s="41">
        <v>0</v>
      </c>
      <c r="G274" s="38">
        <v>5</v>
      </c>
      <c r="H274" s="38">
        <f>G274*F274</f>
        <v>0</v>
      </c>
      <c r="I274" s="38"/>
      <c r="J274" s="38"/>
      <c r="K274" s="38"/>
      <c r="L274" s="38"/>
      <c r="M274" s="38">
        <f>H274</f>
        <v>0</v>
      </c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  <c r="IV274" s="42"/>
    </row>
    <row r="275" spans="1:256" s="12" customFormat="1" ht="14.25" hidden="1">
      <c r="A275" s="253"/>
      <c r="B275" s="91"/>
      <c r="C275" s="156" t="s">
        <v>204</v>
      </c>
      <c r="D275" s="181" t="s">
        <v>23</v>
      </c>
      <c r="E275" s="166" t="s">
        <v>60</v>
      </c>
      <c r="F275" s="41">
        <v>0</v>
      </c>
      <c r="G275" s="38">
        <v>5</v>
      </c>
      <c r="H275" s="38">
        <f>G275*F275</f>
        <v>0</v>
      </c>
      <c r="I275" s="38"/>
      <c r="J275" s="38"/>
      <c r="K275" s="38"/>
      <c r="L275" s="38"/>
      <c r="M275" s="38">
        <f>H275</f>
        <v>0</v>
      </c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  <c r="IU275" s="42"/>
      <c r="IV275" s="42"/>
    </row>
    <row r="276" spans="1:256" s="12" customFormat="1" ht="14.25" hidden="1">
      <c r="A276" s="253"/>
      <c r="B276" s="91"/>
      <c r="C276" s="156" t="s">
        <v>205</v>
      </c>
      <c r="D276" s="181" t="s">
        <v>30</v>
      </c>
      <c r="E276" s="166" t="s">
        <v>60</v>
      </c>
      <c r="F276" s="41">
        <v>0</v>
      </c>
      <c r="G276" s="38">
        <v>10</v>
      </c>
      <c r="H276" s="38">
        <f>G276*F276</f>
        <v>0</v>
      </c>
      <c r="I276" s="38"/>
      <c r="J276" s="38"/>
      <c r="K276" s="38"/>
      <c r="L276" s="38"/>
      <c r="M276" s="38">
        <f>H276</f>
        <v>0</v>
      </c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  <c r="IU276" s="42"/>
      <c r="IV276" s="42"/>
    </row>
    <row r="277" spans="1:256" s="12" customFormat="1" ht="14.25" hidden="1">
      <c r="A277" s="253"/>
      <c r="B277" s="91"/>
      <c r="C277" s="83" t="s">
        <v>99</v>
      </c>
      <c r="D277" s="84" t="s">
        <v>1</v>
      </c>
      <c r="E277" s="103">
        <v>0.151</v>
      </c>
      <c r="F277" s="165">
        <f>E277*F272</f>
        <v>0</v>
      </c>
      <c r="G277" s="38"/>
      <c r="H277" s="38"/>
      <c r="I277" s="38"/>
      <c r="J277" s="38"/>
      <c r="K277" s="38">
        <v>3.2</v>
      </c>
      <c r="L277" s="38">
        <f>F277*K277</f>
        <v>0</v>
      </c>
      <c r="M277" s="38">
        <f>L277</f>
        <v>0</v>
      </c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  <c r="IU277" s="42"/>
      <c r="IV277" s="42"/>
    </row>
    <row r="278" spans="1:256" s="12" customFormat="1" ht="14.25" hidden="1">
      <c r="A278" s="254"/>
      <c r="B278" s="37"/>
      <c r="C278" s="156" t="s">
        <v>63</v>
      </c>
      <c r="D278" s="181" t="s">
        <v>1</v>
      </c>
      <c r="E278" s="103">
        <v>0.024</v>
      </c>
      <c r="F278" s="165">
        <f>E278*F272</f>
        <v>0</v>
      </c>
      <c r="G278" s="38">
        <v>3.2</v>
      </c>
      <c r="H278" s="38">
        <f>G278*F278</f>
        <v>0</v>
      </c>
      <c r="I278" s="38"/>
      <c r="J278" s="38"/>
      <c r="K278" s="38"/>
      <c r="L278" s="38"/>
      <c r="M278" s="38">
        <f>H278</f>
        <v>0</v>
      </c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  <c r="IU278" s="42"/>
      <c r="IV278" s="42"/>
    </row>
    <row r="279" spans="1:256" s="12" customFormat="1" ht="17.25" customHeight="1" hidden="1">
      <c r="A279" s="247">
        <v>7</v>
      </c>
      <c r="B279" s="206" t="s">
        <v>194</v>
      </c>
      <c r="C279" s="207" t="s">
        <v>249</v>
      </c>
      <c r="D279" s="186" t="s">
        <v>23</v>
      </c>
      <c r="E279" s="208"/>
      <c r="F279" s="208">
        <v>0</v>
      </c>
      <c r="G279" s="209"/>
      <c r="H279" s="209"/>
      <c r="I279" s="209"/>
      <c r="J279" s="209"/>
      <c r="K279" s="210"/>
      <c r="L279" s="211"/>
      <c r="M279" s="209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/>
      <c r="AF279" s="212"/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  <c r="BI279" s="212"/>
      <c r="BJ279" s="212"/>
      <c r="BK279" s="212"/>
      <c r="BL279" s="212"/>
      <c r="BM279" s="212"/>
      <c r="BN279" s="212"/>
      <c r="BO279" s="212"/>
      <c r="BP279" s="212"/>
      <c r="BQ279" s="212"/>
      <c r="BR279" s="212"/>
      <c r="BS279" s="212"/>
      <c r="BT279" s="212"/>
      <c r="BU279" s="212"/>
      <c r="BV279" s="212"/>
      <c r="BW279" s="212"/>
      <c r="BX279" s="212"/>
      <c r="BY279" s="212"/>
      <c r="BZ279" s="212"/>
      <c r="CA279" s="212"/>
      <c r="CB279" s="212"/>
      <c r="CC279" s="212"/>
      <c r="CD279" s="212"/>
      <c r="CE279" s="212"/>
      <c r="CF279" s="212"/>
      <c r="CG279" s="212"/>
      <c r="CH279" s="212"/>
      <c r="CI279" s="212"/>
      <c r="CJ279" s="212"/>
      <c r="CK279" s="212"/>
      <c r="CL279" s="212"/>
      <c r="CM279" s="212"/>
      <c r="CN279" s="212"/>
      <c r="CO279" s="212"/>
      <c r="CP279" s="212"/>
      <c r="CQ279" s="212"/>
      <c r="CR279" s="212"/>
      <c r="CS279" s="212"/>
      <c r="CT279" s="212"/>
      <c r="CU279" s="212"/>
      <c r="CV279" s="212"/>
      <c r="CW279" s="212"/>
      <c r="CX279" s="212"/>
      <c r="CY279" s="212"/>
      <c r="CZ279" s="212"/>
      <c r="DA279" s="212"/>
      <c r="DB279" s="212"/>
      <c r="DC279" s="212"/>
      <c r="DD279" s="212"/>
      <c r="DE279" s="212"/>
      <c r="DF279" s="212"/>
      <c r="DG279" s="212"/>
      <c r="DH279" s="212"/>
      <c r="DI279" s="212"/>
      <c r="DJ279" s="212"/>
      <c r="DK279" s="212"/>
      <c r="DL279" s="212"/>
      <c r="DM279" s="212"/>
      <c r="DN279" s="212"/>
      <c r="DO279" s="212"/>
      <c r="DP279" s="212"/>
      <c r="DQ279" s="212"/>
      <c r="DR279" s="212"/>
      <c r="DS279" s="212"/>
      <c r="DT279" s="212"/>
      <c r="DU279" s="212"/>
      <c r="DV279" s="212"/>
      <c r="DW279" s="212"/>
      <c r="DX279" s="212"/>
      <c r="DY279" s="212"/>
      <c r="DZ279" s="212"/>
      <c r="EA279" s="212"/>
      <c r="EB279" s="212"/>
      <c r="EC279" s="212"/>
      <c r="ED279" s="212"/>
      <c r="EE279" s="212"/>
      <c r="EF279" s="212"/>
      <c r="EG279" s="212"/>
      <c r="EH279" s="212"/>
      <c r="EI279" s="212"/>
      <c r="EJ279" s="212"/>
      <c r="EK279" s="212"/>
      <c r="EL279" s="212"/>
      <c r="EM279" s="212"/>
      <c r="EN279" s="212"/>
      <c r="EO279" s="212"/>
      <c r="EP279" s="212"/>
      <c r="EQ279" s="212"/>
      <c r="ER279" s="212"/>
      <c r="ES279" s="212"/>
      <c r="ET279" s="212"/>
      <c r="EU279" s="212"/>
      <c r="EV279" s="212"/>
      <c r="EW279" s="212"/>
      <c r="EX279" s="212"/>
      <c r="EY279" s="212"/>
      <c r="EZ279" s="212"/>
      <c r="FA279" s="212"/>
      <c r="FB279" s="212"/>
      <c r="FC279" s="212"/>
      <c r="FD279" s="212"/>
      <c r="FE279" s="212"/>
      <c r="FF279" s="212"/>
      <c r="FG279" s="212"/>
      <c r="FH279" s="212"/>
      <c r="FI279" s="212"/>
      <c r="FJ279" s="212"/>
      <c r="FK279" s="212"/>
      <c r="FL279" s="212"/>
      <c r="FM279" s="212"/>
      <c r="FN279" s="212"/>
      <c r="FO279" s="212"/>
      <c r="FP279" s="212"/>
      <c r="FQ279" s="212"/>
      <c r="FR279" s="212"/>
      <c r="FS279" s="212"/>
      <c r="FT279" s="212"/>
      <c r="FU279" s="212"/>
      <c r="FV279" s="212"/>
      <c r="FW279" s="212"/>
      <c r="FX279" s="212"/>
      <c r="FY279" s="212"/>
      <c r="FZ279" s="212"/>
      <c r="GA279" s="212"/>
      <c r="GB279" s="212"/>
      <c r="GC279" s="212"/>
      <c r="GD279" s="212"/>
      <c r="GE279" s="212"/>
      <c r="GF279" s="212"/>
      <c r="GG279" s="212"/>
      <c r="GH279" s="212"/>
      <c r="GI279" s="212"/>
      <c r="GJ279" s="212"/>
      <c r="GK279" s="212"/>
      <c r="GL279" s="212"/>
      <c r="GM279" s="212"/>
      <c r="GN279" s="212"/>
      <c r="GO279" s="212"/>
      <c r="GP279" s="212"/>
      <c r="GQ279" s="212"/>
      <c r="GR279" s="212"/>
      <c r="GS279" s="212"/>
      <c r="GT279" s="212"/>
      <c r="GU279" s="212"/>
      <c r="GV279" s="212"/>
      <c r="GW279" s="212"/>
      <c r="GX279" s="212"/>
      <c r="GY279" s="212"/>
      <c r="GZ279" s="212"/>
      <c r="HA279" s="212"/>
      <c r="HB279" s="212"/>
      <c r="HC279" s="212"/>
      <c r="HD279" s="212"/>
      <c r="HE279" s="212"/>
      <c r="HF279" s="212"/>
      <c r="HG279" s="212"/>
      <c r="HH279" s="212"/>
      <c r="HI279" s="212"/>
      <c r="HJ279" s="212"/>
      <c r="HK279" s="212"/>
      <c r="HL279" s="212"/>
      <c r="HM279" s="212"/>
      <c r="HN279" s="212"/>
      <c r="HO279" s="212"/>
      <c r="HP279" s="212"/>
      <c r="HQ279" s="212"/>
      <c r="HR279" s="212"/>
      <c r="HS279" s="212"/>
      <c r="HT279" s="212"/>
      <c r="HU279" s="212"/>
      <c r="HV279" s="212"/>
      <c r="HW279" s="212"/>
      <c r="HX279" s="212"/>
      <c r="HY279" s="212"/>
      <c r="HZ279" s="212"/>
      <c r="IA279" s="212"/>
      <c r="IB279" s="212"/>
      <c r="IC279" s="212"/>
      <c r="ID279" s="212"/>
      <c r="IE279" s="212"/>
      <c r="IF279" s="212"/>
      <c r="IG279" s="212"/>
      <c r="IH279" s="212"/>
      <c r="II279" s="212"/>
      <c r="IJ279" s="212"/>
      <c r="IK279" s="212"/>
      <c r="IL279" s="212"/>
      <c r="IM279" s="212"/>
      <c r="IN279" s="212"/>
      <c r="IO279" s="212"/>
      <c r="IP279" s="212"/>
      <c r="IQ279" s="212"/>
      <c r="IR279" s="212"/>
      <c r="IS279" s="212"/>
      <c r="IT279" s="212"/>
      <c r="IU279" s="212"/>
      <c r="IV279" s="212"/>
    </row>
    <row r="280" spans="1:256" s="12" customFormat="1" ht="17.25" customHeight="1" hidden="1">
      <c r="A280" s="247"/>
      <c r="B280" s="213"/>
      <c r="C280" s="214" t="s">
        <v>37</v>
      </c>
      <c r="D280" s="215" t="s">
        <v>27</v>
      </c>
      <c r="E280" s="215">
        <v>1.51</v>
      </c>
      <c r="F280" s="41">
        <f>F279*E280</f>
        <v>0</v>
      </c>
      <c r="G280" s="38"/>
      <c r="H280" s="38"/>
      <c r="I280" s="38">
        <v>6</v>
      </c>
      <c r="J280" s="41">
        <f>I280*F280</f>
        <v>0</v>
      </c>
      <c r="K280" s="41"/>
      <c r="L280" s="41"/>
      <c r="M280" s="41">
        <f>J280</f>
        <v>0</v>
      </c>
      <c r="N280" s="212"/>
      <c r="O280" s="212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  <c r="AC280" s="216"/>
      <c r="AD280" s="216"/>
      <c r="AE280" s="216"/>
      <c r="AF280" s="216"/>
      <c r="AG280" s="216"/>
      <c r="AH280" s="216"/>
      <c r="AI280" s="216"/>
      <c r="AJ280" s="216"/>
      <c r="AK280" s="216"/>
      <c r="AL280" s="216"/>
      <c r="AM280" s="216"/>
      <c r="AN280" s="216"/>
      <c r="AO280" s="216"/>
      <c r="AP280" s="216"/>
      <c r="AQ280" s="216"/>
      <c r="AR280" s="216"/>
      <c r="AS280" s="216"/>
      <c r="AT280" s="216"/>
      <c r="AU280" s="216"/>
      <c r="AV280" s="216"/>
      <c r="AW280" s="216"/>
      <c r="AX280" s="216"/>
      <c r="AY280" s="216"/>
      <c r="AZ280" s="216"/>
      <c r="BA280" s="216"/>
      <c r="BB280" s="216"/>
      <c r="BC280" s="216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  <c r="BZ280" s="216"/>
      <c r="CA280" s="216"/>
      <c r="CB280" s="216"/>
      <c r="CC280" s="216"/>
      <c r="CD280" s="216"/>
      <c r="CE280" s="216"/>
      <c r="CF280" s="216"/>
      <c r="CG280" s="216"/>
      <c r="CH280" s="216"/>
      <c r="CI280" s="216"/>
      <c r="CJ280" s="216"/>
      <c r="CK280" s="216"/>
      <c r="CL280" s="216"/>
      <c r="CM280" s="216"/>
      <c r="CN280" s="216"/>
      <c r="CO280" s="216"/>
      <c r="CP280" s="216"/>
      <c r="CQ280" s="216"/>
      <c r="CR280" s="216"/>
      <c r="CS280" s="216"/>
      <c r="CT280" s="216"/>
      <c r="CU280" s="216"/>
      <c r="CV280" s="216"/>
      <c r="CW280" s="216"/>
      <c r="CX280" s="216"/>
      <c r="CY280" s="216"/>
      <c r="CZ280" s="216"/>
      <c r="DA280" s="216"/>
      <c r="DB280" s="216"/>
      <c r="DC280" s="216"/>
      <c r="DD280" s="216"/>
      <c r="DE280" s="216"/>
      <c r="DF280" s="216"/>
      <c r="DG280" s="216"/>
      <c r="DH280" s="216"/>
      <c r="DI280" s="216"/>
      <c r="DJ280" s="216"/>
      <c r="DK280" s="216"/>
      <c r="DL280" s="216"/>
      <c r="DM280" s="216"/>
      <c r="DN280" s="216"/>
      <c r="DO280" s="216"/>
      <c r="DP280" s="216"/>
      <c r="DQ280" s="216"/>
      <c r="DR280" s="216"/>
      <c r="DS280" s="216"/>
      <c r="DT280" s="216"/>
      <c r="DU280" s="216"/>
      <c r="DV280" s="216"/>
      <c r="DW280" s="216"/>
      <c r="DX280" s="216"/>
      <c r="DY280" s="216"/>
      <c r="DZ280" s="216"/>
      <c r="EA280" s="216"/>
      <c r="EB280" s="216"/>
      <c r="EC280" s="216"/>
      <c r="ED280" s="216"/>
      <c r="EE280" s="216"/>
      <c r="EF280" s="216"/>
      <c r="EG280" s="216"/>
      <c r="EH280" s="216"/>
      <c r="EI280" s="216"/>
      <c r="EJ280" s="216"/>
      <c r="EK280" s="216"/>
      <c r="EL280" s="216"/>
      <c r="EM280" s="216"/>
      <c r="EN280" s="216"/>
      <c r="EO280" s="216"/>
      <c r="EP280" s="216"/>
      <c r="EQ280" s="216"/>
      <c r="ER280" s="216"/>
      <c r="ES280" s="216"/>
      <c r="ET280" s="216"/>
      <c r="EU280" s="216"/>
      <c r="EV280" s="216"/>
      <c r="EW280" s="216"/>
      <c r="EX280" s="216"/>
      <c r="EY280" s="216"/>
      <c r="EZ280" s="216"/>
      <c r="FA280" s="216"/>
      <c r="FB280" s="216"/>
      <c r="FC280" s="216"/>
      <c r="FD280" s="216"/>
      <c r="FE280" s="216"/>
      <c r="FF280" s="216"/>
      <c r="FG280" s="216"/>
      <c r="FH280" s="216"/>
      <c r="FI280" s="216"/>
      <c r="FJ280" s="216"/>
      <c r="FK280" s="216"/>
      <c r="FL280" s="216"/>
      <c r="FM280" s="216"/>
      <c r="FN280" s="216"/>
      <c r="FO280" s="216"/>
      <c r="FP280" s="216"/>
      <c r="FQ280" s="216"/>
      <c r="FR280" s="216"/>
      <c r="FS280" s="216"/>
      <c r="FT280" s="216"/>
      <c r="FU280" s="216"/>
      <c r="FV280" s="216"/>
      <c r="FW280" s="216"/>
      <c r="FX280" s="216"/>
      <c r="FY280" s="216"/>
      <c r="FZ280" s="216"/>
      <c r="GA280" s="216"/>
      <c r="GB280" s="216"/>
      <c r="GC280" s="216"/>
      <c r="GD280" s="216"/>
      <c r="GE280" s="216"/>
      <c r="GF280" s="216"/>
      <c r="GG280" s="216"/>
      <c r="GH280" s="216"/>
      <c r="GI280" s="216"/>
      <c r="GJ280" s="216"/>
      <c r="GK280" s="216"/>
      <c r="GL280" s="216"/>
      <c r="GM280" s="216"/>
      <c r="GN280" s="216"/>
      <c r="GO280" s="216"/>
      <c r="GP280" s="216"/>
      <c r="GQ280" s="216"/>
      <c r="GR280" s="216"/>
      <c r="GS280" s="216"/>
      <c r="GT280" s="216"/>
      <c r="GU280" s="216"/>
      <c r="GV280" s="216"/>
      <c r="GW280" s="216"/>
      <c r="GX280" s="216"/>
      <c r="GY280" s="216"/>
      <c r="GZ280" s="216"/>
      <c r="HA280" s="216"/>
      <c r="HB280" s="216"/>
      <c r="HC280" s="216"/>
      <c r="HD280" s="216"/>
      <c r="HE280" s="216"/>
      <c r="HF280" s="216"/>
      <c r="HG280" s="216"/>
      <c r="HH280" s="216"/>
      <c r="HI280" s="216"/>
      <c r="HJ280" s="216"/>
      <c r="HK280" s="216"/>
      <c r="HL280" s="216"/>
      <c r="HM280" s="216"/>
      <c r="HN280" s="216"/>
      <c r="HO280" s="216"/>
      <c r="HP280" s="216"/>
      <c r="HQ280" s="216"/>
      <c r="HR280" s="216"/>
      <c r="HS280" s="216"/>
      <c r="HT280" s="216"/>
      <c r="HU280" s="216"/>
      <c r="HV280" s="216"/>
      <c r="HW280" s="216"/>
      <c r="HX280" s="216"/>
      <c r="HY280" s="216"/>
      <c r="HZ280" s="216"/>
      <c r="IA280" s="216"/>
      <c r="IB280" s="216"/>
      <c r="IC280" s="216"/>
      <c r="ID280" s="216"/>
      <c r="IE280" s="216"/>
      <c r="IF280" s="216"/>
      <c r="IG280" s="216"/>
      <c r="IH280" s="216"/>
      <c r="II280" s="216"/>
      <c r="IJ280" s="216"/>
      <c r="IK280" s="216"/>
      <c r="IL280" s="216"/>
      <c r="IM280" s="216"/>
      <c r="IN280" s="216"/>
      <c r="IO280" s="216"/>
      <c r="IP280" s="216"/>
      <c r="IQ280" s="216"/>
      <c r="IR280" s="216"/>
      <c r="IS280" s="216"/>
      <c r="IT280" s="216"/>
      <c r="IU280" s="216"/>
      <c r="IV280" s="216"/>
    </row>
    <row r="281" spans="1:256" s="12" customFormat="1" ht="17.25" customHeight="1" hidden="1">
      <c r="A281" s="247"/>
      <c r="B281" s="217"/>
      <c r="C281" s="218" t="s">
        <v>250</v>
      </c>
      <c r="D281" s="215" t="s">
        <v>23</v>
      </c>
      <c r="E281" s="219">
        <v>1</v>
      </c>
      <c r="F281" s="41">
        <f>E281*F279</f>
        <v>0</v>
      </c>
      <c r="G281" s="220">
        <v>190.5</v>
      </c>
      <c r="H281" s="41">
        <f>G281*F281</f>
        <v>0</v>
      </c>
      <c r="I281" s="41"/>
      <c r="J281" s="41"/>
      <c r="K281" s="38"/>
      <c r="L281" s="38"/>
      <c r="M281" s="38">
        <f>H281</f>
        <v>0</v>
      </c>
      <c r="N281" s="212"/>
      <c r="O281" s="212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  <c r="AC281" s="216"/>
      <c r="AD281" s="216"/>
      <c r="AE281" s="216"/>
      <c r="AF281" s="216"/>
      <c r="AG281" s="216"/>
      <c r="AH281" s="216"/>
      <c r="AI281" s="216"/>
      <c r="AJ281" s="216"/>
      <c r="AK281" s="216"/>
      <c r="AL281" s="216"/>
      <c r="AM281" s="216"/>
      <c r="AN281" s="216"/>
      <c r="AO281" s="216"/>
      <c r="AP281" s="216"/>
      <c r="AQ281" s="216"/>
      <c r="AR281" s="216"/>
      <c r="AS281" s="216"/>
      <c r="AT281" s="216"/>
      <c r="AU281" s="216"/>
      <c r="AV281" s="216"/>
      <c r="AW281" s="216"/>
      <c r="AX281" s="216"/>
      <c r="AY281" s="216"/>
      <c r="AZ281" s="216"/>
      <c r="BA281" s="216"/>
      <c r="BB281" s="216"/>
      <c r="BC281" s="216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  <c r="BZ281" s="216"/>
      <c r="CA281" s="216"/>
      <c r="CB281" s="216"/>
      <c r="CC281" s="216"/>
      <c r="CD281" s="216"/>
      <c r="CE281" s="216"/>
      <c r="CF281" s="216"/>
      <c r="CG281" s="216"/>
      <c r="CH281" s="216"/>
      <c r="CI281" s="216"/>
      <c r="CJ281" s="216"/>
      <c r="CK281" s="216"/>
      <c r="CL281" s="216"/>
      <c r="CM281" s="216"/>
      <c r="CN281" s="216"/>
      <c r="CO281" s="216"/>
      <c r="CP281" s="216"/>
      <c r="CQ281" s="216"/>
      <c r="CR281" s="216"/>
      <c r="CS281" s="216"/>
      <c r="CT281" s="216"/>
      <c r="CU281" s="216"/>
      <c r="CV281" s="216"/>
      <c r="CW281" s="216"/>
      <c r="CX281" s="216"/>
      <c r="CY281" s="216"/>
      <c r="CZ281" s="216"/>
      <c r="DA281" s="216"/>
      <c r="DB281" s="216"/>
      <c r="DC281" s="216"/>
      <c r="DD281" s="216"/>
      <c r="DE281" s="216"/>
      <c r="DF281" s="216"/>
      <c r="DG281" s="216"/>
      <c r="DH281" s="216"/>
      <c r="DI281" s="216"/>
      <c r="DJ281" s="216"/>
      <c r="DK281" s="216"/>
      <c r="DL281" s="216"/>
      <c r="DM281" s="216"/>
      <c r="DN281" s="216"/>
      <c r="DO281" s="216"/>
      <c r="DP281" s="216"/>
      <c r="DQ281" s="216"/>
      <c r="DR281" s="216"/>
      <c r="DS281" s="216"/>
      <c r="DT281" s="216"/>
      <c r="DU281" s="216"/>
      <c r="DV281" s="216"/>
      <c r="DW281" s="216"/>
      <c r="DX281" s="216"/>
      <c r="DY281" s="216"/>
      <c r="DZ281" s="216"/>
      <c r="EA281" s="216"/>
      <c r="EB281" s="216"/>
      <c r="EC281" s="216"/>
      <c r="ED281" s="216"/>
      <c r="EE281" s="216"/>
      <c r="EF281" s="216"/>
      <c r="EG281" s="216"/>
      <c r="EH281" s="216"/>
      <c r="EI281" s="216"/>
      <c r="EJ281" s="216"/>
      <c r="EK281" s="216"/>
      <c r="EL281" s="216"/>
      <c r="EM281" s="216"/>
      <c r="EN281" s="216"/>
      <c r="EO281" s="216"/>
      <c r="EP281" s="216"/>
      <c r="EQ281" s="216"/>
      <c r="ER281" s="216"/>
      <c r="ES281" s="216"/>
      <c r="ET281" s="216"/>
      <c r="EU281" s="216"/>
      <c r="EV281" s="216"/>
      <c r="EW281" s="216"/>
      <c r="EX281" s="216"/>
      <c r="EY281" s="216"/>
      <c r="EZ281" s="216"/>
      <c r="FA281" s="216"/>
      <c r="FB281" s="216"/>
      <c r="FC281" s="216"/>
      <c r="FD281" s="216"/>
      <c r="FE281" s="216"/>
      <c r="FF281" s="216"/>
      <c r="FG281" s="216"/>
      <c r="FH281" s="216"/>
      <c r="FI281" s="216"/>
      <c r="FJ281" s="216"/>
      <c r="FK281" s="216"/>
      <c r="FL281" s="216"/>
      <c r="FM281" s="216"/>
      <c r="FN281" s="216"/>
      <c r="FO281" s="216"/>
      <c r="FP281" s="216"/>
      <c r="FQ281" s="216"/>
      <c r="FR281" s="216"/>
      <c r="FS281" s="216"/>
      <c r="FT281" s="216"/>
      <c r="FU281" s="216"/>
      <c r="FV281" s="216"/>
      <c r="FW281" s="216"/>
      <c r="FX281" s="216"/>
      <c r="FY281" s="216"/>
      <c r="FZ281" s="216"/>
      <c r="GA281" s="216"/>
      <c r="GB281" s="216"/>
      <c r="GC281" s="216"/>
      <c r="GD281" s="216"/>
      <c r="GE281" s="216"/>
      <c r="GF281" s="216"/>
      <c r="GG281" s="216"/>
      <c r="GH281" s="216"/>
      <c r="GI281" s="216"/>
      <c r="GJ281" s="216"/>
      <c r="GK281" s="216"/>
      <c r="GL281" s="216"/>
      <c r="GM281" s="216"/>
      <c r="GN281" s="216"/>
      <c r="GO281" s="216"/>
      <c r="GP281" s="216"/>
      <c r="GQ281" s="216"/>
      <c r="GR281" s="216"/>
      <c r="GS281" s="216"/>
      <c r="GT281" s="216"/>
      <c r="GU281" s="216"/>
      <c r="GV281" s="216"/>
      <c r="GW281" s="216"/>
      <c r="GX281" s="216"/>
      <c r="GY281" s="216"/>
      <c r="GZ281" s="216"/>
      <c r="HA281" s="216"/>
      <c r="HB281" s="216"/>
      <c r="HC281" s="216"/>
      <c r="HD281" s="216"/>
      <c r="HE281" s="216"/>
      <c r="HF281" s="216"/>
      <c r="HG281" s="216"/>
      <c r="HH281" s="216"/>
      <c r="HI281" s="216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216"/>
      <c r="HY281" s="216"/>
      <c r="HZ281" s="216"/>
      <c r="IA281" s="216"/>
      <c r="IB281" s="216"/>
      <c r="IC281" s="216"/>
      <c r="ID281" s="216"/>
      <c r="IE281" s="216"/>
      <c r="IF281" s="216"/>
      <c r="IG281" s="216"/>
      <c r="IH281" s="216"/>
      <c r="II281" s="216"/>
      <c r="IJ281" s="216"/>
      <c r="IK281" s="216"/>
      <c r="IL281" s="216"/>
      <c r="IM281" s="216"/>
      <c r="IN281" s="216"/>
      <c r="IO281" s="216"/>
      <c r="IP281" s="216"/>
      <c r="IQ281" s="216"/>
      <c r="IR281" s="216"/>
      <c r="IS281" s="216"/>
      <c r="IT281" s="216"/>
      <c r="IU281" s="216"/>
      <c r="IV281" s="216"/>
    </row>
    <row r="282" spans="1:256" s="9" customFormat="1" ht="14.25" hidden="1">
      <c r="A282" s="23"/>
      <c r="B282" s="24"/>
      <c r="C282" s="24" t="s">
        <v>5</v>
      </c>
      <c r="D282" s="24"/>
      <c r="E282" s="24"/>
      <c r="F282" s="24"/>
      <c r="G282" s="24"/>
      <c r="H282" s="25">
        <f>SUM(H241:H281)</f>
        <v>0</v>
      </c>
      <c r="I282" s="24"/>
      <c r="J282" s="25">
        <f>SUM(J241:J281)</f>
        <v>0</v>
      </c>
      <c r="K282" s="24"/>
      <c r="L282" s="25">
        <f>SUM(L241:L281)</f>
        <v>0</v>
      </c>
      <c r="M282" s="25">
        <f>SUM(M241:M281)</f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15" s="3" customFormat="1" ht="28.5" hidden="1">
      <c r="A283" s="23"/>
      <c r="B283" s="24"/>
      <c r="C283" s="26" t="s">
        <v>253</v>
      </c>
      <c r="D283" s="27" t="s">
        <v>7</v>
      </c>
      <c r="E283" s="28">
        <v>5</v>
      </c>
      <c r="F283" s="24"/>
      <c r="G283" s="24"/>
      <c r="H283" s="24"/>
      <c r="I283" s="24"/>
      <c r="J283" s="29"/>
      <c r="K283" s="24"/>
      <c r="L283" s="29"/>
      <c r="M283" s="29">
        <f>H282*0.05</f>
        <v>0</v>
      </c>
      <c r="N283" s="18"/>
      <c r="O283" s="18"/>
    </row>
    <row r="284" spans="1:13" ht="14.25" hidden="1">
      <c r="A284" s="23"/>
      <c r="B284" s="28"/>
      <c r="C284" s="24" t="s">
        <v>5</v>
      </c>
      <c r="D284" s="24"/>
      <c r="E284" s="24"/>
      <c r="F284" s="24"/>
      <c r="G284" s="24"/>
      <c r="H284" s="25"/>
      <c r="I284" s="24"/>
      <c r="J284" s="25"/>
      <c r="K284" s="24"/>
      <c r="L284" s="25"/>
      <c r="M284" s="25">
        <f>M283+M282</f>
        <v>0</v>
      </c>
    </row>
    <row r="285" spans="1:13" s="2" customFormat="1" ht="14.25" hidden="1">
      <c r="A285" s="27"/>
      <c r="B285" s="28"/>
      <c r="C285" s="24" t="s">
        <v>16</v>
      </c>
      <c r="D285" s="27" t="s">
        <v>7</v>
      </c>
      <c r="E285" s="28">
        <v>10</v>
      </c>
      <c r="F285" s="28"/>
      <c r="G285" s="27"/>
      <c r="H285" s="25"/>
      <c r="I285" s="27"/>
      <c r="J285" s="25"/>
      <c r="K285" s="27"/>
      <c r="L285" s="25"/>
      <c r="M285" s="25">
        <f>M284*10%</f>
        <v>0</v>
      </c>
    </row>
    <row r="286" spans="1:13" s="2" customFormat="1" ht="14.25" hidden="1">
      <c r="A286" s="27"/>
      <c r="B286" s="24"/>
      <c r="C286" s="24" t="s">
        <v>5</v>
      </c>
      <c r="D286" s="27"/>
      <c r="E286" s="28"/>
      <c r="F286" s="28"/>
      <c r="G286" s="27"/>
      <c r="H286" s="25"/>
      <c r="I286" s="27"/>
      <c r="J286" s="25"/>
      <c r="K286" s="27"/>
      <c r="L286" s="25"/>
      <c r="M286" s="25">
        <f>SUM(M284:M285)</f>
        <v>0</v>
      </c>
    </row>
    <row r="287" spans="1:14" s="2" customFormat="1" ht="14.25" hidden="1">
      <c r="A287" s="27"/>
      <c r="B287" s="24"/>
      <c r="C287" s="24" t="s">
        <v>15</v>
      </c>
      <c r="D287" s="27" t="s">
        <v>7</v>
      </c>
      <c r="E287" s="28">
        <v>8</v>
      </c>
      <c r="F287" s="28"/>
      <c r="G287" s="27"/>
      <c r="H287" s="25"/>
      <c r="I287" s="27"/>
      <c r="J287" s="25"/>
      <c r="K287" s="27"/>
      <c r="L287" s="25"/>
      <c r="M287" s="25">
        <f>M286*8%</f>
        <v>0</v>
      </c>
      <c r="N287" s="1"/>
    </row>
    <row r="288" spans="1:14" s="2" customFormat="1" ht="14.25" hidden="1">
      <c r="A288" s="27"/>
      <c r="B288" s="28"/>
      <c r="C288" s="24" t="s">
        <v>206</v>
      </c>
      <c r="D288" s="24"/>
      <c r="E288" s="27"/>
      <c r="F288" s="30"/>
      <c r="G288" s="27"/>
      <c r="H288" s="25"/>
      <c r="I288" s="27"/>
      <c r="J288" s="25"/>
      <c r="K288" s="27"/>
      <c r="L288" s="25"/>
      <c r="M288" s="180">
        <f>SUM(M286:M287)</f>
        <v>0</v>
      </c>
      <c r="N288" s="1"/>
    </row>
    <row r="289" spans="1:13" s="9" customFormat="1" ht="21.75" customHeight="1">
      <c r="A289" s="245" t="s">
        <v>175</v>
      </c>
      <c r="B289" s="245"/>
      <c r="C289" s="245"/>
      <c r="D289" s="245"/>
      <c r="E289" s="245"/>
      <c r="F289" s="245"/>
      <c r="G289" s="162"/>
      <c r="H289" s="162"/>
      <c r="I289" s="162"/>
      <c r="J289" s="162"/>
      <c r="K289" s="162"/>
      <c r="L289" s="162"/>
      <c r="M289" s="162"/>
    </row>
    <row r="290" spans="1:13" s="12" customFormat="1" ht="17.25" customHeight="1">
      <c r="A290" s="246" t="s">
        <v>207</v>
      </c>
      <c r="B290" s="246"/>
      <c r="C290" s="246"/>
      <c r="D290" s="246"/>
      <c r="E290" s="246"/>
      <c r="F290" s="246"/>
      <c r="G290" s="163"/>
      <c r="H290" s="163"/>
      <c r="I290" s="163"/>
      <c r="J290" s="163"/>
      <c r="K290" s="163"/>
      <c r="L290" s="163"/>
      <c r="M290" s="163"/>
    </row>
    <row r="291" spans="1:13" s="12" customFormat="1" ht="17.25" customHeight="1">
      <c r="A291" s="280" t="s">
        <v>232</v>
      </c>
      <c r="B291" s="280"/>
      <c r="C291" s="280"/>
      <c r="D291" s="280"/>
      <c r="E291" s="280"/>
      <c r="F291" s="280"/>
      <c r="G291" s="280"/>
      <c r="H291" s="163"/>
      <c r="I291" s="163"/>
      <c r="J291" s="163"/>
      <c r="K291" s="163"/>
      <c r="L291" s="163"/>
      <c r="M291" s="163"/>
    </row>
    <row r="292" spans="1:13" s="12" customFormat="1" ht="35.25" customHeight="1">
      <c r="A292" s="249">
        <v>1</v>
      </c>
      <c r="B292" s="19" t="s">
        <v>21</v>
      </c>
      <c r="C292" s="31" t="s">
        <v>208</v>
      </c>
      <c r="D292" s="19" t="s">
        <v>23</v>
      </c>
      <c r="E292" s="19"/>
      <c r="F292" s="22">
        <v>19</v>
      </c>
      <c r="G292" s="19"/>
      <c r="H292" s="19"/>
      <c r="I292" s="19"/>
      <c r="J292" s="19"/>
      <c r="K292" s="19"/>
      <c r="L292" s="19"/>
      <c r="M292" s="19"/>
    </row>
    <row r="293" spans="1:13" s="12" customFormat="1" ht="14.25">
      <c r="A293" s="250"/>
      <c r="B293" s="19"/>
      <c r="C293" s="214" t="s">
        <v>37</v>
      </c>
      <c r="D293" s="215" t="s">
        <v>1</v>
      </c>
      <c r="E293" s="19"/>
      <c r="F293" s="19"/>
      <c r="G293" s="19"/>
      <c r="H293" s="19"/>
      <c r="I293" s="22"/>
      <c r="J293" s="22"/>
      <c r="K293" s="22"/>
      <c r="L293" s="22"/>
      <c r="M293" s="22"/>
    </row>
    <row r="294" spans="1:13" s="133" customFormat="1" ht="15.75">
      <c r="A294" s="250"/>
      <c r="B294" s="45"/>
      <c r="C294" s="187" t="s">
        <v>209</v>
      </c>
      <c r="D294" s="45" t="s">
        <v>181</v>
      </c>
      <c r="E294" s="45" t="s">
        <v>60</v>
      </c>
      <c r="F294" s="41">
        <v>57</v>
      </c>
      <c r="G294" s="220"/>
      <c r="H294" s="41"/>
      <c r="I294" s="41"/>
      <c r="J294" s="41"/>
      <c r="K294" s="38"/>
      <c r="L294" s="38"/>
      <c r="M294" s="38"/>
    </row>
    <row r="295" spans="1:13" s="133" customFormat="1" ht="15.75">
      <c r="A295" s="250"/>
      <c r="B295" s="45"/>
      <c r="C295" s="187" t="s">
        <v>210</v>
      </c>
      <c r="D295" s="45" t="s">
        <v>181</v>
      </c>
      <c r="E295" s="45" t="s">
        <v>60</v>
      </c>
      <c r="F295" s="41">
        <v>19</v>
      </c>
      <c r="G295" s="220"/>
      <c r="H295" s="41"/>
      <c r="I295" s="41"/>
      <c r="J295" s="41"/>
      <c r="K295" s="38"/>
      <c r="L295" s="38"/>
      <c r="M295" s="38"/>
    </row>
    <row r="296" spans="1:13" s="133" customFormat="1" ht="15.75">
      <c r="A296" s="250"/>
      <c r="B296" s="45"/>
      <c r="C296" s="187" t="s">
        <v>211</v>
      </c>
      <c r="D296" s="45" t="s">
        <v>181</v>
      </c>
      <c r="E296" s="45" t="s">
        <v>60</v>
      </c>
      <c r="F296" s="41">
        <v>49</v>
      </c>
      <c r="G296" s="220"/>
      <c r="H296" s="41"/>
      <c r="I296" s="41"/>
      <c r="J296" s="41"/>
      <c r="K296" s="38"/>
      <c r="L296" s="38"/>
      <c r="M296" s="38"/>
    </row>
    <row r="297" spans="1:13" s="133" customFormat="1" ht="15.75">
      <c r="A297" s="251"/>
      <c r="B297" s="45"/>
      <c r="C297" s="187" t="s">
        <v>61</v>
      </c>
      <c r="D297" s="45" t="s">
        <v>30</v>
      </c>
      <c r="E297" s="45" t="s">
        <v>60</v>
      </c>
      <c r="F297" s="41">
        <v>1.6</v>
      </c>
      <c r="G297" s="220"/>
      <c r="H297" s="41"/>
      <c r="I297" s="41"/>
      <c r="J297" s="41"/>
      <c r="K297" s="38"/>
      <c r="L297" s="38"/>
      <c r="M297" s="38"/>
    </row>
    <row r="298" spans="1:256" s="9" customFormat="1" ht="28.5">
      <c r="A298" s="255">
        <v>2</v>
      </c>
      <c r="B298" s="32" t="s">
        <v>158</v>
      </c>
      <c r="C298" s="51" t="s">
        <v>213</v>
      </c>
      <c r="D298" s="182" t="s">
        <v>106</v>
      </c>
      <c r="E298" s="158"/>
      <c r="F298" s="35">
        <v>9.2</v>
      </c>
      <c r="G298" s="106"/>
      <c r="H298" s="182"/>
      <c r="I298" s="182"/>
      <c r="J298" s="182"/>
      <c r="K298" s="106"/>
      <c r="L298" s="106"/>
      <c r="M298" s="106"/>
      <c r="N298" s="93"/>
      <c r="O298" s="93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  <c r="EQ298" s="65"/>
      <c r="ER298" s="65"/>
      <c r="ES298" s="65"/>
      <c r="ET298" s="65"/>
      <c r="EU298" s="65"/>
      <c r="EV298" s="65"/>
      <c r="EW298" s="65"/>
      <c r="EX298" s="65"/>
      <c r="EY298" s="65"/>
      <c r="EZ298" s="65"/>
      <c r="FA298" s="65"/>
      <c r="FB298" s="65"/>
      <c r="FC298" s="65"/>
      <c r="FD298" s="65"/>
      <c r="FE298" s="65"/>
      <c r="FF298" s="65"/>
      <c r="FG298" s="65"/>
      <c r="FH298" s="65"/>
      <c r="FI298" s="65"/>
      <c r="FJ298" s="65"/>
      <c r="FK298" s="65"/>
      <c r="FL298" s="65"/>
      <c r="FM298" s="65"/>
      <c r="FN298" s="65"/>
      <c r="FO298" s="65"/>
      <c r="FP298" s="65"/>
      <c r="FQ298" s="65"/>
      <c r="FR298" s="65"/>
      <c r="FS298" s="65"/>
      <c r="FT298" s="65"/>
      <c r="FU298" s="65"/>
      <c r="FV298" s="65"/>
      <c r="FW298" s="65"/>
      <c r="FX298" s="65"/>
      <c r="FY298" s="65"/>
      <c r="FZ298" s="65"/>
      <c r="GA298" s="65"/>
      <c r="GB298" s="65"/>
      <c r="GC298" s="65"/>
      <c r="GD298" s="65"/>
      <c r="GE298" s="65"/>
      <c r="GF298" s="65"/>
      <c r="GG298" s="65"/>
      <c r="GH298" s="65"/>
      <c r="GI298" s="65"/>
      <c r="GJ298" s="65"/>
      <c r="GK298" s="65"/>
      <c r="GL298" s="65"/>
      <c r="GM298" s="65"/>
      <c r="GN298" s="65"/>
      <c r="GO298" s="65"/>
      <c r="GP298" s="65"/>
      <c r="GQ298" s="65"/>
      <c r="GR298" s="65"/>
      <c r="GS298" s="65"/>
      <c r="GT298" s="65"/>
      <c r="GU298" s="65"/>
      <c r="GV298" s="65"/>
      <c r="GW298" s="65"/>
      <c r="GX298" s="65"/>
      <c r="GY298" s="65"/>
      <c r="GZ298" s="65"/>
      <c r="HA298" s="65"/>
      <c r="HB298" s="65"/>
      <c r="HC298" s="65"/>
      <c r="HD298" s="65"/>
      <c r="HE298" s="65"/>
      <c r="HF298" s="65"/>
      <c r="HG298" s="65"/>
      <c r="HH298" s="65"/>
      <c r="HI298" s="65"/>
      <c r="HJ298" s="65"/>
      <c r="HK298" s="65"/>
      <c r="HL298" s="65"/>
      <c r="HM298" s="65"/>
      <c r="HN298" s="65"/>
      <c r="HO298" s="65"/>
      <c r="HP298" s="65"/>
      <c r="HQ298" s="65"/>
      <c r="HR298" s="65"/>
      <c r="HS298" s="65"/>
      <c r="HT298" s="65"/>
      <c r="HU298" s="65"/>
      <c r="HV298" s="65"/>
      <c r="HW298" s="65"/>
      <c r="HX298" s="65"/>
      <c r="HY298" s="65"/>
      <c r="HZ298" s="65"/>
      <c r="IA298" s="65"/>
      <c r="IB298" s="65"/>
      <c r="IC298" s="65"/>
      <c r="ID298" s="65"/>
      <c r="IE298" s="65"/>
      <c r="IF298" s="65"/>
      <c r="IG298" s="65"/>
      <c r="IH298" s="65"/>
      <c r="II298" s="65"/>
      <c r="IJ298" s="65"/>
      <c r="IK298" s="65"/>
      <c r="IL298" s="65"/>
      <c r="IM298" s="65"/>
      <c r="IN298" s="65"/>
      <c r="IO298" s="65"/>
      <c r="IP298" s="65"/>
      <c r="IQ298" s="65"/>
      <c r="IR298" s="65"/>
      <c r="IS298" s="65"/>
      <c r="IT298" s="65"/>
      <c r="IU298" s="65"/>
      <c r="IV298" s="65"/>
    </row>
    <row r="299" spans="1:256" s="9" customFormat="1" ht="14.25">
      <c r="A299" s="255"/>
      <c r="B299" s="32"/>
      <c r="C299" s="159" t="s">
        <v>31</v>
      </c>
      <c r="D299" s="181" t="s">
        <v>27</v>
      </c>
      <c r="E299" s="181">
        <v>0.68</v>
      </c>
      <c r="F299" s="41">
        <f>F298*E299</f>
        <v>6.256</v>
      </c>
      <c r="G299" s="181"/>
      <c r="H299" s="160"/>
      <c r="I299" s="38"/>
      <c r="J299" s="38"/>
      <c r="K299" s="38"/>
      <c r="L299" s="38"/>
      <c r="M299" s="38"/>
      <c r="N299" s="93"/>
      <c r="O299" s="93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  <c r="DJ299" s="161"/>
      <c r="DK299" s="161"/>
      <c r="DL299" s="161"/>
      <c r="DM299" s="161"/>
      <c r="DN299" s="161"/>
      <c r="DO299" s="161"/>
      <c r="DP299" s="161"/>
      <c r="DQ299" s="161"/>
      <c r="DR299" s="161"/>
      <c r="DS299" s="161"/>
      <c r="DT299" s="161"/>
      <c r="DU299" s="161"/>
      <c r="DV299" s="161"/>
      <c r="DW299" s="161"/>
      <c r="DX299" s="161"/>
      <c r="DY299" s="161"/>
      <c r="DZ299" s="161"/>
      <c r="EA299" s="161"/>
      <c r="EB299" s="161"/>
      <c r="EC299" s="161"/>
      <c r="ED299" s="161"/>
      <c r="EE299" s="161"/>
      <c r="EF299" s="161"/>
      <c r="EG299" s="161"/>
      <c r="EH299" s="161"/>
      <c r="EI299" s="161"/>
      <c r="EJ299" s="161"/>
      <c r="EK299" s="161"/>
      <c r="EL299" s="161"/>
      <c r="EM299" s="161"/>
      <c r="EN299" s="161"/>
      <c r="EO299" s="161"/>
      <c r="EP299" s="161"/>
      <c r="EQ299" s="161"/>
      <c r="ER299" s="161"/>
      <c r="ES299" s="161"/>
      <c r="ET299" s="161"/>
      <c r="EU299" s="161"/>
      <c r="EV299" s="161"/>
      <c r="EW299" s="161"/>
      <c r="EX299" s="161"/>
      <c r="EY299" s="161"/>
      <c r="EZ299" s="161"/>
      <c r="FA299" s="161"/>
      <c r="FB299" s="161"/>
      <c r="FC299" s="161"/>
      <c r="FD299" s="161"/>
      <c r="FE299" s="161"/>
      <c r="FF299" s="161"/>
      <c r="FG299" s="161"/>
      <c r="FH299" s="161"/>
      <c r="FI299" s="161"/>
      <c r="FJ299" s="161"/>
      <c r="FK299" s="161"/>
      <c r="FL299" s="161"/>
      <c r="FM299" s="161"/>
      <c r="FN299" s="161"/>
      <c r="FO299" s="161"/>
      <c r="FP299" s="161"/>
      <c r="FQ299" s="161"/>
      <c r="FR299" s="161"/>
      <c r="FS299" s="161"/>
      <c r="FT299" s="161"/>
      <c r="FU299" s="161"/>
      <c r="FV299" s="161"/>
      <c r="FW299" s="161"/>
      <c r="FX299" s="161"/>
      <c r="FY299" s="161"/>
      <c r="FZ299" s="161"/>
      <c r="GA299" s="161"/>
      <c r="GB299" s="161"/>
      <c r="GC299" s="161"/>
      <c r="GD299" s="161"/>
      <c r="GE299" s="161"/>
      <c r="GF299" s="161"/>
      <c r="GG299" s="161"/>
      <c r="GH299" s="161"/>
      <c r="GI299" s="161"/>
      <c r="GJ299" s="161"/>
      <c r="GK299" s="161"/>
      <c r="GL299" s="161"/>
      <c r="GM299" s="161"/>
      <c r="GN299" s="161"/>
      <c r="GO299" s="161"/>
      <c r="GP299" s="161"/>
      <c r="GQ299" s="161"/>
      <c r="GR299" s="161"/>
      <c r="GS299" s="161"/>
      <c r="GT299" s="161"/>
      <c r="GU299" s="161"/>
      <c r="GV299" s="161"/>
      <c r="GW299" s="161"/>
      <c r="GX299" s="161"/>
      <c r="GY299" s="161"/>
      <c r="GZ299" s="161"/>
      <c r="HA299" s="161"/>
      <c r="HB299" s="161"/>
      <c r="HC299" s="161"/>
      <c r="HD299" s="161"/>
      <c r="HE299" s="161"/>
      <c r="HF299" s="161"/>
      <c r="HG299" s="161"/>
      <c r="HH299" s="161"/>
      <c r="HI299" s="161"/>
      <c r="HJ299" s="161"/>
      <c r="HK299" s="161"/>
      <c r="HL299" s="161"/>
      <c r="HM299" s="161"/>
      <c r="HN299" s="161"/>
      <c r="HO299" s="161"/>
      <c r="HP299" s="161"/>
      <c r="HQ299" s="161"/>
      <c r="HR299" s="161"/>
      <c r="HS299" s="161"/>
      <c r="HT299" s="161"/>
      <c r="HU299" s="161"/>
      <c r="HV299" s="161"/>
      <c r="HW299" s="161"/>
      <c r="HX299" s="161"/>
      <c r="HY299" s="161"/>
      <c r="HZ299" s="161"/>
      <c r="IA299" s="161"/>
      <c r="IB299" s="161"/>
      <c r="IC299" s="161"/>
      <c r="ID299" s="161"/>
      <c r="IE299" s="161"/>
      <c r="IF299" s="161"/>
      <c r="IG299" s="161"/>
      <c r="IH299" s="161"/>
      <c r="II299" s="161"/>
      <c r="IJ299" s="161"/>
      <c r="IK299" s="161"/>
      <c r="IL299" s="161"/>
      <c r="IM299" s="161"/>
      <c r="IN299" s="161"/>
      <c r="IO299" s="161"/>
      <c r="IP299" s="161"/>
      <c r="IQ299" s="161"/>
      <c r="IR299" s="161"/>
      <c r="IS299" s="161"/>
      <c r="IT299" s="161"/>
      <c r="IU299" s="161"/>
      <c r="IV299" s="161"/>
    </row>
    <row r="300" spans="1:256" s="9" customFormat="1" ht="14.25">
      <c r="A300" s="255"/>
      <c r="B300" s="32"/>
      <c r="C300" s="159" t="s">
        <v>212</v>
      </c>
      <c r="D300" s="181" t="s">
        <v>159</v>
      </c>
      <c r="E300" s="62">
        <v>0.18</v>
      </c>
      <c r="F300" s="41">
        <f>F298*E300</f>
        <v>1.656</v>
      </c>
      <c r="G300" s="113"/>
      <c r="H300" s="38"/>
      <c r="I300" s="82"/>
      <c r="J300" s="38"/>
      <c r="K300" s="38"/>
      <c r="L300" s="38"/>
      <c r="M300" s="38"/>
      <c r="N300" s="93"/>
      <c r="O300" s="93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1"/>
      <c r="FK300" s="161"/>
      <c r="FL300" s="161"/>
      <c r="FM300" s="161"/>
      <c r="FN300" s="161"/>
      <c r="FO300" s="161"/>
      <c r="FP300" s="161"/>
      <c r="FQ300" s="161"/>
      <c r="FR300" s="161"/>
      <c r="FS300" s="161"/>
      <c r="FT300" s="161"/>
      <c r="FU300" s="161"/>
      <c r="FV300" s="161"/>
      <c r="FW300" s="161"/>
      <c r="FX300" s="161"/>
      <c r="FY300" s="161"/>
      <c r="FZ300" s="161"/>
      <c r="GA300" s="161"/>
      <c r="GB300" s="161"/>
      <c r="GC300" s="161"/>
      <c r="GD300" s="161"/>
      <c r="GE300" s="161"/>
      <c r="GF300" s="161"/>
      <c r="GG300" s="161"/>
      <c r="GH300" s="161"/>
      <c r="GI300" s="161"/>
      <c r="GJ300" s="161"/>
      <c r="GK300" s="161"/>
      <c r="GL300" s="161"/>
      <c r="GM300" s="161"/>
      <c r="GN300" s="161"/>
      <c r="GO300" s="161"/>
      <c r="GP300" s="161"/>
      <c r="GQ300" s="161"/>
      <c r="GR300" s="161"/>
      <c r="GS300" s="161"/>
      <c r="GT300" s="161"/>
      <c r="GU300" s="161"/>
      <c r="GV300" s="161"/>
      <c r="GW300" s="161"/>
      <c r="GX300" s="161"/>
      <c r="GY300" s="161"/>
      <c r="GZ300" s="161"/>
      <c r="HA300" s="161"/>
      <c r="HB300" s="161"/>
      <c r="HC300" s="161"/>
      <c r="HD300" s="161"/>
      <c r="HE300" s="161"/>
      <c r="HF300" s="161"/>
      <c r="HG300" s="161"/>
      <c r="HH300" s="161"/>
      <c r="HI300" s="161"/>
      <c r="HJ300" s="161"/>
      <c r="HK300" s="161"/>
      <c r="HL300" s="161"/>
      <c r="HM300" s="161"/>
      <c r="HN300" s="161"/>
      <c r="HO300" s="161"/>
      <c r="HP300" s="161"/>
      <c r="HQ300" s="161"/>
      <c r="HR300" s="161"/>
      <c r="HS300" s="161"/>
      <c r="HT300" s="161"/>
      <c r="HU300" s="161"/>
      <c r="HV300" s="161"/>
      <c r="HW300" s="161"/>
      <c r="HX300" s="161"/>
      <c r="HY300" s="161"/>
      <c r="HZ300" s="161"/>
      <c r="IA300" s="161"/>
      <c r="IB300" s="161"/>
      <c r="IC300" s="161"/>
      <c r="ID300" s="161"/>
      <c r="IE300" s="161"/>
      <c r="IF300" s="161"/>
      <c r="IG300" s="161"/>
      <c r="IH300" s="161"/>
      <c r="II300" s="161"/>
      <c r="IJ300" s="161"/>
      <c r="IK300" s="161"/>
      <c r="IL300" s="161"/>
      <c r="IM300" s="161"/>
      <c r="IN300" s="161"/>
      <c r="IO300" s="161"/>
      <c r="IP300" s="161"/>
      <c r="IQ300" s="161"/>
      <c r="IR300" s="161"/>
      <c r="IS300" s="161"/>
      <c r="IT300" s="161"/>
      <c r="IU300" s="161"/>
      <c r="IV300" s="161"/>
    </row>
    <row r="301" spans="1:256" s="9" customFormat="1" ht="15.75">
      <c r="A301" s="255"/>
      <c r="B301" s="87"/>
      <c r="C301" s="55" t="s">
        <v>62</v>
      </c>
      <c r="D301" s="84" t="s">
        <v>1</v>
      </c>
      <c r="E301" s="181">
        <v>0.152</v>
      </c>
      <c r="F301" s="38">
        <f>E301*F298</f>
        <v>1.3983999999999999</v>
      </c>
      <c r="G301" s="42"/>
      <c r="H301" s="184"/>
      <c r="I301" s="184"/>
      <c r="J301" s="184"/>
      <c r="K301" s="238"/>
      <c r="L301" s="38"/>
      <c r="M301" s="38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  <c r="EI301" s="93"/>
      <c r="EJ301" s="93"/>
      <c r="EK301" s="93"/>
      <c r="EL301" s="93"/>
      <c r="EM301" s="93"/>
      <c r="EN301" s="93"/>
      <c r="EO301" s="93"/>
      <c r="EP301" s="93"/>
      <c r="EQ301" s="93"/>
      <c r="ER301" s="93"/>
      <c r="ES301" s="93"/>
      <c r="ET301" s="93"/>
      <c r="EU301" s="93"/>
      <c r="EV301" s="93"/>
      <c r="EW301" s="93"/>
      <c r="EX301" s="93"/>
      <c r="EY301" s="93"/>
      <c r="EZ301" s="93"/>
      <c r="FA301" s="93"/>
      <c r="FB301" s="93"/>
      <c r="FC301" s="93"/>
      <c r="FD301" s="93"/>
      <c r="FE301" s="93"/>
      <c r="FF301" s="93"/>
      <c r="FG301" s="93"/>
      <c r="FH301" s="93"/>
      <c r="FI301" s="93"/>
      <c r="FJ301" s="93"/>
      <c r="FK301" s="93"/>
      <c r="FL301" s="93"/>
      <c r="FM301" s="93"/>
      <c r="FN301" s="93"/>
      <c r="FO301" s="93"/>
      <c r="FP301" s="93"/>
      <c r="FQ301" s="93"/>
      <c r="FR301" s="93"/>
      <c r="FS301" s="93"/>
      <c r="FT301" s="93"/>
      <c r="FU301" s="93"/>
      <c r="FV301" s="93"/>
      <c r="FW301" s="93"/>
      <c r="FX301" s="93"/>
      <c r="FY301" s="93"/>
      <c r="FZ301" s="93"/>
      <c r="GA301" s="93"/>
      <c r="GB301" s="93"/>
      <c r="GC301" s="93"/>
      <c r="GD301" s="93"/>
      <c r="GE301" s="93"/>
      <c r="GF301" s="93"/>
      <c r="GG301" s="93"/>
      <c r="GH301" s="93"/>
      <c r="GI301" s="93"/>
      <c r="GJ301" s="93"/>
      <c r="GK301" s="93"/>
      <c r="GL301" s="93"/>
      <c r="GM301" s="93"/>
      <c r="GN301" s="93"/>
      <c r="GO301" s="93"/>
      <c r="GP301" s="93"/>
      <c r="GQ301" s="93"/>
      <c r="GR301" s="93"/>
      <c r="GS301" s="93"/>
      <c r="GT301" s="93"/>
      <c r="GU301" s="93"/>
      <c r="GV301" s="93"/>
      <c r="GW301" s="93"/>
      <c r="GX301" s="93"/>
      <c r="GY301" s="93"/>
      <c r="GZ301" s="93"/>
      <c r="HA301" s="93"/>
      <c r="HB301" s="93"/>
      <c r="HC301" s="93"/>
      <c r="HD301" s="93"/>
      <c r="HE301" s="93"/>
      <c r="HF301" s="93"/>
      <c r="HG301" s="93"/>
      <c r="HH301" s="93"/>
      <c r="HI301" s="93"/>
      <c r="HJ301" s="93"/>
      <c r="HK301" s="93"/>
      <c r="HL301" s="93"/>
      <c r="HM301" s="93"/>
      <c r="HN301" s="93"/>
      <c r="HO301" s="93"/>
      <c r="HP301" s="93"/>
      <c r="HQ301" s="93"/>
      <c r="HR301" s="93"/>
      <c r="HS301" s="93"/>
      <c r="HT301" s="93"/>
      <c r="HU301" s="93"/>
      <c r="HV301" s="93"/>
      <c r="HW301" s="93"/>
      <c r="HX301" s="93"/>
      <c r="HY301" s="93"/>
      <c r="HZ301" s="93"/>
      <c r="IA301" s="93"/>
      <c r="IB301" s="93"/>
      <c r="IC301" s="93"/>
      <c r="ID301" s="93"/>
      <c r="IE301" s="93"/>
      <c r="IF301" s="93"/>
      <c r="IG301" s="93"/>
      <c r="IH301" s="93"/>
      <c r="II301" s="93"/>
      <c r="IJ301" s="93"/>
      <c r="IK301" s="93"/>
      <c r="IL301" s="93"/>
      <c r="IM301" s="93"/>
      <c r="IN301" s="93"/>
      <c r="IO301" s="93"/>
      <c r="IP301" s="93"/>
      <c r="IQ301" s="93"/>
      <c r="IR301" s="93"/>
      <c r="IS301" s="93"/>
      <c r="IT301" s="93"/>
      <c r="IU301" s="93"/>
      <c r="IV301" s="93"/>
    </row>
    <row r="302" spans="1:256" s="9" customFormat="1" ht="15.75">
      <c r="A302" s="255"/>
      <c r="B302" s="87"/>
      <c r="C302" s="55" t="s">
        <v>70</v>
      </c>
      <c r="D302" s="84" t="s">
        <v>1</v>
      </c>
      <c r="E302" s="62" t="s">
        <v>60</v>
      </c>
      <c r="F302" s="38">
        <f>F298*0.27</f>
        <v>2.484</v>
      </c>
      <c r="G302" s="78"/>
      <c r="H302" s="38"/>
      <c r="I302" s="82"/>
      <c r="J302" s="38"/>
      <c r="K302" s="38"/>
      <c r="L302" s="38"/>
      <c r="M302" s="38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  <c r="FH302" s="93"/>
      <c r="FI302" s="93"/>
      <c r="FJ302" s="93"/>
      <c r="FK302" s="93"/>
      <c r="FL302" s="93"/>
      <c r="FM302" s="93"/>
      <c r="FN302" s="93"/>
      <c r="FO302" s="93"/>
      <c r="FP302" s="93"/>
      <c r="FQ302" s="93"/>
      <c r="FR302" s="93"/>
      <c r="FS302" s="93"/>
      <c r="FT302" s="93"/>
      <c r="FU302" s="93"/>
      <c r="FV302" s="93"/>
      <c r="FW302" s="93"/>
      <c r="FX302" s="93"/>
      <c r="FY302" s="93"/>
      <c r="FZ302" s="93"/>
      <c r="GA302" s="93"/>
      <c r="GB302" s="93"/>
      <c r="GC302" s="93"/>
      <c r="GD302" s="93"/>
      <c r="GE302" s="93"/>
      <c r="GF302" s="93"/>
      <c r="GG302" s="93"/>
      <c r="GH302" s="93"/>
      <c r="GI302" s="93"/>
      <c r="GJ302" s="93"/>
      <c r="GK302" s="93"/>
      <c r="GL302" s="93"/>
      <c r="GM302" s="93"/>
      <c r="GN302" s="93"/>
      <c r="GO302" s="93"/>
      <c r="GP302" s="93"/>
      <c r="GQ302" s="93"/>
      <c r="GR302" s="93"/>
      <c r="GS302" s="93"/>
      <c r="GT302" s="93"/>
      <c r="GU302" s="93"/>
      <c r="GV302" s="93"/>
      <c r="GW302" s="93"/>
      <c r="GX302" s="93"/>
      <c r="GY302" s="93"/>
      <c r="GZ302" s="93"/>
      <c r="HA302" s="93"/>
      <c r="HB302" s="93"/>
      <c r="HC302" s="93"/>
      <c r="HD302" s="93"/>
      <c r="HE302" s="93"/>
      <c r="HF302" s="93"/>
      <c r="HG302" s="93"/>
      <c r="HH302" s="93"/>
      <c r="HI302" s="93"/>
      <c r="HJ302" s="93"/>
      <c r="HK302" s="93"/>
      <c r="HL302" s="93"/>
      <c r="HM302" s="93"/>
      <c r="HN302" s="93"/>
      <c r="HO302" s="93"/>
      <c r="HP302" s="93"/>
      <c r="HQ302" s="93"/>
      <c r="HR302" s="93"/>
      <c r="HS302" s="93"/>
      <c r="HT302" s="93"/>
      <c r="HU302" s="93"/>
      <c r="HV302" s="93"/>
      <c r="HW302" s="93"/>
      <c r="HX302" s="93"/>
      <c r="HY302" s="93"/>
      <c r="HZ302" s="93"/>
      <c r="IA302" s="93"/>
      <c r="IB302" s="93"/>
      <c r="IC302" s="93"/>
      <c r="ID302" s="93"/>
      <c r="IE302" s="93"/>
      <c r="IF302" s="93"/>
      <c r="IG302" s="93"/>
      <c r="IH302" s="93"/>
      <c r="II302" s="93"/>
      <c r="IJ302" s="93"/>
      <c r="IK302" s="93"/>
      <c r="IL302" s="93"/>
      <c r="IM302" s="93"/>
      <c r="IN302" s="93"/>
      <c r="IO302" s="93"/>
      <c r="IP302" s="93"/>
      <c r="IQ302" s="93"/>
      <c r="IR302" s="93"/>
      <c r="IS302" s="93"/>
      <c r="IT302" s="93"/>
      <c r="IU302" s="93"/>
      <c r="IV302" s="93"/>
    </row>
    <row r="303" spans="1:256" s="189" customFormat="1" ht="30.75" customHeight="1">
      <c r="A303" s="266">
        <v>3</v>
      </c>
      <c r="B303" s="32" t="s">
        <v>214</v>
      </c>
      <c r="C303" s="51" t="s">
        <v>251</v>
      </c>
      <c r="D303" s="182" t="s">
        <v>181</v>
      </c>
      <c r="E303" s="141"/>
      <c r="F303" s="185">
        <v>191</v>
      </c>
      <c r="G303" s="185"/>
      <c r="H303" s="185"/>
      <c r="I303" s="185"/>
      <c r="J303" s="185"/>
      <c r="K303" s="149"/>
      <c r="L303" s="149"/>
      <c r="M303" s="149"/>
      <c r="N303" s="188"/>
      <c r="O303" s="188"/>
      <c r="P303" s="188"/>
      <c r="Q303" s="188"/>
      <c r="R303" s="188"/>
      <c r="S303" s="188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  <c r="IU303" s="42"/>
      <c r="IV303" s="42"/>
    </row>
    <row r="304" spans="1:256" s="189" customFormat="1" ht="14.25">
      <c r="A304" s="266"/>
      <c r="B304" s="37"/>
      <c r="C304" s="55" t="s">
        <v>177</v>
      </c>
      <c r="D304" s="181" t="s">
        <v>27</v>
      </c>
      <c r="E304" s="181">
        <v>0.181</v>
      </c>
      <c r="F304" s="41">
        <f>F303*E304</f>
        <v>34.571</v>
      </c>
      <c r="G304" s="185"/>
      <c r="H304" s="185"/>
      <c r="I304" s="41"/>
      <c r="J304" s="38"/>
      <c r="K304" s="38"/>
      <c r="L304" s="38"/>
      <c r="M304" s="38"/>
      <c r="N304" s="188"/>
      <c r="O304" s="188"/>
      <c r="P304" s="188"/>
      <c r="Q304" s="188"/>
      <c r="R304" s="188"/>
      <c r="S304" s="188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  <c r="IU304" s="42"/>
      <c r="IV304" s="42"/>
    </row>
    <row r="305" spans="1:256" s="189" customFormat="1" ht="14.25">
      <c r="A305" s="266"/>
      <c r="B305" s="37"/>
      <c r="C305" s="58" t="s">
        <v>252</v>
      </c>
      <c r="D305" s="181" t="s">
        <v>181</v>
      </c>
      <c r="E305" s="181" t="s">
        <v>60</v>
      </c>
      <c r="F305" s="41">
        <f>F303</f>
        <v>191</v>
      </c>
      <c r="G305" s="38"/>
      <c r="H305" s="41"/>
      <c r="I305" s="41"/>
      <c r="J305" s="41"/>
      <c r="K305" s="38"/>
      <c r="L305" s="38"/>
      <c r="M305" s="38"/>
      <c r="N305" s="191"/>
      <c r="O305" s="191"/>
      <c r="P305" s="191"/>
      <c r="Q305" s="191"/>
      <c r="R305" s="191"/>
      <c r="S305" s="191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3"/>
      <c r="BD305" s="133"/>
      <c r="BE305" s="133"/>
      <c r="BF305" s="133"/>
      <c r="BG305" s="133"/>
      <c r="BH305" s="133"/>
      <c r="BI305" s="133"/>
      <c r="BJ305" s="133"/>
      <c r="BK305" s="133"/>
      <c r="BL305" s="133"/>
      <c r="BM305" s="133"/>
      <c r="BN305" s="133"/>
      <c r="BO305" s="133"/>
      <c r="BP305" s="133"/>
      <c r="BQ305" s="133"/>
      <c r="BR305" s="133"/>
      <c r="BS305" s="133"/>
      <c r="BT305" s="133"/>
      <c r="BU305" s="133"/>
      <c r="BV305" s="133"/>
      <c r="BW305" s="133"/>
      <c r="BX305" s="133"/>
      <c r="BY305" s="133"/>
      <c r="BZ305" s="133"/>
      <c r="CA305" s="133"/>
      <c r="CB305" s="133"/>
      <c r="CC305" s="133"/>
      <c r="CD305" s="133"/>
      <c r="CE305" s="133"/>
      <c r="CF305" s="133"/>
      <c r="CG305" s="133"/>
      <c r="CH305" s="133"/>
      <c r="CI305" s="133"/>
      <c r="CJ305" s="133"/>
      <c r="CK305" s="133"/>
      <c r="CL305" s="133"/>
      <c r="CM305" s="133"/>
      <c r="CN305" s="133"/>
      <c r="CO305" s="133"/>
      <c r="CP305" s="133"/>
      <c r="CQ305" s="133"/>
      <c r="CR305" s="133"/>
      <c r="CS305" s="133"/>
      <c r="CT305" s="133"/>
      <c r="CU305" s="133"/>
      <c r="CV305" s="133"/>
      <c r="CW305" s="133"/>
      <c r="CX305" s="133"/>
      <c r="CY305" s="133"/>
      <c r="CZ305" s="133"/>
      <c r="DA305" s="133"/>
      <c r="DB305" s="133"/>
      <c r="DC305" s="133"/>
      <c r="DD305" s="133"/>
      <c r="DE305" s="133"/>
      <c r="DF305" s="133"/>
      <c r="DG305" s="133"/>
      <c r="DH305" s="133"/>
      <c r="DI305" s="133"/>
      <c r="DJ305" s="133"/>
      <c r="DK305" s="133"/>
      <c r="DL305" s="133"/>
      <c r="DM305" s="133"/>
      <c r="DN305" s="133"/>
      <c r="DO305" s="133"/>
      <c r="DP305" s="133"/>
      <c r="DQ305" s="133"/>
      <c r="DR305" s="133"/>
      <c r="DS305" s="133"/>
      <c r="DT305" s="133"/>
      <c r="DU305" s="133"/>
      <c r="DV305" s="133"/>
      <c r="DW305" s="133"/>
      <c r="DX305" s="133"/>
      <c r="DY305" s="133"/>
      <c r="DZ305" s="133"/>
      <c r="EA305" s="133"/>
      <c r="EB305" s="133"/>
      <c r="EC305" s="133"/>
      <c r="ED305" s="133"/>
      <c r="EE305" s="133"/>
      <c r="EF305" s="133"/>
      <c r="EG305" s="133"/>
      <c r="EH305" s="133"/>
      <c r="EI305" s="133"/>
      <c r="EJ305" s="133"/>
      <c r="EK305" s="133"/>
      <c r="EL305" s="133"/>
      <c r="EM305" s="133"/>
      <c r="EN305" s="133"/>
      <c r="EO305" s="133"/>
      <c r="EP305" s="133"/>
      <c r="EQ305" s="133"/>
      <c r="ER305" s="133"/>
      <c r="ES305" s="133"/>
      <c r="ET305" s="133"/>
      <c r="EU305" s="133"/>
      <c r="EV305" s="133"/>
      <c r="EW305" s="133"/>
      <c r="EX305" s="133"/>
      <c r="EY305" s="133"/>
      <c r="EZ305" s="133"/>
      <c r="FA305" s="133"/>
      <c r="FB305" s="133"/>
      <c r="FC305" s="133"/>
      <c r="FD305" s="133"/>
      <c r="FE305" s="133"/>
      <c r="FF305" s="133"/>
      <c r="FG305" s="133"/>
      <c r="FH305" s="133"/>
      <c r="FI305" s="133"/>
      <c r="FJ305" s="133"/>
      <c r="FK305" s="133"/>
      <c r="FL305" s="133"/>
      <c r="FM305" s="133"/>
      <c r="FN305" s="133"/>
      <c r="FO305" s="133"/>
      <c r="FP305" s="133"/>
      <c r="FQ305" s="133"/>
      <c r="FR305" s="133"/>
      <c r="FS305" s="133"/>
      <c r="FT305" s="133"/>
      <c r="FU305" s="133"/>
      <c r="FV305" s="133"/>
      <c r="FW305" s="133"/>
      <c r="FX305" s="133"/>
      <c r="FY305" s="133"/>
      <c r="FZ305" s="133"/>
      <c r="GA305" s="133"/>
      <c r="GB305" s="133"/>
      <c r="GC305" s="133"/>
      <c r="GD305" s="133"/>
      <c r="GE305" s="133"/>
      <c r="GF305" s="133"/>
      <c r="GG305" s="133"/>
      <c r="GH305" s="133"/>
      <c r="GI305" s="133"/>
      <c r="GJ305" s="133"/>
      <c r="GK305" s="133"/>
      <c r="GL305" s="133"/>
      <c r="GM305" s="133"/>
      <c r="GN305" s="133"/>
      <c r="GO305" s="133"/>
      <c r="GP305" s="133"/>
      <c r="GQ305" s="133"/>
      <c r="GR305" s="133"/>
      <c r="GS305" s="133"/>
      <c r="GT305" s="133"/>
      <c r="GU305" s="133"/>
      <c r="GV305" s="133"/>
      <c r="GW305" s="133"/>
      <c r="GX305" s="133"/>
      <c r="GY305" s="133"/>
      <c r="GZ305" s="133"/>
      <c r="HA305" s="133"/>
      <c r="HB305" s="133"/>
      <c r="HC305" s="133"/>
      <c r="HD305" s="133"/>
      <c r="HE305" s="133"/>
      <c r="HF305" s="133"/>
      <c r="HG305" s="133"/>
      <c r="HH305" s="133"/>
      <c r="HI305" s="133"/>
      <c r="HJ305" s="133"/>
      <c r="HK305" s="133"/>
      <c r="HL305" s="133"/>
      <c r="HM305" s="133"/>
      <c r="HN305" s="133"/>
      <c r="HO305" s="133"/>
      <c r="HP305" s="133"/>
      <c r="HQ305" s="133"/>
      <c r="HR305" s="133"/>
      <c r="HS305" s="133"/>
      <c r="HT305" s="133"/>
      <c r="HU305" s="133"/>
      <c r="HV305" s="133"/>
      <c r="HW305" s="133"/>
      <c r="HX305" s="133"/>
      <c r="HY305" s="133"/>
      <c r="HZ305" s="133"/>
      <c r="IA305" s="133"/>
      <c r="IB305" s="133"/>
      <c r="IC305" s="133"/>
      <c r="ID305" s="133"/>
      <c r="IE305" s="133"/>
      <c r="IF305" s="133"/>
      <c r="IG305" s="133"/>
      <c r="IH305" s="133"/>
      <c r="II305" s="133"/>
      <c r="IJ305" s="133"/>
      <c r="IK305" s="133"/>
      <c r="IL305" s="133"/>
      <c r="IM305" s="133"/>
      <c r="IN305" s="133"/>
      <c r="IO305" s="133"/>
      <c r="IP305" s="133"/>
      <c r="IQ305" s="133"/>
      <c r="IR305" s="133"/>
      <c r="IS305" s="133"/>
      <c r="IT305" s="133"/>
      <c r="IU305" s="133"/>
      <c r="IV305" s="133"/>
    </row>
    <row r="306" spans="1:256" s="189" customFormat="1" ht="14.25">
      <c r="A306" s="266"/>
      <c r="B306" s="91"/>
      <c r="C306" s="83" t="s">
        <v>99</v>
      </c>
      <c r="D306" s="84" t="s">
        <v>1</v>
      </c>
      <c r="E306" s="181">
        <v>0.0921</v>
      </c>
      <c r="F306" s="41">
        <f>E306*F303</f>
        <v>17.5911</v>
      </c>
      <c r="G306" s="185"/>
      <c r="H306" s="185"/>
      <c r="I306" s="185"/>
      <c r="J306" s="41"/>
      <c r="K306" s="38"/>
      <c r="L306" s="38"/>
      <c r="M306" s="38"/>
      <c r="N306" s="188"/>
      <c r="O306" s="188"/>
      <c r="P306" s="188"/>
      <c r="Q306" s="188"/>
      <c r="R306" s="188"/>
      <c r="S306" s="188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  <c r="IU306" s="42"/>
      <c r="IV306" s="42"/>
    </row>
    <row r="307" spans="1:256" s="189" customFormat="1" ht="14.25">
      <c r="A307" s="266"/>
      <c r="B307" s="91"/>
      <c r="C307" s="83" t="s">
        <v>70</v>
      </c>
      <c r="D307" s="84" t="s">
        <v>1</v>
      </c>
      <c r="E307" s="181">
        <f>5.16/1000</f>
        <v>0.0051600000000000005</v>
      </c>
      <c r="F307" s="41">
        <f>F303*E307</f>
        <v>0.9855600000000001</v>
      </c>
      <c r="G307" s="41"/>
      <c r="H307" s="41"/>
      <c r="I307" s="41"/>
      <c r="J307" s="41"/>
      <c r="K307" s="38"/>
      <c r="L307" s="38"/>
      <c r="M307" s="38"/>
      <c r="N307" s="188"/>
      <c r="O307" s="188"/>
      <c r="P307" s="188"/>
      <c r="Q307" s="188"/>
      <c r="R307" s="188"/>
      <c r="S307" s="188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  <c r="IU307" s="42"/>
      <c r="IV307" s="42"/>
    </row>
    <row r="308" spans="1:256" s="9" customFormat="1" ht="14.25">
      <c r="A308" s="223"/>
      <c r="B308" s="224"/>
      <c r="C308" s="224" t="s">
        <v>5</v>
      </c>
      <c r="D308" s="224"/>
      <c r="E308" s="224"/>
      <c r="F308" s="224"/>
      <c r="G308" s="224"/>
      <c r="H308" s="225"/>
      <c r="I308" s="224"/>
      <c r="J308" s="225"/>
      <c r="K308" s="224"/>
      <c r="L308" s="225"/>
      <c r="M308" s="225"/>
      <c r="N308" s="226"/>
      <c r="O308" s="226"/>
      <c r="P308" s="226"/>
      <c r="Q308" s="226"/>
      <c r="R308" s="226"/>
      <c r="S308" s="226"/>
      <c r="T308" s="226"/>
      <c r="U308" s="226"/>
      <c r="V308" s="226"/>
      <c r="W308" s="226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  <c r="AR308" s="226"/>
      <c r="AS308" s="226"/>
      <c r="AT308" s="226"/>
      <c r="AU308" s="226"/>
      <c r="AV308" s="226"/>
      <c r="AW308" s="226"/>
      <c r="AX308" s="226"/>
      <c r="AY308" s="226"/>
      <c r="AZ308" s="226"/>
      <c r="BA308" s="226"/>
      <c r="BB308" s="226"/>
      <c r="BC308" s="226"/>
      <c r="BD308" s="226"/>
      <c r="BE308" s="226"/>
      <c r="BF308" s="226"/>
      <c r="BG308" s="226"/>
      <c r="BH308" s="226"/>
      <c r="BI308" s="226"/>
      <c r="BJ308" s="226"/>
      <c r="BK308" s="226"/>
      <c r="BL308" s="226"/>
      <c r="BM308" s="226"/>
      <c r="BN308" s="226"/>
      <c r="BO308" s="226"/>
      <c r="BP308" s="226"/>
      <c r="BQ308" s="226"/>
      <c r="BR308" s="226"/>
      <c r="BS308" s="226"/>
      <c r="BT308" s="226"/>
      <c r="BU308" s="226"/>
      <c r="BV308" s="226"/>
      <c r="BW308" s="226"/>
      <c r="BX308" s="226"/>
      <c r="BY308" s="226"/>
      <c r="BZ308" s="226"/>
      <c r="CA308" s="226"/>
      <c r="CB308" s="226"/>
      <c r="CC308" s="226"/>
      <c r="CD308" s="226"/>
      <c r="CE308" s="226"/>
      <c r="CF308" s="226"/>
      <c r="CG308" s="226"/>
      <c r="CH308" s="226"/>
      <c r="CI308" s="226"/>
      <c r="CJ308" s="226"/>
      <c r="CK308" s="226"/>
      <c r="CL308" s="226"/>
      <c r="CM308" s="226"/>
      <c r="CN308" s="226"/>
      <c r="CO308" s="226"/>
      <c r="CP308" s="226"/>
      <c r="CQ308" s="226"/>
      <c r="CR308" s="226"/>
      <c r="CS308" s="226"/>
      <c r="CT308" s="226"/>
      <c r="CU308" s="226"/>
      <c r="CV308" s="226"/>
      <c r="CW308" s="226"/>
      <c r="CX308" s="226"/>
      <c r="CY308" s="226"/>
      <c r="CZ308" s="226"/>
      <c r="DA308" s="226"/>
      <c r="DB308" s="226"/>
      <c r="DC308" s="226"/>
      <c r="DD308" s="226"/>
      <c r="DE308" s="226"/>
      <c r="DF308" s="226"/>
      <c r="DG308" s="226"/>
      <c r="DH308" s="226"/>
      <c r="DI308" s="226"/>
      <c r="DJ308" s="226"/>
      <c r="DK308" s="226"/>
      <c r="DL308" s="226"/>
      <c r="DM308" s="226"/>
      <c r="DN308" s="226"/>
      <c r="DO308" s="226"/>
      <c r="DP308" s="226"/>
      <c r="DQ308" s="226"/>
      <c r="DR308" s="226"/>
      <c r="DS308" s="226"/>
      <c r="DT308" s="226"/>
      <c r="DU308" s="226"/>
      <c r="DV308" s="226"/>
      <c r="DW308" s="226"/>
      <c r="DX308" s="226"/>
      <c r="DY308" s="226"/>
      <c r="DZ308" s="226"/>
      <c r="EA308" s="226"/>
      <c r="EB308" s="226"/>
      <c r="EC308" s="226"/>
      <c r="ED308" s="226"/>
      <c r="EE308" s="226"/>
      <c r="EF308" s="226"/>
      <c r="EG308" s="226"/>
      <c r="EH308" s="226"/>
      <c r="EI308" s="226"/>
      <c r="EJ308" s="226"/>
      <c r="EK308" s="226"/>
      <c r="EL308" s="226"/>
      <c r="EM308" s="226"/>
      <c r="EN308" s="226"/>
      <c r="EO308" s="226"/>
      <c r="EP308" s="226"/>
      <c r="EQ308" s="226"/>
      <c r="ER308" s="226"/>
      <c r="ES308" s="226"/>
      <c r="ET308" s="226"/>
      <c r="EU308" s="226"/>
      <c r="EV308" s="226"/>
      <c r="EW308" s="226"/>
      <c r="EX308" s="226"/>
      <c r="EY308" s="226"/>
      <c r="EZ308" s="226"/>
      <c r="FA308" s="226"/>
      <c r="FB308" s="226"/>
      <c r="FC308" s="226"/>
      <c r="FD308" s="226"/>
      <c r="FE308" s="226"/>
      <c r="FF308" s="226"/>
      <c r="FG308" s="226"/>
      <c r="FH308" s="226"/>
      <c r="FI308" s="226"/>
      <c r="FJ308" s="226"/>
      <c r="FK308" s="226"/>
      <c r="FL308" s="226"/>
      <c r="FM308" s="226"/>
      <c r="FN308" s="226"/>
      <c r="FO308" s="226"/>
      <c r="FP308" s="226"/>
      <c r="FQ308" s="226"/>
      <c r="FR308" s="226"/>
      <c r="FS308" s="226"/>
      <c r="FT308" s="226"/>
      <c r="FU308" s="226"/>
      <c r="FV308" s="226"/>
      <c r="FW308" s="226"/>
      <c r="FX308" s="226"/>
      <c r="FY308" s="226"/>
      <c r="FZ308" s="226"/>
      <c r="GA308" s="226"/>
      <c r="GB308" s="226"/>
      <c r="GC308" s="226"/>
      <c r="GD308" s="226"/>
      <c r="GE308" s="226"/>
      <c r="GF308" s="226"/>
      <c r="GG308" s="226"/>
      <c r="GH308" s="226"/>
      <c r="GI308" s="226"/>
      <c r="GJ308" s="226"/>
      <c r="GK308" s="226"/>
      <c r="GL308" s="226"/>
      <c r="GM308" s="226"/>
      <c r="GN308" s="226"/>
      <c r="GO308" s="226"/>
      <c r="GP308" s="226"/>
      <c r="GQ308" s="226"/>
      <c r="GR308" s="226"/>
      <c r="GS308" s="226"/>
      <c r="GT308" s="226"/>
      <c r="GU308" s="226"/>
      <c r="GV308" s="226"/>
      <c r="GW308" s="226"/>
      <c r="GX308" s="226"/>
      <c r="GY308" s="226"/>
      <c r="GZ308" s="226"/>
      <c r="HA308" s="226"/>
      <c r="HB308" s="226"/>
      <c r="HC308" s="226"/>
      <c r="HD308" s="226"/>
      <c r="HE308" s="226"/>
      <c r="HF308" s="226"/>
      <c r="HG308" s="226"/>
      <c r="HH308" s="226"/>
      <c r="HI308" s="226"/>
      <c r="HJ308" s="226"/>
      <c r="HK308" s="226"/>
      <c r="HL308" s="226"/>
      <c r="HM308" s="226"/>
      <c r="HN308" s="226"/>
      <c r="HO308" s="226"/>
      <c r="HP308" s="226"/>
      <c r="HQ308" s="226"/>
      <c r="HR308" s="226"/>
      <c r="HS308" s="226"/>
      <c r="HT308" s="226"/>
      <c r="HU308" s="226"/>
      <c r="HV308" s="226"/>
      <c r="HW308" s="226"/>
      <c r="HX308" s="226"/>
      <c r="HY308" s="226"/>
      <c r="HZ308" s="226"/>
      <c r="IA308" s="226"/>
      <c r="IB308" s="226"/>
      <c r="IC308" s="226"/>
      <c r="ID308" s="226"/>
      <c r="IE308" s="226"/>
      <c r="IF308" s="226"/>
      <c r="IG308" s="226"/>
      <c r="IH308" s="226"/>
      <c r="II308" s="226"/>
      <c r="IJ308" s="226"/>
      <c r="IK308" s="226"/>
      <c r="IL308" s="226"/>
      <c r="IM308" s="226"/>
      <c r="IN308" s="226"/>
      <c r="IO308" s="226"/>
      <c r="IP308" s="226"/>
      <c r="IQ308" s="226"/>
      <c r="IR308" s="226"/>
      <c r="IS308" s="226"/>
      <c r="IT308" s="226"/>
      <c r="IU308" s="226"/>
      <c r="IV308" s="226"/>
    </row>
    <row r="309" spans="1:15" s="3" customFormat="1" ht="28.5">
      <c r="A309" s="223"/>
      <c r="B309" s="224"/>
      <c r="C309" s="244" t="s">
        <v>253</v>
      </c>
      <c r="D309" s="229" t="s">
        <v>7</v>
      </c>
      <c r="E309" s="228">
        <v>5</v>
      </c>
      <c r="F309" s="224"/>
      <c r="G309" s="224"/>
      <c r="H309" s="224"/>
      <c r="I309" s="224"/>
      <c r="J309" s="227"/>
      <c r="K309" s="224"/>
      <c r="L309" s="227"/>
      <c r="M309" s="227"/>
      <c r="N309" s="18"/>
      <c r="O309" s="18"/>
    </row>
    <row r="310" spans="1:13" s="226" customFormat="1" ht="14.25">
      <c r="A310" s="223"/>
      <c r="B310" s="228"/>
      <c r="C310" s="224" t="s">
        <v>5</v>
      </c>
      <c r="D310" s="224"/>
      <c r="E310" s="224"/>
      <c r="F310" s="224"/>
      <c r="G310" s="224"/>
      <c r="H310" s="225"/>
      <c r="I310" s="224"/>
      <c r="J310" s="225"/>
      <c r="K310" s="224"/>
      <c r="L310" s="225"/>
      <c r="M310" s="225"/>
    </row>
    <row r="311" spans="1:13" s="230" customFormat="1" ht="14.25">
      <c r="A311" s="229"/>
      <c r="B311" s="228"/>
      <c r="C311" s="224" t="s">
        <v>16</v>
      </c>
      <c r="D311" s="229" t="s">
        <v>7</v>
      </c>
      <c r="E311" s="228">
        <v>10</v>
      </c>
      <c r="F311" s="228"/>
      <c r="G311" s="229"/>
      <c r="H311" s="225"/>
      <c r="I311" s="229"/>
      <c r="J311" s="225"/>
      <c r="K311" s="229"/>
      <c r="L311" s="225"/>
      <c r="M311" s="225"/>
    </row>
    <row r="312" spans="1:13" s="230" customFormat="1" ht="14.25">
      <c r="A312" s="229"/>
      <c r="B312" s="224"/>
      <c r="C312" s="224" t="s">
        <v>5</v>
      </c>
      <c r="D312" s="229"/>
      <c r="E312" s="228"/>
      <c r="F312" s="228"/>
      <c r="G312" s="229"/>
      <c r="H312" s="225"/>
      <c r="I312" s="229"/>
      <c r="J312" s="225"/>
      <c r="K312" s="229"/>
      <c r="L312" s="225"/>
      <c r="M312" s="225"/>
    </row>
    <row r="313" spans="1:14" s="230" customFormat="1" ht="14.25">
      <c r="A313" s="229"/>
      <c r="B313" s="224"/>
      <c r="C313" s="224" t="s">
        <v>15</v>
      </c>
      <c r="D313" s="229" t="s">
        <v>7</v>
      </c>
      <c r="E313" s="228">
        <v>8</v>
      </c>
      <c r="F313" s="228"/>
      <c r="G313" s="229"/>
      <c r="H313" s="225"/>
      <c r="I313" s="229"/>
      <c r="J313" s="225"/>
      <c r="K313" s="229"/>
      <c r="L313" s="225"/>
      <c r="M313" s="225"/>
      <c r="N313" s="226"/>
    </row>
    <row r="314" spans="1:14" s="230" customFormat="1" ht="14.25">
      <c r="A314" s="229"/>
      <c r="B314" s="228"/>
      <c r="C314" s="224" t="s">
        <v>231</v>
      </c>
      <c r="D314" s="224"/>
      <c r="E314" s="229"/>
      <c r="F314" s="231"/>
      <c r="G314" s="229"/>
      <c r="H314" s="225"/>
      <c r="I314" s="229"/>
      <c r="J314" s="225"/>
      <c r="K314" s="229"/>
      <c r="L314" s="225"/>
      <c r="M314" s="225"/>
      <c r="N314" s="226"/>
    </row>
    <row r="315" spans="1:13" s="42" customFormat="1" ht="21" customHeight="1">
      <c r="A315" s="277" t="s">
        <v>233</v>
      </c>
      <c r="B315" s="278"/>
      <c r="C315" s="278"/>
      <c r="D315" s="278"/>
      <c r="E315" s="278"/>
      <c r="F315" s="279"/>
      <c r="G315" s="184"/>
      <c r="H315" s="184"/>
      <c r="I315" s="184"/>
      <c r="J315" s="184"/>
      <c r="K315" s="184"/>
      <c r="L315" s="184"/>
      <c r="M315" s="184"/>
    </row>
    <row r="316" spans="1:256" s="190" customFormat="1" ht="14.25">
      <c r="A316" s="252">
        <v>1</v>
      </c>
      <c r="B316" s="32" t="s">
        <v>215</v>
      </c>
      <c r="C316" s="51" t="s">
        <v>217</v>
      </c>
      <c r="D316" s="182" t="s">
        <v>216</v>
      </c>
      <c r="E316" s="68"/>
      <c r="F316" s="68">
        <v>0.2</v>
      </c>
      <c r="G316" s="182"/>
      <c r="H316" s="182"/>
      <c r="I316" s="182"/>
      <c r="J316" s="182"/>
      <c r="K316" s="182"/>
      <c r="L316" s="182"/>
      <c r="M316" s="182"/>
      <c r="N316" s="127"/>
      <c r="O316" s="127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  <c r="IT316" s="36"/>
      <c r="IU316" s="36"/>
      <c r="IV316" s="36"/>
    </row>
    <row r="317" spans="1:256" s="189" customFormat="1" ht="14.25">
      <c r="A317" s="253"/>
      <c r="B317" s="37"/>
      <c r="C317" s="58" t="s">
        <v>31</v>
      </c>
      <c r="D317" s="181" t="s">
        <v>27</v>
      </c>
      <c r="E317" s="181">
        <v>21</v>
      </c>
      <c r="F317" s="38">
        <f>F316*E317</f>
        <v>4.2</v>
      </c>
      <c r="G317" s="181"/>
      <c r="H317" s="181"/>
      <c r="I317" s="41"/>
      <c r="J317" s="38"/>
      <c r="K317" s="38"/>
      <c r="L317" s="38"/>
      <c r="M317" s="38"/>
      <c r="N317" s="127"/>
      <c r="O317" s="127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  <c r="HT317" s="39"/>
      <c r="HU317" s="39"/>
      <c r="HV317" s="39"/>
      <c r="HW317" s="39"/>
      <c r="HX317" s="39"/>
      <c r="HY317" s="39"/>
      <c r="HZ317" s="39"/>
      <c r="IA317" s="39"/>
      <c r="IB317" s="39"/>
      <c r="IC317" s="39"/>
      <c r="ID317" s="39"/>
      <c r="IE317" s="39"/>
      <c r="IF317" s="39"/>
      <c r="IG317" s="39"/>
      <c r="IH317" s="39"/>
      <c r="II317" s="39"/>
      <c r="IJ317" s="39"/>
      <c r="IK317" s="39"/>
      <c r="IL317" s="39"/>
      <c r="IM317" s="39"/>
      <c r="IN317" s="39"/>
      <c r="IO317" s="39"/>
      <c r="IP317" s="39"/>
      <c r="IQ317" s="39"/>
      <c r="IR317" s="39"/>
      <c r="IS317" s="39"/>
      <c r="IT317" s="39"/>
      <c r="IU317" s="39"/>
      <c r="IV317" s="39"/>
    </row>
    <row r="318" spans="1:256" s="189" customFormat="1" ht="14.25">
      <c r="A318" s="254"/>
      <c r="B318" s="37"/>
      <c r="C318" s="156" t="s">
        <v>218</v>
      </c>
      <c r="D318" s="181" t="s">
        <v>181</v>
      </c>
      <c r="E318" s="181" t="s">
        <v>60</v>
      </c>
      <c r="F318" s="38">
        <f>F316*1000</f>
        <v>200</v>
      </c>
      <c r="G318" s="181"/>
      <c r="H318" s="38"/>
      <c r="I318" s="38"/>
      <c r="J318" s="38"/>
      <c r="K318" s="38"/>
      <c r="L318" s="38"/>
      <c r="M318" s="38"/>
      <c r="N318" s="131"/>
      <c r="O318" s="131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  <c r="HT318" s="39"/>
      <c r="HU318" s="39"/>
      <c r="HV318" s="39"/>
      <c r="HW318" s="39"/>
      <c r="HX318" s="39"/>
      <c r="HY318" s="39"/>
      <c r="HZ318" s="39"/>
      <c r="IA318" s="39"/>
      <c r="IB318" s="39"/>
      <c r="IC318" s="39"/>
      <c r="ID318" s="39"/>
      <c r="IE318" s="39"/>
      <c r="IF318" s="39"/>
      <c r="IG318" s="39"/>
      <c r="IH318" s="39"/>
      <c r="II318" s="39"/>
      <c r="IJ318" s="39"/>
      <c r="IK318" s="39"/>
      <c r="IL318" s="39"/>
      <c r="IM318" s="39"/>
      <c r="IN318" s="39"/>
      <c r="IO318" s="39"/>
      <c r="IP318" s="39"/>
      <c r="IQ318" s="39"/>
      <c r="IR318" s="39"/>
      <c r="IS318" s="39"/>
      <c r="IT318" s="39"/>
      <c r="IU318" s="39"/>
      <c r="IV318" s="39"/>
    </row>
    <row r="319" spans="1:256" s="190" customFormat="1" ht="14.25">
      <c r="A319" s="252">
        <v>2</v>
      </c>
      <c r="B319" s="32" t="s">
        <v>215</v>
      </c>
      <c r="C319" s="51" t="s">
        <v>219</v>
      </c>
      <c r="D319" s="182" t="s">
        <v>216</v>
      </c>
      <c r="E319" s="68"/>
      <c r="F319" s="68">
        <v>0.048</v>
      </c>
      <c r="G319" s="182"/>
      <c r="H319" s="182"/>
      <c r="I319" s="182"/>
      <c r="J319" s="182"/>
      <c r="K319" s="182"/>
      <c r="L319" s="182"/>
      <c r="M319" s="182"/>
      <c r="N319" s="127"/>
      <c r="O319" s="127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  <c r="IT319" s="36"/>
      <c r="IU319" s="36"/>
      <c r="IV319" s="36"/>
    </row>
    <row r="320" spans="1:256" s="189" customFormat="1" ht="14.25">
      <c r="A320" s="253"/>
      <c r="B320" s="37"/>
      <c r="C320" s="58" t="s">
        <v>31</v>
      </c>
      <c r="D320" s="181" t="s">
        <v>27</v>
      </c>
      <c r="E320" s="181">
        <v>21</v>
      </c>
      <c r="F320" s="38">
        <f>F319*E320</f>
        <v>1.008</v>
      </c>
      <c r="G320" s="181"/>
      <c r="H320" s="181"/>
      <c r="I320" s="41"/>
      <c r="J320" s="38"/>
      <c r="K320" s="38"/>
      <c r="L320" s="38"/>
      <c r="M320" s="38"/>
      <c r="N320" s="127"/>
      <c r="O320" s="127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  <c r="HT320" s="39"/>
      <c r="HU320" s="39"/>
      <c r="HV320" s="39"/>
      <c r="HW320" s="39"/>
      <c r="HX320" s="39"/>
      <c r="HY320" s="39"/>
      <c r="HZ320" s="39"/>
      <c r="IA320" s="39"/>
      <c r="IB320" s="39"/>
      <c r="IC320" s="39"/>
      <c r="ID320" s="39"/>
      <c r="IE320" s="39"/>
      <c r="IF320" s="39"/>
      <c r="IG320" s="39"/>
      <c r="IH320" s="39"/>
      <c r="II320" s="39"/>
      <c r="IJ320" s="39"/>
      <c r="IK320" s="39"/>
      <c r="IL320" s="39"/>
      <c r="IM320" s="39"/>
      <c r="IN320" s="39"/>
      <c r="IO320" s="39"/>
      <c r="IP320" s="39"/>
      <c r="IQ320" s="39"/>
      <c r="IR320" s="39"/>
      <c r="IS320" s="39"/>
      <c r="IT320" s="39"/>
      <c r="IU320" s="39"/>
      <c r="IV320" s="39"/>
    </row>
    <row r="321" spans="1:256" s="189" customFormat="1" ht="14.25">
      <c r="A321" s="254"/>
      <c r="B321" s="37"/>
      <c r="C321" s="156" t="s">
        <v>220</v>
      </c>
      <c r="D321" s="181" t="s">
        <v>181</v>
      </c>
      <c r="E321" s="181" t="s">
        <v>60</v>
      </c>
      <c r="F321" s="38">
        <f>F319*1000</f>
        <v>48</v>
      </c>
      <c r="G321" s="181"/>
      <c r="H321" s="38"/>
      <c r="I321" s="38"/>
      <c r="J321" s="38"/>
      <c r="K321" s="38"/>
      <c r="L321" s="38"/>
      <c r="M321" s="38"/>
      <c r="N321" s="131"/>
      <c r="O321" s="131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  <c r="HT321" s="39"/>
      <c r="HU321" s="39"/>
      <c r="HV321" s="39"/>
      <c r="HW321" s="39"/>
      <c r="HX321" s="39"/>
      <c r="HY321" s="39"/>
      <c r="HZ321" s="39"/>
      <c r="IA321" s="39"/>
      <c r="IB321" s="39"/>
      <c r="IC321" s="39"/>
      <c r="ID321" s="39"/>
      <c r="IE321" s="39"/>
      <c r="IF321" s="39"/>
      <c r="IG321" s="39"/>
      <c r="IH321" s="39"/>
      <c r="II321" s="39"/>
      <c r="IJ321" s="39"/>
      <c r="IK321" s="39"/>
      <c r="IL321" s="39"/>
      <c r="IM321" s="39"/>
      <c r="IN321" s="39"/>
      <c r="IO321" s="39"/>
      <c r="IP321" s="39"/>
      <c r="IQ321" s="39"/>
      <c r="IR321" s="39"/>
      <c r="IS321" s="39"/>
      <c r="IT321" s="39"/>
      <c r="IU321" s="39"/>
      <c r="IV321" s="39"/>
    </row>
    <row r="322" spans="1:256" s="222" customFormat="1" ht="14.25">
      <c r="A322" s="252">
        <v>3</v>
      </c>
      <c r="B322" s="32" t="s">
        <v>221</v>
      </c>
      <c r="C322" s="46" t="s">
        <v>222</v>
      </c>
      <c r="D322" s="221" t="s">
        <v>23</v>
      </c>
      <c r="E322" s="35"/>
      <c r="F322" s="35">
        <v>19</v>
      </c>
      <c r="G322" s="182"/>
      <c r="H322" s="182"/>
      <c r="I322" s="182"/>
      <c r="J322" s="182"/>
      <c r="K322" s="106"/>
      <c r="L322" s="106"/>
      <c r="M322" s="106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  <c r="IM322" s="36"/>
      <c r="IN322" s="36"/>
      <c r="IO322" s="36"/>
      <c r="IP322" s="36"/>
      <c r="IQ322" s="36"/>
      <c r="IR322" s="36"/>
      <c r="IS322" s="36"/>
      <c r="IT322" s="36"/>
      <c r="IU322" s="36"/>
      <c r="IV322" s="36"/>
    </row>
    <row r="323" spans="1:256" s="222" customFormat="1" ht="14.25">
      <c r="A323" s="253"/>
      <c r="B323" s="37"/>
      <c r="C323" s="55" t="s">
        <v>37</v>
      </c>
      <c r="D323" s="172" t="s">
        <v>27</v>
      </c>
      <c r="E323" s="181">
        <v>0.35</v>
      </c>
      <c r="F323" s="77">
        <f>E323*F322</f>
        <v>6.6499999999999995</v>
      </c>
      <c r="G323" s="112"/>
      <c r="H323" s="112"/>
      <c r="I323" s="113"/>
      <c r="J323" s="38"/>
      <c r="K323" s="38"/>
      <c r="L323" s="38"/>
      <c r="M323" s="38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  <c r="HT323" s="39"/>
      <c r="HU323" s="39"/>
      <c r="HV323" s="39"/>
      <c r="HW323" s="39"/>
      <c r="HX323" s="39"/>
      <c r="HY323" s="39"/>
      <c r="HZ323" s="39"/>
      <c r="IA323" s="39"/>
      <c r="IB323" s="39"/>
      <c r="IC323" s="39"/>
      <c r="ID323" s="39"/>
      <c r="IE323" s="39"/>
      <c r="IF323" s="39"/>
      <c r="IG323" s="39"/>
      <c r="IH323" s="39"/>
      <c r="II323" s="39"/>
      <c r="IJ323" s="39"/>
      <c r="IK323" s="39"/>
      <c r="IL323" s="39"/>
      <c r="IM323" s="39"/>
      <c r="IN323" s="39"/>
      <c r="IO323" s="39"/>
      <c r="IP323" s="39"/>
      <c r="IQ323" s="39"/>
      <c r="IR323" s="39"/>
      <c r="IS323" s="39"/>
      <c r="IT323" s="39"/>
      <c r="IU323" s="39"/>
      <c r="IV323" s="39"/>
    </row>
    <row r="324" spans="1:15" s="39" customFormat="1" ht="14.25">
      <c r="A324" s="254"/>
      <c r="B324" s="37"/>
      <c r="C324" s="156" t="s">
        <v>223</v>
      </c>
      <c r="D324" s="181" t="s">
        <v>23</v>
      </c>
      <c r="E324" s="181" t="s">
        <v>60</v>
      </c>
      <c r="F324" s="82">
        <f>F322</f>
        <v>19</v>
      </c>
      <c r="G324" s="38"/>
      <c r="H324" s="192"/>
      <c r="I324" s="181"/>
      <c r="J324" s="181"/>
      <c r="K324" s="181"/>
      <c r="L324" s="181"/>
      <c r="M324" s="192"/>
      <c r="N324" s="131"/>
      <c r="O324" s="131"/>
    </row>
    <row r="325" spans="1:256" s="39" customFormat="1" ht="14.25">
      <c r="A325" s="252">
        <v>4</v>
      </c>
      <c r="B325" s="32" t="s">
        <v>224</v>
      </c>
      <c r="C325" s="195" t="s">
        <v>225</v>
      </c>
      <c r="D325" s="182" t="s">
        <v>23</v>
      </c>
      <c r="E325" s="182"/>
      <c r="F325" s="35">
        <v>1</v>
      </c>
      <c r="G325" s="182"/>
      <c r="H325" s="182"/>
      <c r="I325" s="182"/>
      <c r="J325" s="182"/>
      <c r="K325" s="182"/>
      <c r="L325" s="193"/>
      <c r="M325" s="182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7"/>
      <c r="AY325" s="197"/>
      <c r="AZ325" s="197"/>
      <c r="BA325" s="197"/>
      <c r="BB325" s="197"/>
      <c r="BC325" s="197"/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197"/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197"/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197"/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197"/>
      <c r="EL325" s="197"/>
      <c r="EM325" s="197"/>
      <c r="EN325" s="197"/>
      <c r="EO325" s="197"/>
      <c r="EP325" s="197"/>
      <c r="EQ325" s="197"/>
      <c r="ER325" s="197"/>
      <c r="ES325" s="197"/>
      <c r="ET325" s="197"/>
      <c r="EU325" s="197"/>
      <c r="EV325" s="197"/>
      <c r="EW325" s="197"/>
      <c r="EX325" s="197"/>
      <c r="EY325" s="197"/>
      <c r="EZ325" s="197"/>
      <c r="FA325" s="197"/>
      <c r="FB325" s="197"/>
      <c r="FC325" s="197"/>
      <c r="FD325" s="197"/>
      <c r="FE325" s="197"/>
      <c r="FF325" s="197"/>
      <c r="FG325" s="197"/>
      <c r="FH325" s="197"/>
      <c r="FI325" s="197"/>
      <c r="FJ325" s="197"/>
      <c r="FK325" s="197"/>
      <c r="FL325" s="197"/>
      <c r="FM325" s="197"/>
      <c r="FN325" s="197"/>
      <c r="FO325" s="197"/>
      <c r="FP325" s="197"/>
      <c r="FQ325" s="197"/>
      <c r="FR325" s="197"/>
      <c r="FS325" s="197"/>
      <c r="FT325" s="197"/>
      <c r="FU325" s="197"/>
      <c r="FV325" s="197"/>
      <c r="FW325" s="197"/>
      <c r="FX325" s="197"/>
      <c r="FY325" s="197"/>
      <c r="FZ325" s="197"/>
      <c r="GA325" s="197"/>
      <c r="GB325" s="197"/>
      <c r="GC325" s="197"/>
      <c r="GD325" s="197"/>
      <c r="GE325" s="197"/>
      <c r="GF325" s="197"/>
      <c r="GG325" s="197"/>
      <c r="GH325" s="197"/>
      <c r="GI325" s="197"/>
      <c r="GJ325" s="197"/>
      <c r="GK325" s="197"/>
      <c r="GL325" s="197"/>
      <c r="GM325" s="197"/>
      <c r="GN325" s="197"/>
      <c r="GO325" s="197"/>
      <c r="GP325" s="197"/>
      <c r="GQ325" s="197"/>
      <c r="GR325" s="197"/>
      <c r="GS325" s="197"/>
      <c r="GT325" s="197"/>
      <c r="GU325" s="197"/>
      <c r="GV325" s="197"/>
      <c r="GW325" s="197"/>
      <c r="GX325" s="197"/>
      <c r="GY325" s="197"/>
      <c r="GZ325" s="197"/>
      <c r="HA325" s="197"/>
      <c r="HB325" s="197"/>
      <c r="HC325" s="197"/>
      <c r="HD325" s="197"/>
      <c r="HE325" s="197"/>
      <c r="HF325" s="197"/>
      <c r="HG325" s="197"/>
      <c r="HH325" s="197"/>
      <c r="HI325" s="197"/>
      <c r="HJ325" s="197"/>
      <c r="HK325" s="197"/>
      <c r="HL325" s="197"/>
      <c r="HM325" s="197"/>
      <c r="HN325" s="197"/>
      <c r="HO325" s="197"/>
      <c r="HP325" s="197"/>
      <c r="HQ325" s="197"/>
      <c r="HR325" s="197"/>
      <c r="HS325" s="197"/>
      <c r="HT325" s="197"/>
      <c r="HU325" s="197"/>
      <c r="HV325" s="197"/>
      <c r="HW325" s="197"/>
      <c r="HX325" s="197"/>
      <c r="HY325" s="197"/>
      <c r="HZ325" s="197"/>
      <c r="IA325" s="197"/>
      <c r="IB325" s="197"/>
      <c r="IC325" s="197"/>
      <c r="ID325" s="197"/>
      <c r="IE325" s="197"/>
      <c r="IF325" s="197"/>
      <c r="IG325" s="197"/>
      <c r="IH325" s="197"/>
      <c r="II325" s="197"/>
      <c r="IJ325" s="197"/>
      <c r="IK325" s="197"/>
      <c r="IL325" s="197"/>
      <c r="IM325" s="197"/>
      <c r="IN325" s="197"/>
      <c r="IO325" s="197"/>
      <c r="IP325" s="197"/>
      <c r="IQ325" s="197"/>
      <c r="IR325" s="197"/>
      <c r="IS325" s="197"/>
      <c r="IT325" s="197"/>
      <c r="IU325" s="197"/>
      <c r="IV325" s="197"/>
    </row>
    <row r="326" spans="1:256" s="39" customFormat="1" ht="14.25">
      <c r="A326" s="253"/>
      <c r="B326" s="194"/>
      <c r="C326" s="58" t="s">
        <v>31</v>
      </c>
      <c r="D326" s="181" t="s">
        <v>27</v>
      </c>
      <c r="E326" s="181">
        <v>1</v>
      </c>
      <c r="F326" s="41">
        <f>F325*E326</f>
        <v>1</v>
      </c>
      <c r="G326" s="41"/>
      <c r="H326" s="41"/>
      <c r="I326" s="41"/>
      <c r="J326" s="38"/>
      <c r="K326" s="38"/>
      <c r="L326" s="38"/>
      <c r="M326" s="38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7"/>
      <c r="AY326" s="197"/>
      <c r="AZ326" s="197"/>
      <c r="BA326" s="197"/>
      <c r="BB326" s="197"/>
      <c r="BC326" s="197"/>
      <c r="BD326" s="197"/>
      <c r="BE326" s="197"/>
      <c r="BF326" s="197"/>
      <c r="BG326" s="197"/>
      <c r="BH326" s="197"/>
      <c r="BI326" s="197"/>
      <c r="BJ326" s="197"/>
      <c r="BK326" s="197"/>
      <c r="BL326" s="197"/>
      <c r="BM326" s="197"/>
      <c r="BN326" s="197"/>
      <c r="BO326" s="197"/>
      <c r="BP326" s="197"/>
      <c r="BQ326" s="197"/>
      <c r="BR326" s="197"/>
      <c r="BS326" s="197"/>
      <c r="BT326" s="197"/>
      <c r="BU326" s="197"/>
      <c r="BV326" s="197"/>
      <c r="BW326" s="197"/>
      <c r="BX326" s="197"/>
      <c r="BY326" s="197"/>
      <c r="BZ326" s="197"/>
      <c r="CA326" s="197"/>
      <c r="CB326" s="197"/>
      <c r="CC326" s="197"/>
      <c r="CD326" s="197"/>
      <c r="CE326" s="197"/>
      <c r="CF326" s="197"/>
      <c r="CG326" s="197"/>
      <c r="CH326" s="197"/>
      <c r="CI326" s="197"/>
      <c r="CJ326" s="197"/>
      <c r="CK326" s="197"/>
      <c r="CL326" s="197"/>
      <c r="CM326" s="197"/>
      <c r="CN326" s="197"/>
      <c r="CO326" s="197"/>
      <c r="CP326" s="197"/>
      <c r="CQ326" s="197"/>
      <c r="CR326" s="197"/>
      <c r="CS326" s="197"/>
      <c r="CT326" s="197"/>
      <c r="CU326" s="197"/>
      <c r="CV326" s="197"/>
      <c r="CW326" s="197"/>
      <c r="CX326" s="197"/>
      <c r="CY326" s="197"/>
      <c r="CZ326" s="197"/>
      <c r="DA326" s="197"/>
      <c r="DB326" s="197"/>
      <c r="DC326" s="197"/>
      <c r="DD326" s="197"/>
      <c r="DE326" s="197"/>
      <c r="DF326" s="197"/>
      <c r="DG326" s="197"/>
      <c r="DH326" s="197"/>
      <c r="DI326" s="197"/>
      <c r="DJ326" s="197"/>
      <c r="DK326" s="197"/>
      <c r="DL326" s="197"/>
      <c r="DM326" s="197"/>
      <c r="DN326" s="197"/>
      <c r="DO326" s="197"/>
      <c r="DP326" s="197"/>
      <c r="DQ326" s="197"/>
      <c r="DR326" s="197"/>
      <c r="DS326" s="197"/>
      <c r="DT326" s="197"/>
      <c r="DU326" s="197"/>
      <c r="DV326" s="197"/>
      <c r="DW326" s="197"/>
      <c r="DX326" s="197"/>
      <c r="DY326" s="197"/>
      <c r="DZ326" s="197"/>
      <c r="EA326" s="197"/>
      <c r="EB326" s="197"/>
      <c r="EC326" s="197"/>
      <c r="ED326" s="197"/>
      <c r="EE326" s="197"/>
      <c r="EF326" s="197"/>
      <c r="EG326" s="197"/>
      <c r="EH326" s="197"/>
      <c r="EI326" s="197"/>
      <c r="EJ326" s="197"/>
      <c r="EK326" s="197"/>
      <c r="EL326" s="197"/>
      <c r="EM326" s="197"/>
      <c r="EN326" s="197"/>
      <c r="EO326" s="197"/>
      <c r="EP326" s="197"/>
      <c r="EQ326" s="197"/>
      <c r="ER326" s="197"/>
      <c r="ES326" s="197"/>
      <c r="ET326" s="197"/>
      <c r="EU326" s="197"/>
      <c r="EV326" s="197"/>
      <c r="EW326" s="197"/>
      <c r="EX326" s="197"/>
      <c r="EY326" s="197"/>
      <c r="EZ326" s="197"/>
      <c r="FA326" s="197"/>
      <c r="FB326" s="197"/>
      <c r="FC326" s="197"/>
      <c r="FD326" s="197"/>
      <c r="FE326" s="197"/>
      <c r="FF326" s="197"/>
      <c r="FG326" s="197"/>
      <c r="FH326" s="197"/>
      <c r="FI326" s="197"/>
      <c r="FJ326" s="197"/>
      <c r="FK326" s="197"/>
      <c r="FL326" s="197"/>
      <c r="FM326" s="197"/>
      <c r="FN326" s="197"/>
      <c r="FO326" s="197"/>
      <c r="FP326" s="197"/>
      <c r="FQ326" s="197"/>
      <c r="FR326" s="197"/>
      <c r="FS326" s="197"/>
      <c r="FT326" s="197"/>
      <c r="FU326" s="197"/>
      <c r="FV326" s="197"/>
      <c r="FW326" s="197"/>
      <c r="FX326" s="197"/>
      <c r="FY326" s="197"/>
      <c r="FZ326" s="197"/>
      <c r="GA326" s="197"/>
      <c r="GB326" s="197"/>
      <c r="GC326" s="197"/>
      <c r="GD326" s="197"/>
      <c r="GE326" s="197"/>
      <c r="GF326" s="197"/>
      <c r="GG326" s="197"/>
      <c r="GH326" s="197"/>
      <c r="GI326" s="197"/>
      <c r="GJ326" s="197"/>
      <c r="GK326" s="197"/>
      <c r="GL326" s="197"/>
      <c r="GM326" s="197"/>
      <c r="GN326" s="197"/>
      <c r="GO326" s="197"/>
      <c r="GP326" s="197"/>
      <c r="GQ326" s="197"/>
      <c r="GR326" s="197"/>
      <c r="GS326" s="197"/>
      <c r="GT326" s="197"/>
      <c r="GU326" s="197"/>
      <c r="GV326" s="197"/>
      <c r="GW326" s="197"/>
      <c r="GX326" s="197"/>
      <c r="GY326" s="197"/>
      <c r="GZ326" s="197"/>
      <c r="HA326" s="197"/>
      <c r="HB326" s="197"/>
      <c r="HC326" s="197"/>
      <c r="HD326" s="197"/>
      <c r="HE326" s="197"/>
      <c r="HF326" s="197"/>
      <c r="HG326" s="197"/>
      <c r="HH326" s="197"/>
      <c r="HI326" s="197"/>
      <c r="HJ326" s="197"/>
      <c r="HK326" s="197"/>
      <c r="HL326" s="197"/>
      <c r="HM326" s="197"/>
      <c r="HN326" s="197"/>
      <c r="HO326" s="197"/>
      <c r="HP326" s="197"/>
      <c r="HQ326" s="197"/>
      <c r="HR326" s="197"/>
      <c r="HS326" s="197"/>
      <c r="HT326" s="197"/>
      <c r="HU326" s="197"/>
      <c r="HV326" s="197"/>
      <c r="HW326" s="197"/>
      <c r="HX326" s="197"/>
      <c r="HY326" s="197"/>
      <c r="HZ326" s="197"/>
      <c r="IA326" s="197"/>
      <c r="IB326" s="197"/>
      <c r="IC326" s="197"/>
      <c r="ID326" s="197"/>
      <c r="IE326" s="197"/>
      <c r="IF326" s="197"/>
      <c r="IG326" s="197"/>
      <c r="IH326" s="197"/>
      <c r="II326" s="197"/>
      <c r="IJ326" s="197"/>
      <c r="IK326" s="197"/>
      <c r="IL326" s="197"/>
      <c r="IM326" s="197"/>
      <c r="IN326" s="197"/>
      <c r="IO326" s="197"/>
      <c r="IP326" s="197"/>
      <c r="IQ326" s="197"/>
      <c r="IR326" s="197"/>
      <c r="IS326" s="197"/>
      <c r="IT326" s="197"/>
      <c r="IU326" s="197"/>
      <c r="IV326" s="197"/>
    </row>
    <row r="327" spans="1:256" s="39" customFormat="1" ht="14.25">
      <c r="A327" s="254"/>
      <c r="B327" s="166"/>
      <c r="C327" s="198" t="s">
        <v>226</v>
      </c>
      <c r="D327" s="166" t="s">
        <v>23</v>
      </c>
      <c r="E327" s="199" t="s">
        <v>60</v>
      </c>
      <c r="F327" s="200">
        <f>F325</f>
        <v>1</v>
      </c>
      <c r="G327" s="200"/>
      <c r="H327" s="200"/>
      <c r="I327" s="166"/>
      <c r="J327" s="166"/>
      <c r="K327" s="166"/>
      <c r="L327" s="166"/>
      <c r="M327" s="200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7"/>
      <c r="AY327" s="197"/>
      <c r="AZ327" s="197"/>
      <c r="BA327" s="197"/>
      <c r="BB327" s="197"/>
      <c r="BC327" s="197"/>
      <c r="BD327" s="197"/>
      <c r="BE327" s="197"/>
      <c r="BF327" s="197"/>
      <c r="BG327" s="197"/>
      <c r="BH327" s="197"/>
      <c r="BI327" s="197"/>
      <c r="BJ327" s="197"/>
      <c r="BK327" s="197"/>
      <c r="BL327" s="197"/>
      <c r="BM327" s="197"/>
      <c r="BN327" s="197"/>
      <c r="BO327" s="197"/>
      <c r="BP327" s="197"/>
      <c r="BQ327" s="197"/>
      <c r="BR327" s="197"/>
      <c r="BS327" s="197"/>
      <c r="BT327" s="197"/>
      <c r="BU327" s="197"/>
      <c r="BV327" s="197"/>
      <c r="BW327" s="197"/>
      <c r="BX327" s="197"/>
      <c r="BY327" s="197"/>
      <c r="BZ327" s="197"/>
      <c r="CA327" s="197"/>
      <c r="CB327" s="197"/>
      <c r="CC327" s="197"/>
      <c r="CD327" s="197"/>
      <c r="CE327" s="197"/>
      <c r="CF327" s="197"/>
      <c r="CG327" s="197"/>
      <c r="CH327" s="197"/>
      <c r="CI327" s="197"/>
      <c r="CJ327" s="197"/>
      <c r="CK327" s="197"/>
      <c r="CL327" s="197"/>
      <c r="CM327" s="197"/>
      <c r="CN327" s="197"/>
      <c r="CO327" s="197"/>
      <c r="CP327" s="197"/>
      <c r="CQ327" s="197"/>
      <c r="CR327" s="197"/>
      <c r="CS327" s="197"/>
      <c r="CT327" s="197"/>
      <c r="CU327" s="197"/>
      <c r="CV327" s="197"/>
      <c r="CW327" s="197"/>
      <c r="CX327" s="197"/>
      <c r="CY327" s="197"/>
      <c r="CZ327" s="197"/>
      <c r="DA327" s="197"/>
      <c r="DB327" s="197"/>
      <c r="DC327" s="197"/>
      <c r="DD327" s="197"/>
      <c r="DE327" s="197"/>
      <c r="DF327" s="197"/>
      <c r="DG327" s="197"/>
      <c r="DH327" s="197"/>
      <c r="DI327" s="197"/>
      <c r="DJ327" s="197"/>
      <c r="DK327" s="197"/>
      <c r="DL327" s="197"/>
      <c r="DM327" s="197"/>
      <c r="DN327" s="197"/>
      <c r="DO327" s="197"/>
      <c r="DP327" s="197"/>
      <c r="DQ327" s="197"/>
      <c r="DR327" s="197"/>
      <c r="DS327" s="197"/>
      <c r="DT327" s="197"/>
      <c r="DU327" s="197"/>
      <c r="DV327" s="197"/>
      <c r="DW327" s="197"/>
      <c r="DX327" s="197"/>
      <c r="DY327" s="197"/>
      <c r="DZ327" s="197"/>
      <c r="EA327" s="197"/>
      <c r="EB327" s="197"/>
      <c r="EC327" s="197"/>
      <c r="ED327" s="197"/>
      <c r="EE327" s="197"/>
      <c r="EF327" s="197"/>
      <c r="EG327" s="197"/>
      <c r="EH327" s="197"/>
      <c r="EI327" s="197"/>
      <c r="EJ327" s="197"/>
      <c r="EK327" s="197"/>
      <c r="EL327" s="197"/>
      <c r="EM327" s="197"/>
      <c r="EN327" s="197"/>
      <c r="EO327" s="197"/>
      <c r="EP327" s="197"/>
      <c r="EQ327" s="197"/>
      <c r="ER327" s="197"/>
      <c r="ES327" s="197"/>
      <c r="ET327" s="197"/>
      <c r="EU327" s="197"/>
      <c r="EV327" s="197"/>
      <c r="EW327" s="197"/>
      <c r="EX327" s="197"/>
      <c r="EY327" s="197"/>
      <c r="EZ327" s="197"/>
      <c r="FA327" s="197"/>
      <c r="FB327" s="197"/>
      <c r="FC327" s="197"/>
      <c r="FD327" s="197"/>
      <c r="FE327" s="197"/>
      <c r="FF327" s="197"/>
      <c r="FG327" s="197"/>
      <c r="FH327" s="197"/>
      <c r="FI327" s="197"/>
      <c r="FJ327" s="197"/>
      <c r="FK327" s="197"/>
      <c r="FL327" s="197"/>
      <c r="FM327" s="197"/>
      <c r="FN327" s="197"/>
      <c r="FO327" s="197"/>
      <c r="FP327" s="197"/>
      <c r="FQ327" s="197"/>
      <c r="FR327" s="197"/>
      <c r="FS327" s="197"/>
      <c r="FT327" s="197"/>
      <c r="FU327" s="197"/>
      <c r="FV327" s="197"/>
      <c r="FW327" s="197"/>
      <c r="FX327" s="197"/>
      <c r="FY327" s="197"/>
      <c r="FZ327" s="197"/>
      <c r="GA327" s="197"/>
      <c r="GB327" s="197"/>
      <c r="GC327" s="197"/>
      <c r="GD327" s="197"/>
      <c r="GE327" s="197"/>
      <c r="GF327" s="197"/>
      <c r="GG327" s="197"/>
      <c r="GH327" s="197"/>
      <c r="GI327" s="197"/>
      <c r="GJ327" s="197"/>
      <c r="GK327" s="197"/>
      <c r="GL327" s="197"/>
      <c r="GM327" s="197"/>
      <c r="GN327" s="197"/>
      <c r="GO327" s="197"/>
      <c r="GP327" s="197"/>
      <c r="GQ327" s="197"/>
      <c r="GR327" s="197"/>
      <c r="GS327" s="197"/>
      <c r="GT327" s="197"/>
      <c r="GU327" s="197"/>
      <c r="GV327" s="197"/>
      <c r="GW327" s="197"/>
      <c r="GX327" s="197"/>
      <c r="GY327" s="197"/>
      <c r="GZ327" s="197"/>
      <c r="HA327" s="197"/>
      <c r="HB327" s="197"/>
      <c r="HC327" s="197"/>
      <c r="HD327" s="197"/>
      <c r="HE327" s="197"/>
      <c r="HF327" s="197"/>
      <c r="HG327" s="197"/>
      <c r="HH327" s="197"/>
      <c r="HI327" s="197"/>
      <c r="HJ327" s="197"/>
      <c r="HK327" s="197"/>
      <c r="HL327" s="197"/>
      <c r="HM327" s="197"/>
      <c r="HN327" s="197"/>
      <c r="HO327" s="197"/>
      <c r="HP327" s="197"/>
      <c r="HQ327" s="197"/>
      <c r="HR327" s="197"/>
      <c r="HS327" s="197"/>
      <c r="HT327" s="197"/>
      <c r="HU327" s="197"/>
      <c r="HV327" s="197"/>
      <c r="HW327" s="197"/>
      <c r="HX327" s="197"/>
      <c r="HY327" s="197"/>
      <c r="HZ327" s="197"/>
      <c r="IA327" s="197"/>
      <c r="IB327" s="197"/>
      <c r="IC327" s="197"/>
      <c r="ID327" s="197"/>
      <c r="IE327" s="197"/>
      <c r="IF327" s="197"/>
      <c r="IG327" s="197"/>
      <c r="IH327" s="197"/>
      <c r="II327" s="197"/>
      <c r="IJ327" s="197"/>
      <c r="IK327" s="197"/>
      <c r="IL327" s="197"/>
      <c r="IM327" s="197"/>
      <c r="IN327" s="197"/>
      <c r="IO327" s="197"/>
      <c r="IP327" s="197"/>
      <c r="IQ327" s="197"/>
      <c r="IR327" s="197"/>
      <c r="IS327" s="197"/>
      <c r="IT327" s="197"/>
      <c r="IU327" s="197"/>
      <c r="IV327" s="197"/>
    </row>
    <row r="328" spans="1:256" s="39" customFormat="1" ht="0.75" customHeight="1">
      <c r="A328" s="252">
        <v>5</v>
      </c>
      <c r="B328" s="32" t="s">
        <v>227</v>
      </c>
      <c r="C328" s="195" t="s">
        <v>229</v>
      </c>
      <c r="D328" s="221" t="s">
        <v>228</v>
      </c>
      <c r="E328" s="35"/>
      <c r="F328" s="35">
        <v>0</v>
      </c>
      <c r="G328" s="182"/>
      <c r="H328" s="182"/>
      <c r="I328" s="182"/>
      <c r="J328" s="182"/>
      <c r="K328" s="106"/>
      <c r="L328" s="106"/>
      <c r="M328" s="10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196"/>
      <c r="AT328" s="196"/>
      <c r="AU328" s="196"/>
      <c r="AV328" s="196"/>
      <c r="AW328" s="196"/>
      <c r="AX328" s="197"/>
      <c r="AY328" s="197"/>
      <c r="AZ328" s="197"/>
      <c r="BA328" s="197"/>
      <c r="BB328" s="197"/>
      <c r="BC328" s="197"/>
      <c r="BD328" s="197"/>
      <c r="BE328" s="197"/>
      <c r="BF328" s="197"/>
      <c r="BG328" s="197"/>
      <c r="BH328" s="197"/>
      <c r="BI328" s="197"/>
      <c r="BJ328" s="197"/>
      <c r="BK328" s="197"/>
      <c r="BL328" s="197"/>
      <c r="BM328" s="197"/>
      <c r="BN328" s="197"/>
      <c r="BO328" s="197"/>
      <c r="BP328" s="197"/>
      <c r="BQ328" s="197"/>
      <c r="BR328" s="197"/>
      <c r="BS328" s="197"/>
      <c r="BT328" s="197"/>
      <c r="BU328" s="197"/>
      <c r="BV328" s="197"/>
      <c r="BW328" s="197"/>
      <c r="BX328" s="197"/>
      <c r="BY328" s="197"/>
      <c r="BZ328" s="197"/>
      <c r="CA328" s="197"/>
      <c r="CB328" s="197"/>
      <c r="CC328" s="197"/>
      <c r="CD328" s="197"/>
      <c r="CE328" s="197"/>
      <c r="CF328" s="197"/>
      <c r="CG328" s="197"/>
      <c r="CH328" s="197"/>
      <c r="CI328" s="197"/>
      <c r="CJ328" s="197"/>
      <c r="CK328" s="197"/>
      <c r="CL328" s="197"/>
      <c r="CM328" s="197"/>
      <c r="CN328" s="197"/>
      <c r="CO328" s="197"/>
      <c r="CP328" s="197"/>
      <c r="CQ328" s="197"/>
      <c r="CR328" s="197"/>
      <c r="CS328" s="197"/>
      <c r="CT328" s="197"/>
      <c r="CU328" s="197"/>
      <c r="CV328" s="197"/>
      <c r="CW328" s="197"/>
      <c r="CX328" s="197"/>
      <c r="CY328" s="197"/>
      <c r="CZ328" s="197"/>
      <c r="DA328" s="197"/>
      <c r="DB328" s="197"/>
      <c r="DC328" s="197"/>
      <c r="DD328" s="197"/>
      <c r="DE328" s="197"/>
      <c r="DF328" s="197"/>
      <c r="DG328" s="197"/>
      <c r="DH328" s="197"/>
      <c r="DI328" s="197"/>
      <c r="DJ328" s="197"/>
      <c r="DK328" s="197"/>
      <c r="DL328" s="197"/>
      <c r="DM328" s="197"/>
      <c r="DN328" s="197"/>
      <c r="DO328" s="197"/>
      <c r="DP328" s="197"/>
      <c r="DQ328" s="197"/>
      <c r="DR328" s="197"/>
      <c r="DS328" s="197"/>
      <c r="DT328" s="197"/>
      <c r="DU328" s="197"/>
      <c r="DV328" s="197"/>
      <c r="DW328" s="197"/>
      <c r="DX328" s="197"/>
      <c r="DY328" s="197"/>
      <c r="DZ328" s="197"/>
      <c r="EA328" s="197"/>
      <c r="EB328" s="197"/>
      <c r="EC328" s="197"/>
      <c r="ED328" s="197"/>
      <c r="EE328" s="197"/>
      <c r="EF328" s="197"/>
      <c r="EG328" s="197"/>
      <c r="EH328" s="197"/>
      <c r="EI328" s="197"/>
      <c r="EJ328" s="197"/>
      <c r="EK328" s="197"/>
      <c r="EL328" s="197"/>
      <c r="EM328" s="197"/>
      <c r="EN328" s="197"/>
      <c r="EO328" s="197"/>
      <c r="EP328" s="197"/>
      <c r="EQ328" s="197"/>
      <c r="ER328" s="197"/>
      <c r="ES328" s="197"/>
      <c r="ET328" s="197"/>
      <c r="EU328" s="197"/>
      <c r="EV328" s="197"/>
      <c r="EW328" s="197"/>
      <c r="EX328" s="197"/>
      <c r="EY328" s="197"/>
      <c r="EZ328" s="197"/>
      <c r="FA328" s="197"/>
      <c r="FB328" s="197"/>
      <c r="FC328" s="197"/>
      <c r="FD328" s="197"/>
      <c r="FE328" s="197"/>
      <c r="FF328" s="197"/>
      <c r="FG328" s="197"/>
      <c r="FH328" s="197"/>
      <c r="FI328" s="197"/>
      <c r="FJ328" s="197"/>
      <c r="FK328" s="197"/>
      <c r="FL328" s="197"/>
      <c r="FM328" s="197"/>
      <c r="FN328" s="197"/>
      <c r="FO328" s="197"/>
      <c r="FP328" s="197"/>
      <c r="FQ328" s="197"/>
      <c r="FR328" s="197"/>
      <c r="FS328" s="197"/>
      <c r="FT328" s="197"/>
      <c r="FU328" s="197"/>
      <c r="FV328" s="197"/>
      <c r="FW328" s="197"/>
      <c r="FX328" s="197"/>
      <c r="FY328" s="197"/>
      <c r="FZ328" s="197"/>
      <c r="GA328" s="197"/>
      <c r="GB328" s="197"/>
      <c r="GC328" s="197"/>
      <c r="GD328" s="197"/>
      <c r="GE328" s="197"/>
      <c r="GF328" s="197"/>
      <c r="GG328" s="197"/>
      <c r="GH328" s="197"/>
      <c r="GI328" s="197"/>
      <c r="GJ328" s="197"/>
      <c r="GK328" s="197"/>
      <c r="GL328" s="197"/>
      <c r="GM328" s="197"/>
      <c r="GN328" s="197"/>
      <c r="GO328" s="197"/>
      <c r="GP328" s="197"/>
      <c r="GQ328" s="197"/>
      <c r="GR328" s="197"/>
      <c r="GS328" s="197"/>
      <c r="GT328" s="197"/>
      <c r="GU328" s="197"/>
      <c r="GV328" s="197"/>
      <c r="GW328" s="197"/>
      <c r="GX328" s="197"/>
      <c r="GY328" s="197"/>
      <c r="GZ328" s="197"/>
      <c r="HA328" s="197"/>
      <c r="HB328" s="197"/>
      <c r="HC328" s="197"/>
      <c r="HD328" s="197"/>
      <c r="HE328" s="197"/>
      <c r="HF328" s="197"/>
      <c r="HG328" s="197"/>
      <c r="HH328" s="197"/>
      <c r="HI328" s="197"/>
      <c r="HJ328" s="197"/>
      <c r="HK328" s="197"/>
      <c r="HL328" s="197"/>
      <c r="HM328" s="197"/>
      <c r="HN328" s="197"/>
      <c r="HO328" s="197"/>
      <c r="HP328" s="197"/>
      <c r="HQ328" s="197"/>
      <c r="HR328" s="197"/>
      <c r="HS328" s="197"/>
      <c r="HT328" s="197"/>
      <c r="HU328" s="197"/>
      <c r="HV328" s="197"/>
      <c r="HW328" s="197"/>
      <c r="HX328" s="197"/>
      <c r="HY328" s="197"/>
      <c r="HZ328" s="197"/>
      <c r="IA328" s="197"/>
      <c r="IB328" s="197"/>
      <c r="IC328" s="197"/>
      <c r="ID328" s="197"/>
      <c r="IE328" s="197"/>
      <c r="IF328" s="197"/>
      <c r="IG328" s="197"/>
      <c r="IH328" s="197"/>
      <c r="II328" s="197"/>
      <c r="IJ328" s="197"/>
      <c r="IK328" s="197"/>
      <c r="IL328" s="197"/>
      <c r="IM328" s="197"/>
      <c r="IN328" s="197"/>
      <c r="IO328" s="197"/>
      <c r="IP328" s="197"/>
      <c r="IQ328" s="197"/>
      <c r="IR328" s="197"/>
      <c r="IS328" s="197"/>
      <c r="IT328" s="197"/>
      <c r="IU328" s="197"/>
      <c r="IV328" s="197"/>
    </row>
    <row r="329" spans="1:256" s="39" customFormat="1" ht="14.25" hidden="1">
      <c r="A329" s="253"/>
      <c r="B329" s="37"/>
      <c r="C329" s="55" t="s">
        <v>37</v>
      </c>
      <c r="D329" s="172" t="s">
        <v>27</v>
      </c>
      <c r="E329" s="181">
        <v>13.3</v>
      </c>
      <c r="F329" s="77">
        <f>E329*F328</f>
        <v>0</v>
      </c>
      <c r="G329" s="112"/>
      <c r="H329" s="112"/>
      <c r="I329" s="113"/>
      <c r="J329" s="38"/>
      <c r="K329" s="38"/>
      <c r="L329" s="38"/>
      <c r="M329" s="38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  <c r="AQ329" s="196"/>
      <c r="AR329" s="196"/>
      <c r="AS329" s="196"/>
      <c r="AT329" s="196"/>
      <c r="AU329" s="196"/>
      <c r="AV329" s="196"/>
      <c r="AW329" s="196"/>
      <c r="AX329" s="197"/>
      <c r="AY329" s="197"/>
      <c r="AZ329" s="197"/>
      <c r="BA329" s="197"/>
      <c r="BB329" s="197"/>
      <c r="BC329" s="197"/>
      <c r="BD329" s="197"/>
      <c r="BE329" s="197"/>
      <c r="BF329" s="197"/>
      <c r="BG329" s="197"/>
      <c r="BH329" s="197"/>
      <c r="BI329" s="197"/>
      <c r="BJ329" s="197"/>
      <c r="BK329" s="197"/>
      <c r="BL329" s="197"/>
      <c r="BM329" s="197"/>
      <c r="BN329" s="197"/>
      <c r="BO329" s="197"/>
      <c r="BP329" s="197"/>
      <c r="BQ329" s="197"/>
      <c r="BR329" s="197"/>
      <c r="BS329" s="197"/>
      <c r="BT329" s="197"/>
      <c r="BU329" s="197"/>
      <c r="BV329" s="197"/>
      <c r="BW329" s="197"/>
      <c r="BX329" s="197"/>
      <c r="BY329" s="197"/>
      <c r="BZ329" s="197"/>
      <c r="CA329" s="197"/>
      <c r="CB329" s="197"/>
      <c r="CC329" s="197"/>
      <c r="CD329" s="197"/>
      <c r="CE329" s="197"/>
      <c r="CF329" s="197"/>
      <c r="CG329" s="197"/>
      <c r="CH329" s="197"/>
      <c r="CI329" s="197"/>
      <c r="CJ329" s="197"/>
      <c r="CK329" s="197"/>
      <c r="CL329" s="197"/>
      <c r="CM329" s="197"/>
      <c r="CN329" s="197"/>
      <c r="CO329" s="197"/>
      <c r="CP329" s="197"/>
      <c r="CQ329" s="197"/>
      <c r="CR329" s="197"/>
      <c r="CS329" s="197"/>
      <c r="CT329" s="197"/>
      <c r="CU329" s="197"/>
      <c r="CV329" s="197"/>
      <c r="CW329" s="197"/>
      <c r="CX329" s="197"/>
      <c r="CY329" s="197"/>
      <c r="CZ329" s="197"/>
      <c r="DA329" s="197"/>
      <c r="DB329" s="197"/>
      <c r="DC329" s="197"/>
      <c r="DD329" s="197"/>
      <c r="DE329" s="197"/>
      <c r="DF329" s="197"/>
      <c r="DG329" s="197"/>
      <c r="DH329" s="197"/>
      <c r="DI329" s="197"/>
      <c r="DJ329" s="197"/>
      <c r="DK329" s="197"/>
      <c r="DL329" s="197"/>
      <c r="DM329" s="197"/>
      <c r="DN329" s="197"/>
      <c r="DO329" s="197"/>
      <c r="DP329" s="197"/>
      <c r="DQ329" s="197"/>
      <c r="DR329" s="197"/>
      <c r="DS329" s="197"/>
      <c r="DT329" s="197"/>
      <c r="DU329" s="197"/>
      <c r="DV329" s="197"/>
      <c r="DW329" s="197"/>
      <c r="DX329" s="197"/>
      <c r="DY329" s="197"/>
      <c r="DZ329" s="197"/>
      <c r="EA329" s="197"/>
      <c r="EB329" s="197"/>
      <c r="EC329" s="197"/>
      <c r="ED329" s="197"/>
      <c r="EE329" s="197"/>
      <c r="EF329" s="197"/>
      <c r="EG329" s="197"/>
      <c r="EH329" s="197"/>
      <c r="EI329" s="197"/>
      <c r="EJ329" s="197"/>
      <c r="EK329" s="197"/>
      <c r="EL329" s="197"/>
      <c r="EM329" s="197"/>
      <c r="EN329" s="197"/>
      <c r="EO329" s="197"/>
      <c r="EP329" s="197"/>
      <c r="EQ329" s="197"/>
      <c r="ER329" s="197"/>
      <c r="ES329" s="197"/>
      <c r="ET329" s="197"/>
      <c r="EU329" s="197"/>
      <c r="EV329" s="197"/>
      <c r="EW329" s="197"/>
      <c r="EX329" s="197"/>
      <c r="EY329" s="197"/>
      <c r="EZ329" s="197"/>
      <c r="FA329" s="197"/>
      <c r="FB329" s="197"/>
      <c r="FC329" s="197"/>
      <c r="FD329" s="197"/>
      <c r="FE329" s="197"/>
      <c r="FF329" s="197"/>
      <c r="FG329" s="197"/>
      <c r="FH329" s="197"/>
      <c r="FI329" s="197"/>
      <c r="FJ329" s="197"/>
      <c r="FK329" s="197"/>
      <c r="FL329" s="197"/>
      <c r="FM329" s="197"/>
      <c r="FN329" s="197"/>
      <c r="FO329" s="197"/>
      <c r="FP329" s="197"/>
      <c r="FQ329" s="197"/>
      <c r="FR329" s="197"/>
      <c r="FS329" s="197"/>
      <c r="FT329" s="197"/>
      <c r="FU329" s="197"/>
      <c r="FV329" s="197"/>
      <c r="FW329" s="197"/>
      <c r="FX329" s="197"/>
      <c r="FY329" s="197"/>
      <c r="FZ329" s="197"/>
      <c r="GA329" s="197"/>
      <c r="GB329" s="197"/>
      <c r="GC329" s="197"/>
      <c r="GD329" s="197"/>
      <c r="GE329" s="197"/>
      <c r="GF329" s="197"/>
      <c r="GG329" s="197"/>
      <c r="GH329" s="197"/>
      <c r="GI329" s="197"/>
      <c r="GJ329" s="197"/>
      <c r="GK329" s="197"/>
      <c r="GL329" s="197"/>
      <c r="GM329" s="197"/>
      <c r="GN329" s="197"/>
      <c r="GO329" s="197"/>
      <c r="GP329" s="197"/>
      <c r="GQ329" s="197"/>
      <c r="GR329" s="197"/>
      <c r="GS329" s="197"/>
      <c r="GT329" s="197"/>
      <c r="GU329" s="197"/>
      <c r="GV329" s="197"/>
      <c r="GW329" s="197"/>
      <c r="GX329" s="197"/>
      <c r="GY329" s="197"/>
      <c r="GZ329" s="197"/>
      <c r="HA329" s="197"/>
      <c r="HB329" s="197"/>
      <c r="HC329" s="197"/>
      <c r="HD329" s="197"/>
      <c r="HE329" s="197"/>
      <c r="HF329" s="197"/>
      <c r="HG329" s="197"/>
      <c r="HH329" s="197"/>
      <c r="HI329" s="197"/>
      <c r="HJ329" s="197"/>
      <c r="HK329" s="197"/>
      <c r="HL329" s="197"/>
      <c r="HM329" s="197"/>
      <c r="HN329" s="197"/>
      <c r="HO329" s="197"/>
      <c r="HP329" s="197"/>
      <c r="HQ329" s="197"/>
      <c r="HR329" s="197"/>
      <c r="HS329" s="197"/>
      <c r="HT329" s="197"/>
      <c r="HU329" s="197"/>
      <c r="HV329" s="197"/>
      <c r="HW329" s="197"/>
      <c r="HX329" s="197"/>
      <c r="HY329" s="197"/>
      <c r="HZ329" s="197"/>
      <c r="IA329" s="197"/>
      <c r="IB329" s="197"/>
      <c r="IC329" s="197"/>
      <c r="ID329" s="197"/>
      <c r="IE329" s="197"/>
      <c r="IF329" s="197"/>
      <c r="IG329" s="197"/>
      <c r="IH329" s="197"/>
      <c r="II329" s="197"/>
      <c r="IJ329" s="197"/>
      <c r="IK329" s="197"/>
      <c r="IL329" s="197"/>
      <c r="IM329" s="197"/>
      <c r="IN329" s="197"/>
      <c r="IO329" s="197"/>
      <c r="IP329" s="197"/>
      <c r="IQ329" s="197"/>
      <c r="IR329" s="197"/>
      <c r="IS329" s="197"/>
      <c r="IT329" s="197"/>
      <c r="IU329" s="197"/>
      <c r="IV329" s="197"/>
    </row>
    <row r="330" spans="1:256" s="39" customFormat="1" ht="28.5" hidden="1">
      <c r="A330" s="254"/>
      <c r="B330" s="183"/>
      <c r="C330" s="198" t="s">
        <v>240</v>
      </c>
      <c r="D330" s="181" t="s">
        <v>228</v>
      </c>
      <c r="E330" s="181"/>
      <c r="F330" s="38">
        <v>0</v>
      </c>
      <c r="G330" s="181"/>
      <c r="H330" s="38"/>
      <c r="I330" s="38"/>
      <c r="J330" s="38"/>
      <c r="K330" s="38"/>
      <c r="L330" s="201"/>
      <c r="M330" s="38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196"/>
      <c r="AT330" s="196"/>
      <c r="AU330" s="196"/>
      <c r="AV330" s="196"/>
      <c r="AW330" s="196"/>
      <c r="AX330" s="197"/>
      <c r="AY330" s="197"/>
      <c r="AZ330" s="197"/>
      <c r="BA330" s="197"/>
      <c r="BB330" s="197"/>
      <c r="BC330" s="197"/>
      <c r="BD330" s="197"/>
      <c r="BE330" s="197"/>
      <c r="BF330" s="197"/>
      <c r="BG330" s="197"/>
      <c r="BH330" s="197"/>
      <c r="BI330" s="197"/>
      <c r="BJ330" s="197"/>
      <c r="BK330" s="197"/>
      <c r="BL330" s="197"/>
      <c r="BM330" s="197"/>
      <c r="BN330" s="197"/>
      <c r="BO330" s="197"/>
      <c r="BP330" s="197"/>
      <c r="BQ330" s="197"/>
      <c r="BR330" s="197"/>
      <c r="BS330" s="197"/>
      <c r="BT330" s="197"/>
      <c r="BU330" s="197"/>
      <c r="BV330" s="197"/>
      <c r="BW330" s="197"/>
      <c r="BX330" s="197"/>
      <c r="BY330" s="197"/>
      <c r="BZ330" s="197"/>
      <c r="CA330" s="197"/>
      <c r="CB330" s="197"/>
      <c r="CC330" s="197"/>
      <c r="CD330" s="197"/>
      <c r="CE330" s="197"/>
      <c r="CF330" s="197"/>
      <c r="CG330" s="197"/>
      <c r="CH330" s="197"/>
      <c r="CI330" s="197"/>
      <c r="CJ330" s="197"/>
      <c r="CK330" s="197"/>
      <c r="CL330" s="197"/>
      <c r="CM330" s="197"/>
      <c r="CN330" s="197"/>
      <c r="CO330" s="197"/>
      <c r="CP330" s="197"/>
      <c r="CQ330" s="197"/>
      <c r="CR330" s="197"/>
      <c r="CS330" s="197"/>
      <c r="CT330" s="197"/>
      <c r="CU330" s="197"/>
      <c r="CV330" s="197"/>
      <c r="CW330" s="197"/>
      <c r="CX330" s="197"/>
      <c r="CY330" s="197"/>
      <c r="CZ330" s="197"/>
      <c r="DA330" s="197"/>
      <c r="DB330" s="197"/>
      <c r="DC330" s="197"/>
      <c r="DD330" s="197"/>
      <c r="DE330" s="197"/>
      <c r="DF330" s="197"/>
      <c r="DG330" s="197"/>
      <c r="DH330" s="197"/>
      <c r="DI330" s="197"/>
      <c r="DJ330" s="197"/>
      <c r="DK330" s="197"/>
      <c r="DL330" s="197"/>
      <c r="DM330" s="197"/>
      <c r="DN330" s="197"/>
      <c r="DO330" s="197"/>
      <c r="DP330" s="197"/>
      <c r="DQ330" s="197"/>
      <c r="DR330" s="197"/>
      <c r="DS330" s="197"/>
      <c r="DT330" s="197"/>
      <c r="DU330" s="197"/>
      <c r="DV330" s="197"/>
      <c r="DW330" s="197"/>
      <c r="DX330" s="197"/>
      <c r="DY330" s="197"/>
      <c r="DZ330" s="197"/>
      <c r="EA330" s="197"/>
      <c r="EB330" s="197"/>
      <c r="EC330" s="197"/>
      <c r="ED330" s="197"/>
      <c r="EE330" s="197"/>
      <c r="EF330" s="197"/>
      <c r="EG330" s="197"/>
      <c r="EH330" s="197"/>
      <c r="EI330" s="197"/>
      <c r="EJ330" s="197"/>
      <c r="EK330" s="197"/>
      <c r="EL330" s="197"/>
      <c r="EM330" s="197"/>
      <c r="EN330" s="197"/>
      <c r="EO330" s="197"/>
      <c r="EP330" s="197"/>
      <c r="EQ330" s="197"/>
      <c r="ER330" s="197"/>
      <c r="ES330" s="197"/>
      <c r="ET330" s="197"/>
      <c r="EU330" s="197"/>
      <c r="EV330" s="197"/>
      <c r="EW330" s="197"/>
      <c r="EX330" s="197"/>
      <c r="EY330" s="197"/>
      <c r="EZ330" s="197"/>
      <c r="FA330" s="197"/>
      <c r="FB330" s="197"/>
      <c r="FC330" s="197"/>
      <c r="FD330" s="197"/>
      <c r="FE330" s="197"/>
      <c r="FF330" s="197"/>
      <c r="FG330" s="197"/>
      <c r="FH330" s="197"/>
      <c r="FI330" s="197"/>
      <c r="FJ330" s="197"/>
      <c r="FK330" s="197"/>
      <c r="FL330" s="197"/>
      <c r="FM330" s="197"/>
      <c r="FN330" s="197"/>
      <c r="FO330" s="197"/>
      <c r="FP330" s="197"/>
      <c r="FQ330" s="197"/>
      <c r="FR330" s="197"/>
      <c r="FS330" s="197"/>
      <c r="FT330" s="197"/>
      <c r="FU330" s="197"/>
      <c r="FV330" s="197"/>
      <c r="FW330" s="197"/>
      <c r="FX330" s="197"/>
      <c r="FY330" s="197"/>
      <c r="FZ330" s="197"/>
      <c r="GA330" s="197"/>
      <c r="GB330" s="197"/>
      <c r="GC330" s="197"/>
      <c r="GD330" s="197"/>
      <c r="GE330" s="197"/>
      <c r="GF330" s="197"/>
      <c r="GG330" s="197"/>
      <c r="GH330" s="197"/>
      <c r="GI330" s="197"/>
      <c r="GJ330" s="197"/>
      <c r="GK330" s="197"/>
      <c r="GL330" s="197"/>
      <c r="GM330" s="197"/>
      <c r="GN330" s="197"/>
      <c r="GO330" s="197"/>
      <c r="GP330" s="197"/>
      <c r="GQ330" s="197"/>
      <c r="GR330" s="197"/>
      <c r="GS330" s="197"/>
      <c r="GT330" s="197"/>
      <c r="GU330" s="197"/>
      <c r="GV330" s="197"/>
      <c r="GW330" s="197"/>
      <c r="GX330" s="197"/>
      <c r="GY330" s="197"/>
      <c r="GZ330" s="197"/>
      <c r="HA330" s="197"/>
      <c r="HB330" s="197"/>
      <c r="HC330" s="197"/>
      <c r="HD330" s="197"/>
      <c r="HE330" s="197"/>
      <c r="HF330" s="197"/>
      <c r="HG330" s="197"/>
      <c r="HH330" s="197"/>
      <c r="HI330" s="197"/>
      <c r="HJ330" s="197"/>
      <c r="HK330" s="197"/>
      <c r="HL330" s="197"/>
      <c r="HM330" s="197"/>
      <c r="HN330" s="197"/>
      <c r="HO330" s="197"/>
      <c r="HP330" s="197"/>
      <c r="HQ330" s="197"/>
      <c r="HR330" s="197"/>
      <c r="HS330" s="197"/>
      <c r="HT330" s="197"/>
      <c r="HU330" s="197"/>
      <c r="HV330" s="197"/>
      <c r="HW330" s="197"/>
      <c r="HX330" s="197"/>
      <c r="HY330" s="197"/>
      <c r="HZ330" s="197"/>
      <c r="IA330" s="197"/>
      <c r="IB330" s="197"/>
      <c r="IC330" s="197"/>
      <c r="ID330" s="197"/>
      <c r="IE330" s="197"/>
      <c r="IF330" s="197"/>
      <c r="IG330" s="197"/>
      <c r="IH330" s="197"/>
      <c r="II330" s="197"/>
      <c r="IJ330" s="197"/>
      <c r="IK330" s="197"/>
      <c r="IL330" s="197"/>
      <c r="IM330" s="197"/>
      <c r="IN330" s="197"/>
      <c r="IO330" s="197"/>
      <c r="IP330" s="197"/>
      <c r="IQ330" s="197"/>
      <c r="IR330" s="197"/>
      <c r="IS330" s="197"/>
      <c r="IT330" s="197"/>
      <c r="IU330" s="197"/>
      <c r="IV330" s="197"/>
    </row>
    <row r="331" spans="1:256" s="222" customFormat="1" ht="29.25">
      <c r="A331" s="255">
        <v>5</v>
      </c>
      <c r="B331" s="32" t="s">
        <v>234</v>
      </c>
      <c r="C331" s="46" t="s">
        <v>235</v>
      </c>
      <c r="D331" s="182" t="s">
        <v>228</v>
      </c>
      <c r="E331" s="35"/>
      <c r="F331" s="35">
        <v>19</v>
      </c>
      <c r="G331" s="182"/>
      <c r="H331" s="62"/>
      <c r="I331" s="62"/>
      <c r="J331" s="62"/>
      <c r="K331" s="106"/>
      <c r="L331" s="106"/>
      <c r="M331" s="106"/>
      <c r="N331" s="232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  <c r="IM331" s="36"/>
      <c r="IN331" s="36"/>
      <c r="IO331" s="36"/>
      <c r="IP331" s="36"/>
      <c r="IQ331" s="36"/>
      <c r="IR331" s="36"/>
      <c r="IS331" s="36"/>
      <c r="IT331" s="36"/>
      <c r="IU331" s="36"/>
      <c r="IV331" s="36"/>
    </row>
    <row r="332" spans="1:256" s="222" customFormat="1" ht="14.25">
      <c r="A332" s="255"/>
      <c r="B332" s="32"/>
      <c r="C332" s="55" t="s">
        <v>31</v>
      </c>
      <c r="D332" s="181" t="s">
        <v>27</v>
      </c>
      <c r="E332" s="233">
        <v>0.57</v>
      </c>
      <c r="F332" s="77">
        <f>E332*F331</f>
        <v>10.829999999999998</v>
      </c>
      <c r="G332" s="112"/>
      <c r="H332" s="112"/>
      <c r="I332" s="113"/>
      <c r="J332" s="38"/>
      <c r="K332" s="38"/>
      <c r="L332" s="38"/>
      <c r="M332" s="38"/>
      <c r="N332" s="154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  <c r="HT332" s="39"/>
      <c r="HU332" s="39"/>
      <c r="HV332" s="39"/>
      <c r="HW332" s="39"/>
      <c r="HX332" s="39"/>
      <c r="HY332" s="39"/>
      <c r="HZ332" s="39"/>
      <c r="IA332" s="39"/>
      <c r="IB332" s="39"/>
      <c r="IC332" s="39"/>
      <c r="ID332" s="39"/>
      <c r="IE332" s="39"/>
      <c r="IF332" s="39"/>
      <c r="IG332" s="39"/>
      <c r="IH332" s="39"/>
      <c r="II332" s="39"/>
      <c r="IJ332" s="39"/>
      <c r="IK332" s="39"/>
      <c r="IL332" s="39"/>
      <c r="IM332" s="39"/>
      <c r="IN332" s="39"/>
      <c r="IO332" s="39"/>
      <c r="IP332" s="39"/>
      <c r="IQ332" s="39"/>
      <c r="IR332" s="39"/>
      <c r="IS332" s="39"/>
      <c r="IT332" s="39"/>
      <c r="IU332" s="39"/>
      <c r="IV332" s="39"/>
    </row>
    <row r="333" spans="1:256" s="222" customFormat="1" ht="28.5">
      <c r="A333" s="255"/>
      <c r="B333" s="37"/>
      <c r="C333" s="55" t="s">
        <v>236</v>
      </c>
      <c r="D333" s="181" t="s">
        <v>228</v>
      </c>
      <c r="E333" s="235" t="s">
        <v>60</v>
      </c>
      <c r="F333" s="236">
        <f>F331</f>
        <v>19</v>
      </c>
      <c r="G333" s="113"/>
      <c r="H333" s="38"/>
      <c r="I333" s="38"/>
      <c r="J333" s="38"/>
      <c r="K333" s="38"/>
      <c r="L333" s="201"/>
      <c r="M333" s="38"/>
      <c r="N333" s="154"/>
      <c r="O333" s="237"/>
      <c r="P333" s="237"/>
      <c r="Q333" s="237"/>
      <c r="R333" s="237"/>
      <c r="S333" s="237"/>
      <c r="T333" s="237"/>
      <c r="U333" s="237"/>
      <c r="V333" s="237"/>
      <c r="W333" s="237"/>
      <c r="X333" s="237"/>
      <c r="Y333" s="237"/>
      <c r="Z333" s="237"/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  <c r="HT333" s="39"/>
      <c r="HU333" s="39"/>
      <c r="HV333" s="39"/>
      <c r="HW333" s="39"/>
      <c r="HX333" s="39"/>
      <c r="HY333" s="39"/>
      <c r="HZ333" s="39"/>
      <c r="IA333" s="39"/>
      <c r="IB333" s="39"/>
      <c r="IC333" s="39"/>
      <c r="ID333" s="39"/>
      <c r="IE333" s="39"/>
      <c r="IF333" s="39"/>
      <c r="IG333" s="39"/>
      <c r="IH333" s="39"/>
      <c r="II333" s="39"/>
      <c r="IJ333" s="39"/>
      <c r="IK333" s="39"/>
      <c r="IL333" s="39"/>
      <c r="IM333" s="39"/>
      <c r="IN333" s="39"/>
      <c r="IO333" s="39"/>
      <c r="IP333" s="39"/>
      <c r="IQ333" s="39"/>
      <c r="IR333" s="39"/>
      <c r="IS333" s="39"/>
      <c r="IT333" s="39"/>
      <c r="IU333" s="39"/>
      <c r="IV333" s="39"/>
    </row>
    <row r="334" spans="1:256" s="222" customFormat="1" ht="14.25">
      <c r="A334" s="255"/>
      <c r="B334" s="32"/>
      <c r="C334" s="55" t="s">
        <v>32</v>
      </c>
      <c r="D334" s="181" t="s">
        <v>1</v>
      </c>
      <c r="E334" s="234">
        <v>0.093</v>
      </c>
      <c r="F334" s="77">
        <f>E334*F331</f>
        <v>1.767</v>
      </c>
      <c r="G334" s="90"/>
      <c r="H334" s="62"/>
      <c r="I334" s="181"/>
      <c r="J334" s="62"/>
      <c r="K334" s="112"/>
      <c r="L334" s="38"/>
      <c r="M334" s="38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  <c r="HT334" s="39"/>
      <c r="HU334" s="39"/>
      <c r="HV334" s="39"/>
      <c r="HW334" s="39"/>
      <c r="HX334" s="39"/>
      <c r="HY334" s="39"/>
      <c r="HZ334" s="39"/>
      <c r="IA334" s="39"/>
      <c r="IB334" s="39"/>
      <c r="IC334" s="39"/>
      <c r="ID334" s="39"/>
      <c r="IE334" s="39"/>
      <c r="IF334" s="39"/>
      <c r="IG334" s="39"/>
      <c r="IH334" s="39"/>
      <c r="II334" s="39"/>
      <c r="IJ334" s="39"/>
      <c r="IK334" s="39"/>
      <c r="IL334" s="39"/>
      <c r="IM334" s="39"/>
      <c r="IN334" s="39"/>
      <c r="IO334" s="39"/>
      <c r="IP334" s="39"/>
      <c r="IQ334" s="39"/>
      <c r="IR334" s="39"/>
      <c r="IS334" s="39"/>
      <c r="IT334" s="39"/>
      <c r="IU334" s="39"/>
      <c r="IV334" s="39"/>
    </row>
    <row r="335" spans="1:256" s="222" customFormat="1" ht="14.25">
      <c r="A335" s="255"/>
      <c r="B335" s="32"/>
      <c r="C335" s="55" t="s">
        <v>91</v>
      </c>
      <c r="D335" s="181" t="s">
        <v>1</v>
      </c>
      <c r="E335" s="234">
        <v>0.519</v>
      </c>
      <c r="F335" s="77">
        <f>E335*F331</f>
        <v>9.861</v>
      </c>
      <c r="G335" s="90"/>
      <c r="H335" s="38"/>
      <c r="I335" s="82"/>
      <c r="J335" s="38"/>
      <c r="K335" s="38"/>
      <c r="L335" s="38"/>
      <c r="M335" s="38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  <c r="HT335" s="39"/>
      <c r="HU335" s="39"/>
      <c r="HV335" s="39"/>
      <c r="HW335" s="39"/>
      <c r="HX335" s="39"/>
      <c r="HY335" s="39"/>
      <c r="HZ335" s="39"/>
      <c r="IA335" s="39"/>
      <c r="IB335" s="39"/>
      <c r="IC335" s="39"/>
      <c r="ID335" s="39"/>
      <c r="IE335" s="39"/>
      <c r="IF335" s="39"/>
      <c r="IG335" s="39"/>
      <c r="IH335" s="39"/>
      <c r="II335" s="39"/>
      <c r="IJ335" s="39"/>
      <c r="IK335" s="39"/>
      <c r="IL335" s="39"/>
      <c r="IM335" s="39"/>
      <c r="IN335" s="39"/>
      <c r="IO335" s="39"/>
      <c r="IP335" s="39"/>
      <c r="IQ335" s="39"/>
      <c r="IR335" s="39"/>
      <c r="IS335" s="39"/>
      <c r="IT335" s="39"/>
      <c r="IU335" s="39"/>
      <c r="IV335" s="39"/>
    </row>
    <row r="336" spans="1:256" s="9" customFormat="1" ht="14.25">
      <c r="A336" s="223"/>
      <c r="B336" s="224"/>
      <c r="C336" s="224" t="s">
        <v>5</v>
      </c>
      <c r="D336" s="224"/>
      <c r="E336" s="224"/>
      <c r="F336" s="224"/>
      <c r="G336" s="224"/>
      <c r="H336" s="225"/>
      <c r="I336" s="224"/>
      <c r="J336" s="225"/>
      <c r="K336" s="224"/>
      <c r="L336" s="225"/>
      <c r="M336" s="225"/>
      <c r="N336" s="226"/>
      <c r="O336" s="226"/>
      <c r="P336" s="226"/>
      <c r="Q336" s="226"/>
      <c r="R336" s="226"/>
      <c r="S336" s="226"/>
      <c r="T336" s="226"/>
      <c r="U336" s="226"/>
      <c r="V336" s="226"/>
      <c r="W336" s="226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6"/>
      <c r="AN336" s="226"/>
      <c r="AO336" s="226"/>
      <c r="AP336" s="226"/>
      <c r="AQ336" s="226"/>
      <c r="AR336" s="226"/>
      <c r="AS336" s="226"/>
      <c r="AT336" s="226"/>
      <c r="AU336" s="226"/>
      <c r="AV336" s="226"/>
      <c r="AW336" s="226"/>
      <c r="AX336" s="226"/>
      <c r="AY336" s="226"/>
      <c r="AZ336" s="226"/>
      <c r="BA336" s="226"/>
      <c r="BB336" s="226"/>
      <c r="BC336" s="226"/>
      <c r="BD336" s="226"/>
      <c r="BE336" s="226"/>
      <c r="BF336" s="226"/>
      <c r="BG336" s="226"/>
      <c r="BH336" s="226"/>
      <c r="BI336" s="226"/>
      <c r="BJ336" s="226"/>
      <c r="BK336" s="226"/>
      <c r="BL336" s="226"/>
      <c r="BM336" s="226"/>
      <c r="BN336" s="226"/>
      <c r="BO336" s="226"/>
      <c r="BP336" s="226"/>
      <c r="BQ336" s="226"/>
      <c r="BR336" s="226"/>
      <c r="BS336" s="226"/>
      <c r="BT336" s="226"/>
      <c r="BU336" s="226"/>
      <c r="BV336" s="226"/>
      <c r="BW336" s="226"/>
      <c r="BX336" s="226"/>
      <c r="BY336" s="226"/>
      <c r="BZ336" s="226"/>
      <c r="CA336" s="226"/>
      <c r="CB336" s="226"/>
      <c r="CC336" s="226"/>
      <c r="CD336" s="226"/>
      <c r="CE336" s="226"/>
      <c r="CF336" s="226"/>
      <c r="CG336" s="226"/>
      <c r="CH336" s="226"/>
      <c r="CI336" s="226"/>
      <c r="CJ336" s="226"/>
      <c r="CK336" s="226"/>
      <c r="CL336" s="226"/>
      <c r="CM336" s="226"/>
      <c r="CN336" s="226"/>
      <c r="CO336" s="226"/>
      <c r="CP336" s="226"/>
      <c r="CQ336" s="226"/>
      <c r="CR336" s="226"/>
      <c r="CS336" s="226"/>
      <c r="CT336" s="226"/>
      <c r="CU336" s="226"/>
      <c r="CV336" s="226"/>
      <c r="CW336" s="226"/>
      <c r="CX336" s="226"/>
      <c r="CY336" s="226"/>
      <c r="CZ336" s="226"/>
      <c r="DA336" s="226"/>
      <c r="DB336" s="226"/>
      <c r="DC336" s="226"/>
      <c r="DD336" s="226"/>
      <c r="DE336" s="226"/>
      <c r="DF336" s="226"/>
      <c r="DG336" s="226"/>
      <c r="DH336" s="226"/>
      <c r="DI336" s="226"/>
      <c r="DJ336" s="226"/>
      <c r="DK336" s="226"/>
      <c r="DL336" s="226"/>
      <c r="DM336" s="226"/>
      <c r="DN336" s="226"/>
      <c r="DO336" s="226"/>
      <c r="DP336" s="226"/>
      <c r="DQ336" s="226"/>
      <c r="DR336" s="226"/>
      <c r="DS336" s="226"/>
      <c r="DT336" s="226"/>
      <c r="DU336" s="226"/>
      <c r="DV336" s="226"/>
      <c r="DW336" s="226"/>
      <c r="DX336" s="226"/>
      <c r="DY336" s="226"/>
      <c r="DZ336" s="226"/>
      <c r="EA336" s="226"/>
      <c r="EB336" s="226"/>
      <c r="EC336" s="226"/>
      <c r="ED336" s="226"/>
      <c r="EE336" s="226"/>
      <c r="EF336" s="226"/>
      <c r="EG336" s="226"/>
      <c r="EH336" s="226"/>
      <c r="EI336" s="226"/>
      <c r="EJ336" s="226"/>
      <c r="EK336" s="226"/>
      <c r="EL336" s="226"/>
      <c r="EM336" s="226"/>
      <c r="EN336" s="226"/>
      <c r="EO336" s="226"/>
      <c r="EP336" s="226"/>
      <c r="EQ336" s="226"/>
      <c r="ER336" s="226"/>
      <c r="ES336" s="226"/>
      <c r="ET336" s="226"/>
      <c r="EU336" s="226"/>
      <c r="EV336" s="226"/>
      <c r="EW336" s="226"/>
      <c r="EX336" s="226"/>
      <c r="EY336" s="226"/>
      <c r="EZ336" s="226"/>
      <c r="FA336" s="226"/>
      <c r="FB336" s="226"/>
      <c r="FC336" s="226"/>
      <c r="FD336" s="226"/>
      <c r="FE336" s="226"/>
      <c r="FF336" s="226"/>
      <c r="FG336" s="226"/>
      <c r="FH336" s="226"/>
      <c r="FI336" s="226"/>
      <c r="FJ336" s="226"/>
      <c r="FK336" s="226"/>
      <c r="FL336" s="226"/>
      <c r="FM336" s="226"/>
      <c r="FN336" s="226"/>
      <c r="FO336" s="226"/>
      <c r="FP336" s="226"/>
      <c r="FQ336" s="226"/>
      <c r="FR336" s="226"/>
      <c r="FS336" s="226"/>
      <c r="FT336" s="226"/>
      <c r="FU336" s="226"/>
      <c r="FV336" s="226"/>
      <c r="FW336" s="226"/>
      <c r="FX336" s="226"/>
      <c r="FY336" s="226"/>
      <c r="FZ336" s="226"/>
      <c r="GA336" s="226"/>
      <c r="GB336" s="226"/>
      <c r="GC336" s="226"/>
      <c r="GD336" s="226"/>
      <c r="GE336" s="226"/>
      <c r="GF336" s="226"/>
      <c r="GG336" s="226"/>
      <c r="GH336" s="226"/>
      <c r="GI336" s="226"/>
      <c r="GJ336" s="226"/>
      <c r="GK336" s="226"/>
      <c r="GL336" s="226"/>
      <c r="GM336" s="226"/>
      <c r="GN336" s="226"/>
      <c r="GO336" s="226"/>
      <c r="GP336" s="226"/>
      <c r="GQ336" s="226"/>
      <c r="GR336" s="226"/>
      <c r="GS336" s="226"/>
      <c r="GT336" s="226"/>
      <c r="GU336" s="226"/>
      <c r="GV336" s="226"/>
      <c r="GW336" s="226"/>
      <c r="GX336" s="226"/>
      <c r="GY336" s="226"/>
      <c r="GZ336" s="226"/>
      <c r="HA336" s="226"/>
      <c r="HB336" s="226"/>
      <c r="HC336" s="226"/>
      <c r="HD336" s="226"/>
      <c r="HE336" s="226"/>
      <c r="HF336" s="226"/>
      <c r="HG336" s="226"/>
      <c r="HH336" s="226"/>
      <c r="HI336" s="226"/>
      <c r="HJ336" s="226"/>
      <c r="HK336" s="226"/>
      <c r="HL336" s="226"/>
      <c r="HM336" s="226"/>
      <c r="HN336" s="226"/>
      <c r="HO336" s="226"/>
      <c r="HP336" s="226"/>
      <c r="HQ336" s="226"/>
      <c r="HR336" s="226"/>
      <c r="HS336" s="226"/>
      <c r="HT336" s="226"/>
      <c r="HU336" s="226"/>
      <c r="HV336" s="226"/>
      <c r="HW336" s="226"/>
      <c r="HX336" s="226"/>
      <c r="HY336" s="226"/>
      <c r="HZ336" s="226"/>
      <c r="IA336" s="226"/>
      <c r="IB336" s="226"/>
      <c r="IC336" s="226"/>
      <c r="ID336" s="226"/>
      <c r="IE336" s="226"/>
      <c r="IF336" s="226"/>
      <c r="IG336" s="226"/>
      <c r="IH336" s="226"/>
      <c r="II336" s="226"/>
      <c r="IJ336" s="226"/>
      <c r="IK336" s="226"/>
      <c r="IL336" s="226"/>
      <c r="IM336" s="226"/>
      <c r="IN336" s="226"/>
      <c r="IO336" s="226"/>
      <c r="IP336" s="226"/>
      <c r="IQ336" s="226"/>
      <c r="IR336" s="226"/>
      <c r="IS336" s="226"/>
      <c r="IT336" s="226"/>
      <c r="IU336" s="226"/>
      <c r="IV336" s="226"/>
    </row>
    <row r="337" spans="1:15" s="3" customFormat="1" ht="28.5">
      <c r="A337" s="223"/>
      <c r="B337" s="224"/>
      <c r="C337" s="244" t="s">
        <v>253</v>
      </c>
      <c r="D337" s="229" t="s">
        <v>7</v>
      </c>
      <c r="E337" s="228">
        <v>5</v>
      </c>
      <c r="F337" s="224"/>
      <c r="G337" s="224"/>
      <c r="H337" s="224"/>
      <c r="I337" s="224"/>
      <c r="J337" s="227"/>
      <c r="K337" s="224"/>
      <c r="L337" s="227"/>
      <c r="M337" s="227"/>
      <c r="N337" s="18"/>
      <c r="O337" s="18"/>
    </row>
    <row r="338" spans="1:13" s="226" customFormat="1" ht="14.25">
      <c r="A338" s="223"/>
      <c r="B338" s="228"/>
      <c r="C338" s="224" t="s">
        <v>5</v>
      </c>
      <c r="D338" s="224"/>
      <c r="E338" s="224"/>
      <c r="F338" s="224"/>
      <c r="G338" s="224"/>
      <c r="H338" s="225"/>
      <c r="I338" s="224"/>
      <c r="J338" s="225"/>
      <c r="K338" s="224"/>
      <c r="L338" s="225"/>
      <c r="M338" s="225"/>
    </row>
    <row r="339" spans="1:13" s="230" customFormat="1" ht="14.25">
      <c r="A339" s="229"/>
      <c r="B339" s="228"/>
      <c r="C339" s="224" t="s">
        <v>237</v>
      </c>
      <c r="D339" s="229" t="s">
        <v>7</v>
      </c>
      <c r="E339" s="228">
        <v>75</v>
      </c>
      <c r="F339" s="228"/>
      <c r="G339" s="229"/>
      <c r="H339" s="225"/>
      <c r="I339" s="229"/>
      <c r="J339" s="225"/>
      <c r="K339" s="229"/>
      <c r="L339" s="225"/>
      <c r="M339" s="225"/>
    </row>
    <row r="340" spans="1:13" s="230" customFormat="1" ht="14.25">
      <c r="A340" s="229"/>
      <c r="B340" s="224"/>
      <c r="C340" s="224" t="s">
        <v>239</v>
      </c>
      <c r="D340" s="229"/>
      <c r="E340" s="228"/>
      <c r="F340" s="228"/>
      <c r="G340" s="229"/>
      <c r="H340" s="225"/>
      <c r="I340" s="229"/>
      <c r="J340" s="225"/>
      <c r="K340" s="229"/>
      <c r="L340" s="225"/>
      <c r="M340" s="225"/>
    </row>
    <row r="341" spans="1:14" s="230" customFormat="1" ht="14.25">
      <c r="A341" s="229"/>
      <c r="B341" s="224"/>
      <c r="C341" s="224" t="s">
        <v>254</v>
      </c>
      <c r="D341" s="229"/>
      <c r="E341" s="228"/>
      <c r="F341" s="228"/>
      <c r="G341" s="229"/>
      <c r="H341" s="225"/>
      <c r="I341" s="229"/>
      <c r="J341" s="225"/>
      <c r="K341" s="229"/>
      <c r="L341" s="225"/>
      <c r="M341" s="180"/>
      <c r="N341" s="226"/>
    </row>
    <row r="343" spans="1:13" s="230" customFormat="1" ht="14.25">
      <c r="A343" s="229"/>
      <c r="B343" s="224"/>
      <c r="C343" s="224" t="s">
        <v>238</v>
      </c>
      <c r="D343" s="229"/>
      <c r="E343" s="228"/>
      <c r="F343" s="228"/>
      <c r="G343" s="229"/>
      <c r="H343" s="225"/>
      <c r="I343" s="229"/>
      <c r="J343" s="225"/>
      <c r="K343" s="229"/>
      <c r="L343" s="225"/>
      <c r="M343" s="225"/>
    </row>
    <row r="344" spans="1:13" s="230" customFormat="1" ht="14.25">
      <c r="A344" s="229"/>
      <c r="B344" s="224"/>
      <c r="C344" s="224" t="s">
        <v>255</v>
      </c>
      <c r="D344" s="229" t="s">
        <v>7</v>
      </c>
      <c r="E344" s="228">
        <v>3</v>
      </c>
      <c r="F344" s="228"/>
      <c r="G344" s="229"/>
      <c r="H344" s="225"/>
      <c r="I344" s="229"/>
      <c r="J344" s="225"/>
      <c r="K344" s="229"/>
      <c r="L344" s="225"/>
      <c r="M344" s="225"/>
    </row>
    <row r="345" spans="1:13" s="226" customFormat="1" ht="14.25">
      <c r="A345" s="223"/>
      <c r="B345" s="228"/>
      <c r="C345" s="224" t="s">
        <v>5</v>
      </c>
      <c r="D345" s="224"/>
      <c r="E345" s="224"/>
      <c r="F345" s="224"/>
      <c r="G345" s="224"/>
      <c r="H345" s="225"/>
      <c r="I345" s="224"/>
      <c r="J345" s="225"/>
      <c r="K345" s="224"/>
      <c r="L345" s="225"/>
      <c r="M345" s="225"/>
    </row>
    <row r="346" spans="1:14" s="230" customFormat="1" ht="14.25">
      <c r="A346" s="229"/>
      <c r="B346" s="224"/>
      <c r="C346" s="224" t="s">
        <v>17</v>
      </c>
      <c r="D346" s="229" t="s">
        <v>7</v>
      </c>
      <c r="E346" s="228">
        <v>18</v>
      </c>
      <c r="F346" s="228"/>
      <c r="G346" s="229"/>
      <c r="H346" s="225"/>
      <c r="I346" s="229"/>
      <c r="J346" s="225"/>
      <c r="K346" s="229"/>
      <c r="L346" s="225"/>
      <c r="M346" s="225"/>
      <c r="N346" s="226"/>
    </row>
    <row r="347" spans="1:13" s="226" customFormat="1" ht="14.25">
      <c r="A347" s="223"/>
      <c r="B347" s="228"/>
      <c r="C347" s="224" t="s">
        <v>5</v>
      </c>
      <c r="D347" s="224"/>
      <c r="E347" s="224"/>
      <c r="F347" s="224"/>
      <c r="G347" s="224"/>
      <c r="H347" s="225"/>
      <c r="I347" s="224"/>
      <c r="J347" s="225"/>
      <c r="K347" s="224"/>
      <c r="L347" s="225"/>
      <c r="M347" s="225"/>
    </row>
    <row r="349" spans="4:5" ht="13.5" customHeight="1">
      <c r="D349" s="281"/>
      <c r="E349" s="281"/>
    </row>
  </sheetData>
  <sheetProtection/>
  <protectedRanges>
    <protectedRange sqref="N13:N15" name="Range1_1_1_2_1_1"/>
    <protectedRange sqref="E33:E34 N33:N34" name="Range1_1_1_2_1_1_1"/>
    <protectedRange sqref="E68:E75 N68:N75" name="Range1_1_1_2_1_3"/>
    <protectedRange sqref="G79 F77 G84" name="Range1_1_2_1"/>
    <protectedRange sqref="F94" name="Range1_1_2_1_2_1"/>
    <protectedRange sqref="G96 G161" name="Range1_1_2_1_2_1_1"/>
    <protectedRange sqref="O100:O102 G102 O104:O108 G108 O110:O114 G114 O116:O120 O122:O123 G120" name="Range1_1_2"/>
    <protectedRange sqref="N198:N199 N195:N196 N215:N216 N212:N213 N301:N302 N298:N299" name="Range1_1_1_2_2"/>
  </protectedRanges>
  <mergeCells count="79">
    <mergeCell ref="A331:A335"/>
    <mergeCell ref="D349:E349"/>
    <mergeCell ref="A319:A321"/>
    <mergeCell ref="A322:A324"/>
    <mergeCell ref="A325:A327"/>
    <mergeCell ref="A328:A330"/>
    <mergeCell ref="A303:A307"/>
    <mergeCell ref="A316:A318"/>
    <mergeCell ref="A315:F315"/>
    <mergeCell ref="A289:F289"/>
    <mergeCell ref="A290:F290"/>
    <mergeCell ref="A292:A297"/>
    <mergeCell ref="A298:A302"/>
    <mergeCell ref="A291:G291"/>
    <mergeCell ref="A218:A228"/>
    <mergeCell ref="A217:F217"/>
    <mergeCell ref="A229:A231"/>
    <mergeCell ref="A8:F8"/>
    <mergeCell ref="A187:A194"/>
    <mergeCell ref="A28:A31"/>
    <mergeCell ref="A33:A34"/>
    <mergeCell ref="A165:A168"/>
    <mergeCell ref="A137:A141"/>
    <mergeCell ref="A142:A147"/>
    <mergeCell ref="A1:M1"/>
    <mergeCell ref="A2:M2"/>
    <mergeCell ref="A3:C3"/>
    <mergeCell ref="K3:L3"/>
    <mergeCell ref="C4:M4"/>
    <mergeCell ref="A5:A6"/>
    <mergeCell ref="M5:M6"/>
    <mergeCell ref="E5:F5"/>
    <mergeCell ref="K5:L5"/>
    <mergeCell ref="G5:H5"/>
    <mergeCell ref="I5:J5"/>
    <mergeCell ref="D5:D6"/>
    <mergeCell ref="A36:F36"/>
    <mergeCell ref="A126:A136"/>
    <mergeCell ref="A68:A75"/>
    <mergeCell ref="A148:A152"/>
    <mergeCell ref="A23:A26"/>
    <mergeCell ref="A9:F9"/>
    <mergeCell ref="A35:F35"/>
    <mergeCell ref="A100:A105"/>
    <mergeCell ref="A153:A158"/>
    <mergeCell ref="A37:A39"/>
    <mergeCell ref="A40:A42"/>
    <mergeCell ref="A48:A58"/>
    <mergeCell ref="B5:B6"/>
    <mergeCell ref="C5:C6"/>
    <mergeCell ref="A43:A47"/>
    <mergeCell ref="A13:A15"/>
    <mergeCell ref="A16:A19"/>
    <mergeCell ref="A21:F21"/>
    <mergeCell ref="A125:F125"/>
    <mergeCell ref="A118:A123"/>
    <mergeCell ref="A59:A63"/>
    <mergeCell ref="A106:A111"/>
    <mergeCell ref="A64:A67"/>
    <mergeCell ref="A77:A81"/>
    <mergeCell ref="A212:A216"/>
    <mergeCell ref="A82:A86"/>
    <mergeCell ref="A88:A93"/>
    <mergeCell ref="A94:A99"/>
    <mergeCell ref="A112:A117"/>
    <mergeCell ref="A201:A205"/>
    <mergeCell ref="A206:A208"/>
    <mergeCell ref="A159:A164"/>
    <mergeCell ref="A172:A186"/>
    <mergeCell ref="A195:A199"/>
    <mergeCell ref="A239:F239"/>
    <mergeCell ref="A240:F240"/>
    <mergeCell ref="A279:A281"/>
    <mergeCell ref="A241:A246"/>
    <mergeCell ref="A247:A254"/>
    <mergeCell ref="A255:A262"/>
    <mergeCell ref="A263:A266"/>
    <mergeCell ref="A267:A271"/>
    <mergeCell ref="A272:A278"/>
  </mergeCells>
  <printOptions/>
  <pageMargins left="0.25" right="0.25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2017-12-27T10:54:21Z</cp:lastPrinted>
  <dcterms:created xsi:type="dcterms:W3CDTF">2006-09-28T05:33:49Z</dcterms:created>
  <dcterms:modified xsi:type="dcterms:W3CDTF">2018-07-04T12:26:20Z</dcterms:modified>
  <cp:category/>
  <cp:version/>
  <cp:contentType/>
  <cp:contentStatus/>
</cp:coreProperties>
</file>