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1730" tabRatio="699"/>
  </bookViews>
  <sheets>
    <sheet name="სანიაღვრე" sheetId="32" r:id="rId1"/>
  </sheets>
  <definedNames>
    <definedName name="_xlnm.Print_Area" localSheetId="0">სანიაღვრე!$A$1:$G$55</definedName>
  </definedNames>
  <calcPr calcId="145621"/>
</workbook>
</file>

<file path=xl/calcChain.xml><?xml version="1.0" encoding="utf-8"?>
<calcChain xmlns="http://schemas.openxmlformats.org/spreadsheetml/2006/main">
  <c r="E6" i="32" l="1"/>
  <c r="E34" i="32" l="1"/>
  <c r="E30" i="32"/>
  <c r="E17" i="32"/>
  <c r="E13" i="32"/>
  <c r="E12" i="32" l="1"/>
  <c r="E11" i="32"/>
  <c r="E46" i="32" l="1"/>
  <c r="E7" i="32"/>
  <c r="E41" i="32" l="1"/>
  <c r="E47" i="32"/>
  <c r="E44" i="32"/>
  <c r="E45" i="32"/>
  <c r="E35" i="32"/>
  <c r="E36" i="32"/>
  <c r="E40" i="32" l="1"/>
  <c r="E42" i="32" l="1"/>
  <c r="E22" i="32" l="1"/>
  <c r="E27" i="32"/>
  <c r="E29" i="32" l="1"/>
  <c r="E23" i="32"/>
  <c r="E24" i="32"/>
  <c r="E25" i="32"/>
  <c r="E26" i="32"/>
  <c r="E28" i="32" l="1"/>
  <c r="E32" i="32" l="1"/>
  <c r="E15" i="32"/>
  <c r="E9" i="32"/>
  <c r="E16" i="32" l="1"/>
  <c r="E33" i="32"/>
  <c r="E8" i="32"/>
  <c r="E14" i="32"/>
  <c r="E18" i="32"/>
  <c r="E21" i="32"/>
  <c r="E31" i="32"/>
</calcChain>
</file>

<file path=xl/sharedStrings.xml><?xml version="1.0" encoding="utf-8"?>
<sst xmlns="http://schemas.openxmlformats.org/spreadsheetml/2006/main" count="101" uniqueCount="69">
  <si>
    <t>jami</t>
  </si>
  <si>
    <t>lari</t>
  </si>
  <si>
    <t>m/sT</t>
  </si>
  <si>
    <t>samuSaos dasaxeleba</t>
  </si>
  <si>
    <t>#</t>
  </si>
  <si>
    <t>k/sT</t>
  </si>
  <si>
    <t>raodenoba</t>
  </si>
  <si>
    <t>Sromis danaxarji</t>
  </si>
  <si>
    <t>sxva masalebi</t>
  </si>
  <si>
    <t>sxva manqanebi</t>
  </si>
  <si>
    <t>grZ.m</t>
  </si>
  <si>
    <t>m2</t>
  </si>
  <si>
    <t>ganzomilebis 
erTeuli</t>
  </si>
  <si>
    <t>ganzomilebis erTeulze</t>
  </si>
  <si>
    <t>saproeqto monacemze</t>
  </si>
  <si>
    <t>erT. fasi</t>
  </si>
  <si>
    <t xml:space="preserve">Sromis danaxarji  </t>
  </si>
  <si>
    <t>t</t>
  </si>
  <si>
    <t>1000 m3</t>
  </si>
  <si>
    <t>zednadebi xarjebi</t>
  </si>
  <si>
    <t>gegmiuri dagroveba</t>
  </si>
  <si>
    <t xml:space="preserve">eqskavatori CamCis moculoba V=0.15 m3  </t>
  </si>
  <si>
    <t xml:space="preserve"> sxva manqanebi </t>
  </si>
  <si>
    <t xml:space="preserve"> Sromis danaxarji </t>
  </si>
  <si>
    <t xml:space="preserve">Sromis danaxarji </t>
  </si>
  <si>
    <t>betoni В-18.5</t>
  </si>
  <si>
    <t xml:space="preserve">ficari Camoganili III xarisxis 25-32 mm </t>
  </si>
  <si>
    <t xml:space="preserve"> ficari Camoganili III xarisxis 40 mm</t>
  </si>
  <si>
    <t xml:space="preserve"> sxvamasala </t>
  </si>
  <si>
    <t xml:space="preserve"> Sromis danaxarji</t>
  </si>
  <si>
    <t>qviSa-xreSi</t>
  </si>
  <si>
    <t>gruntis gatana 1 km-ze</t>
  </si>
  <si>
    <t>qviSa-xreSis transportireba 5 km</t>
  </si>
  <si>
    <t>man</t>
  </si>
  <si>
    <t>კგ</t>
  </si>
  <si>
    <t>eleqtrodi</t>
  </si>
  <si>
    <t>ტ</t>
  </si>
  <si>
    <t>arxis dafarva liTonis konstruqciebiT /cxauriT/ 32 grZ.m-ze</t>
  </si>
  <si>
    <t>100 m3</t>
  </si>
  <si>
    <t xml:space="preserve"> avtogreideri saSualo tipis 79 kvt. (108 cx.Z) </t>
  </si>
  <si>
    <t>m3</t>
  </si>
  <si>
    <t xml:space="preserve">sasaflaos mimdebare teritoriis safuZvlis momzadeba wvril fraqciuli RorRiT </t>
  </si>
  <si>
    <t xml:space="preserve">q..xobSi sasaflaos centralur SesasvlelTan saniaRvre arxis mowyobis  samuSaoebi </t>
  </si>
  <si>
    <t xml:space="preserve">SromiTi danaxarjebi </t>
  </si>
  <si>
    <t>kac/sT</t>
  </si>
  <si>
    <t>qviSa-xreSis transportireba 1 km</t>
  </si>
  <si>
    <t xml:space="preserve">qviSa-xreSis baliSis mowyoba arxis mosawyobadM 68X2X0.7X0.1 </t>
  </si>
  <si>
    <t>betonis arxis ferdoebisa da Ziris moSandakeba xeliT</t>
  </si>
  <si>
    <t>betonis arxis mowyoba monoliTuri betoniT В-18.5  68(0.10*0,7+0,4*0,15*2)</t>
  </si>
  <si>
    <t>betonis transportireba 1 km-ze</t>
  </si>
  <si>
    <t>masalebis transportireba 1 km-ze</t>
  </si>
  <si>
    <t>kuTxovani 45*45*5</t>
  </si>
  <si>
    <t>kuTxovani 40*40*4</t>
  </si>
  <si>
    <t>zolana 40*4</t>
  </si>
  <si>
    <t>RorRis transportireba 1 km</t>
  </si>
  <si>
    <t>RorRi 5-40mm</t>
  </si>
  <si>
    <r>
      <t xml:space="preserve">sasaflaos centralur SesasvlelTan  betonis arxis  mosawyobad gruntis damuSaveba eqskavatoriT  </t>
    </r>
    <r>
      <rPr>
        <b/>
        <sz val="10"/>
        <rFont val="Arial"/>
        <family val="2"/>
        <charset val="204"/>
      </rPr>
      <t xml:space="preserve">V=0.15 </t>
    </r>
    <r>
      <rPr>
        <b/>
        <sz val="10"/>
        <rFont val="AcadNusx"/>
      </rPr>
      <t>m</t>
    </r>
    <r>
      <rPr>
        <b/>
        <vertAlign val="superscript"/>
        <sz val="10"/>
        <rFont val="AcadNusx"/>
      </rPr>
      <t>3</t>
    </r>
    <r>
      <rPr>
        <b/>
        <sz val="10"/>
        <rFont val="AcadNusx"/>
      </rPr>
      <t xml:space="preserve"> 68X0.90X0.60 avtoTviTmclelze datvirTviT</t>
    </r>
  </si>
  <si>
    <r>
      <t xml:space="preserve"> 10m</t>
    </r>
    <r>
      <rPr>
        <b/>
        <vertAlign val="superscript"/>
        <sz val="10"/>
        <rFont val="AcadNusx"/>
      </rPr>
      <t>3</t>
    </r>
  </si>
  <si>
    <r>
      <t xml:space="preserve"> m</t>
    </r>
    <r>
      <rPr>
        <vertAlign val="superscript"/>
        <sz val="10"/>
        <rFont val="AcadNusx"/>
      </rPr>
      <t>3</t>
    </r>
  </si>
  <si>
    <r>
      <t>100m</t>
    </r>
    <r>
      <rPr>
        <b/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</si>
  <si>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</si>
  <si>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t>betonis arxis gverdulebis Sevseba qviSa-xreSiT</t>
  </si>
  <si>
    <t xml:space="preserve"> xarjTaRricxva</t>
  </si>
  <si>
    <t>armatura d-10 mm</t>
  </si>
  <si>
    <t>armatura d-6 mm</t>
  </si>
  <si>
    <t>sayalibe fari 25-40 mm</t>
  </si>
  <si>
    <t xml:space="preserve">Zelaki III xarisxis 40-60 mm  </t>
  </si>
  <si>
    <t xml:space="preserve">jami </t>
  </si>
  <si>
    <t>გაუთვალისწინებელი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</si>
</sst>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0.0000"/>
    <numFmt numFmtId="166" formatCode="0.0"/>
    <numFmt numFmtId="167" formatCode="0.000"/>
    <numFmt numFmtId="168" formatCode="0.00000"/>
    <numFmt numFmtId="169" formatCode="0.000000"/>
    <numFmt numFmtId="170" formatCode="#,##0.00000"/>
    <numFmt numFmtId="171" formatCode="#,##0.0000"/>
    <numFmt numFmtId="172" formatCode="#,##0.000_ ;\-#,##0.000\ "/>
    <numFmt numFmtId="173" formatCode="_-* #,##0.0000_-;\-* #,##0.0000_-;_-* &quot;-&quot;??_-;_-@_-"/>
    <numFmt numFmtId="174" formatCode="_-* #,##0.00000_-;\-* #,##0.00000_-;_-* &quot;-&quot;??_-;_-@_-"/>
  </numFmts>
  <fonts count="38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204"/>
      <scheme val="minor"/>
    </font>
    <font>
      <sz val="10"/>
      <name val="Arial Cyr"/>
      <family val="2"/>
      <charset val="204"/>
    </font>
    <font>
      <sz val="11"/>
      <name val="AcadNusx"/>
    </font>
    <font>
      <sz val="10"/>
      <name val="AcadNusx"/>
    </font>
    <font>
      <sz val="11"/>
      <color theme="1"/>
      <name val="Sylfaen"/>
      <family val="2"/>
      <charset val="204"/>
      <scheme val="minor"/>
    </font>
    <font>
      <b/>
      <sz val="10"/>
      <name val="AcadNusx"/>
    </font>
    <font>
      <b/>
      <sz val="10"/>
      <name val="AcadMtavr"/>
    </font>
    <font>
      <sz val="10"/>
      <name val="Arial Cyr"/>
      <charset val="1"/>
    </font>
    <font>
      <sz val="12"/>
      <name val="AcadNusx"/>
    </font>
    <font>
      <b/>
      <sz val="9"/>
      <name val="AcadNusx"/>
    </font>
    <font>
      <sz val="9"/>
      <name val="AcadNusx"/>
    </font>
    <font>
      <sz val="10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10"/>
      <color theme="1"/>
      <name val="AcadNusx"/>
    </font>
    <font>
      <sz val="7"/>
      <name val="AcadNusx"/>
    </font>
    <font>
      <sz val="8"/>
      <color theme="1"/>
      <name val="Sylfaen"/>
      <family val="2"/>
      <scheme val="minor"/>
    </font>
    <font>
      <b/>
      <sz val="11"/>
      <color theme="1"/>
      <name val="AcadNusx"/>
    </font>
    <font>
      <b/>
      <sz val="9"/>
      <name val="Sylfaen"/>
      <family val="1"/>
      <charset val="204"/>
      <scheme val="major"/>
    </font>
    <font>
      <sz val="9"/>
      <name val="Sylfaen"/>
      <family val="2"/>
      <charset val="204"/>
      <scheme val="minor"/>
    </font>
    <font>
      <sz val="9"/>
      <color theme="1"/>
      <name val="Sylfaen"/>
      <family val="2"/>
      <charset val="204"/>
      <scheme val="minor"/>
    </font>
    <font>
      <b/>
      <sz val="9"/>
      <name val="Sylfaen"/>
      <family val="2"/>
      <charset val="204"/>
      <scheme val="minor"/>
    </font>
    <font>
      <sz val="7"/>
      <color theme="1"/>
      <name val="AcadNusx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vertAlign val="superscript"/>
      <sz val="10"/>
      <name val="AcadNusx"/>
    </font>
    <font>
      <sz val="10"/>
      <color theme="1"/>
      <name val="AcadNusx"/>
    </font>
    <font>
      <b/>
      <sz val="10"/>
      <color rgb="FFFF0000"/>
      <name val="AcadNusx"/>
    </font>
    <font>
      <b/>
      <sz val="10"/>
      <color theme="1"/>
      <name val="Sylfaen"/>
      <family val="1"/>
      <charset val="204"/>
      <scheme val="major"/>
    </font>
    <font>
      <vertAlign val="superscript"/>
      <sz val="10"/>
      <name val="AcadNusx"/>
    </font>
    <font>
      <sz val="10"/>
      <name val="Sylfaen"/>
      <family val="2"/>
      <charset val="204"/>
      <scheme val="minor"/>
    </font>
    <font>
      <b/>
      <sz val="10"/>
      <name val="Sylfaen"/>
      <family val="2"/>
      <charset val="204"/>
      <scheme val="minor"/>
    </font>
    <font>
      <b/>
      <sz val="10"/>
      <color theme="1"/>
      <name val="Sylfaen"/>
      <family val="2"/>
      <charset val="204"/>
      <scheme val="minor"/>
    </font>
    <font>
      <sz val="10"/>
      <color theme="1"/>
      <name val="Sylfaen"/>
      <family val="2"/>
      <charset val="204"/>
      <scheme val="minor"/>
    </font>
    <font>
      <sz val="10"/>
      <color rgb="FFFF0000"/>
      <name val="AcadNusx"/>
    </font>
    <font>
      <sz val="10"/>
      <name val="Calibri"/>
      <family val="2"/>
      <charset val="204"/>
    </font>
    <font>
      <b/>
      <sz val="10"/>
      <color theme="1"/>
      <name val="Sylfaen"/>
      <family val="2"/>
      <scheme val="minor"/>
    </font>
    <font>
      <b/>
      <sz val="10"/>
      <color theme="1"/>
      <name val="AcadMtav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13" fillId="0" borderId="0"/>
    <xf numFmtId="0" fontId="5" fillId="0" borderId="0"/>
    <xf numFmtId="164" fontId="23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0" xfId="0" applyFill="1"/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2" applyFont="1"/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right" vertical="center" wrapText="1"/>
    </xf>
    <xf numFmtId="2" fontId="11" fillId="2" borderId="0" xfId="0" applyNumberFormat="1" applyFont="1" applyFill="1" applyBorder="1" applyAlignment="1">
      <alignment horizontal="right"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166" fontId="18" fillId="2" borderId="0" xfId="0" applyNumberFormat="1" applyFont="1" applyFill="1" applyBorder="1" applyAlignment="1">
      <alignment horizontal="right" vertical="center" wrapText="1"/>
    </xf>
    <xf numFmtId="2" fontId="19" fillId="2" borderId="0" xfId="0" applyNumberFormat="1" applyFont="1" applyFill="1" applyBorder="1" applyAlignment="1">
      <alignment horizontal="right" vertical="center" wrapText="1"/>
    </xf>
    <xf numFmtId="2" fontId="19" fillId="2" borderId="0" xfId="0" applyNumberFormat="1" applyFont="1" applyFill="1" applyBorder="1" applyAlignment="1">
      <alignment vertical="center" wrapText="1"/>
    </xf>
    <xf numFmtId="166" fontId="19" fillId="2" borderId="0" xfId="0" applyNumberFormat="1" applyFont="1" applyFill="1" applyBorder="1" applyAlignment="1">
      <alignment horizontal="right" vertical="center" wrapText="1"/>
    </xf>
    <xf numFmtId="2" fontId="21" fillId="2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10" fillId="2" borderId="0" xfId="0" applyNumberFormat="1" applyFont="1" applyFill="1" applyBorder="1" applyAlignment="1">
      <alignment vertical="center" wrapText="1"/>
    </xf>
    <xf numFmtId="4" fontId="10" fillId="2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1" fillId="2" borderId="0" xfId="2" applyNumberFormat="1" applyFont="1" applyFill="1" applyBorder="1" applyAlignment="1">
      <alignment horizontal="center" vertical="center" wrapText="1"/>
    </xf>
    <xf numFmtId="3" fontId="11" fillId="2" borderId="0" xfId="2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2" fontId="6" fillId="2" borderId="1" xfId="0" applyNumberFormat="1" applyFont="1" applyFill="1" applyBorder="1" applyAlignment="1">
      <alignment horizontal="center" vertical="center"/>
    </xf>
    <xf numFmtId="174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72" fontId="4" fillId="2" borderId="1" xfId="0" applyNumberFormat="1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NumberFormat="1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justify" vertical="center"/>
    </xf>
    <xf numFmtId="0" fontId="27" fillId="2" borderId="1" xfId="4" applyFont="1" applyFill="1" applyBorder="1" applyAlignment="1">
      <alignment horizontal="center" vertical="center" wrapText="1"/>
    </xf>
    <xf numFmtId="165" fontId="6" fillId="2" borderId="1" xfId="5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vertical="center"/>
    </xf>
    <xf numFmtId="171" fontId="30" fillId="2" borderId="1" xfId="0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169" fontId="31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justify"/>
    </xf>
    <xf numFmtId="0" fontId="33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4" fillId="2" borderId="1" xfId="0" applyFont="1" applyFill="1" applyBorder="1" applyAlignment="1">
      <alignment horizontal="center" wrapText="1"/>
    </xf>
    <xf numFmtId="170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/>
    </xf>
    <xf numFmtId="171" fontId="35" fillId="2" borderId="1" xfId="4" applyNumberFormat="1" applyFont="1" applyFill="1" applyBorder="1" applyAlignment="1">
      <alignment horizontal="center" vertical="center" wrapText="1"/>
    </xf>
    <xf numFmtId="2" fontId="35" fillId="2" borderId="1" xfId="4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168" fontId="31" fillId="2" borderId="1" xfId="2" applyNumberFormat="1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3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/>
    <xf numFmtId="0" fontId="4" fillId="2" borderId="1" xfId="0" applyNumberFormat="1" applyFont="1" applyFill="1" applyBorder="1" applyAlignment="1">
      <alignment horizontal="left" vertical="justify"/>
    </xf>
    <xf numFmtId="0" fontId="4" fillId="2" borderId="1" xfId="0" applyNumberFormat="1" applyFont="1" applyFill="1" applyBorder="1" applyAlignment="1">
      <alignment horizontal="left" vertical="center"/>
    </xf>
    <xf numFmtId="2" fontId="4" fillId="2" borderId="1" xfId="4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9" fontId="36" fillId="0" borderId="1" xfId="0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1" fillId="0" borderId="1" xfId="2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 wrapText="1"/>
    </xf>
  </cellXfs>
  <cellStyles count="9">
    <cellStyle name="Normal 2" xfId="1"/>
    <cellStyle name="Normal 2 2" xfId="8"/>
    <cellStyle name="Normal 3" xfId="6"/>
    <cellStyle name="Обычный 2" xfId="2"/>
    <cellStyle name="Обычный 2 2" xfId="3"/>
    <cellStyle name="Обычный 3" xfId="5"/>
    <cellStyle name="მძიმე 2" xfId="7"/>
    <cellStyle name="ჩვეულებრივი" xfId="0" builtinId="0"/>
    <cellStyle name="ჩვეულებრივი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topLeftCell="A44" zoomScale="130" zoomScaleNormal="130" zoomScaleSheetLayoutView="130" workbookViewId="0">
      <selection activeCell="A55" sqref="A55:XFD55"/>
    </sheetView>
  </sheetViews>
  <sheetFormatPr defaultRowHeight="15"/>
  <cols>
    <col min="1" max="1" width="3.125" customWidth="1"/>
    <col min="2" max="2" width="34.125" customWidth="1"/>
    <col min="3" max="3" width="10.125" customWidth="1"/>
    <col min="4" max="4" width="11.25" customWidth="1"/>
    <col min="5" max="5" width="11.75" customWidth="1"/>
    <col min="6" max="6" width="8.875" customWidth="1"/>
    <col min="7" max="7" width="10.625" customWidth="1"/>
    <col min="8" max="8" width="11.625" style="1" customWidth="1"/>
    <col min="9" max="15" width="9.125" style="1"/>
  </cols>
  <sheetData>
    <row r="1" spans="1:15" s="3" customFormat="1" ht="24" customHeight="1">
      <c r="A1" s="123" t="s">
        <v>42</v>
      </c>
      <c r="B1" s="123"/>
      <c r="C1" s="123"/>
      <c r="D1" s="123"/>
      <c r="E1" s="123"/>
      <c r="F1" s="123"/>
      <c r="G1" s="123"/>
      <c r="H1" s="22"/>
      <c r="I1" s="22"/>
      <c r="J1" s="22"/>
      <c r="K1" s="22"/>
      <c r="L1" s="22"/>
      <c r="M1" s="22"/>
      <c r="N1" s="22"/>
      <c r="O1" s="22"/>
    </row>
    <row r="2" spans="1:15" s="4" customFormat="1" ht="24" customHeight="1">
      <c r="A2" s="124" t="s">
        <v>62</v>
      </c>
      <c r="B2" s="124"/>
      <c r="C2" s="124"/>
      <c r="D2" s="124"/>
      <c r="E2" s="124"/>
      <c r="F2" s="124"/>
      <c r="G2" s="124"/>
      <c r="H2" s="124"/>
      <c r="I2" s="23"/>
      <c r="J2" s="23"/>
      <c r="K2" s="23"/>
      <c r="L2" s="23"/>
      <c r="M2" s="23"/>
      <c r="N2" s="23"/>
      <c r="O2" s="23"/>
    </row>
    <row r="3" spans="1:15" s="5" customFormat="1" ht="12.75">
      <c r="A3" s="125" t="s">
        <v>4</v>
      </c>
      <c r="B3" s="125" t="s">
        <v>3</v>
      </c>
      <c r="C3" s="126" t="s">
        <v>12</v>
      </c>
      <c r="D3" s="128" t="s">
        <v>6</v>
      </c>
      <c r="E3" s="128"/>
      <c r="F3" s="121" t="s">
        <v>15</v>
      </c>
      <c r="G3" s="121" t="s">
        <v>0</v>
      </c>
      <c r="H3" s="24"/>
      <c r="I3" s="24"/>
      <c r="J3" s="24"/>
      <c r="K3" s="24"/>
      <c r="L3" s="24"/>
      <c r="M3" s="24"/>
      <c r="N3" s="24"/>
      <c r="O3" s="24"/>
    </row>
    <row r="4" spans="1:15" s="5" customFormat="1" ht="18">
      <c r="A4" s="125"/>
      <c r="B4" s="125"/>
      <c r="C4" s="127"/>
      <c r="D4" s="28" t="s">
        <v>13</v>
      </c>
      <c r="E4" s="29" t="s">
        <v>14</v>
      </c>
      <c r="F4" s="121"/>
      <c r="G4" s="121"/>
      <c r="H4" s="24"/>
      <c r="I4" s="24"/>
      <c r="J4" s="24"/>
      <c r="K4" s="24"/>
      <c r="L4" s="24"/>
      <c r="M4" s="24"/>
      <c r="N4" s="24"/>
      <c r="O4" s="24"/>
    </row>
    <row r="5" spans="1:15" s="5" customFormat="1" ht="12.75">
      <c r="A5" s="30">
        <v>1</v>
      </c>
      <c r="B5" s="30">
        <v>3</v>
      </c>
      <c r="C5" s="31">
        <v>4</v>
      </c>
      <c r="D5" s="32">
        <v>5</v>
      </c>
      <c r="E5" s="33">
        <v>6</v>
      </c>
      <c r="F5" s="34">
        <v>7</v>
      </c>
      <c r="G5" s="34">
        <v>8</v>
      </c>
      <c r="H5" s="25"/>
      <c r="I5" s="25"/>
      <c r="J5" s="25"/>
      <c r="K5" s="25"/>
      <c r="L5" s="25"/>
      <c r="M5" s="25"/>
      <c r="N5" s="25"/>
      <c r="O5" s="25"/>
    </row>
    <row r="6" spans="1:15" s="7" customFormat="1" ht="83.25">
      <c r="A6" s="117">
        <v>1</v>
      </c>
      <c r="B6" s="46" t="s">
        <v>56</v>
      </c>
      <c r="C6" s="47" t="s">
        <v>18</v>
      </c>
      <c r="D6" s="48"/>
      <c r="E6" s="49">
        <f>68*0.6*0.9/1000</f>
        <v>3.6719999999999996E-2</v>
      </c>
      <c r="F6" s="50"/>
      <c r="G6" s="51"/>
      <c r="H6" s="11"/>
      <c r="I6" s="11"/>
      <c r="J6" s="11"/>
      <c r="K6" s="11"/>
      <c r="L6" s="11"/>
      <c r="M6" s="11"/>
      <c r="N6" s="11"/>
      <c r="O6" s="11"/>
    </row>
    <row r="7" spans="1:15" s="7" customFormat="1" ht="16.5">
      <c r="A7" s="117"/>
      <c r="B7" s="52" t="s">
        <v>16</v>
      </c>
      <c r="C7" s="40" t="s">
        <v>5</v>
      </c>
      <c r="D7" s="55">
        <v>60.8</v>
      </c>
      <c r="E7" s="53">
        <f>D7*E6</f>
        <v>2.2325759999999994</v>
      </c>
      <c r="F7" s="54"/>
      <c r="G7" s="55"/>
      <c r="H7" s="12"/>
      <c r="I7" s="12"/>
      <c r="J7" s="12"/>
      <c r="K7" s="12"/>
      <c r="L7" s="12"/>
      <c r="M7" s="12"/>
      <c r="N7" s="12"/>
      <c r="O7" s="12"/>
    </row>
    <row r="8" spans="1:15" s="6" customFormat="1" ht="15.75">
      <c r="A8" s="117"/>
      <c r="B8" s="56" t="s">
        <v>21</v>
      </c>
      <c r="C8" s="40" t="s">
        <v>2</v>
      </c>
      <c r="D8" s="55">
        <v>143</v>
      </c>
      <c r="E8" s="53">
        <f>D8*E6</f>
        <v>5.2509599999999992</v>
      </c>
      <c r="F8" s="54"/>
      <c r="G8" s="55"/>
      <c r="H8" s="13"/>
      <c r="I8" s="13"/>
      <c r="J8" s="13"/>
      <c r="K8" s="13"/>
      <c r="L8" s="13"/>
      <c r="M8" s="13"/>
      <c r="N8" s="13"/>
      <c r="O8" s="13"/>
    </row>
    <row r="9" spans="1:15" s="7" customFormat="1" ht="16.5">
      <c r="A9" s="117"/>
      <c r="B9" s="52" t="s">
        <v>22</v>
      </c>
      <c r="C9" s="40" t="s">
        <v>1</v>
      </c>
      <c r="D9" s="40">
        <v>6.89</v>
      </c>
      <c r="E9" s="53">
        <f>D9*E6</f>
        <v>0.25300079999999997</v>
      </c>
      <c r="F9" s="54"/>
      <c r="G9" s="55"/>
      <c r="H9" s="12"/>
      <c r="I9" s="12"/>
      <c r="J9" s="12"/>
      <c r="K9" s="12"/>
      <c r="L9" s="12"/>
      <c r="M9" s="12"/>
      <c r="N9" s="12"/>
      <c r="O9" s="12"/>
    </row>
    <row r="10" spans="1:15" s="7" customFormat="1" ht="27">
      <c r="A10" s="27">
        <v>2</v>
      </c>
      <c r="B10" s="57" t="s">
        <v>47</v>
      </c>
      <c r="C10" s="36" t="s">
        <v>38</v>
      </c>
      <c r="D10" s="37"/>
      <c r="E10" s="38">
        <v>6.5280000000000005E-2</v>
      </c>
      <c r="F10" s="50"/>
      <c r="G10" s="51"/>
      <c r="H10" s="11"/>
      <c r="I10" s="11"/>
      <c r="J10" s="11"/>
      <c r="K10" s="11"/>
      <c r="L10" s="11"/>
      <c r="M10" s="11"/>
      <c r="N10" s="11"/>
      <c r="O10" s="11"/>
    </row>
    <row r="11" spans="1:15" s="7" customFormat="1" ht="16.5">
      <c r="A11" s="27"/>
      <c r="B11" s="39" t="s">
        <v>43</v>
      </c>
      <c r="C11" s="40" t="s">
        <v>44</v>
      </c>
      <c r="D11" s="41">
        <v>206</v>
      </c>
      <c r="E11" s="42">
        <f>E10*D11</f>
        <v>13.447680000000002</v>
      </c>
      <c r="F11" s="54"/>
      <c r="G11" s="55"/>
      <c r="H11" s="12"/>
      <c r="I11" s="12"/>
      <c r="J11" s="12"/>
      <c r="K11" s="12"/>
      <c r="L11" s="12"/>
      <c r="M11" s="12"/>
      <c r="N11" s="12"/>
      <c r="O11" s="12"/>
    </row>
    <row r="12" spans="1:15" s="7" customFormat="1" ht="16.5">
      <c r="A12" s="27">
        <v>3</v>
      </c>
      <c r="B12" s="46" t="s">
        <v>31</v>
      </c>
      <c r="C12" s="40" t="s">
        <v>17</v>
      </c>
      <c r="D12" s="55">
        <v>1550</v>
      </c>
      <c r="E12" s="58">
        <f>(E6+E10*0.1)*D12</f>
        <v>67.034399999999991</v>
      </c>
      <c r="F12" s="54"/>
      <c r="G12" s="55"/>
      <c r="H12" s="26"/>
      <c r="I12" s="11"/>
      <c r="J12" s="119"/>
      <c r="K12" s="119"/>
      <c r="L12" s="119"/>
      <c r="M12" s="119"/>
      <c r="N12" s="119"/>
      <c r="O12" s="119"/>
    </row>
    <row r="13" spans="1:15" s="7" customFormat="1" ht="27">
      <c r="A13" s="120">
        <v>4</v>
      </c>
      <c r="B13" s="59" t="s">
        <v>46</v>
      </c>
      <c r="C13" s="47" t="s">
        <v>57</v>
      </c>
      <c r="D13" s="60"/>
      <c r="E13" s="61">
        <f>68*0.7*0.1/10</f>
        <v>0.47599999999999998</v>
      </c>
      <c r="F13" s="62"/>
      <c r="G13" s="55"/>
      <c r="H13" s="14"/>
      <c r="I13" s="14"/>
      <c r="J13" s="14"/>
      <c r="K13" s="14"/>
      <c r="L13" s="14"/>
      <c r="M13" s="14"/>
      <c r="N13" s="14"/>
      <c r="O13" s="14"/>
    </row>
    <row r="14" spans="1:15" s="6" customFormat="1" ht="15.75">
      <c r="A14" s="120"/>
      <c r="B14" s="56" t="s">
        <v>23</v>
      </c>
      <c r="C14" s="40" t="s">
        <v>5</v>
      </c>
      <c r="D14" s="110">
        <v>18</v>
      </c>
      <c r="E14" s="64">
        <f>E13*D14</f>
        <v>8.5679999999999996</v>
      </c>
      <c r="F14" s="54"/>
      <c r="G14" s="55"/>
      <c r="H14" s="13"/>
      <c r="I14" s="13"/>
      <c r="J14" s="13"/>
      <c r="K14" s="13"/>
      <c r="L14" s="13"/>
      <c r="M14" s="13"/>
      <c r="N14" s="13"/>
      <c r="O14" s="13"/>
    </row>
    <row r="15" spans="1:15" s="9" customFormat="1" ht="15.75">
      <c r="A15" s="120"/>
      <c r="B15" s="65" t="s">
        <v>30</v>
      </c>
      <c r="C15" s="40" t="s">
        <v>58</v>
      </c>
      <c r="D15" s="110">
        <v>11</v>
      </c>
      <c r="E15" s="64">
        <f>D15*E13</f>
        <v>5.2359999999999998</v>
      </c>
      <c r="F15" s="54"/>
      <c r="G15" s="55"/>
      <c r="H15" s="13"/>
      <c r="I15" s="13"/>
      <c r="J15" s="13"/>
      <c r="K15" s="13"/>
      <c r="L15" s="13"/>
      <c r="M15" s="13"/>
      <c r="N15" s="13"/>
      <c r="O15" s="13"/>
    </row>
    <row r="16" spans="1:15" s="9" customFormat="1" ht="15.75">
      <c r="A16" s="120"/>
      <c r="B16" s="52" t="s">
        <v>45</v>
      </c>
      <c r="C16" s="40" t="s">
        <v>17</v>
      </c>
      <c r="D16" s="40">
        <v>1.55</v>
      </c>
      <c r="E16" s="66">
        <f>E15*D16</f>
        <v>8.1158000000000001</v>
      </c>
      <c r="F16" s="67"/>
      <c r="G16" s="55"/>
      <c r="H16" s="17"/>
      <c r="I16" s="17"/>
      <c r="J16" s="17"/>
      <c r="K16" s="17"/>
      <c r="L16" s="17"/>
      <c r="M16" s="17"/>
      <c r="N16" s="17"/>
      <c r="O16" s="17"/>
    </row>
    <row r="17" spans="1:15" s="6" customFormat="1" ht="40.5">
      <c r="A17" s="122">
        <v>5</v>
      </c>
      <c r="B17" s="46" t="s">
        <v>48</v>
      </c>
      <c r="C17" s="47" t="s">
        <v>59</v>
      </c>
      <c r="D17" s="68"/>
      <c r="E17" s="69">
        <f>14.96/100</f>
        <v>0.14960000000000001</v>
      </c>
      <c r="F17" s="70"/>
      <c r="G17" s="55"/>
      <c r="H17" s="18"/>
      <c r="I17" s="18"/>
      <c r="J17" s="18"/>
      <c r="K17" s="18"/>
      <c r="L17" s="18"/>
      <c r="M17" s="18"/>
      <c r="N17" s="18"/>
      <c r="O17" s="18"/>
    </row>
    <row r="18" spans="1:15" s="6" customFormat="1" ht="15.75">
      <c r="A18" s="122"/>
      <c r="B18" s="52" t="s">
        <v>24</v>
      </c>
      <c r="C18" s="40" t="s">
        <v>5</v>
      </c>
      <c r="D18" s="55">
        <v>1460</v>
      </c>
      <c r="E18" s="71">
        <f>E17*D18</f>
        <v>218.41600000000003</v>
      </c>
      <c r="F18" s="72"/>
      <c r="G18" s="55"/>
      <c r="H18" s="15"/>
      <c r="I18" s="15"/>
      <c r="J18" s="15"/>
      <c r="K18" s="15"/>
      <c r="L18" s="15"/>
      <c r="M18" s="15"/>
      <c r="N18" s="15"/>
      <c r="O18" s="15"/>
    </row>
    <row r="19" spans="1:15" s="10" customFormat="1">
      <c r="A19" s="122"/>
      <c r="B19" s="73" t="s">
        <v>63</v>
      </c>
      <c r="C19" s="40" t="s">
        <v>17</v>
      </c>
      <c r="D19" s="55"/>
      <c r="E19" s="71">
        <v>0.154</v>
      </c>
      <c r="F19" s="72"/>
      <c r="G19" s="55"/>
      <c r="H19" s="15"/>
      <c r="I19" s="15"/>
      <c r="J19" s="15"/>
      <c r="K19" s="15"/>
      <c r="L19" s="15"/>
      <c r="M19" s="15"/>
      <c r="N19" s="15"/>
      <c r="O19" s="15"/>
    </row>
    <row r="20" spans="1:15" s="10" customFormat="1">
      <c r="A20" s="122"/>
      <c r="B20" s="73" t="s">
        <v>64</v>
      </c>
      <c r="C20" s="40" t="s">
        <v>17</v>
      </c>
      <c r="D20" s="55"/>
      <c r="E20" s="71">
        <v>0.106</v>
      </c>
      <c r="F20" s="72"/>
      <c r="G20" s="55"/>
      <c r="H20" s="15"/>
      <c r="I20" s="15"/>
      <c r="J20" s="15"/>
      <c r="K20" s="15"/>
      <c r="L20" s="15"/>
      <c r="M20" s="15"/>
      <c r="N20" s="15"/>
      <c r="O20" s="15"/>
    </row>
    <row r="21" spans="1:15" s="10" customFormat="1" ht="13.5">
      <c r="A21" s="122"/>
      <c r="B21" s="52" t="s">
        <v>9</v>
      </c>
      <c r="C21" s="40" t="s">
        <v>1</v>
      </c>
      <c r="D21" s="55">
        <v>123</v>
      </c>
      <c r="E21" s="53">
        <f>D21*E17</f>
        <v>18.4008</v>
      </c>
      <c r="F21" s="54"/>
      <c r="G21" s="55"/>
      <c r="H21" s="12"/>
      <c r="I21" s="12"/>
      <c r="J21" s="12"/>
      <c r="K21" s="12"/>
      <c r="L21" s="12"/>
      <c r="M21" s="12"/>
      <c r="N21" s="12"/>
      <c r="O21" s="12"/>
    </row>
    <row r="22" spans="1:15" s="10" customFormat="1" ht="15.75">
      <c r="A22" s="122"/>
      <c r="B22" s="73" t="s">
        <v>25</v>
      </c>
      <c r="C22" s="40" t="s">
        <v>60</v>
      </c>
      <c r="D22" s="55">
        <v>101.5</v>
      </c>
      <c r="E22" s="71">
        <f>D22*E17</f>
        <v>15.184400000000002</v>
      </c>
      <c r="F22" s="72"/>
      <c r="G22" s="55"/>
      <c r="H22" s="15"/>
      <c r="I22" s="15"/>
      <c r="J22" s="15"/>
      <c r="K22" s="15"/>
      <c r="L22" s="15"/>
      <c r="M22" s="15"/>
      <c r="N22" s="15"/>
      <c r="O22" s="15"/>
    </row>
    <row r="23" spans="1:15" s="6" customFormat="1" ht="15.75">
      <c r="A23" s="122"/>
      <c r="B23" s="73" t="s">
        <v>65</v>
      </c>
      <c r="C23" s="40" t="s">
        <v>11</v>
      </c>
      <c r="D23" s="55">
        <v>288</v>
      </c>
      <c r="E23" s="71">
        <f>D23*E17</f>
        <v>43.084800000000001</v>
      </c>
      <c r="F23" s="74"/>
      <c r="G23" s="55"/>
      <c r="H23" s="15"/>
      <c r="I23" s="15"/>
      <c r="J23" s="15"/>
      <c r="K23" s="15"/>
      <c r="L23" s="15"/>
      <c r="M23" s="15"/>
      <c r="N23" s="15"/>
      <c r="O23" s="15"/>
    </row>
    <row r="24" spans="1:15" s="6" customFormat="1" ht="15.75">
      <c r="A24" s="122"/>
      <c r="B24" s="73" t="s">
        <v>66</v>
      </c>
      <c r="C24" s="40" t="s">
        <v>60</v>
      </c>
      <c r="D24" s="55">
        <v>0.53</v>
      </c>
      <c r="E24" s="71">
        <f>D24*E17</f>
        <v>7.9288000000000011E-2</v>
      </c>
      <c r="F24" s="74"/>
      <c r="G24" s="55"/>
      <c r="H24" s="15"/>
      <c r="I24" s="15"/>
      <c r="J24" s="15"/>
      <c r="K24" s="15"/>
      <c r="L24" s="15"/>
      <c r="M24" s="15"/>
      <c r="N24" s="15"/>
      <c r="O24" s="15"/>
    </row>
    <row r="25" spans="1:15" s="6" customFormat="1" ht="27">
      <c r="A25" s="122"/>
      <c r="B25" s="108" t="s">
        <v>26</v>
      </c>
      <c r="C25" s="40" t="s">
        <v>60</v>
      </c>
      <c r="D25" s="40">
        <v>0.92</v>
      </c>
      <c r="E25" s="71">
        <f>D25*E17</f>
        <v>0.137632</v>
      </c>
      <c r="F25" s="74"/>
      <c r="G25" s="55"/>
      <c r="H25" s="15"/>
      <c r="I25" s="15"/>
      <c r="J25" s="15"/>
      <c r="K25" s="15"/>
      <c r="L25" s="15"/>
      <c r="M25" s="15"/>
      <c r="N25" s="15"/>
      <c r="O25" s="15"/>
    </row>
    <row r="26" spans="1:15" s="6" customFormat="1" ht="15.75">
      <c r="A26" s="122"/>
      <c r="B26" s="108" t="s">
        <v>27</v>
      </c>
      <c r="C26" s="40" t="s">
        <v>60</v>
      </c>
      <c r="D26" s="55">
        <v>6.4</v>
      </c>
      <c r="E26" s="71">
        <f>D26*E17</f>
        <v>0.95744000000000007</v>
      </c>
      <c r="F26" s="74"/>
      <c r="G26" s="55"/>
      <c r="H26" s="15"/>
      <c r="I26" s="15"/>
      <c r="J26" s="15"/>
      <c r="K26" s="15"/>
      <c r="L26" s="15"/>
      <c r="M26" s="15"/>
      <c r="N26" s="15"/>
      <c r="O26" s="15"/>
    </row>
    <row r="27" spans="1:15" s="6" customFormat="1" ht="15.75">
      <c r="A27" s="122"/>
      <c r="B27" s="109" t="s">
        <v>28</v>
      </c>
      <c r="C27" s="40" t="s">
        <v>1</v>
      </c>
      <c r="D27" s="55">
        <v>296</v>
      </c>
      <c r="E27" s="53">
        <f>D27*E17</f>
        <v>44.281600000000005</v>
      </c>
      <c r="F27" s="54"/>
      <c r="G27" s="55"/>
      <c r="H27" s="12"/>
      <c r="I27" s="12"/>
      <c r="J27" s="12"/>
      <c r="K27" s="12"/>
      <c r="L27" s="12"/>
      <c r="M27" s="12"/>
      <c r="N27" s="12"/>
      <c r="O27" s="12"/>
    </row>
    <row r="28" spans="1:15" s="7" customFormat="1" ht="16.5">
      <c r="A28" s="122"/>
      <c r="B28" s="56" t="s">
        <v>50</v>
      </c>
      <c r="C28" s="40" t="s">
        <v>17</v>
      </c>
      <c r="D28" s="40"/>
      <c r="E28" s="53">
        <f>E26*0.6+E25*0.6+E24*0.6+E23*0.04*0.6+E20+E19</f>
        <v>1.9986511999999999</v>
      </c>
      <c r="F28" s="54"/>
      <c r="G28" s="55"/>
      <c r="H28" s="13"/>
      <c r="I28" s="13"/>
      <c r="J28" s="13"/>
      <c r="K28" s="13"/>
      <c r="L28" s="13"/>
      <c r="M28" s="13"/>
      <c r="N28" s="13"/>
      <c r="O28" s="13"/>
    </row>
    <row r="29" spans="1:15" s="6" customFormat="1" ht="15.75">
      <c r="A29" s="122"/>
      <c r="B29" s="56" t="s">
        <v>49</v>
      </c>
      <c r="C29" s="40" t="s">
        <v>17</v>
      </c>
      <c r="D29" s="55">
        <v>2.4</v>
      </c>
      <c r="E29" s="67">
        <f>D29*E22</f>
        <v>36.44256</v>
      </c>
      <c r="F29" s="72"/>
      <c r="G29" s="55"/>
      <c r="H29" s="16"/>
      <c r="I29" s="16"/>
      <c r="J29" s="16"/>
      <c r="K29" s="16"/>
      <c r="L29" s="16"/>
      <c r="M29" s="16"/>
      <c r="N29" s="16"/>
      <c r="O29" s="16"/>
    </row>
    <row r="30" spans="1:15" s="6" customFormat="1" ht="27">
      <c r="A30" s="120">
        <v>6</v>
      </c>
      <c r="B30" s="59" t="s">
        <v>61</v>
      </c>
      <c r="C30" s="47" t="s">
        <v>57</v>
      </c>
      <c r="D30" s="75"/>
      <c r="E30" s="61">
        <f>68*0.6*0.1*2/10</f>
        <v>0.81600000000000006</v>
      </c>
      <c r="F30" s="62"/>
      <c r="G30" s="55"/>
      <c r="H30" s="14"/>
      <c r="I30" s="14"/>
      <c r="J30" s="14"/>
      <c r="K30" s="14"/>
      <c r="L30" s="14"/>
      <c r="M30" s="14"/>
      <c r="N30" s="14"/>
      <c r="O30" s="14"/>
    </row>
    <row r="31" spans="1:15" s="6" customFormat="1" ht="15.75">
      <c r="A31" s="120"/>
      <c r="B31" s="56" t="s">
        <v>29</v>
      </c>
      <c r="C31" s="40" t="s">
        <v>5</v>
      </c>
      <c r="D31" s="110">
        <v>18</v>
      </c>
      <c r="E31" s="71">
        <f>E30*D31</f>
        <v>14.688000000000001</v>
      </c>
      <c r="F31" s="54"/>
      <c r="G31" s="55"/>
      <c r="H31" s="13"/>
      <c r="I31" s="13"/>
      <c r="J31" s="13"/>
      <c r="K31" s="13"/>
      <c r="L31" s="13"/>
      <c r="M31" s="13"/>
      <c r="N31" s="13"/>
      <c r="O31" s="13"/>
    </row>
    <row r="32" spans="1:15" s="6" customFormat="1" ht="15.75">
      <c r="A32" s="120"/>
      <c r="B32" s="56" t="s">
        <v>30</v>
      </c>
      <c r="C32" s="40" t="s">
        <v>58</v>
      </c>
      <c r="D32" s="110">
        <v>11</v>
      </c>
      <c r="E32" s="71">
        <f>D32*E30</f>
        <v>8.9760000000000009</v>
      </c>
      <c r="F32" s="54"/>
      <c r="G32" s="55"/>
      <c r="H32" s="13"/>
      <c r="I32" s="13"/>
      <c r="J32" s="13"/>
      <c r="K32" s="13"/>
      <c r="L32" s="13"/>
      <c r="M32" s="13"/>
      <c r="N32" s="13"/>
      <c r="O32" s="13"/>
    </row>
    <row r="33" spans="1:15" s="6" customFormat="1" ht="15.75">
      <c r="A33" s="120"/>
      <c r="B33" s="52" t="s">
        <v>32</v>
      </c>
      <c r="C33" s="40" t="s">
        <v>17</v>
      </c>
      <c r="D33" s="40">
        <v>1.55</v>
      </c>
      <c r="E33" s="53">
        <f>D33*E32</f>
        <v>13.912800000000002</v>
      </c>
      <c r="F33" s="72"/>
      <c r="G33" s="55"/>
      <c r="H33" s="17"/>
      <c r="I33" s="17"/>
      <c r="J33" s="17"/>
      <c r="K33" s="17"/>
      <c r="L33" s="17"/>
      <c r="M33" s="17"/>
      <c r="N33" s="17"/>
      <c r="O33" s="17"/>
    </row>
    <row r="34" spans="1:15" ht="40.5">
      <c r="A34" s="117">
        <v>7</v>
      </c>
      <c r="B34" s="76" t="s">
        <v>37</v>
      </c>
      <c r="C34" s="77" t="s">
        <v>17</v>
      </c>
      <c r="D34" s="78"/>
      <c r="E34" s="79">
        <f>(E37*3.77+E38*2.42+E39*1.96)/1000</f>
        <v>1.48752</v>
      </c>
      <c r="F34" s="80"/>
      <c r="G34" s="81"/>
      <c r="H34"/>
      <c r="I34"/>
      <c r="J34"/>
      <c r="K34"/>
      <c r="L34"/>
      <c r="M34"/>
      <c r="N34"/>
      <c r="O34"/>
    </row>
    <row r="35" spans="1:15">
      <c r="A35" s="117"/>
      <c r="B35" s="82" t="s">
        <v>7</v>
      </c>
      <c r="C35" s="83" t="s">
        <v>5</v>
      </c>
      <c r="D35" s="84">
        <v>34.9</v>
      </c>
      <c r="E35" s="66">
        <f>D35*E34</f>
        <v>51.914447999999993</v>
      </c>
      <c r="F35" s="85"/>
      <c r="G35" s="67"/>
      <c r="H35"/>
      <c r="I35"/>
      <c r="J35"/>
      <c r="K35"/>
      <c r="L35"/>
      <c r="M35"/>
      <c r="N35"/>
      <c r="O35"/>
    </row>
    <row r="36" spans="1:15">
      <c r="A36" s="117"/>
      <c r="B36" s="65" t="s">
        <v>9</v>
      </c>
      <c r="C36" s="83" t="s">
        <v>33</v>
      </c>
      <c r="D36" s="86">
        <v>4.07</v>
      </c>
      <c r="E36" s="87">
        <f>D36*E34</f>
        <v>6.0542064</v>
      </c>
      <c r="F36" s="83"/>
      <c r="G36" s="88"/>
      <c r="H36"/>
      <c r="I36"/>
      <c r="J36"/>
      <c r="K36"/>
      <c r="L36"/>
      <c r="M36"/>
      <c r="N36"/>
      <c r="O36"/>
    </row>
    <row r="37" spans="1:15">
      <c r="A37" s="117"/>
      <c r="B37" s="89" t="s">
        <v>51</v>
      </c>
      <c r="C37" s="83" t="s">
        <v>10</v>
      </c>
      <c r="D37" s="86"/>
      <c r="E37" s="66">
        <v>66</v>
      </c>
      <c r="F37" s="85"/>
      <c r="G37" s="67"/>
      <c r="H37"/>
      <c r="I37"/>
      <c r="J37"/>
      <c r="K37"/>
      <c r="L37"/>
      <c r="M37"/>
      <c r="N37"/>
      <c r="O37"/>
    </row>
    <row r="38" spans="1:15">
      <c r="A38" s="117"/>
      <c r="B38" s="89" t="s">
        <v>52</v>
      </c>
      <c r="C38" s="83" t="s">
        <v>10</v>
      </c>
      <c r="D38" s="86"/>
      <c r="E38" s="66">
        <v>66</v>
      </c>
      <c r="F38" s="85"/>
      <c r="G38" s="67"/>
      <c r="H38"/>
      <c r="I38"/>
      <c r="J38"/>
      <c r="K38"/>
      <c r="L38"/>
      <c r="M38"/>
      <c r="N38"/>
      <c r="O38"/>
    </row>
    <row r="39" spans="1:15">
      <c r="A39" s="117"/>
      <c r="B39" s="90" t="s">
        <v>53</v>
      </c>
      <c r="C39" s="83" t="s">
        <v>10</v>
      </c>
      <c r="D39" s="86"/>
      <c r="E39" s="66">
        <v>550.5</v>
      </c>
      <c r="F39" s="83"/>
      <c r="G39" s="67"/>
      <c r="H39"/>
      <c r="I39"/>
      <c r="J39"/>
      <c r="K39"/>
      <c r="L39"/>
      <c r="M39"/>
      <c r="N39"/>
      <c r="O39"/>
    </row>
    <row r="40" spans="1:15">
      <c r="A40" s="117"/>
      <c r="B40" s="82" t="s">
        <v>35</v>
      </c>
      <c r="C40" s="83" t="s">
        <v>34</v>
      </c>
      <c r="D40" s="91">
        <v>15.2</v>
      </c>
      <c r="E40" s="66">
        <f>D40*E34</f>
        <v>22.610303999999999</v>
      </c>
      <c r="F40" s="83"/>
      <c r="G40" s="67"/>
      <c r="H40"/>
      <c r="I40"/>
      <c r="J40"/>
      <c r="K40"/>
      <c r="L40"/>
      <c r="M40"/>
      <c r="N40"/>
      <c r="O40"/>
    </row>
    <row r="41" spans="1:15">
      <c r="A41" s="117"/>
      <c r="B41" s="82" t="s">
        <v>8</v>
      </c>
      <c r="C41" s="83" t="s">
        <v>33</v>
      </c>
      <c r="D41" s="91">
        <v>2.78</v>
      </c>
      <c r="E41" s="66">
        <f>D41*E34</f>
        <v>4.1353055999999997</v>
      </c>
      <c r="F41" s="83"/>
      <c r="G41" s="67"/>
      <c r="H41"/>
      <c r="I41"/>
      <c r="J41"/>
      <c r="K41"/>
      <c r="L41"/>
      <c r="M41"/>
      <c r="N41"/>
      <c r="O41"/>
    </row>
    <row r="42" spans="1:15">
      <c r="A42" s="117"/>
      <c r="B42" s="56" t="s">
        <v>50</v>
      </c>
      <c r="C42" s="83" t="s">
        <v>36</v>
      </c>
      <c r="D42" s="91"/>
      <c r="E42" s="64">
        <f>(E37*4.5+E39*2.25+E40)/1000</f>
        <v>1.5582353040000001</v>
      </c>
      <c r="F42" s="85"/>
      <c r="G42" s="92"/>
      <c r="H42"/>
      <c r="I42"/>
      <c r="J42"/>
      <c r="K42"/>
      <c r="L42"/>
      <c r="M42"/>
      <c r="N42"/>
      <c r="O42"/>
    </row>
    <row r="43" spans="1:15" ht="40.5">
      <c r="A43" s="118">
        <v>8</v>
      </c>
      <c r="B43" s="93" t="s">
        <v>41</v>
      </c>
      <c r="C43" s="94" t="s">
        <v>38</v>
      </c>
      <c r="D43" s="60"/>
      <c r="E43" s="95">
        <v>0.6</v>
      </c>
      <c r="F43" s="96"/>
      <c r="G43" s="55"/>
      <c r="H43"/>
      <c r="I43"/>
      <c r="J43"/>
      <c r="K43"/>
      <c r="L43"/>
      <c r="M43"/>
      <c r="N43"/>
      <c r="O43"/>
    </row>
    <row r="44" spans="1:15">
      <c r="A44" s="118"/>
      <c r="B44" s="97" t="s">
        <v>24</v>
      </c>
      <c r="C44" s="98" t="s">
        <v>5</v>
      </c>
      <c r="D44" s="110">
        <v>15</v>
      </c>
      <c r="E44" s="99">
        <f>D44*E43</f>
        <v>9</v>
      </c>
      <c r="F44" s="100"/>
      <c r="G44" s="55"/>
      <c r="H44"/>
      <c r="I44"/>
      <c r="J44"/>
      <c r="K44"/>
      <c r="L44"/>
      <c r="M44"/>
      <c r="N44"/>
      <c r="O44"/>
    </row>
    <row r="45" spans="1:15" ht="27">
      <c r="A45" s="118"/>
      <c r="B45" s="101" t="s">
        <v>39</v>
      </c>
      <c r="C45" s="98" t="s">
        <v>2</v>
      </c>
      <c r="D45" s="63">
        <v>2.16</v>
      </c>
      <c r="E45" s="67">
        <f>D45*E43</f>
        <v>1.296</v>
      </c>
      <c r="F45" s="100"/>
      <c r="G45" s="55"/>
      <c r="H45"/>
      <c r="I45"/>
      <c r="J45"/>
      <c r="K45"/>
      <c r="L45"/>
      <c r="M45"/>
      <c r="N45"/>
      <c r="O45"/>
    </row>
    <row r="46" spans="1:15">
      <c r="A46" s="118"/>
      <c r="B46" s="56" t="s">
        <v>55</v>
      </c>
      <c r="C46" s="40" t="s">
        <v>40</v>
      </c>
      <c r="D46" s="110">
        <v>122</v>
      </c>
      <c r="E46" s="67">
        <f>D46*E43</f>
        <v>73.2</v>
      </c>
      <c r="F46" s="54"/>
      <c r="G46" s="55"/>
      <c r="H46"/>
      <c r="I46"/>
      <c r="J46"/>
      <c r="K46"/>
      <c r="L46"/>
      <c r="M46"/>
      <c r="N46"/>
      <c r="O46"/>
    </row>
    <row r="47" spans="1:15">
      <c r="A47" s="118"/>
      <c r="B47" s="56" t="s">
        <v>54</v>
      </c>
      <c r="C47" s="40" t="s">
        <v>17</v>
      </c>
      <c r="D47" s="63">
        <v>1.55</v>
      </c>
      <c r="E47" s="55">
        <f>E46*D47</f>
        <v>113.46000000000001</v>
      </c>
      <c r="F47" s="54"/>
      <c r="G47" s="55"/>
      <c r="H47"/>
      <c r="I47"/>
      <c r="J47"/>
      <c r="K47"/>
      <c r="L47"/>
      <c r="M47"/>
      <c r="N47"/>
      <c r="O47"/>
    </row>
    <row r="48" spans="1:15">
      <c r="A48" s="43"/>
      <c r="B48" s="115" t="s">
        <v>0</v>
      </c>
      <c r="C48" s="47"/>
      <c r="D48" s="63"/>
      <c r="E48" s="103"/>
      <c r="F48" s="103"/>
      <c r="G48" s="103"/>
      <c r="H48" s="20"/>
      <c r="I48" s="20"/>
      <c r="J48" s="20"/>
      <c r="K48" s="20"/>
      <c r="L48" s="20"/>
      <c r="M48" s="20"/>
      <c r="N48" s="20"/>
      <c r="O48" s="20"/>
    </row>
    <row r="49" spans="1:15">
      <c r="A49" s="35"/>
      <c r="B49" s="115" t="s">
        <v>19</v>
      </c>
      <c r="C49" s="47"/>
      <c r="D49" s="40"/>
      <c r="E49" s="104">
        <v>0.1</v>
      </c>
      <c r="F49" s="105"/>
      <c r="G49" s="103"/>
      <c r="H49" s="21"/>
      <c r="I49" s="21"/>
      <c r="J49" s="21"/>
      <c r="K49" s="21"/>
      <c r="L49" s="21"/>
      <c r="M49" s="21"/>
      <c r="N49" s="21"/>
      <c r="O49" s="21"/>
    </row>
    <row r="50" spans="1:15">
      <c r="A50" s="35"/>
      <c r="B50" s="115" t="s">
        <v>0</v>
      </c>
      <c r="C50" s="47"/>
      <c r="D50" s="40"/>
      <c r="E50" s="47"/>
      <c r="F50" s="106"/>
      <c r="G50" s="103"/>
      <c r="H50" s="20"/>
      <c r="I50" s="20"/>
      <c r="J50" s="20"/>
      <c r="K50" s="20"/>
      <c r="L50" s="20"/>
      <c r="M50" s="20"/>
      <c r="N50" s="20"/>
      <c r="O50" s="20"/>
    </row>
    <row r="51" spans="1:15">
      <c r="A51" s="44"/>
      <c r="B51" s="115" t="s">
        <v>20</v>
      </c>
      <c r="C51" s="102"/>
      <c r="D51" s="40"/>
      <c r="E51" s="104">
        <v>0.08</v>
      </c>
      <c r="F51" s="105"/>
      <c r="G51" s="103"/>
      <c r="H51" s="20"/>
      <c r="I51" s="20"/>
      <c r="J51" s="20"/>
      <c r="K51" s="20"/>
      <c r="L51" s="20"/>
      <c r="M51" s="20"/>
      <c r="N51" s="20"/>
      <c r="O51" s="20"/>
    </row>
    <row r="52" spans="1:15">
      <c r="A52" s="45"/>
      <c r="B52" s="115" t="s">
        <v>67</v>
      </c>
      <c r="C52" s="102"/>
      <c r="D52" s="107"/>
      <c r="E52" s="102"/>
      <c r="F52" s="103"/>
      <c r="G52" s="103"/>
      <c r="H52" s="8"/>
      <c r="I52" s="8"/>
      <c r="J52" s="8"/>
      <c r="K52" s="8"/>
      <c r="L52" s="8"/>
      <c r="M52" s="8"/>
      <c r="N52" s="8"/>
      <c r="O52" s="8"/>
    </row>
    <row r="53" spans="1:15" ht="16.5" customHeight="1">
      <c r="A53" s="111"/>
      <c r="B53" s="116" t="s">
        <v>68</v>
      </c>
      <c r="C53" s="112"/>
      <c r="D53" s="112"/>
      <c r="E53" s="114">
        <v>0.03</v>
      </c>
      <c r="F53" s="112"/>
      <c r="G53" s="112"/>
    </row>
    <row r="54" spans="1:15" ht="15.75">
      <c r="A54" s="111"/>
      <c r="B54" s="115" t="s">
        <v>0</v>
      </c>
      <c r="C54" s="112"/>
      <c r="D54" s="112"/>
      <c r="E54" s="113"/>
      <c r="F54" s="112"/>
      <c r="G54" s="112"/>
    </row>
    <row r="55" spans="1:15">
      <c r="D55" s="2"/>
      <c r="E55" s="19"/>
    </row>
    <row r="56" spans="1:15">
      <c r="D56" s="2"/>
      <c r="E56" s="19"/>
    </row>
  </sheetData>
  <mergeCells count="15">
    <mergeCell ref="A1:G1"/>
    <mergeCell ref="A2:H2"/>
    <mergeCell ref="A3:A4"/>
    <mergeCell ref="B3:B4"/>
    <mergeCell ref="C3:C4"/>
    <mergeCell ref="D3:E3"/>
    <mergeCell ref="A34:A42"/>
    <mergeCell ref="A43:A47"/>
    <mergeCell ref="J12:O12"/>
    <mergeCell ref="A30:A33"/>
    <mergeCell ref="F3:F4"/>
    <mergeCell ref="G3:G4"/>
    <mergeCell ref="A17:A29"/>
    <mergeCell ref="A13:A16"/>
    <mergeCell ref="A6:A9"/>
  </mergeCells>
  <pageMargins left="0.5625" right="0.32291666666666669" top="0.30208333333333331" bottom="0.437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ელექტრონული ცხრილები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სანიაღვრე</vt:lpstr>
      <vt:lpstr>სანიაღვრე!დასაბეჭდი_არე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2018-06-14T12:55:24Z</dcterms:modified>
</cp:coreProperties>
</file>