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5" yWindow="6015" windowWidth="15600" windowHeight="6060" tabRatio="878"/>
  </bookViews>
  <sheets>
    <sheet name="AA" sheetId="73" r:id="rId1"/>
    <sheet name="1" sheetId="69" r:id="rId2"/>
    <sheet name="2" sheetId="70" r:id="rId3"/>
    <sheet name="3" sheetId="71" r:id="rId4"/>
    <sheet name="4" sheetId="64" r:id="rId5"/>
    <sheet name="5" sheetId="77" r:id="rId6"/>
  </sheets>
  <calcPr calcId="124519"/>
</workbook>
</file>

<file path=xl/calcChain.xml><?xml version="1.0" encoding="utf-8"?>
<calcChain xmlns="http://schemas.openxmlformats.org/spreadsheetml/2006/main">
  <c r="F141" i="77"/>
  <c r="F140"/>
  <c r="F138"/>
  <c r="F137"/>
  <c r="F139" s="1"/>
  <c r="F135"/>
  <c r="F136" s="1"/>
  <c r="F133"/>
  <c r="F134" s="1"/>
  <c r="F132"/>
  <c r="F130"/>
  <c r="F128"/>
  <c r="F127"/>
  <c r="F125"/>
  <c r="F124"/>
  <c r="F122"/>
  <c r="F121"/>
  <c r="F119"/>
  <c r="F118"/>
  <c r="F116"/>
  <c r="F101"/>
  <c r="F103" s="1"/>
  <c r="F100"/>
  <c r="F99"/>
  <c r="F97"/>
  <c r="F96"/>
  <c r="F94"/>
  <c r="F93"/>
  <c r="F91"/>
  <c r="F90"/>
  <c r="F88"/>
  <c r="F87"/>
  <c r="F85"/>
  <c r="F84"/>
  <c r="F82"/>
  <c r="F81"/>
  <c r="F79"/>
  <c r="F78"/>
  <c r="F71"/>
  <c r="F73" s="1"/>
  <c r="F69"/>
  <c r="F68"/>
  <c r="F63"/>
  <c r="F70" s="1"/>
  <c r="F62"/>
  <c r="F61"/>
  <c r="F59"/>
  <c r="F58"/>
  <c r="F56"/>
  <c r="F55"/>
  <c r="F53"/>
  <c r="F52"/>
  <c r="F50"/>
  <c r="F49"/>
  <c r="F47"/>
  <c r="F46"/>
  <c r="F44"/>
  <c r="F43"/>
  <c r="F41"/>
  <c r="F40"/>
  <c r="F38"/>
  <c r="F37"/>
  <c r="F35"/>
  <c r="F34"/>
  <c r="F32"/>
  <c r="F31"/>
  <c r="F29"/>
  <c r="F28"/>
  <c r="F26"/>
  <c r="F25"/>
  <c r="F23"/>
  <c r="F22"/>
  <c r="F20"/>
  <c r="F19"/>
  <c r="F17"/>
  <c r="F16"/>
  <c r="F14"/>
  <c r="F12"/>
  <c r="F11"/>
  <c r="F44" i="64"/>
  <c r="F52" s="1"/>
  <c r="F36"/>
  <c r="F35"/>
  <c r="F30"/>
  <c r="F37" s="1"/>
  <c r="F28"/>
  <c r="F27"/>
  <c r="F38" s="1"/>
  <c r="F22"/>
  <c r="F23" s="1"/>
  <c r="F21"/>
  <c r="F20"/>
  <c r="F18"/>
  <c r="F17"/>
  <c r="F11"/>
  <c r="F13" s="1"/>
  <c r="F99" i="71"/>
  <c r="F98"/>
  <c r="F96"/>
  <c r="F95"/>
  <c r="F93"/>
  <c r="F92"/>
  <c r="F90"/>
  <c r="F89"/>
  <c r="F87"/>
  <c r="F86"/>
  <c r="F84"/>
  <c r="F83"/>
  <c r="F81"/>
  <c r="F80"/>
  <c r="F78"/>
  <c r="F77"/>
  <c r="F75"/>
  <c r="F74"/>
  <c r="F72"/>
  <c r="F71"/>
  <c r="F69"/>
  <c r="F68"/>
  <c r="F66"/>
  <c r="F65"/>
  <c r="F63"/>
  <c r="F62"/>
  <c r="F60"/>
  <c r="F59"/>
  <c r="F52"/>
  <c r="F54" s="1"/>
  <c r="F50"/>
  <c r="F49"/>
  <c r="F44"/>
  <c r="F51" s="1"/>
  <c r="F35"/>
  <c r="F34"/>
  <c r="F32"/>
  <c r="F30"/>
  <c r="F29"/>
  <c r="F27"/>
  <c r="F26"/>
  <c r="F24"/>
  <c r="F23"/>
  <c r="F21"/>
  <c r="F20"/>
  <c r="F18"/>
  <c r="F17"/>
  <c r="F16"/>
  <c r="F14"/>
  <c r="F13"/>
  <c r="F12"/>
  <c r="F90" i="70"/>
  <c r="F89"/>
  <c r="F88"/>
  <c r="F87"/>
  <c r="E87"/>
  <c r="F86"/>
  <c r="F82"/>
  <c r="F81"/>
  <c r="E81"/>
  <c r="E80"/>
  <c r="F80" s="1"/>
  <c r="F78"/>
  <c r="F77"/>
  <c r="E75"/>
  <c r="F75" s="1"/>
  <c r="F73"/>
  <c r="F70"/>
  <c r="F71" s="1"/>
  <c r="F69"/>
  <c r="F68"/>
  <c r="F66"/>
  <c r="F64"/>
  <c r="F63"/>
  <c r="F62"/>
  <c r="F59"/>
  <c r="F58"/>
  <c r="F57"/>
  <c r="F55"/>
  <c r="F52"/>
  <c r="F51"/>
  <c r="F49"/>
  <c r="F48"/>
  <c r="F47"/>
  <c r="F44"/>
  <c r="F43"/>
  <c r="F42"/>
  <c r="F40"/>
  <c r="F39"/>
  <c r="F38"/>
  <c r="F37"/>
  <c r="F35"/>
  <c r="F34"/>
  <c r="F33"/>
  <c r="F31"/>
  <c r="F28"/>
  <c r="F27"/>
  <c r="F26"/>
  <c r="F24"/>
  <c r="F23"/>
  <c r="F21"/>
  <c r="F20"/>
  <c r="F18"/>
  <c r="F17"/>
  <c r="F15"/>
  <c r="F13"/>
  <c r="F12"/>
  <c r="F162" i="69"/>
  <c r="F161"/>
  <c r="F160"/>
  <c r="F159"/>
  <c r="E159"/>
  <c r="F158"/>
  <c r="F149" s="1"/>
  <c r="F150" s="1"/>
  <c r="F154"/>
  <c r="E153"/>
  <c r="F153" s="1"/>
  <c r="E152"/>
  <c r="F152" s="1"/>
  <c r="F147"/>
  <c r="F146"/>
  <c r="F144"/>
  <c r="F143"/>
  <c r="F141"/>
  <c r="F140"/>
  <c r="F138"/>
  <c r="F137"/>
  <c r="F135"/>
  <c r="F134"/>
  <c r="F132"/>
  <c r="F131"/>
  <c r="F129"/>
  <c r="F128"/>
  <c r="F126"/>
  <c r="F125"/>
  <c r="F123"/>
  <c r="F122"/>
  <c r="F120"/>
  <c r="F119"/>
  <c r="F117"/>
  <c r="F116"/>
  <c r="F114"/>
  <c r="F113"/>
  <c r="F105"/>
  <c r="F106" s="1"/>
  <c r="F104"/>
  <c r="F103"/>
  <c r="F101"/>
  <c r="F100"/>
  <c r="F98"/>
  <c r="F97"/>
  <c r="F95"/>
  <c r="F94"/>
  <c r="F87"/>
  <c r="F91" s="1"/>
  <c r="F85"/>
  <c r="F84"/>
  <c r="F79"/>
  <c r="F80" s="1"/>
  <c r="F77"/>
  <c r="F76"/>
  <c r="F71"/>
  <c r="F73" s="1"/>
  <c r="F69"/>
  <c r="F68"/>
  <c r="F67"/>
  <c r="F62"/>
  <c r="F70" s="1"/>
  <c r="F59"/>
  <c r="F57"/>
  <c r="F60" s="1"/>
  <c r="F55"/>
  <c r="F53"/>
  <c r="F51"/>
  <c r="F47"/>
  <c r="F46"/>
  <c r="F45"/>
  <c r="F43"/>
  <c r="F42"/>
  <c r="F40"/>
  <c r="F37"/>
  <c r="F36"/>
  <c r="F35"/>
  <c r="F33"/>
  <c r="F32"/>
  <c r="F30"/>
  <c r="F27"/>
  <c r="F26"/>
  <c r="F25"/>
  <c r="F23"/>
  <c r="F22"/>
  <c r="F20"/>
  <c r="F19"/>
  <c r="F17"/>
  <c r="F16"/>
  <c r="F14"/>
  <c r="F12"/>
  <c r="F11"/>
  <c r="F46" i="71" l="1"/>
  <c r="F102" i="77"/>
  <c r="F89" i="69"/>
  <c r="F64"/>
  <c r="F63"/>
  <c r="F78"/>
  <c r="F86"/>
  <c r="F64" i="77"/>
  <c r="F75"/>
  <c r="F65"/>
  <c r="F76"/>
  <c r="F72"/>
  <c r="F72" i="69"/>
  <c r="F111"/>
  <c r="F88"/>
  <c r="F107"/>
  <c r="F81"/>
  <c r="F92"/>
  <c r="F45" i="71"/>
  <c r="F56"/>
  <c r="F53"/>
  <c r="F57"/>
  <c r="F14" i="64"/>
  <c r="F15" s="1"/>
  <c r="F40"/>
  <c r="F43"/>
  <c r="F42"/>
  <c r="F24"/>
  <c r="F31"/>
  <c r="F32"/>
  <c r="F47"/>
  <c r="F12"/>
  <c r="F29"/>
  <c r="F53"/>
  <c r="F55"/>
  <c r="F54"/>
  <c r="F56"/>
  <c r="F39"/>
  <c r="F48"/>
  <c r="F45"/>
  <c r="F50" l="1"/>
  <c r="F51" s="1"/>
  <c r="F49"/>
  <c r="D6" i="73" l="1"/>
</calcChain>
</file>

<file path=xl/sharedStrings.xml><?xml version="1.0" encoding="utf-8"?>
<sst xmlns="http://schemas.openxmlformats.org/spreadsheetml/2006/main" count="1284" uniqueCount="282">
  <si>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</si>
  <si>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</si>
  <si>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</si>
  <si>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</si>
  <si>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</si>
  <si>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</si>
  <si>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</si>
  <si>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</si>
  <si>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</si>
  <si>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</si>
  <si>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</si>
  <si>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</si>
  <si>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</si>
  <si>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</si>
  <si>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</si>
  <si>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</si>
  <si>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</si>
  <si>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</si>
  <si>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</si>
  <si>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</si>
  <si>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</si>
  <si>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 xml:space="preserve">   jami</t>
  </si>
  <si>
    <t>man/sT</t>
  </si>
  <si>
    <t>r e s u r s e b i</t>
  </si>
  <si>
    <t>qviSa</t>
  </si>
  <si>
    <t>c</t>
  </si>
  <si>
    <t>sxva manqanebi</t>
  </si>
  <si>
    <t>10 m3</t>
  </si>
  <si>
    <t>sn da w
1-81-4</t>
  </si>
  <si>
    <t>dRg</t>
  </si>
  <si>
    <t>rk/b Wis Ziri</t>
  </si>
  <si>
    <t xml:space="preserve">zednadebi xarjebi </t>
  </si>
  <si>
    <t>tn.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</si>
  <si>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</si>
  <si>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</si>
  <si>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grZ.m.</t>
  </si>
  <si>
    <t>gauTvaliswinebeli xarji</t>
  </si>
  <si>
    <t>safuZveli</t>
  </si>
  <si>
    <t>saxarjTaRricxvo Rirebuleba</t>
  </si>
  <si>
    <t>proeqt</t>
  </si>
  <si>
    <t>sn da w
8-4-7</t>
  </si>
  <si>
    <t>sn da w
22-30-1</t>
  </si>
  <si>
    <t>betonis saxuravi fila, polimeruli xufiT</t>
  </si>
  <si>
    <t>rk/betonis Wis kedlebis gare zedapiris damuSaveba 2 fena cxeli bitumiT (hidroizoliacia)</t>
  </si>
  <si>
    <r>
      <t>m</t>
    </r>
    <r>
      <rPr>
        <vertAlign val="superscript"/>
        <sz val="12"/>
        <rFont val="AcadMtavr"/>
      </rPr>
      <t>3</t>
    </r>
  </si>
  <si>
    <t>milebis garSemo qviSis damcavi fenis mowyoba</t>
  </si>
  <si>
    <t>sn da w
23-1-1</t>
  </si>
  <si>
    <t>sn da w
1-31-3</t>
  </si>
  <si>
    <t xml:space="preserve">sn da w
22-25-2 </t>
  </si>
  <si>
    <t>sn da w
22-29-3</t>
  </si>
  <si>
    <t xml:space="preserve">IV kategoriis gruntis damuSaveba tranSeaSi eqskavatoris kovSiT 0.5-m3 </t>
  </si>
  <si>
    <t>sn da w
1-11-16</t>
  </si>
  <si>
    <t>tranSeis Zirisa da kedlebis damuSaveba xeliT IV kategoriis gruntebSi</t>
  </si>
  <si>
    <t xml:space="preserve">sn da w
1-80-4 </t>
  </si>
  <si>
    <t>gruntis mosworeba xeliT</t>
  </si>
  <si>
    <t>m3</t>
  </si>
  <si>
    <t xml:space="preserve">rk/b Wa d=1500mm </t>
  </si>
  <si>
    <t>rkinis urduli d=100 mm montaJi</t>
  </si>
  <si>
    <t xml:space="preserve">rkinis urduli d=100 mm </t>
  </si>
  <si>
    <r>
      <t>eqskavatori pnevmoTvlian svlaze 0.5 m</t>
    </r>
    <r>
      <rPr>
        <vertAlign val="superscript"/>
        <sz val="10"/>
        <rFont val="AcadMtavr"/>
      </rPr>
      <t>3</t>
    </r>
  </si>
  <si>
    <t>gruntis transportireba saSualod 5 km-ze</t>
  </si>
  <si>
    <t>tranSeis Sevseba adgilobrivi gruntiT datkepniT</t>
  </si>
  <si>
    <t>buldozeri 80 cx.Z</t>
  </si>
  <si>
    <t>bitumis emulsia</t>
  </si>
  <si>
    <t>sn da w
1-22-16</t>
  </si>
  <si>
    <t>mogrovebuli gruntis datvirTva avtoTviTmclelze eqskavatoriT 0,5 m/3 da gatana nayarSi 5 km-ze</t>
  </si>
  <si>
    <r>
      <t>m</t>
    </r>
    <r>
      <rPr>
        <vertAlign val="superscript"/>
        <sz val="10"/>
        <rFont val="AcadMtavr"/>
      </rPr>
      <t>3</t>
    </r>
  </si>
  <si>
    <t>sxva masalebi</t>
  </si>
  <si>
    <t>kompl</t>
  </si>
  <si>
    <t>wyalsadenis anakrebi rk/b Wis mowyoba d=1000mm 1-kompl. simaRliT 1.m. polimeruli xufiT</t>
  </si>
  <si>
    <t xml:space="preserve">rk/b Wa d=1000mm </t>
  </si>
  <si>
    <t xml:space="preserve">sn da w
22-25-1 </t>
  </si>
  <si>
    <t>grZ.m</t>
  </si>
  <si>
    <t xml:space="preserve">sn da w
26-7-3  </t>
  </si>
  <si>
    <t>minabamba sisqiT 5 sm</t>
  </si>
  <si>
    <r>
      <t>m</t>
    </r>
    <r>
      <rPr>
        <vertAlign val="superscript"/>
        <sz val="12"/>
        <rFont val="AcadMtavr"/>
      </rPr>
      <t>2</t>
    </r>
  </si>
  <si>
    <t xml:space="preserve">sn da w
15-166-3  </t>
  </si>
  <si>
    <r>
      <t>m</t>
    </r>
    <r>
      <rPr>
        <b/>
        <vertAlign val="superscript"/>
        <sz val="12"/>
        <rFont val="AcadMtavr"/>
      </rPr>
      <t>2</t>
    </r>
  </si>
  <si>
    <t>laki antikoroziuli</t>
  </si>
  <si>
    <t>kg</t>
  </si>
  <si>
    <t>sn da w
22-5-4</t>
  </si>
  <si>
    <r>
      <t>m</t>
    </r>
    <r>
      <rPr>
        <vertAlign val="superscript"/>
        <sz val="12"/>
        <color theme="1" tint="4.9989318521683403E-2"/>
        <rFont val="AcadMtavr"/>
      </rPr>
      <t>3</t>
    </r>
  </si>
  <si>
    <r>
      <t>m</t>
    </r>
    <r>
      <rPr>
        <b/>
        <vertAlign val="superscript"/>
        <sz val="10"/>
        <color theme="1" tint="4.9989318521683403E-2"/>
        <rFont val="AcadMtavr"/>
      </rPr>
      <t>2</t>
    </r>
  </si>
  <si>
    <t>lokaluri xarjTaRricxva #3</t>
  </si>
  <si>
    <r>
      <t>m</t>
    </r>
    <r>
      <rPr>
        <vertAlign val="superscript"/>
        <sz val="11"/>
        <rFont val="AcadMtavr"/>
      </rPr>
      <t>3</t>
    </r>
  </si>
  <si>
    <t>yalibis fari</t>
  </si>
  <si>
    <r>
      <t>m</t>
    </r>
    <r>
      <rPr>
        <vertAlign val="superscript"/>
        <sz val="11"/>
        <rFont val="AcadMtavr"/>
      </rPr>
      <t>2</t>
    </r>
  </si>
  <si>
    <t>xe masala</t>
  </si>
  <si>
    <r>
      <t xml:space="preserve">armatura </t>
    </r>
    <r>
      <rPr>
        <sz val="10"/>
        <rFont val="Calibri"/>
        <family val="2"/>
        <charset val="204"/>
      </rPr>
      <t>AIII</t>
    </r>
  </si>
  <si>
    <t>gruntis ukumiyra xeliT</t>
  </si>
  <si>
    <t>zedmeti gruntis mosworeba teritoriaze</t>
  </si>
  <si>
    <t>k=1,2</t>
  </si>
  <si>
    <t>cali</t>
  </si>
  <si>
    <r>
      <t>betoni b-22,5 B(</t>
    </r>
    <r>
      <rPr>
        <sz val="10"/>
        <rFont val="Arial"/>
        <family val="2"/>
        <charset val="204"/>
      </rPr>
      <t>M-300)</t>
    </r>
  </si>
  <si>
    <r>
      <t xml:space="preserve">armatura </t>
    </r>
    <r>
      <rPr>
        <sz val="10"/>
        <rFont val="Calibri"/>
        <family val="2"/>
        <charset val="204"/>
      </rPr>
      <t>AI</t>
    </r>
  </si>
  <si>
    <t>kg.</t>
  </si>
  <si>
    <r>
      <t>m</t>
    </r>
    <r>
      <rPr>
        <b/>
        <vertAlign val="superscript"/>
        <sz val="11"/>
        <rFont val="AcadMtavr"/>
      </rPr>
      <t>2</t>
    </r>
  </si>
  <si>
    <t>sn da w
9-4-1</t>
  </si>
  <si>
    <t>avtoamwe 6,3 t</t>
  </si>
  <si>
    <t>samagri detalebi</t>
  </si>
  <si>
    <t>WanWikebi</t>
  </si>
  <si>
    <t>sabazro</t>
  </si>
  <si>
    <t>grZ/m</t>
  </si>
  <si>
    <t>SromiTi resursebi</t>
  </si>
  <si>
    <t>betoni m-200</t>
  </si>
  <si>
    <t>eleqtrodi</t>
  </si>
  <si>
    <t>m2</t>
  </si>
  <si>
    <t xml:space="preserve">sn da w
7-21,4      </t>
  </si>
  <si>
    <t>sanitariuli Robis mowyoba WiSkriT</t>
  </si>
  <si>
    <t>manq/sT</t>
  </si>
  <si>
    <t>kutikari</t>
  </si>
  <si>
    <t>proeqti</t>
  </si>
  <si>
    <t>samontaJo detalebi</t>
  </si>
  <si>
    <t>lokaluri xarjTaRricxva #1</t>
  </si>
  <si>
    <t>IV kategoriis gruntis damuSaveba eqskavatoriT adgilze dayriT</t>
  </si>
  <si>
    <t>qvabulis damuSaveba xeliT IV kategoriis gruntebSi</t>
  </si>
  <si>
    <t xml:space="preserve">sn da w
8-3-2 </t>
  </si>
  <si>
    <r>
      <t>m</t>
    </r>
    <r>
      <rPr>
        <b/>
        <vertAlign val="superscript"/>
        <sz val="10"/>
        <rFont val="AcadMtavr"/>
      </rPr>
      <t>3</t>
    </r>
  </si>
  <si>
    <t>qviSa-RorRi fraqcia 10-20 mm</t>
  </si>
  <si>
    <t>xreSi safuZvlis mowyoba datkepvniT fundametis qveS</t>
  </si>
  <si>
    <t xml:space="preserve">sn da w
6-1-5 </t>
  </si>
  <si>
    <r>
      <t xml:space="preserve">monoliTuri rk/betonis wertilovani saZirkvelis mowyoba betoniT </t>
    </r>
    <r>
      <rPr>
        <b/>
        <sz val="10"/>
        <rFont val="Calibri"/>
        <family val="2"/>
        <charset val="204"/>
      </rPr>
      <t>B-22,5</t>
    </r>
  </si>
  <si>
    <t>koSkis liTonis konstruqciis damzadeba da montaJi</t>
  </si>
  <si>
    <t>liTonis masalebi</t>
  </si>
  <si>
    <t>liTonis samagri detalebi</t>
  </si>
  <si>
    <t>amwe saavtomobilo svlaze 16t.</t>
  </si>
  <si>
    <r>
      <t xml:space="preserve">sn da w
9-23-1     </t>
    </r>
    <r>
      <rPr>
        <sz val="7"/>
        <rFont val="AcadMtavr"/>
      </rPr>
      <t>miyenebiT</t>
    </r>
  </si>
  <si>
    <r>
      <t xml:space="preserve">sn da w
9-21-1     </t>
    </r>
    <r>
      <rPr>
        <sz val="7"/>
        <rFont val="AcadMtavr"/>
      </rPr>
      <t>miyenebiT</t>
    </r>
  </si>
  <si>
    <r>
      <t>liTonis rezervuari V=50 m</t>
    </r>
    <r>
      <rPr>
        <vertAlign val="superscript"/>
        <sz val="10"/>
        <rFont val="AcadMtavr"/>
      </rPr>
      <t>3</t>
    </r>
  </si>
  <si>
    <t>rezervuaris SefuTva minabambiT</t>
  </si>
  <si>
    <t>rezervuaris SefuTva talRovani moTuTiebuli furclebiT</t>
  </si>
  <si>
    <t>moTuTiebuli liTonis talRovani furceli sisqiT 0,5 mm</t>
  </si>
  <si>
    <t>liTonis milebis SeRebva antikoroziuli laqiT</t>
  </si>
  <si>
    <r>
      <t>liTonis V=50m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rezervuaris montaJi</t>
    </r>
  </si>
  <si>
    <t>liTonis samagri detalebis montaJi</t>
  </si>
  <si>
    <t>liTonis damxarji milebis mowyoba 108X4 mm</t>
  </si>
  <si>
    <t>liTonis mili d=108X4 mm</t>
  </si>
  <si>
    <t>liTonis gadamRvreli da gamrecxi milebis mowyoba 108X4 mm</t>
  </si>
  <si>
    <t>liTonis konstruqciis SeRebva antikoroziuli laqiT</t>
  </si>
  <si>
    <t>foladis fasonuri nawilebis montaJi</t>
  </si>
  <si>
    <t>foladis fasonuri nawilebi</t>
  </si>
  <si>
    <t>miltuCis montaJi d-100</t>
  </si>
  <si>
    <t>rezervuarSi Camketi orkonturiani tivtivas montaJi</t>
  </si>
  <si>
    <t>kompl.</t>
  </si>
  <si>
    <t>orkonturiani tivtiva</t>
  </si>
  <si>
    <t>sn da w
22-22-5</t>
  </si>
  <si>
    <t>rezervuarze defleqtoris montaJi</t>
  </si>
  <si>
    <t>liTonis defleqtori d-150vmm</t>
  </si>
  <si>
    <t>liTonis mili d=60X3,5mm</t>
  </si>
  <si>
    <t>moTuTiebuli mavTuli d2,5 mm</t>
  </si>
  <si>
    <t>moTuTiebuli mavTul bade-2,5 mm. 50X50 mm</t>
  </si>
  <si>
    <t>amwe saavtomobilo svlaze 6,3t.</t>
  </si>
  <si>
    <t>gruntis damuSaveba xeliT boZebis dasabetoneblad</t>
  </si>
  <si>
    <t>sanitaruli zonis mowyoba</t>
  </si>
  <si>
    <t>obieqturi xarjTaRricxva</t>
  </si>
  <si>
    <t>saxarjTaRicxvo Rirebuleba:</t>
  </si>
  <si>
    <t>xarjTaRricxva</t>
  </si>
  <si>
    <t>dasaxeleba</t>
  </si>
  <si>
    <t>lokaluri xarjTaRricxva #2</t>
  </si>
  <si>
    <t>xarjTaRricxva #1</t>
  </si>
  <si>
    <t>xarjTaRricxva #2</t>
  </si>
  <si>
    <t>xarjTaRricxva #3</t>
  </si>
  <si>
    <t>xarjTaRricxva #4</t>
  </si>
  <si>
    <t>xarjTaRricxva #5</t>
  </si>
  <si>
    <r>
      <t>eqskavatori muxluxa svlaze 0.5 m</t>
    </r>
    <r>
      <rPr>
        <vertAlign val="superscript"/>
        <sz val="10"/>
        <rFont val="AcadMtavr"/>
      </rPr>
      <t>3</t>
    </r>
  </si>
  <si>
    <t xml:space="preserve">sn da w
1-64-4 </t>
  </si>
  <si>
    <t>qvabulis Ziris mosworeba  xeliT</t>
  </si>
  <si>
    <t xml:space="preserve">sn da w
6-1-1 </t>
  </si>
  <si>
    <r>
      <t xml:space="preserve">betonis mosamzadebeli filis mowyoba betoniT </t>
    </r>
    <r>
      <rPr>
        <b/>
        <sz val="10"/>
        <rFont val="Calibri"/>
        <family val="2"/>
        <charset val="204"/>
      </rPr>
      <t>B-7,5</t>
    </r>
  </si>
  <si>
    <r>
      <t>betoni b-7,5 B(</t>
    </r>
    <r>
      <rPr>
        <sz val="10"/>
        <rFont val="Arial"/>
        <family val="2"/>
        <charset val="204"/>
      </rPr>
      <t>M-100)</t>
    </r>
  </si>
  <si>
    <t>sn da w
6-1-7</t>
  </si>
  <si>
    <r>
      <t xml:space="preserve">monoliTuri rk/betonis Ziris filis mowyoba betoniT </t>
    </r>
    <r>
      <rPr>
        <b/>
        <sz val="10"/>
        <rFont val="Calibri"/>
        <family val="2"/>
        <charset val="204"/>
      </rPr>
      <t>B-25 W-6</t>
    </r>
  </si>
  <si>
    <r>
      <t>betoni b-25 B(</t>
    </r>
    <r>
      <rPr>
        <sz val="10"/>
        <rFont val="Arial"/>
        <family val="2"/>
        <charset val="204"/>
      </rPr>
      <t>M-350)</t>
    </r>
  </si>
  <si>
    <t>sn da w
6-14-9</t>
  </si>
  <si>
    <r>
      <t xml:space="preserve">monoliTuri rk/betonis kedlebis mowyoba betoniT </t>
    </r>
    <r>
      <rPr>
        <b/>
        <sz val="10"/>
        <rFont val="Calibri"/>
        <family val="2"/>
        <charset val="204"/>
      </rPr>
      <t>B-25 W-6</t>
    </r>
  </si>
  <si>
    <t>sn da w
6-16-3</t>
  </si>
  <si>
    <r>
      <t xml:space="preserve">monoliTuri rk/betonis gadaxurvis filis mowyoba betoniT </t>
    </r>
    <r>
      <rPr>
        <b/>
        <sz val="10"/>
        <rFont val="Calibri"/>
        <family val="2"/>
        <charset val="204"/>
      </rPr>
      <t>B-25  W-6</t>
    </r>
  </si>
  <si>
    <t>CarCo polimeruli xufiT</t>
  </si>
  <si>
    <t>qvabulis Sevseba adgilobrivi gruntiT meqanizmiT</t>
  </si>
  <si>
    <t>buldozeri 80 cx.Z.</t>
  </si>
  <si>
    <t>sn da w
1-29-3</t>
  </si>
  <si>
    <t>arsebuli gruntis mosworeba adgilze  meqanizmiT</t>
  </si>
  <si>
    <r>
      <t xml:space="preserve">urduli </t>
    </r>
    <r>
      <rPr>
        <b/>
        <sz val="10"/>
        <rFont val="Arial"/>
        <family val="2"/>
        <charset val="204"/>
      </rPr>
      <t>PN-16  D</t>
    </r>
    <r>
      <rPr>
        <b/>
        <sz val="10"/>
        <rFont val="AcadMtavr"/>
      </rPr>
      <t>=100 mm montaJi</t>
    </r>
  </si>
  <si>
    <r>
      <t>urduli</t>
    </r>
    <r>
      <rPr>
        <sz val="10"/>
        <rFont val="Arial"/>
        <family val="2"/>
        <charset val="204"/>
      </rPr>
      <t xml:space="preserve"> PN</t>
    </r>
    <r>
      <rPr>
        <sz val="10"/>
        <rFont val="AcadMtavr"/>
      </rPr>
      <t xml:space="preserve">-16 </t>
    </r>
    <r>
      <rPr>
        <sz val="10"/>
        <rFont val="Arial"/>
        <family val="2"/>
        <charset val="204"/>
      </rPr>
      <t xml:space="preserve"> D</t>
    </r>
    <r>
      <rPr>
        <sz val="10"/>
        <rFont val="AcadMtavr"/>
      </rPr>
      <t>=100 mm.</t>
    </r>
  </si>
  <si>
    <t>muxli foladis d-100</t>
  </si>
  <si>
    <t>flianecis montaJi d-100</t>
  </si>
  <si>
    <t>flianeci d-100</t>
  </si>
  <si>
    <t>miltuCi d-100</t>
  </si>
  <si>
    <r>
      <t xml:space="preserve">WaburRilis tumbo, warmadobiT </t>
    </r>
    <r>
      <rPr>
        <sz val="10"/>
        <rFont val="Arial"/>
        <family val="2"/>
        <charset val="204"/>
      </rPr>
      <t>Q=22 m3/h, H=100m. N=11 kvt.</t>
    </r>
  </si>
  <si>
    <t>foladis wyalsadeni milebis mowyoba 108X4,5 mm</t>
  </si>
  <si>
    <t>liTonis mili d=108X4,5 mm</t>
  </si>
  <si>
    <t xml:space="preserve">sn da w
22-22-5 </t>
  </si>
  <si>
    <t>samkapi foladis 100X100X100</t>
  </si>
  <si>
    <r>
      <t xml:space="preserve">miltuCebs Soris orfrTiani ukusarqvelis </t>
    </r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=100 mm.</t>
    </r>
    <r>
      <rPr>
        <b/>
        <sz val="10"/>
        <rFont val="Arial"/>
        <family val="2"/>
        <charset val="204"/>
      </rPr>
      <t xml:space="preserve"> PN-25. </t>
    </r>
    <r>
      <rPr>
        <b/>
        <sz val="10"/>
        <rFont val="AcadMtavr"/>
      </rPr>
      <t>montaJi</t>
    </r>
  </si>
  <si>
    <r>
      <t xml:space="preserve">orfrTiani ukusarqveli </t>
    </r>
    <r>
      <rPr>
        <sz val="10"/>
        <rFont val="Arial"/>
        <family val="2"/>
        <charset val="204"/>
      </rPr>
      <t>D=</t>
    </r>
    <r>
      <rPr>
        <sz val="10"/>
        <rFont val="AcadMtavr"/>
      </rPr>
      <t xml:space="preserve">100 mm. </t>
    </r>
    <r>
      <rPr>
        <sz val="10"/>
        <rFont val="Arial"/>
        <family val="2"/>
        <charset val="204"/>
      </rPr>
      <t>PN-</t>
    </r>
    <r>
      <rPr>
        <sz val="10"/>
        <rFont val="AcadMtavr"/>
      </rPr>
      <t xml:space="preserve">25. </t>
    </r>
  </si>
  <si>
    <r>
      <t xml:space="preserve">sademontaJo quros </t>
    </r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=100 mm.</t>
    </r>
    <r>
      <rPr>
        <b/>
        <sz val="10"/>
        <rFont val="Arial"/>
        <family val="2"/>
        <charset val="204"/>
      </rPr>
      <t xml:space="preserve"> PN-25. </t>
    </r>
    <r>
      <rPr>
        <b/>
        <sz val="10"/>
        <rFont val="AcadMtavr"/>
      </rPr>
      <t>montaJi</t>
    </r>
  </si>
  <si>
    <r>
      <t xml:space="preserve">sademontaJo quro </t>
    </r>
    <r>
      <rPr>
        <sz val="10"/>
        <rFont val="Arial"/>
        <family val="2"/>
        <charset val="204"/>
      </rPr>
      <t>D=</t>
    </r>
    <r>
      <rPr>
        <sz val="10"/>
        <rFont val="AcadMtavr"/>
      </rPr>
      <t xml:space="preserve">100 mm. </t>
    </r>
    <r>
      <rPr>
        <sz val="10"/>
        <rFont val="Arial"/>
        <family val="2"/>
        <charset val="204"/>
      </rPr>
      <t>PN-</t>
    </r>
    <r>
      <rPr>
        <sz val="10"/>
        <rFont val="AcadMtavr"/>
      </rPr>
      <t xml:space="preserve">25. </t>
    </r>
  </si>
  <si>
    <r>
      <t xml:space="preserve">haergamSvebi vantuzis </t>
    </r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=25 mm.</t>
    </r>
    <r>
      <rPr>
        <b/>
        <sz val="10"/>
        <rFont val="Arial"/>
        <family val="2"/>
        <charset val="204"/>
      </rPr>
      <t xml:space="preserve"> PN-25. </t>
    </r>
    <r>
      <rPr>
        <b/>
        <sz val="10"/>
        <rFont val="AcadMtavr"/>
      </rPr>
      <t>montaJi</t>
    </r>
  </si>
  <si>
    <r>
      <t xml:space="preserve">haergamSvebi vantuzi </t>
    </r>
    <r>
      <rPr>
        <sz val="10"/>
        <rFont val="Arial"/>
        <family val="2"/>
        <charset val="204"/>
      </rPr>
      <t>D=25</t>
    </r>
    <r>
      <rPr>
        <sz val="10"/>
        <rFont val="AcadMtavr"/>
      </rPr>
      <t xml:space="preserve"> mm. </t>
    </r>
    <r>
      <rPr>
        <sz val="10"/>
        <rFont val="Arial"/>
        <family val="2"/>
        <charset val="204"/>
      </rPr>
      <t>PN-</t>
    </r>
    <r>
      <rPr>
        <sz val="10"/>
        <rFont val="AcadMtavr"/>
      </rPr>
      <t xml:space="preserve">25. </t>
    </r>
  </si>
  <si>
    <r>
      <t xml:space="preserve">manometris </t>
    </r>
    <r>
      <rPr>
        <b/>
        <sz val="10"/>
        <rFont val="Arial"/>
        <family val="2"/>
        <charset val="204"/>
      </rPr>
      <t>D</t>
    </r>
    <r>
      <rPr>
        <b/>
        <sz val="10"/>
        <rFont val="AcadMtavr"/>
      </rPr>
      <t>=25 mm.</t>
    </r>
    <r>
      <rPr>
        <b/>
        <sz val="10"/>
        <rFont val="Arial"/>
        <family val="2"/>
        <charset val="204"/>
      </rPr>
      <t xml:space="preserve"> PN-25. </t>
    </r>
    <r>
      <rPr>
        <b/>
        <sz val="10"/>
        <rFont val="AcadMtavr"/>
      </rPr>
      <t>montaJi</t>
    </r>
  </si>
  <si>
    <r>
      <t xml:space="preserve">manometris </t>
    </r>
    <r>
      <rPr>
        <sz val="10"/>
        <rFont val="Arial"/>
        <family val="2"/>
        <charset val="204"/>
      </rPr>
      <t>D=25</t>
    </r>
    <r>
      <rPr>
        <sz val="10"/>
        <rFont val="AcadMtavr"/>
      </rPr>
      <t xml:space="preserve"> mm. </t>
    </r>
    <r>
      <rPr>
        <sz val="10"/>
        <rFont val="Arial"/>
        <family val="2"/>
        <charset val="204"/>
      </rPr>
      <t>PN-</t>
    </r>
    <r>
      <rPr>
        <sz val="10"/>
        <rFont val="AcadMtavr"/>
      </rPr>
      <t xml:space="preserve">25. </t>
    </r>
  </si>
  <si>
    <t>rk/betonis wyalSemkrebi kamerisa da satumbis sadguris mowyoba</t>
  </si>
  <si>
    <t>#1 rezervuaris teqnologia</t>
  </si>
  <si>
    <t>#1 sadawneo koSkisa da V=50 m3 rezervuaris montaJi</t>
  </si>
  <si>
    <t xml:space="preserve">sn da w
22-8-4   </t>
  </si>
  <si>
    <t xml:space="preserve">spilenZis kabeli ormagi izolaciiT  3X10+1X6 </t>
  </si>
  <si>
    <t>marTvis fari, avtomatika</t>
  </si>
  <si>
    <t>wyalsadenis anakrebi rk/b Wis mowyoba d=1500mm 2-kompl. simaRliT 1.m. polimeruli xufiT</t>
  </si>
  <si>
    <t>wyalsadenis anakrebi rk/b Wis mowyoba d=1000mm 2-kompl. simaRliT 1.m. polimeruli xufiT</t>
  </si>
  <si>
    <t>wyalsadenis anakrebi rk/b Wis mowyoba d=1500mm 1-kompl. simaRliT 1.m. polimeruli xufiT</t>
  </si>
  <si>
    <r>
      <t xml:space="preserve">rk/b Wa </t>
    </r>
    <r>
      <rPr>
        <sz val="10"/>
        <rFont val="Arial"/>
        <family val="2"/>
        <charset val="204"/>
      </rPr>
      <t>D</t>
    </r>
    <r>
      <rPr>
        <sz val="10"/>
        <rFont val="AcadMtavr"/>
      </rPr>
      <t xml:space="preserve">=1500mm </t>
    </r>
    <r>
      <rPr>
        <sz val="10"/>
        <rFont val="Arial"/>
        <family val="2"/>
        <charset val="204"/>
      </rPr>
      <t>H</t>
    </r>
    <r>
      <rPr>
        <sz val="10"/>
        <rFont val="AcadMtavr"/>
      </rPr>
      <t>=1000 mm</t>
    </r>
  </si>
  <si>
    <r>
      <t xml:space="preserve">rk/b Wa </t>
    </r>
    <r>
      <rPr>
        <sz val="10"/>
        <rFont val="Arial"/>
        <family val="2"/>
        <charset val="204"/>
      </rPr>
      <t>D</t>
    </r>
    <r>
      <rPr>
        <sz val="10"/>
        <rFont val="AcadMtavr"/>
      </rPr>
      <t xml:space="preserve">=1500mm </t>
    </r>
    <r>
      <rPr>
        <sz val="10"/>
        <rFont val="Arial"/>
        <family val="2"/>
        <charset val="204"/>
      </rPr>
      <t>H</t>
    </r>
    <r>
      <rPr>
        <sz val="10"/>
        <rFont val="AcadMtavr"/>
      </rPr>
      <t>=500 mm</t>
    </r>
  </si>
  <si>
    <t>wyalsadenis anakrebi rk/b Wis mowyoba d=1500mm 1-kompl. simaRliT 1,5.m. polimeruli xufiT</t>
  </si>
  <si>
    <r>
      <t xml:space="preserve">rk/b Wa </t>
    </r>
    <r>
      <rPr>
        <sz val="10"/>
        <rFont val="Arial"/>
        <family val="2"/>
        <charset val="204"/>
      </rPr>
      <t>D</t>
    </r>
    <r>
      <rPr>
        <sz val="10"/>
        <rFont val="AcadMtavr"/>
      </rPr>
      <t xml:space="preserve">=1000mm </t>
    </r>
    <r>
      <rPr>
        <sz val="10"/>
        <rFont val="Arial"/>
        <family val="2"/>
        <charset val="204"/>
      </rPr>
      <t>H</t>
    </r>
    <r>
      <rPr>
        <sz val="10"/>
        <rFont val="AcadMtavr"/>
      </rPr>
      <t>=1000 mm</t>
    </r>
  </si>
  <si>
    <t>foladis samkapisa da muxlis mowyoba d-100 12c.</t>
  </si>
  <si>
    <t>polieTilenis milis montaJi d-110 mm-mde hidravlikuri SemowmebiT d-110 pn-10</t>
  </si>
  <si>
    <t>polieTilenis mili d-110 pn-10</t>
  </si>
  <si>
    <t xml:space="preserve">sn da w
22-8-3   </t>
  </si>
  <si>
    <t>polieTilenis milis montaJi d-90 mm-mde hidravlikuri SemowmebiT d-90 pn-10</t>
  </si>
  <si>
    <t>polieTilenis mili d-90 pn-10</t>
  </si>
  <si>
    <t>polieTilenis milis montaJi d-75 mm-mde hidravlikuri SemowmebiT d-75 pn-10</t>
  </si>
  <si>
    <t>polieTilenis mili d-75 pn-10</t>
  </si>
  <si>
    <t xml:space="preserve">sn da w
22-8-2   </t>
  </si>
  <si>
    <t>polieTilenis milis montaJi d-63 mm-mde hidravlikuri SemowmebiT d-63 pn-10</t>
  </si>
  <si>
    <t>polieTilenis mili d-63 pn-10</t>
  </si>
  <si>
    <t xml:space="preserve">sn da w
22-8-1   </t>
  </si>
  <si>
    <t>polieTilenis milis montaJi d-50 mm-mde hidravlikuri SemowmebiT d-50 pn-10</t>
  </si>
  <si>
    <t>polieTilenis mili d-50 pn-10</t>
  </si>
  <si>
    <t>polieTilenis milis montaJi d-40 mm-mde hidravlikuri SemowmebiT d-40 pn-10</t>
  </si>
  <si>
    <t>polieTilenis mili d-40 pn-10</t>
  </si>
  <si>
    <t>polieTilenis milis montaJi d-32 mm-mde hidravlikuri SemowmebiT d-32 pn-16</t>
  </si>
  <si>
    <t>polieTilenis mili d-32 pn-16</t>
  </si>
  <si>
    <t>polieTilenis milis montaJi d-25 mm-mde hidravlikuri SemowmebiT d-25 pn-16</t>
  </si>
  <si>
    <t>polieTilenis mili d-25 pn-16</t>
  </si>
  <si>
    <t>polieTilenis milis montaJi d-20 mm-mde hidravlikuri SemowmebiT d-20 pn-16</t>
  </si>
  <si>
    <t>polieTilenis mili d-20 pn-16</t>
  </si>
  <si>
    <t>polieTilenis miltuCa adaptoris montaJi d-110</t>
  </si>
  <si>
    <t>polieTilenis miltuCa adaptori d-110 mm</t>
  </si>
  <si>
    <t xml:space="preserve">sn da w
22-23-2 </t>
  </si>
  <si>
    <t>polieTilinis uRel-unagirebis montaJi</t>
  </si>
  <si>
    <t>uRel-unagiri 90X25</t>
  </si>
  <si>
    <t>uRel-unagiri 90X20</t>
  </si>
  <si>
    <t>uRel-unagiri 75X25</t>
  </si>
  <si>
    <t>uRel-unagiri 63X25</t>
  </si>
  <si>
    <t>uRel-unagiri 63X20</t>
  </si>
  <si>
    <t>uRel-unagiri 50X20</t>
  </si>
  <si>
    <t>uRel-unagiri 40X25</t>
  </si>
  <si>
    <t>uRel-unagiri 40X20</t>
  </si>
  <si>
    <t xml:space="preserve">sn da w
22-23-1 </t>
  </si>
  <si>
    <t>polieTilenis fasonuri nawilebis mowyoba 63-mm-mde</t>
  </si>
  <si>
    <t>fasonuri nawilebi 63 mm-de</t>
  </si>
  <si>
    <t>polieTilenis fasonuri nawilebis mowyoba 40-mm-mde</t>
  </si>
  <si>
    <t>fasonuri nawilebi 40 mm-de</t>
  </si>
  <si>
    <t>wyalsadenis Sida qselis mowyobis samuSaoebi</t>
  </si>
  <si>
    <t>wyalsadenis Sida qselis mowyoba</t>
  </si>
  <si>
    <t>q. Terjola   jabiZis quCa</t>
  </si>
  <si>
    <t>wyalsadenis magistralis mowyoba</t>
  </si>
  <si>
    <t>wyalsadenis magistraluri qselis mowyoba</t>
  </si>
  <si>
    <r>
      <t xml:space="preserve">WaburRilis tumbos SeZena-montaJi, warmadobiT </t>
    </r>
    <r>
      <rPr>
        <b/>
        <sz val="10"/>
        <rFont val="Arial"/>
        <family val="2"/>
        <charset val="204"/>
      </rPr>
      <t>Q=19 m3/h, H=36m. N=4 kvt.</t>
    </r>
    <r>
      <rPr>
        <b/>
        <sz val="10"/>
        <rFont val="AcadMtavr"/>
      </rPr>
      <t xml:space="preserve"> (erTi muSa erTi saTadarigo) gamagrilebeli garsacmiT</t>
    </r>
  </si>
  <si>
    <t>uRel-unagiri 90X32</t>
  </si>
  <si>
    <t>uRel-unagiri 75X32</t>
  </si>
  <si>
    <t>uRel-unagiri 63X32</t>
  </si>
  <si>
    <t>rkinis urduli d=65 mm montaJi</t>
  </si>
  <si>
    <t>flianecis montaJi d-65</t>
  </si>
  <si>
    <t xml:space="preserve">rkinis urduli d=65 mm </t>
  </si>
  <si>
    <t>polieTilenis miltuCa adaptoris montaJi d-63</t>
  </si>
  <si>
    <t>polieTilenis miltuCa adaptori d-63 mm</t>
  </si>
  <si>
    <t>rkinis urduli d=80 mm montaJi</t>
  </si>
  <si>
    <t xml:space="preserve">rkinis urduli d=80 mm </t>
  </si>
  <si>
    <t>flianecis montaJi d-80</t>
  </si>
  <si>
    <t>flianeci d-80</t>
  </si>
  <si>
    <t>polieTilenis miltuCa adaptoris montaJi d-75</t>
  </si>
  <si>
    <t>polieTilenis miltuCa adaptori d-75 mm</t>
  </si>
  <si>
    <t>rkinis ventili 1" mm montaJi</t>
  </si>
  <si>
    <r>
      <t>sadawneo koSkisa da V=50 m</t>
    </r>
    <r>
      <rPr>
        <b/>
        <vertAlign val="superscript"/>
        <sz val="12"/>
        <rFont val="AcadMtavr"/>
      </rPr>
      <t>3</t>
    </r>
    <r>
      <rPr>
        <b/>
        <sz val="12"/>
        <rFont val="AcadMtavr"/>
      </rPr>
      <t xml:space="preserve"> rezervuaris montaJi</t>
    </r>
  </si>
  <si>
    <t>rezervuaris teqnologia</t>
  </si>
  <si>
    <t>lokaluri xarjTaRricxva #4</t>
  </si>
  <si>
    <t>lokaluri xarjTaRricxva #5</t>
  </si>
  <si>
    <t xml:space="preserve">პრეტენდენტის დასახელება:  </t>
  </si>
  <si>
    <t>ხელმოწერა</t>
  </si>
  <si>
    <t>ბ.ა.</t>
  </si>
  <si>
    <t>%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</si>
</sst>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00"/>
    <numFmt numFmtId="166" formatCode="0.0000"/>
    <numFmt numFmtId="167" formatCode="0.0"/>
    <numFmt numFmtId="168" formatCode="_-* #,##0.000_р_._-;\-* #,##0.000_р_._-;_-* &quot;-&quot;???_р_._-;_-@_-"/>
    <numFmt numFmtId="169" formatCode="_-* #,##0.00_р_._-;\-* #,##0.00_р_._-;_-* &quot;-&quot;???_р_._-;_-@_-"/>
  </numFmts>
  <fonts count="4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sz val="10"/>
      <name val="AcadNusx"/>
    </font>
    <font>
      <vertAlign val="superscript"/>
      <sz val="12"/>
      <name val="AcadMtavr"/>
    </font>
    <font>
      <b/>
      <sz val="8"/>
      <name val="AcadMtavr"/>
    </font>
    <font>
      <b/>
      <sz val="10"/>
      <color theme="1" tint="4.9989318521683403E-2"/>
      <name val="AcadMtavr"/>
    </font>
    <font>
      <sz val="8"/>
      <color theme="1" tint="4.9989318521683403E-2"/>
      <name val="AcadMtavr"/>
    </font>
    <font>
      <sz val="10"/>
      <color theme="1" tint="4.9989318521683403E-2"/>
      <name val="AcadMtavr"/>
    </font>
    <font>
      <vertAlign val="superscript"/>
      <sz val="12"/>
      <color theme="1" tint="4.9989318521683403E-2"/>
      <name val="AcadMtavr"/>
    </font>
    <font>
      <sz val="10"/>
      <color theme="1" tint="4.9989318521683403E-2"/>
      <name val="AcadNusx"/>
    </font>
    <font>
      <sz val="9"/>
      <color theme="1" tint="4.9989318521683403E-2"/>
      <name val="AcadMtavr"/>
    </font>
    <font>
      <b/>
      <vertAlign val="superscript"/>
      <sz val="10"/>
      <color theme="1" tint="4.9989318521683403E-2"/>
      <name val="AcadMtavr"/>
    </font>
    <font>
      <sz val="11"/>
      <name val="AcadMtavr"/>
    </font>
    <font>
      <b/>
      <sz val="10"/>
      <name val="Arial"/>
      <family val="2"/>
      <charset val="204"/>
    </font>
    <font>
      <vertAlign val="superscript"/>
      <sz val="11"/>
      <name val="AcadMtav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name val="AcadMtavr"/>
    </font>
    <font>
      <b/>
      <sz val="9"/>
      <name val="AcadMtavr"/>
    </font>
    <font>
      <sz val="11"/>
      <name val="AcadNusx"/>
    </font>
    <font>
      <b/>
      <sz val="14"/>
      <name val="AcadMtavr"/>
    </font>
    <font>
      <b/>
      <u/>
      <sz val="14"/>
      <name val="AcadMtavr"/>
    </font>
    <font>
      <b/>
      <sz val="11"/>
      <name val="AcadNusx"/>
    </font>
    <font>
      <b/>
      <sz val="9"/>
      <name val="AcadNusx"/>
    </font>
    <font>
      <b/>
      <u/>
      <sz val="12"/>
      <name val="AcadMtavr"/>
    </font>
    <font>
      <sz val="11"/>
      <color rgb="FFFF0000"/>
      <name val="AcadMtavr"/>
    </font>
    <font>
      <b/>
      <u/>
      <sz val="10"/>
      <color rgb="FFFF0000"/>
      <name val="AcadMtav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3" borderId="1" xfId="1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9" fillId="3" borderId="1" xfId="12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5" fillId="0" borderId="1" xfId="9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64" fontId="8" fillId="0" borderId="2" xfId="12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164" fontId="9" fillId="3" borderId="3" xfId="12" applyFont="1" applyFill="1" applyBorder="1" applyAlignment="1">
      <alignment horizontal="center" vertical="center"/>
    </xf>
    <xf numFmtId="164" fontId="6" fillId="3" borderId="3" xfId="12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center" vertical="center"/>
    </xf>
    <xf numFmtId="0" fontId="5" fillId="2" borderId="0" xfId="0" applyFont="1" applyFill="1" applyBorder="1"/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9" fillId="0" borderId="1" xfId="12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1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0" xfId="0" applyNumberFormat="1" applyFont="1"/>
    <xf numFmtId="164" fontId="1" fillId="0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8" xfId="11" applyFont="1" applyFill="1" applyBorder="1" applyAlignment="1">
      <alignment horizontal="center" vertical="center"/>
    </xf>
    <xf numFmtId="0" fontId="6" fillId="3" borderId="7" xfId="11" applyFont="1" applyFill="1" applyBorder="1" applyAlignment="1">
      <alignment horizontal="center" vertical="center"/>
    </xf>
    <xf numFmtId="0" fontId="15" fillId="0" borderId="0" xfId="1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0" borderId="1" xfId="12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7" applyFont="1" applyFill="1" applyBorder="1" applyAlignment="1">
      <alignment horizontal="center" vertical="center"/>
    </xf>
    <xf numFmtId="0" fontId="23" fillId="0" borderId="1" xfId="7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19" fillId="4" borderId="1" xfId="7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0" xfId="0" applyFont="1"/>
    <xf numFmtId="0" fontId="4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0" fontId="6" fillId="3" borderId="3" xfId="11" applyFont="1" applyFill="1" applyBorder="1" applyAlignment="1">
      <alignment horizontal="center" vertical="center"/>
    </xf>
    <xf numFmtId="0" fontId="6" fillId="0" borderId="2" xfId="11" applyFont="1" applyFill="1" applyBorder="1" applyAlignment="1">
      <alignment horizontal="center" vertical="center"/>
    </xf>
    <xf numFmtId="0" fontId="6" fillId="2" borderId="1" xfId="1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9" fillId="2" borderId="1" xfId="12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1" xfId="0" applyFont="1" applyFill="1" applyBorder="1"/>
    <xf numFmtId="9" fontId="5" fillId="2" borderId="1" xfId="0" applyNumberFormat="1" applyFont="1" applyFill="1" applyBorder="1" applyAlignment="1">
      <alignment horizontal="center" vertical="center"/>
    </xf>
    <xf numFmtId="164" fontId="8" fillId="2" borderId="1" xfId="12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4" xfId="9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9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/>
    </xf>
    <xf numFmtId="0" fontId="5" fillId="0" borderId="0" xfId="7" applyFont="1" applyBorder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right"/>
    </xf>
    <xf numFmtId="0" fontId="3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33" fillId="0" borderId="0" xfId="11" applyFont="1" applyFill="1" applyBorder="1" applyAlignment="1">
      <alignment vertical="center" wrapText="1"/>
    </xf>
    <xf numFmtId="165" fontId="36" fillId="2" borderId="0" xfId="12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2" fontId="33" fillId="0" borderId="0" xfId="0" applyNumberFormat="1" applyFont="1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2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left"/>
    </xf>
    <xf numFmtId="2" fontId="15" fillId="0" borderId="1" xfId="1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6" fillId="0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0" xfId="11" applyFont="1" applyFill="1" applyBorder="1" applyAlignment="1">
      <alignment horizontal="center" vertical="center" wrapText="1" shrinkToFit="1"/>
    </xf>
    <xf numFmtId="0" fontId="35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3">
    <cellStyle name="Comma" xfId="12" builtinId="3"/>
    <cellStyle name="Normal" xfId="0" builtinId="0"/>
    <cellStyle name="Normal 10" xfId="1"/>
    <cellStyle name="Normal 14" xfId="2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_Лист1" xfId="11"/>
  </cellStyles>
  <dxfs count="1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tabSelected="1" workbookViewId="0">
      <selection activeCell="F11" sqref="F11"/>
    </sheetView>
  </sheetViews>
  <sheetFormatPr defaultRowHeight="12.75"/>
  <cols>
    <col min="1" max="1" width="6" customWidth="1"/>
    <col min="2" max="2" width="28.85546875" customWidth="1"/>
    <col min="3" max="3" width="63.140625" customWidth="1"/>
    <col min="4" max="4" width="23.7109375" customWidth="1"/>
  </cols>
  <sheetData>
    <row r="1" spans="1:4" ht="19.5">
      <c r="A1" s="209" t="s">
        <v>255</v>
      </c>
      <c r="B1" s="209"/>
      <c r="C1" s="209"/>
      <c r="D1" s="209"/>
    </row>
    <row r="2" spans="1:4" ht="19.5">
      <c r="A2" s="209" t="s">
        <v>253</v>
      </c>
      <c r="B2" s="209"/>
      <c r="C2" s="209"/>
      <c r="D2" s="209"/>
    </row>
    <row r="3" spans="1:4" ht="15">
      <c r="A3" s="159"/>
      <c r="B3" s="159"/>
      <c r="C3" s="159"/>
      <c r="D3" s="159"/>
    </row>
    <row r="4" spans="1:4" ht="19.5">
      <c r="A4" s="210" t="s">
        <v>154</v>
      </c>
      <c r="B4" s="210"/>
      <c r="C4" s="210"/>
      <c r="D4" s="210"/>
    </row>
    <row r="5" spans="1:4" ht="14.25">
      <c r="A5" s="160"/>
      <c r="B5" s="160"/>
      <c r="C5" s="161"/>
      <c r="D5" s="189"/>
    </row>
    <row r="6" spans="1:4" ht="24" customHeight="1">
      <c r="A6" s="163"/>
      <c r="B6" s="163"/>
      <c r="C6" s="164" t="s">
        <v>155</v>
      </c>
      <c r="D6" s="177">
        <f>D10+D11+D12+D13+D14</f>
        <v>0</v>
      </c>
    </row>
    <row r="7" spans="1:4" ht="14.25">
      <c r="A7" s="163"/>
      <c r="B7" s="163"/>
      <c r="C7" s="164"/>
      <c r="D7" s="162"/>
    </row>
    <row r="8" spans="1:4" ht="32.25" customHeight="1">
      <c r="A8" s="172" t="s">
        <v>1</v>
      </c>
      <c r="B8" s="172" t="s">
        <v>156</v>
      </c>
      <c r="C8" s="173" t="s">
        <v>157</v>
      </c>
      <c r="D8" s="173" t="s">
        <v>38</v>
      </c>
    </row>
    <row r="9" spans="1:4">
      <c r="A9" s="174">
        <v>1</v>
      </c>
      <c r="B9" s="174">
        <v>2</v>
      </c>
      <c r="C9" s="174">
        <v>3</v>
      </c>
      <c r="D9" s="175">
        <v>4</v>
      </c>
    </row>
    <row r="10" spans="1:4" ht="28.5">
      <c r="A10" s="165">
        <v>1</v>
      </c>
      <c r="B10" s="172" t="s">
        <v>159</v>
      </c>
      <c r="C10" s="166" t="s">
        <v>201</v>
      </c>
      <c r="D10" s="178"/>
    </row>
    <row r="11" spans="1:4" ht="28.5">
      <c r="A11" s="165">
        <v>2</v>
      </c>
      <c r="B11" s="176" t="s">
        <v>160</v>
      </c>
      <c r="C11" s="166" t="s">
        <v>203</v>
      </c>
      <c r="D11" s="178"/>
    </row>
    <row r="12" spans="1:4" ht="15.75">
      <c r="A12" s="165">
        <v>3</v>
      </c>
      <c r="B12" s="172" t="s">
        <v>161</v>
      </c>
      <c r="C12" s="166" t="s">
        <v>202</v>
      </c>
      <c r="D12" s="178"/>
    </row>
    <row r="13" spans="1:4" ht="15.75">
      <c r="A13" s="165">
        <v>4</v>
      </c>
      <c r="B13" s="172" t="s">
        <v>162</v>
      </c>
      <c r="C13" s="166" t="s">
        <v>257</v>
      </c>
      <c r="D13" s="178"/>
    </row>
    <row r="14" spans="1:4" ht="15.75">
      <c r="A14" s="165">
        <v>5</v>
      </c>
      <c r="B14" s="172" t="s">
        <v>163</v>
      </c>
      <c r="C14" s="166" t="s">
        <v>254</v>
      </c>
      <c r="D14" s="178"/>
    </row>
    <row r="15" spans="1:4" ht="15.75">
      <c r="A15" s="143"/>
      <c r="B15" s="143"/>
      <c r="C15" s="167"/>
      <c r="D15" s="168"/>
    </row>
    <row r="16" spans="1:4" ht="15.75">
      <c r="A16" s="143"/>
      <c r="B16" s="143"/>
      <c r="C16" s="171"/>
      <c r="D16" s="143"/>
    </row>
    <row r="17" spans="1:4" ht="15.75">
      <c r="A17" s="143"/>
      <c r="B17" s="169"/>
      <c r="D17" s="143"/>
    </row>
    <row r="18" spans="1:4" ht="15.75">
      <c r="A18" s="143"/>
      <c r="B18" s="169" t="s">
        <v>278</v>
      </c>
      <c r="C18" s="208" t="s">
        <v>279</v>
      </c>
      <c r="D18" s="143"/>
    </row>
    <row r="19" spans="1:4" ht="15.75">
      <c r="A19" s="143"/>
      <c r="B19" s="169"/>
      <c r="C19" s="208" t="s">
        <v>280</v>
      </c>
      <c r="D19" s="170"/>
    </row>
    <row r="20" spans="1:4" ht="15.75">
      <c r="A20" s="143"/>
      <c r="B20" s="143"/>
      <c r="C20" s="143"/>
      <c r="D20" s="143"/>
    </row>
  </sheetData>
  <mergeCells count="3">
    <mergeCell ref="A1:D1"/>
    <mergeCell ref="A2:D2"/>
    <mergeCell ref="A4:D4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2:M179"/>
  <sheetViews>
    <sheetView topLeftCell="A160" workbookViewId="0">
      <selection activeCell="A5" sqref="A5:M5"/>
    </sheetView>
  </sheetViews>
  <sheetFormatPr defaultRowHeight="12.75"/>
  <cols>
    <col min="1" max="1" width="2.7109375" style="124" customWidth="1"/>
    <col min="2" max="2" width="8.7109375" customWidth="1"/>
    <col min="3" max="3" width="39.5703125" style="77" customWidth="1"/>
    <col min="4" max="4" width="7.7109375" customWidth="1"/>
    <col min="5" max="5" width="7.5703125" customWidth="1"/>
    <col min="6" max="6" width="9.85546875" customWidth="1"/>
    <col min="8" max="8" width="12" customWidth="1"/>
    <col min="10" max="10" width="10.85546875" customWidth="1"/>
    <col min="12" max="12" width="10" customWidth="1"/>
    <col min="13" max="13" width="11.28515625" customWidth="1"/>
  </cols>
  <sheetData>
    <row r="2" spans="1:13" ht="14.25">
      <c r="A2" s="222" t="s">
        <v>255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4.2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25">
      <c r="A4" s="224" t="s">
        <v>113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18.75" customHeight="1">
      <c r="A5" s="223" t="s">
        <v>201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6" customHeight="1"/>
    <row r="7" spans="1:13">
      <c r="A7" s="218" t="s">
        <v>1</v>
      </c>
      <c r="B7" s="219" t="s">
        <v>37</v>
      </c>
      <c r="C7" s="225" t="s">
        <v>2</v>
      </c>
      <c r="D7" s="216" t="s">
        <v>3</v>
      </c>
      <c r="E7" s="216" t="s">
        <v>11</v>
      </c>
      <c r="F7" s="216" t="s">
        <v>4</v>
      </c>
      <c r="G7" s="217" t="s">
        <v>17</v>
      </c>
      <c r="H7" s="217"/>
      <c r="I7" s="217" t="s">
        <v>5</v>
      </c>
      <c r="J7" s="217"/>
      <c r="K7" s="216" t="s">
        <v>6</v>
      </c>
      <c r="L7" s="216"/>
      <c r="M7" s="125" t="s">
        <v>21</v>
      </c>
    </row>
    <row r="8" spans="1:13">
      <c r="A8" s="218"/>
      <c r="B8" s="220"/>
      <c r="C8" s="225"/>
      <c r="D8" s="216"/>
      <c r="E8" s="216"/>
      <c r="F8" s="216"/>
      <c r="G8" s="183" t="s">
        <v>7</v>
      </c>
      <c r="H8" s="126" t="s">
        <v>8</v>
      </c>
      <c r="I8" s="183" t="s">
        <v>7</v>
      </c>
      <c r="J8" s="126" t="s">
        <v>8</v>
      </c>
      <c r="K8" s="183" t="s">
        <v>7</v>
      </c>
      <c r="L8" s="126" t="s">
        <v>9</v>
      </c>
      <c r="M8" s="183" t="s">
        <v>10</v>
      </c>
    </row>
    <row r="9" spans="1:13">
      <c r="A9" s="185">
        <v>1</v>
      </c>
      <c r="B9" s="187">
        <v>2</v>
      </c>
      <c r="C9" s="184">
        <v>3</v>
      </c>
      <c r="D9" s="184">
        <v>4</v>
      </c>
      <c r="E9" s="184">
        <v>5</v>
      </c>
      <c r="F9" s="184">
        <v>6</v>
      </c>
      <c r="G9" s="183">
        <v>7</v>
      </c>
      <c r="H9" s="127">
        <v>8</v>
      </c>
      <c r="I9" s="183">
        <v>9</v>
      </c>
      <c r="J9" s="127">
        <v>10</v>
      </c>
      <c r="K9" s="183">
        <v>11</v>
      </c>
      <c r="L9" s="127">
        <v>12</v>
      </c>
      <c r="M9" s="183">
        <v>13</v>
      </c>
    </row>
    <row r="10" spans="1:13" ht="38.25">
      <c r="A10" s="215">
        <v>1</v>
      </c>
      <c r="B10" s="71" t="s">
        <v>51</v>
      </c>
      <c r="C10" s="46" t="s">
        <v>50</v>
      </c>
      <c r="D10" s="180" t="s">
        <v>33</v>
      </c>
      <c r="E10" s="1"/>
      <c r="F10" s="18">
        <v>120</v>
      </c>
      <c r="G10" s="19"/>
      <c r="H10" s="51"/>
      <c r="I10" s="19"/>
      <c r="J10" s="51"/>
      <c r="K10" s="19"/>
      <c r="L10" s="51"/>
      <c r="M10" s="51"/>
    </row>
    <row r="11" spans="1:13">
      <c r="A11" s="215"/>
      <c r="B11" s="1"/>
      <c r="C11" s="3" t="s">
        <v>12</v>
      </c>
      <c r="D11" s="19" t="s">
        <v>15</v>
      </c>
      <c r="E11" s="25">
        <v>0.1215</v>
      </c>
      <c r="F11" s="40">
        <f>E11*F10</f>
        <v>14.58</v>
      </c>
      <c r="G11" s="19"/>
      <c r="H11" s="51"/>
      <c r="I11" s="51"/>
      <c r="J11" s="51"/>
      <c r="K11" s="19"/>
      <c r="L11" s="51"/>
      <c r="M11" s="51"/>
    </row>
    <row r="12" spans="1:13" ht="15">
      <c r="A12" s="215"/>
      <c r="B12" s="1"/>
      <c r="C12" s="3" t="s">
        <v>164</v>
      </c>
      <c r="D12" s="1" t="s">
        <v>22</v>
      </c>
      <c r="E12" s="25">
        <v>0.14849999999999999</v>
      </c>
      <c r="F12" s="40">
        <f>E12*F10</f>
        <v>17.82</v>
      </c>
      <c r="G12" s="19"/>
      <c r="H12" s="51"/>
      <c r="I12" s="19"/>
      <c r="J12" s="51"/>
      <c r="K12" s="19"/>
      <c r="L12" s="51"/>
      <c r="M12" s="51"/>
    </row>
    <row r="13" spans="1:13" ht="25.5">
      <c r="A13" s="215">
        <v>2</v>
      </c>
      <c r="B13" s="87" t="s">
        <v>165</v>
      </c>
      <c r="C13" s="43" t="s">
        <v>166</v>
      </c>
      <c r="D13" s="180" t="s">
        <v>77</v>
      </c>
      <c r="E13" s="1"/>
      <c r="F13" s="18">
        <v>42</v>
      </c>
      <c r="G13" s="19"/>
      <c r="H13" s="51"/>
      <c r="I13" s="19"/>
      <c r="J13" s="51"/>
      <c r="K13" s="19"/>
      <c r="L13" s="51"/>
      <c r="M13" s="59"/>
    </row>
    <row r="14" spans="1:13">
      <c r="A14" s="215"/>
      <c r="B14" s="87"/>
      <c r="C14" s="129" t="s">
        <v>12</v>
      </c>
      <c r="D14" s="88" t="s">
        <v>15</v>
      </c>
      <c r="E14" s="1">
        <v>0.28799999999999998</v>
      </c>
      <c r="F14" s="40">
        <f>F13*E14</f>
        <v>12.095999999999998</v>
      </c>
      <c r="G14" s="19"/>
      <c r="H14" s="51"/>
      <c r="I14" s="51"/>
      <c r="J14" s="51"/>
      <c r="K14" s="19"/>
      <c r="L14" s="51"/>
      <c r="M14" s="59"/>
    </row>
    <row r="15" spans="1:13" ht="25.5">
      <c r="A15" s="215">
        <v>3</v>
      </c>
      <c r="B15" s="87" t="s">
        <v>167</v>
      </c>
      <c r="C15" s="43" t="s">
        <v>168</v>
      </c>
      <c r="D15" s="180" t="s">
        <v>33</v>
      </c>
      <c r="E15" s="1"/>
      <c r="F15" s="18">
        <v>2.5299999999999998</v>
      </c>
      <c r="G15" s="19"/>
      <c r="H15" s="51"/>
      <c r="I15" s="19"/>
      <c r="J15" s="51"/>
      <c r="K15" s="19"/>
      <c r="L15" s="51"/>
      <c r="M15" s="59"/>
    </row>
    <row r="16" spans="1:13">
      <c r="A16" s="215"/>
      <c r="B16" s="186"/>
      <c r="C16" s="3" t="s">
        <v>12</v>
      </c>
      <c r="D16" s="88" t="s">
        <v>15</v>
      </c>
      <c r="E16" s="1">
        <v>1.37</v>
      </c>
      <c r="F16" s="40">
        <f>E16*F15</f>
        <v>3.4661</v>
      </c>
      <c r="G16" s="19"/>
      <c r="H16" s="51"/>
      <c r="I16" s="51"/>
      <c r="J16" s="51"/>
      <c r="K16" s="19"/>
      <c r="L16" s="51"/>
      <c r="M16" s="59"/>
    </row>
    <row r="17" spans="1:13">
      <c r="A17" s="215"/>
      <c r="B17" s="186"/>
      <c r="C17" s="3" t="s">
        <v>26</v>
      </c>
      <c r="D17" s="1" t="s">
        <v>0</v>
      </c>
      <c r="E17" s="1">
        <v>0.28299999999999997</v>
      </c>
      <c r="F17" s="40">
        <f>E17*F15</f>
        <v>0.7159899999999999</v>
      </c>
      <c r="G17" s="19"/>
      <c r="H17" s="51"/>
      <c r="I17" s="19"/>
      <c r="J17" s="51"/>
      <c r="K17" s="51"/>
      <c r="L17" s="51"/>
      <c r="M17" s="59"/>
    </row>
    <row r="18" spans="1:13">
      <c r="A18" s="215"/>
      <c r="B18" s="186"/>
      <c r="C18" s="186" t="s">
        <v>23</v>
      </c>
      <c r="D18" s="1"/>
      <c r="E18" s="1"/>
      <c r="F18" s="40"/>
      <c r="G18" s="19"/>
      <c r="H18" s="51"/>
      <c r="I18" s="19"/>
      <c r="J18" s="51"/>
      <c r="K18" s="19"/>
      <c r="L18" s="51"/>
      <c r="M18" s="59"/>
    </row>
    <row r="19" spans="1:13" ht="16.5">
      <c r="A19" s="215"/>
      <c r="B19" s="186"/>
      <c r="C19" s="3" t="s">
        <v>169</v>
      </c>
      <c r="D19" s="1" t="s">
        <v>84</v>
      </c>
      <c r="E19" s="1">
        <v>1.02</v>
      </c>
      <c r="F19" s="40">
        <f>E19*F15</f>
        <v>2.5806</v>
      </c>
      <c r="G19" s="51"/>
      <c r="H19" s="51"/>
      <c r="I19" s="19"/>
      <c r="J19" s="51"/>
      <c r="K19" s="19"/>
      <c r="L19" s="51"/>
      <c r="M19" s="59"/>
    </row>
    <row r="20" spans="1:13">
      <c r="A20" s="215"/>
      <c r="B20" s="186"/>
      <c r="C20" s="3" t="s">
        <v>67</v>
      </c>
      <c r="D20" s="1" t="s">
        <v>0</v>
      </c>
      <c r="E20" s="1">
        <v>0.62</v>
      </c>
      <c r="F20" s="40">
        <f>E20*F15</f>
        <v>1.5685999999999998</v>
      </c>
      <c r="G20" s="51"/>
      <c r="H20" s="51"/>
      <c r="I20" s="19"/>
      <c r="J20" s="51"/>
      <c r="K20" s="19"/>
      <c r="L20" s="51"/>
      <c r="M20" s="59"/>
    </row>
    <row r="21" spans="1:13" ht="25.5">
      <c r="A21" s="215">
        <v>4</v>
      </c>
      <c r="B21" s="87" t="s">
        <v>170</v>
      </c>
      <c r="C21" s="43" t="s">
        <v>171</v>
      </c>
      <c r="D21" s="180" t="s">
        <v>33</v>
      </c>
      <c r="E21" s="1"/>
      <c r="F21" s="18">
        <v>6.56</v>
      </c>
      <c r="G21" s="19"/>
      <c r="H21" s="51"/>
      <c r="I21" s="19"/>
      <c r="J21" s="51"/>
      <c r="K21" s="19"/>
      <c r="L21" s="51"/>
      <c r="M21" s="59"/>
    </row>
    <row r="22" spans="1:13">
      <c r="A22" s="215"/>
      <c r="B22" s="87"/>
      <c r="C22" s="3" t="s">
        <v>12</v>
      </c>
      <c r="D22" s="88" t="s">
        <v>15</v>
      </c>
      <c r="E22" s="4">
        <v>4.0999999999999996</v>
      </c>
      <c r="F22" s="40">
        <f>E22*F21</f>
        <v>26.895999999999997</v>
      </c>
      <c r="G22" s="19"/>
      <c r="H22" s="51"/>
      <c r="I22" s="51"/>
      <c r="J22" s="51"/>
      <c r="K22" s="19"/>
      <c r="L22" s="51"/>
      <c r="M22" s="59"/>
    </row>
    <row r="23" spans="1:13">
      <c r="A23" s="215"/>
      <c r="B23" s="87"/>
      <c r="C23" s="3" t="s">
        <v>26</v>
      </c>
      <c r="D23" s="1" t="s">
        <v>0</v>
      </c>
      <c r="E23" s="1">
        <v>1.1200000000000001</v>
      </c>
      <c r="F23" s="40">
        <f>E23*F21</f>
        <v>7.3472</v>
      </c>
      <c r="G23" s="19"/>
      <c r="H23" s="51"/>
      <c r="I23" s="19"/>
      <c r="J23" s="51"/>
      <c r="K23" s="51"/>
      <c r="L23" s="51"/>
      <c r="M23" s="59"/>
    </row>
    <row r="24" spans="1:13">
      <c r="A24" s="215"/>
      <c r="B24" s="87"/>
      <c r="C24" s="186" t="s">
        <v>23</v>
      </c>
      <c r="D24" s="1"/>
      <c r="E24" s="1"/>
      <c r="F24" s="40"/>
      <c r="G24" s="19"/>
      <c r="H24" s="51"/>
      <c r="I24" s="19"/>
      <c r="J24" s="51"/>
      <c r="K24" s="19"/>
      <c r="L24" s="51"/>
      <c r="M24" s="59"/>
    </row>
    <row r="25" spans="1:13" ht="16.5">
      <c r="A25" s="215"/>
      <c r="B25" s="87"/>
      <c r="C25" s="3" t="s">
        <v>172</v>
      </c>
      <c r="D25" s="1" t="s">
        <v>84</v>
      </c>
      <c r="E25" s="1">
        <v>1.0149999999999999</v>
      </c>
      <c r="F25" s="40">
        <f>E25*F21</f>
        <v>6.6583999999999985</v>
      </c>
      <c r="G25" s="51"/>
      <c r="H25" s="51"/>
      <c r="I25" s="19"/>
      <c r="J25" s="51"/>
      <c r="K25" s="19"/>
      <c r="L25" s="51"/>
      <c r="M25" s="59"/>
    </row>
    <row r="26" spans="1:13" ht="16.5">
      <c r="A26" s="215"/>
      <c r="B26" s="87"/>
      <c r="C26" s="3" t="s">
        <v>85</v>
      </c>
      <c r="D26" s="1" t="s">
        <v>86</v>
      </c>
      <c r="E26" s="1">
        <v>0.88100000000000001</v>
      </c>
      <c r="F26" s="40">
        <f>E26*F21</f>
        <v>5.7793599999999996</v>
      </c>
      <c r="G26" s="51"/>
      <c r="H26" s="51"/>
      <c r="I26" s="19"/>
      <c r="J26" s="51"/>
      <c r="K26" s="19"/>
      <c r="L26" s="51"/>
      <c r="M26" s="59"/>
    </row>
    <row r="27" spans="1:13" ht="16.5">
      <c r="A27" s="215"/>
      <c r="B27" s="87"/>
      <c r="C27" s="3" t="s">
        <v>87</v>
      </c>
      <c r="D27" s="1" t="s">
        <v>84</v>
      </c>
      <c r="E27" s="1">
        <v>0.01</v>
      </c>
      <c r="F27" s="40">
        <f>E27*F21</f>
        <v>6.5599999999999992E-2</v>
      </c>
      <c r="G27" s="51"/>
      <c r="H27" s="51"/>
      <c r="I27" s="19"/>
      <c r="J27" s="51"/>
      <c r="K27" s="19"/>
      <c r="L27" s="51"/>
      <c r="M27" s="59"/>
    </row>
    <row r="28" spans="1:13">
      <c r="A28" s="215"/>
      <c r="B28" s="87"/>
      <c r="C28" s="3" t="s">
        <v>94</v>
      </c>
      <c r="D28" s="1" t="s">
        <v>32</v>
      </c>
      <c r="E28" s="204" t="s">
        <v>39</v>
      </c>
      <c r="F28" s="40">
        <v>1.4999999999999999E-2</v>
      </c>
      <c r="G28" s="51"/>
      <c r="H28" s="51"/>
      <c r="I28" s="19"/>
      <c r="J28" s="51"/>
      <c r="K28" s="19"/>
      <c r="L28" s="51"/>
      <c r="M28" s="59"/>
    </row>
    <row r="29" spans="1:13">
      <c r="A29" s="215"/>
      <c r="B29" s="87"/>
      <c r="C29" s="3" t="s">
        <v>88</v>
      </c>
      <c r="D29" s="1" t="s">
        <v>32</v>
      </c>
      <c r="E29" s="204" t="s">
        <v>39</v>
      </c>
      <c r="F29" s="40">
        <v>0.80600000000000005</v>
      </c>
      <c r="G29" s="51"/>
      <c r="H29" s="51"/>
      <c r="I29" s="19"/>
      <c r="J29" s="51"/>
      <c r="K29" s="19"/>
      <c r="L29" s="51"/>
      <c r="M29" s="59"/>
    </row>
    <row r="30" spans="1:13">
      <c r="A30" s="215"/>
      <c r="B30" s="87"/>
      <c r="C30" s="3" t="s">
        <v>18</v>
      </c>
      <c r="D30" s="1" t="s">
        <v>0</v>
      </c>
      <c r="E30" s="1">
        <v>0.26</v>
      </c>
      <c r="F30" s="40">
        <f>E30*F21</f>
        <v>1.7056</v>
      </c>
      <c r="G30" s="51"/>
      <c r="H30" s="51"/>
      <c r="I30" s="19"/>
      <c r="J30" s="51"/>
      <c r="K30" s="19"/>
      <c r="L30" s="51"/>
      <c r="M30" s="59"/>
    </row>
    <row r="31" spans="1:13" ht="38.25">
      <c r="A31" s="215">
        <v>5</v>
      </c>
      <c r="B31" s="87" t="s">
        <v>173</v>
      </c>
      <c r="C31" s="43" t="s">
        <v>174</v>
      </c>
      <c r="D31" s="180" t="s">
        <v>33</v>
      </c>
      <c r="E31" s="1"/>
      <c r="F31" s="18">
        <v>13.77</v>
      </c>
      <c r="G31" s="19"/>
      <c r="H31" s="51"/>
      <c r="I31" s="19"/>
      <c r="J31" s="51"/>
      <c r="K31" s="19"/>
      <c r="L31" s="51"/>
      <c r="M31" s="59"/>
    </row>
    <row r="32" spans="1:13">
      <c r="A32" s="215"/>
      <c r="B32" s="87"/>
      <c r="C32" s="3" t="s">
        <v>12</v>
      </c>
      <c r="D32" s="88" t="s">
        <v>15</v>
      </c>
      <c r="E32" s="1">
        <v>9.58</v>
      </c>
      <c r="F32" s="40">
        <f>E32*F31</f>
        <v>131.91659999999999</v>
      </c>
      <c r="G32" s="19"/>
      <c r="H32" s="51"/>
      <c r="I32" s="19"/>
      <c r="J32" s="51"/>
      <c r="K32" s="19"/>
      <c r="L32" s="51"/>
      <c r="M32" s="59"/>
    </row>
    <row r="33" spans="1:13">
      <c r="A33" s="215"/>
      <c r="B33" s="87"/>
      <c r="C33" s="3" t="s">
        <v>26</v>
      </c>
      <c r="D33" s="1" t="s">
        <v>0</v>
      </c>
      <c r="E33" s="1">
        <v>1.1499999999999999</v>
      </c>
      <c r="F33" s="40">
        <f>E33*F31</f>
        <v>15.835499999999998</v>
      </c>
      <c r="G33" s="19"/>
      <c r="H33" s="51"/>
      <c r="I33" s="19"/>
      <c r="J33" s="51"/>
      <c r="K33" s="19"/>
      <c r="L33" s="51"/>
      <c r="M33" s="59"/>
    </row>
    <row r="34" spans="1:13">
      <c r="A34" s="215"/>
      <c r="B34" s="87"/>
      <c r="C34" s="186" t="s">
        <v>23</v>
      </c>
      <c r="D34" s="1"/>
      <c r="E34" s="1"/>
      <c r="F34" s="40"/>
      <c r="G34" s="19"/>
      <c r="H34" s="51"/>
      <c r="I34" s="19"/>
      <c r="J34" s="51"/>
      <c r="K34" s="19"/>
      <c r="L34" s="51"/>
      <c r="M34" s="59"/>
    </row>
    <row r="35" spans="1:13" ht="16.5">
      <c r="A35" s="215"/>
      <c r="B35" s="87"/>
      <c r="C35" s="3" t="s">
        <v>172</v>
      </c>
      <c r="D35" s="1" t="s">
        <v>84</v>
      </c>
      <c r="E35" s="4">
        <v>1</v>
      </c>
      <c r="F35" s="40">
        <f>E35*F31</f>
        <v>13.77</v>
      </c>
      <c r="G35" s="51"/>
      <c r="H35" s="51"/>
      <c r="I35" s="19"/>
      <c r="J35" s="51"/>
      <c r="K35" s="19"/>
      <c r="L35" s="51"/>
      <c r="M35" s="51"/>
    </row>
    <row r="36" spans="1:13" ht="16.5">
      <c r="A36" s="215"/>
      <c r="B36" s="87"/>
      <c r="C36" s="3" t="s">
        <v>85</v>
      </c>
      <c r="D36" s="1" t="s">
        <v>86</v>
      </c>
      <c r="E36" s="40">
        <v>1.76</v>
      </c>
      <c r="F36" s="40">
        <f>E36*F31</f>
        <v>24.235199999999999</v>
      </c>
      <c r="G36" s="51"/>
      <c r="H36" s="51"/>
      <c r="I36" s="19"/>
      <c r="J36" s="51"/>
      <c r="K36" s="19"/>
      <c r="L36" s="51"/>
      <c r="M36" s="59"/>
    </row>
    <row r="37" spans="1:13" ht="16.5">
      <c r="A37" s="215"/>
      <c r="B37" s="87"/>
      <c r="C37" s="3" t="s">
        <v>87</v>
      </c>
      <c r="D37" s="1" t="s">
        <v>84</v>
      </c>
      <c r="E37" s="1">
        <v>3.9899999999999998E-2</v>
      </c>
      <c r="F37" s="40">
        <f>E37*F31</f>
        <v>0.54942299999999999</v>
      </c>
      <c r="G37" s="51"/>
      <c r="H37" s="51"/>
      <c r="I37" s="19"/>
      <c r="J37" s="51"/>
      <c r="K37" s="19"/>
      <c r="L37" s="51"/>
      <c r="M37" s="59"/>
    </row>
    <row r="38" spans="1:13">
      <c r="A38" s="215"/>
      <c r="B38" s="87"/>
      <c r="C38" s="3" t="s">
        <v>94</v>
      </c>
      <c r="D38" s="1" t="s">
        <v>32</v>
      </c>
      <c r="E38" s="204" t="s">
        <v>39</v>
      </c>
      <c r="F38" s="40">
        <v>4.7E-2</v>
      </c>
      <c r="G38" s="51"/>
      <c r="H38" s="51"/>
      <c r="I38" s="19"/>
      <c r="J38" s="51"/>
      <c r="K38" s="19"/>
      <c r="L38" s="51"/>
      <c r="M38" s="59"/>
    </row>
    <row r="39" spans="1:13">
      <c r="A39" s="215"/>
      <c r="B39" s="87"/>
      <c r="C39" s="3" t="s">
        <v>88</v>
      </c>
      <c r="D39" s="1" t="s">
        <v>32</v>
      </c>
      <c r="E39" s="204" t="s">
        <v>39</v>
      </c>
      <c r="F39" s="40">
        <v>1.6120000000000001</v>
      </c>
      <c r="G39" s="51"/>
      <c r="H39" s="51"/>
      <c r="I39" s="19"/>
      <c r="J39" s="51"/>
      <c r="K39" s="19"/>
      <c r="L39" s="51"/>
      <c r="M39" s="59"/>
    </row>
    <row r="40" spans="1:13">
      <c r="A40" s="215"/>
      <c r="B40" s="87"/>
      <c r="C40" s="3" t="s">
        <v>18</v>
      </c>
      <c r="D40" s="1" t="s">
        <v>0</v>
      </c>
      <c r="E40" s="1">
        <v>0.39</v>
      </c>
      <c r="F40" s="40">
        <f>E40*F31</f>
        <v>5.3703000000000003</v>
      </c>
      <c r="G40" s="51"/>
      <c r="H40" s="51"/>
      <c r="I40" s="19"/>
      <c r="J40" s="51"/>
      <c r="K40" s="19"/>
      <c r="L40" s="51"/>
      <c r="M40" s="59"/>
    </row>
    <row r="41" spans="1:13" ht="38.25">
      <c r="A41" s="215">
        <v>6</v>
      </c>
      <c r="B41" s="87" t="s">
        <v>175</v>
      </c>
      <c r="C41" s="43" t="s">
        <v>176</v>
      </c>
      <c r="D41" s="180" t="s">
        <v>33</v>
      </c>
      <c r="E41" s="1"/>
      <c r="F41" s="18">
        <v>4.38</v>
      </c>
      <c r="G41" s="19"/>
      <c r="H41" s="51"/>
      <c r="I41" s="19"/>
      <c r="J41" s="51"/>
      <c r="K41" s="19"/>
      <c r="L41" s="51"/>
      <c r="M41" s="59"/>
    </row>
    <row r="42" spans="1:13">
      <c r="A42" s="215"/>
      <c r="B42" s="87"/>
      <c r="C42" s="3" t="s">
        <v>12</v>
      </c>
      <c r="D42" s="88" t="s">
        <v>15</v>
      </c>
      <c r="E42" s="1">
        <v>5.91</v>
      </c>
      <c r="F42" s="40">
        <f>E42*F41</f>
        <v>25.8858</v>
      </c>
      <c r="G42" s="19"/>
      <c r="H42" s="51"/>
      <c r="I42" s="19"/>
      <c r="J42" s="51"/>
      <c r="K42" s="19"/>
      <c r="L42" s="51"/>
      <c r="M42" s="59"/>
    </row>
    <row r="43" spans="1:13">
      <c r="A43" s="215"/>
      <c r="B43" s="87"/>
      <c r="C43" s="3" t="s">
        <v>26</v>
      </c>
      <c r="D43" s="1" t="s">
        <v>0</v>
      </c>
      <c r="E43" s="1">
        <v>0.73</v>
      </c>
      <c r="F43" s="40">
        <f>E43*F41</f>
        <v>3.1974</v>
      </c>
      <c r="G43" s="19"/>
      <c r="H43" s="51"/>
      <c r="I43" s="19"/>
      <c r="J43" s="51"/>
      <c r="K43" s="19"/>
      <c r="L43" s="51"/>
      <c r="M43" s="59"/>
    </row>
    <row r="44" spans="1:13">
      <c r="A44" s="215"/>
      <c r="B44" s="87"/>
      <c r="C44" s="186" t="s">
        <v>23</v>
      </c>
      <c r="D44" s="1"/>
      <c r="E44" s="1"/>
      <c r="F44" s="40"/>
      <c r="G44" s="19"/>
      <c r="H44" s="51"/>
      <c r="I44" s="19"/>
      <c r="J44" s="51"/>
      <c r="K44" s="19"/>
      <c r="L44" s="51"/>
      <c r="M44" s="59"/>
    </row>
    <row r="45" spans="1:13" ht="16.5">
      <c r="A45" s="215"/>
      <c r="B45" s="87"/>
      <c r="C45" s="3" t="s">
        <v>172</v>
      </c>
      <c r="D45" s="1" t="s">
        <v>84</v>
      </c>
      <c r="E45" s="1">
        <v>1.0149999999999999</v>
      </c>
      <c r="F45" s="40">
        <f>E45*F41</f>
        <v>4.4456999999999995</v>
      </c>
      <c r="G45" s="51"/>
      <c r="H45" s="51"/>
      <c r="I45" s="19"/>
      <c r="J45" s="51"/>
      <c r="K45" s="19"/>
      <c r="L45" s="51"/>
      <c r="M45" s="51"/>
    </row>
    <row r="46" spans="1:13" ht="16.5">
      <c r="A46" s="215"/>
      <c r="B46" s="87"/>
      <c r="C46" s="3" t="s">
        <v>85</v>
      </c>
      <c r="D46" s="1" t="s">
        <v>86</v>
      </c>
      <c r="E46" s="1">
        <v>0.83</v>
      </c>
      <c r="F46" s="40">
        <f>E46*F41</f>
        <v>3.6353999999999997</v>
      </c>
      <c r="G46" s="51"/>
      <c r="H46" s="51"/>
      <c r="I46" s="19"/>
      <c r="J46" s="51"/>
      <c r="K46" s="19"/>
      <c r="L46" s="51"/>
      <c r="M46" s="59"/>
    </row>
    <row r="47" spans="1:13" ht="16.5">
      <c r="A47" s="215"/>
      <c r="B47" s="87"/>
      <c r="C47" s="3" t="s">
        <v>87</v>
      </c>
      <c r="D47" s="1" t="s">
        <v>84</v>
      </c>
      <c r="E47" s="1">
        <v>2.1700000000000001E-2</v>
      </c>
      <c r="F47" s="40">
        <f>E47*F41</f>
        <v>9.5046000000000005E-2</v>
      </c>
      <c r="G47" s="51"/>
      <c r="H47" s="51"/>
      <c r="I47" s="19"/>
      <c r="J47" s="51"/>
      <c r="K47" s="19"/>
      <c r="L47" s="51"/>
      <c r="M47" s="59"/>
    </row>
    <row r="48" spans="1:13">
      <c r="A48" s="215"/>
      <c r="B48" s="87"/>
      <c r="C48" s="3" t="s">
        <v>94</v>
      </c>
      <c r="D48" s="1" t="s">
        <v>32</v>
      </c>
      <c r="E48" s="204" t="s">
        <v>39</v>
      </c>
      <c r="F48" s="40">
        <v>1.4999999999999999E-2</v>
      </c>
      <c r="G48" s="51"/>
      <c r="H48" s="51"/>
      <c r="I48" s="19"/>
      <c r="J48" s="51"/>
      <c r="K48" s="19"/>
      <c r="L48" s="51"/>
      <c r="M48" s="59"/>
    </row>
    <row r="49" spans="1:13">
      <c r="A49" s="215"/>
      <c r="B49" s="87"/>
      <c r="C49" s="3" t="s">
        <v>88</v>
      </c>
      <c r="D49" s="1" t="s">
        <v>32</v>
      </c>
      <c r="E49" s="204" t="s">
        <v>39</v>
      </c>
      <c r="F49" s="40">
        <v>0.46600000000000003</v>
      </c>
      <c r="G49" s="51"/>
      <c r="H49" s="51"/>
      <c r="I49" s="19"/>
      <c r="J49" s="51"/>
      <c r="K49" s="19"/>
      <c r="L49" s="51"/>
      <c r="M49" s="59"/>
    </row>
    <row r="50" spans="1:13">
      <c r="A50" s="215"/>
      <c r="B50" s="87"/>
      <c r="C50" s="3" t="s">
        <v>177</v>
      </c>
      <c r="D50" s="1" t="s">
        <v>25</v>
      </c>
      <c r="E50" s="204" t="s">
        <v>39</v>
      </c>
      <c r="F50" s="4">
        <v>1</v>
      </c>
      <c r="G50" s="51"/>
      <c r="H50" s="51"/>
      <c r="I50" s="19"/>
      <c r="J50" s="51"/>
      <c r="K50" s="19"/>
      <c r="L50" s="51"/>
      <c r="M50" s="51"/>
    </row>
    <row r="51" spans="1:13">
      <c r="A51" s="215"/>
      <c r="B51" s="87"/>
      <c r="C51" s="3" t="s">
        <v>67</v>
      </c>
      <c r="D51" s="1" t="s">
        <v>0</v>
      </c>
      <c r="E51" s="1">
        <v>0.25</v>
      </c>
      <c r="F51" s="40">
        <f>E51*F41</f>
        <v>1.095</v>
      </c>
      <c r="G51" s="51"/>
      <c r="H51" s="51"/>
      <c r="I51" s="19"/>
      <c r="J51" s="51"/>
      <c r="K51" s="19"/>
      <c r="L51" s="51"/>
      <c r="M51" s="59"/>
    </row>
    <row r="52" spans="1:13" ht="25.5">
      <c r="A52" s="215">
        <v>7</v>
      </c>
      <c r="B52" s="71" t="s">
        <v>47</v>
      </c>
      <c r="C52" s="46" t="s">
        <v>178</v>
      </c>
      <c r="D52" s="180" t="s">
        <v>44</v>
      </c>
      <c r="E52" s="205"/>
      <c r="F52" s="18">
        <v>90</v>
      </c>
      <c r="G52" s="60"/>
      <c r="H52" s="61"/>
      <c r="I52" s="62"/>
      <c r="J52" s="61"/>
      <c r="K52" s="62"/>
      <c r="L52" s="61"/>
      <c r="M52" s="61"/>
    </row>
    <row r="53" spans="1:13">
      <c r="A53" s="215"/>
      <c r="B53" s="1"/>
      <c r="C53" s="47" t="s">
        <v>179</v>
      </c>
      <c r="D53" s="65" t="s">
        <v>22</v>
      </c>
      <c r="E53" s="1">
        <v>9.2099999999999994E-3</v>
      </c>
      <c r="F53" s="66">
        <f>E53*F52</f>
        <v>0.82889999999999997</v>
      </c>
      <c r="G53" s="65"/>
      <c r="H53" s="66"/>
      <c r="I53" s="67"/>
      <c r="J53" s="66"/>
      <c r="K53" s="66"/>
      <c r="L53" s="66"/>
      <c r="M53" s="66"/>
    </row>
    <row r="54" spans="1:13" ht="25.5">
      <c r="A54" s="215">
        <v>8</v>
      </c>
      <c r="B54" s="71" t="s">
        <v>180</v>
      </c>
      <c r="C54" s="46" t="s">
        <v>181</v>
      </c>
      <c r="D54" s="180" t="s">
        <v>44</v>
      </c>
      <c r="E54" s="205"/>
      <c r="F54" s="18">
        <v>25</v>
      </c>
      <c r="G54" s="60"/>
      <c r="H54" s="61"/>
      <c r="I54" s="62"/>
      <c r="J54" s="61"/>
      <c r="K54" s="62"/>
      <c r="L54" s="61"/>
      <c r="M54" s="61"/>
    </row>
    <row r="55" spans="1:13">
      <c r="A55" s="215"/>
      <c r="B55" s="1"/>
      <c r="C55" s="47" t="s">
        <v>179</v>
      </c>
      <c r="D55" s="65" t="s">
        <v>22</v>
      </c>
      <c r="E55" s="1">
        <v>1.9099999999999999E-2</v>
      </c>
      <c r="F55" s="66">
        <f>E55*F54</f>
        <v>0.47749999999999998</v>
      </c>
      <c r="G55" s="65"/>
      <c r="H55" s="66"/>
      <c r="I55" s="67"/>
      <c r="J55" s="66"/>
      <c r="K55" s="66"/>
      <c r="L55" s="66"/>
      <c r="M55" s="66"/>
    </row>
    <row r="56" spans="1:13" ht="63.75">
      <c r="A56" s="212">
        <v>9</v>
      </c>
      <c r="B56" s="188" t="s">
        <v>101</v>
      </c>
      <c r="C56" s="43" t="s">
        <v>258</v>
      </c>
      <c r="D56" s="180" t="s">
        <v>68</v>
      </c>
      <c r="E56" s="1"/>
      <c r="F56" s="18">
        <v>2</v>
      </c>
      <c r="G56" s="19"/>
      <c r="H56" s="51"/>
      <c r="I56" s="19"/>
      <c r="J56" s="51"/>
      <c r="K56" s="19"/>
      <c r="L56" s="51"/>
      <c r="M56" s="51"/>
    </row>
    <row r="57" spans="1:13">
      <c r="A57" s="213"/>
      <c r="B57" s="186"/>
      <c r="C57" s="129" t="s">
        <v>12</v>
      </c>
      <c r="D57" s="179"/>
      <c r="E57" s="1">
        <v>1</v>
      </c>
      <c r="F57" s="40">
        <f>E57*F56</f>
        <v>2</v>
      </c>
      <c r="G57" s="19"/>
      <c r="H57" s="51"/>
      <c r="I57" s="51"/>
      <c r="J57" s="51"/>
      <c r="K57" s="19"/>
      <c r="L57" s="51"/>
      <c r="M57" s="51"/>
    </row>
    <row r="58" spans="1:13">
      <c r="A58" s="213"/>
      <c r="B58" s="186"/>
      <c r="C58" s="186" t="s">
        <v>23</v>
      </c>
      <c r="D58" s="1"/>
      <c r="E58" s="1"/>
      <c r="F58" s="40"/>
      <c r="G58" s="19"/>
      <c r="H58" s="51"/>
      <c r="I58" s="19"/>
      <c r="J58" s="51"/>
      <c r="K58" s="19"/>
      <c r="L58" s="51"/>
      <c r="M58" s="51"/>
    </row>
    <row r="59" spans="1:13" ht="25.5">
      <c r="A59" s="213"/>
      <c r="B59" s="186"/>
      <c r="C59" s="3" t="s">
        <v>188</v>
      </c>
      <c r="D59" s="1" t="s">
        <v>68</v>
      </c>
      <c r="E59" s="1">
        <v>1</v>
      </c>
      <c r="F59" s="40">
        <f>E59*F56</f>
        <v>2</v>
      </c>
      <c r="G59" s="51"/>
      <c r="H59" s="51"/>
      <c r="I59" s="19"/>
      <c r="J59" s="51"/>
      <c r="K59" s="19"/>
      <c r="L59" s="51"/>
      <c r="M59" s="51"/>
    </row>
    <row r="60" spans="1:13">
      <c r="A60" s="213"/>
      <c r="B60" s="186"/>
      <c r="C60" s="3" t="s">
        <v>206</v>
      </c>
      <c r="D60" s="1" t="s">
        <v>68</v>
      </c>
      <c r="E60" s="8">
        <v>1</v>
      </c>
      <c r="F60" s="4">
        <f>E60*F57</f>
        <v>2</v>
      </c>
      <c r="G60" s="4"/>
      <c r="H60" s="4"/>
      <c r="I60" s="19"/>
      <c r="J60" s="4"/>
      <c r="K60" s="6"/>
      <c r="L60" s="4"/>
      <c r="M60" s="4"/>
    </row>
    <row r="61" spans="1:13" ht="25.5">
      <c r="A61" s="214"/>
      <c r="B61" s="186"/>
      <c r="C61" s="3" t="s">
        <v>205</v>
      </c>
      <c r="D61" s="1" t="s">
        <v>20</v>
      </c>
      <c r="E61" s="149" t="s">
        <v>111</v>
      </c>
      <c r="F61" s="4">
        <v>60</v>
      </c>
      <c r="G61" s="4"/>
      <c r="H61" s="4"/>
      <c r="I61" s="19"/>
      <c r="J61" s="4"/>
      <c r="K61" s="6"/>
      <c r="L61" s="4"/>
      <c r="M61" s="4"/>
    </row>
    <row r="62" spans="1:13" ht="51">
      <c r="A62" s="212">
        <v>10</v>
      </c>
      <c r="B62" s="71" t="s">
        <v>41</v>
      </c>
      <c r="C62" s="41" t="s">
        <v>212</v>
      </c>
      <c r="D62" s="197" t="s">
        <v>27</v>
      </c>
      <c r="E62" s="205"/>
      <c r="F62" s="82">
        <f>0.083*1.5*1.5*F66</f>
        <v>0.18675</v>
      </c>
      <c r="G62" s="60"/>
      <c r="H62" s="61"/>
      <c r="I62" s="62"/>
      <c r="J62" s="61"/>
      <c r="K62" s="62"/>
      <c r="L62" s="61"/>
      <c r="M62" s="61"/>
    </row>
    <row r="63" spans="1:13">
      <c r="A63" s="213"/>
      <c r="B63" s="1"/>
      <c r="C63" s="42" t="s">
        <v>12</v>
      </c>
      <c r="D63" s="19" t="s">
        <v>15</v>
      </c>
      <c r="E63" s="51">
        <v>106</v>
      </c>
      <c r="F63" s="51">
        <f>F62*E63</f>
        <v>19.795500000000001</v>
      </c>
      <c r="G63" s="1"/>
      <c r="H63" s="4"/>
      <c r="I63" s="4"/>
      <c r="J63" s="4"/>
      <c r="K63" s="1"/>
      <c r="L63" s="1"/>
      <c r="M63" s="4"/>
    </row>
    <row r="64" spans="1:13">
      <c r="A64" s="213"/>
      <c r="B64" s="1"/>
      <c r="C64" s="3" t="s">
        <v>26</v>
      </c>
      <c r="D64" s="19" t="s">
        <v>0</v>
      </c>
      <c r="E64" s="1">
        <v>71.400000000000006</v>
      </c>
      <c r="F64" s="4">
        <f>E64*F62</f>
        <v>13.333950000000002</v>
      </c>
      <c r="G64" s="1"/>
      <c r="H64" s="1"/>
      <c r="I64" s="1"/>
      <c r="J64" s="1"/>
      <c r="K64" s="4"/>
      <c r="L64" s="4"/>
      <c r="M64" s="4"/>
    </row>
    <row r="65" spans="1:13">
      <c r="A65" s="213"/>
      <c r="B65" s="1"/>
      <c r="C65" s="1" t="s">
        <v>23</v>
      </c>
      <c r="D65" s="1"/>
      <c r="E65" s="40"/>
      <c r="F65" s="4"/>
      <c r="G65" s="19"/>
      <c r="H65" s="63"/>
      <c r="I65" s="19"/>
      <c r="J65" s="51"/>
      <c r="K65" s="19"/>
      <c r="L65" s="63"/>
      <c r="M65" s="4"/>
    </row>
    <row r="66" spans="1:13">
      <c r="A66" s="213"/>
      <c r="B66" s="1"/>
      <c r="C66" s="3" t="s">
        <v>210</v>
      </c>
      <c r="D66" s="19" t="s">
        <v>25</v>
      </c>
      <c r="E66" s="68" t="s">
        <v>39</v>
      </c>
      <c r="F66" s="51">
        <v>1</v>
      </c>
      <c r="G66" s="21"/>
      <c r="H66" s="21"/>
      <c r="I66" s="22"/>
      <c r="J66" s="23"/>
      <c r="K66" s="24"/>
      <c r="L66" s="24"/>
      <c r="M66" s="4"/>
    </row>
    <row r="67" spans="1:13">
      <c r="A67" s="213"/>
      <c r="B67" s="1"/>
      <c r="C67" s="3" t="s">
        <v>211</v>
      </c>
      <c r="D67" s="19" t="s">
        <v>25</v>
      </c>
      <c r="E67" s="68" t="s">
        <v>39</v>
      </c>
      <c r="F67" s="51">
        <f>F66</f>
        <v>1</v>
      </c>
      <c r="G67" s="21"/>
      <c r="H67" s="21"/>
      <c r="I67" s="22"/>
      <c r="J67" s="23"/>
      <c r="K67" s="24"/>
      <c r="L67" s="24"/>
      <c r="M67" s="4"/>
    </row>
    <row r="68" spans="1:13" ht="25.5">
      <c r="A68" s="213"/>
      <c r="B68" s="1"/>
      <c r="C68" s="3" t="s">
        <v>42</v>
      </c>
      <c r="D68" s="19" t="s">
        <v>25</v>
      </c>
      <c r="E68" s="68" t="s">
        <v>39</v>
      </c>
      <c r="F68" s="51">
        <f>F66</f>
        <v>1</v>
      </c>
      <c r="G68" s="21"/>
      <c r="H68" s="21"/>
      <c r="I68" s="22"/>
      <c r="J68" s="23"/>
      <c r="K68" s="24"/>
      <c r="L68" s="24"/>
      <c r="M68" s="4"/>
    </row>
    <row r="69" spans="1:13">
      <c r="A69" s="213"/>
      <c r="B69" s="1"/>
      <c r="C69" s="3" t="s">
        <v>30</v>
      </c>
      <c r="D69" s="19" t="s">
        <v>25</v>
      </c>
      <c r="E69" s="68" t="s">
        <v>39</v>
      </c>
      <c r="F69" s="51">
        <f>F66</f>
        <v>1</v>
      </c>
      <c r="G69" s="21"/>
      <c r="H69" s="21"/>
      <c r="I69" s="22"/>
      <c r="J69" s="23"/>
      <c r="K69" s="24"/>
      <c r="L69" s="24"/>
      <c r="M69" s="4"/>
    </row>
    <row r="70" spans="1:13">
      <c r="A70" s="214"/>
      <c r="B70" s="1"/>
      <c r="C70" s="42" t="s">
        <v>18</v>
      </c>
      <c r="D70" s="19" t="s">
        <v>0</v>
      </c>
      <c r="E70" s="51">
        <v>66.099999999999994</v>
      </c>
      <c r="F70" s="51">
        <f>E70*F62</f>
        <v>12.344174999999998</v>
      </c>
      <c r="G70" s="21"/>
      <c r="H70" s="21"/>
      <c r="I70" s="22"/>
      <c r="J70" s="23"/>
      <c r="K70" s="24"/>
      <c r="L70" s="24"/>
      <c r="M70" s="4"/>
    </row>
    <row r="71" spans="1:13" ht="51">
      <c r="A71" s="215">
        <v>11</v>
      </c>
      <c r="B71" s="71" t="s">
        <v>41</v>
      </c>
      <c r="C71" s="41" t="s">
        <v>209</v>
      </c>
      <c r="D71" s="180" t="s">
        <v>27</v>
      </c>
      <c r="E71" s="205"/>
      <c r="F71" s="82">
        <f>0.083*1.5*F75</f>
        <v>0.1245</v>
      </c>
      <c r="G71" s="60"/>
      <c r="H71" s="61"/>
      <c r="I71" s="62"/>
      <c r="J71" s="61"/>
      <c r="K71" s="62"/>
      <c r="L71" s="61"/>
      <c r="M71" s="61"/>
    </row>
    <row r="72" spans="1:13">
      <c r="A72" s="215"/>
      <c r="B72" s="1"/>
      <c r="C72" s="42" t="s">
        <v>12</v>
      </c>
      <c r="D72" s="19" t="s">
        <v>15</v>
      </c>
      <c r="E72" s="51">
        <v>106</v>
      </c>
      <c r="F72" s="51">
        <f>F71*E72</f>
        <v>13.196999999999999</v>
      </c>
      <c r="G72" s="1"/>
      <c r="H72" s="4"/>
      <c r="I72" s="4"/>
      <c r="J72" s="4"/>
      <c r="K72" s="1"/>
      <c r="L72" s="1"/>
      <c r="M72" s="4"/>
    </row>
    <row r="73" spans="1:13">
      <c r="A73" s="215"/>
      <c r="B73" s="1"/>
      <c r="C73" s="3" t="s">
        <v>26</v>
      </c>
      <c r="D73" s="19" t="s">
        <v>0</v>
      </c>
      <c r="E73" s="1">
        <v>71.400000000000006</v>
      </c>
      <c r="F73" s="4">
        <f>E73*F71</f>
        <v>8.8893000000000004</v>
      </c>
      <c r="G73" s="1"/>
      <c r="H73" s="1"/>
      <c r="I73" s="1"/>
      <c r="J73" s="1"/>
      <c r="K73" s="4"/>
      <c r="L73" s="4"/>
      <c r="M73" s="4"/>
    </row>
    <row r="74" spans="1:13">
      <c r="A74" s="215"/>
      <c r="B74" s="1"/>
      <c r="C74" s="1" t="s">
        <v>23</v>
      </c>
      <c r="D74" s="1"/>
      <c r="E74" s="40"/>
      <c r="F74" s="4"/>
      <c r="G74" s="19"/>
      <c r="H74" s="63"/>
      <c r="I74" s="19"/>
      <c r="J74" s="51"/>
      <c r="K74" s="19"/>
      <c r="L74" s="63"/>
      <c r="M74" s="4"/>
    </row>
    <row r="75" spans="1:13">
      <c r="A75" s="215"/>
      <c r="B75" s="1"/>
      <c r="C75" s="3" t="s">
        <v>210</v>
      </c>
      <c r="D75" s="19" t="s">
        <v>25</v>
      </c>
      <c r="E75" s="68" t="s">
        <v>39</v>
      </c>
      <c r="F75" s="51">
        <v>1</v>
      </c>
      <c r="G75" s="21"/>
      <c r="H75" s="21"/>
      <c r="I75" s="22"/>
      <c r="J75" s="23"/>
      <c r="K75" s="24"/>
      <c r="L75" s="24"/>
      <c r="M75" s="4"/>
    </row>
    <row r="76" spans="1:13" ht="25.5">
      <c r="A76" s="215"/>
      <c r="B76" s="1"/>
      <c r="C76" s="3" t="s">
        <v>42</v>
      </c>
      <c r="D76" s="19" t="s">
        <v>25</v>
      </c>
      <c r="E76" s="68" t="s">
        <v>39</v>
      </c>
      <c r="F76" s="51">
        <f>F75</f>
        <v>1</v>
      </c>
      <c r="G76" s="21"/>
      <c r="H76" s="21"/>
      <c r="I76" s="22"/>
      <c r="J76" s="23"/>
      <c r="K76" s="24"/>
      <c r="L76" s="24"/>
      <c r="M76" s="4"/>
    </row>
    <row r="77" spans="1:13">
      <c r="A77" s="215"/>
      <c r="B77" s="1"/>
      <c r="C77" s="3" t="s">
        <v>30</v>
      </c>
      <c r="D77" s="19" t="s">
        <v>25</v>
      </c>
      <c r="E77" s="68" t="s">
        <v>39</v>
      </c>
      <c r="F77" s="51">
        <f>F75</f>
        <v>1</v>
      </c>
      <c r="G77" s="21"/>
      <c r="H77" s="21"/>
      <c r="I77" s="22"/>
      <c r="J77" s="23"/>
      <c r="K77" s="24"/>
      <c r="L77" s="24"/>
      <c r="M77" s="4"/>
    </row>
    <row r="78" spans="1:13">
      <c r="A78" s="215"/>
      <c r="B78" s="1"/>
      <c r="C78" s="42" t="s">
        <v>18</v>
      </c>
      <c r="D78" s="19" t="s">
        <v>0</v>
      </c>
      <c r="E78" s="51">
        <v>66.099999999999994</v>
      </c>
      <c r="F78" s="51">
        <f>E78*F71</f>
        <v>8.2294499999999999</v>
      </c>
      <c r="G78" s="21"/>
      <c r="H78" s="21"/>
      <c r="I78" s="22"/>
      <c r="J78" s="23"/>
      <c r="K78" s="24"/>
      <c r="L78" s="24"/>
      <c r="M78" s="4"/>
    </row>
    <row r="79" spans="1:13" ht="51">
      <c r="A79" s="212">
        <v>12</v>
      </c>
      <c r="B79" s="71" t="s">
        <v>41</v>
      </c>
      <c r="C79" s="41" t="s">
        <v>69</v>
      </c>
      <c r="D79" s="197" t="s">
        <v>27</v>
      </c>
      <c r="E79" s="205"/>
      <c r="F79" s="82">
        <f>0.083*1*F83</f>
        <v>8.3000000000000004E-2</v>
      </c>
      <c r="G79" s="60"/>
      <c r="H79" s="61"/>
      <c r="I79" s="62"/>
      <c r="J79" s="61"/>
      <c r="K79" s="62"/>
      <c r="L79" s="61"/>
      <c r="M79" s="61"/>
    </row>
    <row r="80" spans="1:13">
      <c r="A80" s="213"/>
      <c r="B80" s="1"/>
      <c r="C80" s="42" t="s">
        <v>12</v>
      </c>
      <c r="D80" s="19" t="s">
        <v>15</v>
      </c>
      <c r="E80" s="51">
        <v>106</v>
      </c>
      <c r="F80" s="51">
        <f>F79*E80</f>
        <v>8.798</v>
      </c>
      <c r="G80" s="1"/>
      <c r="H80" s="4"/>
      <c r="I80" s="4"/>
      <c r="J80" s="4"/>
      <c r="K80" s="1"/>
      <c r="L80" s="1"/>
      <c r="M80" s="4"/>
    </row>
    <row r="81" spans="1:13">
      <c r="A81" s="213"/>
      <c r="B81" s="1"/>
      <c r="C81" s="3" t="s">
        <v>26</v>
      </c>
      <c r="D81" s="19" t="s">
        <v>0</v>
      </c>
      <c r="E81" s="1">
        <v>71.400000000000006</v>
      </c>
      <c r="F81" s="4">
        <f>E81*F79</f>
        <v>5.9262000000000006</v>
      </c>
      <c r="G81" s="1"/>
      <c r="H81" s="1"/>
      <c r="I81" s="1"/>
      <c r="J81" s="1"/>
      <c r="K81" s="4"/>
      <c r="L81" s="4"/>
      <c r="M81" s="4"/>
    </row>
    <row r="82" spans="1:13">
      <c r="A82" s="213"/>
      <c r="B82" s="1"/>
      <c r="C82" s="1" t="s">
        <v>23</v>
      </c>
      <c r="D82" s="1"/>
      <c r="E82" s="40"/>
      <c r="F82" s="4"/>
      <c r="G82" s="19"/>
      <c r="H82" s="63"/>
      <c r="I82" s="19"/>
      <c r="J82" s="51"/>
      <c r="K82" s="19"/>
      <c r="L82" s="63"/>
      <c r="M82" s="4"/>
    </row>
    <row r="83" spans="1:13">
      <c r="A83" s="213"/>
      <c r="B83" s="1"/>
      <c r="C83" s="3" t="s">
        <v>213</v>
      </c>
      <c r="D83" s="19" t="s">
        <v>25</v>
      </c>
      <c r="E83" s="68" t="s">
        <v>39</v>
      </c>
      <c r="F83" s="51">
        <v>1</v>
      </c>
      <c r="G83" s="21"/>
      <c r="H83" s="21"/>
      <c r="I83" s="22"/>
      <c r="J83" s="23"/>
      <c r="K83" s="24"/>
      <c r="L83" s="24"/>
      <c r="M83" s="4"/>
    </row>
    <row r="84" spans="1:13" ht="25.5">
      <c r="A84" s="213"/>
      <c r="B84" s="1"/>
      <c r="C84" s="3" t="s">
        <v>42</v>
      </c>
      <c r="D84" s="19" t="s">
        <v>25</v>
      </c>
      <c r="E84" s="68" t="s">
        <v>39</v>
      </c>
      <c r="F84" s="51">
        <f>F83</f>
        <v>1</v>
      </c>
      <c r="G84" s="21"/>
      <c r="H84" s="21"/>
      <c r="I84" s="22"/>
      <c r="J84" s="23"/>
      <c r="K84" s="24"/>
      <c r="L84" s="24"/>
      <c r="M84" s="4"/>
    </row>
    <row r="85" spans="1:13">
      <c r="A85" s="213"/>
      <c r="B85" s="1"/>
      <c r="C85" s="3" t="s">
        <v>30</v>
      </c>
      <c r="D85" s="19" t="s">
        <v>25</v>
      </c>
      <c r="E85" s="68" t="s">
        <v>39</v>
      </c>
      <c r="F85" s="51">
        <f>F83</f>
        <v>1</v>
      </c>
      <c r="G85" s="21"/>
      <c r="H85" s="21"/>
      <c r="I85" s="22"/>
      <c r="J85" s="23"/>
      <c r="K85" s="24"/>
      <c r="L85" s="24"/>
      <c r="M85" s="4"/>
    </row>
    <row r="86" spans="1:13">
      <c r="A86" s="214"/>
      <c r="B86" s="1"/>
      <c r="C86" s="42" t="s">
        <v>18</v>
      </c>
      <c r="D86" s="19" t="s">
        <v>0</v>
      </c>
      <c r="E86" s="51">
        <v>66.099999999999994</v>
      </c>
      <c r="F86" s="51">
        <f>E86*F79</f>
        <v>5.4863</v>
      </c>
      <c r="G86" s="21"/>
      <c r="H86" s="21"/>
      <c r="I86" s="22"/>
      <c r="J86" s="23"/>
      <c r="K86" s="24"/>
      <c r="L86" s="24"/>
      <c r="M86" s="4"/>
    </row>
    <row r="87" spans="1:13" ht="51">
      <c r="A87" s="215">
        <v>13</v>
      </c>
      <c r="B87" s="71" t="s">
        <v>40</v>
      </c>
      <c r="C87" s="43" t="s">
        <v>43</v>
      </c>
      <c r="D87" s="180" t="s">
        <v>34</v>
      </c>
      <c r="E87" s="205"/>
      <c r="F87" s="18">
        <f>(F66+F75+0.5)*1.2*3.14</f>
        <v>9.42</v>
      </c>
      <c r="G87" s="19"/>
      <c r="H87" s="51"/>
      <c r="I87" s="19"/>
      <c r="J87" s="51"/>
      <c r="K87" s="19"/>
      <c r="L87" s="51"/>
      <c r="M87" s="51"/>
    </row>
    <row r="88" spans="1:13">
      <c r="A88" s="215"/>
      <c r="B88" s="1"/>
      <c r="C88" s="3" t="s">
        <v>12</v>
      </c>
      <c r="D88" s="19" t="s">
        <v>15</v>
      </c>
      <c r="E88" s="1">
        <v>0.33600000000000002</v>
      </c>
      <c r="F88" s="40">
        <f>E88*F87</f>
        <v>3.1651200000000004</v>
      </c>
      <c r="G88" s="19"/>
      <c r="H88" s="51"/>
      <c r="I88" s="51"/>
      <c r="J88" s="51"/>
      <c r="K88" s="19"/>
      <c r="L88" s="51"/>
      <c r="M88" s="51"/>
    </row>
    <row r="89" spans="1:13">
      <c r="A89" s="215"/>
      <c r="B89" s="1"/>
      <c r="C89" s="3" t="s">
        <v>26</v>
      </c>
      <c r="D89" s="1" t="s">
        <v>0</v>
      </c>
      <c r="E89" s="1">
        <v>1.15E-2</v>
      </c>
      <c r="F89" s="40">
        <f>E89*F87</f>
        <v>0.10833</v>
      </c>
      <c r="G89" s="19"/>
      <c r="H89" s="51"/>
      <c r="I89" s="19"/>
      <c r="J89" s="51"/>
      <c r="K89" s="51"/>
      <c r="L89" s="51"/>
      <c r="M89" s="51"/>
    </row>
    <row r="90" spans="1:13">
      <c r="A90" s="215"/>
      <c r="B90" s="1"/>
      <c r="C90" s="1" t="s">
        <v>23</v>
      </c>
      <c r="D90" s="1"/>
      <c r="E90" s="1"/>
      <c r="F90" s="40"/>
      <c r="G90" s="19"/>
      <c r="H90" s="51"/>
      <c r="I90" s="19"/>
      <c r="J90" s="51"/>
      <c r="K90" s="19"/>
      <c r="L90" s="51"/>
      <c r="M90" s="51"/>
    </row>
    <row r="91" spans="1:13">
      <c r="A91" s="215"/>
      <c r="B91" s="1"/>
      <c r="C91" s="3" t="s">
        <v>63</v>
      </c>
      <c r="D91" s="1" t="s">
        <v>32</v>
      </c>
      <c r="E91" s="1">
        <v>2.3999999999999998E-3</v>
      </c>
      <c r="F91" s="40">
        <f>E91*F87</f>
        <v>2.2607999999999996E-2</v>
      </c>
      <c r="G91" s="51"/>
      <c r="H91" s="51"/>
      <c r="I91" s="19"/>
      <c r="J91" s="51"/>
      <c r="K91" s="19"/>
      <c r="L91" s="51"/>
      <c r="M91" s="51"/>
    </row>
    <row r="92" spans="1:13">
      <c r="A92" s="215"/>
      <c r="B92" s="1"/>
      <c r="C92" s="42" t="s">
        <v>18</v>
      </c>
      <c r="D92" s="1" t="s">
        <v>0</v>
      </c>
      <c r="E92" s="1">
        <v>2.2800000000000001E-2</v>
      </c>
      <c r="F92" s="40">
        <f>E92*F87</f>
        <v>0.21477599999999999</v>
      </c>
      <c r="G92" s="51"/>
      <c r="H92" s="51"/>
      <c r="I92" s="19"/>
      <c r="J92" s="51"/>
      <c r="K92" s="19"/>
      <c r="L92" s="51"/>
      <c r="M92" s="51"/>
    </row>
    <row r="93" spans="1:13" ht="25.5">
      <c r="A93" s="215">
        <v>14</v>
      </c>
      <c r="B93" s="87" t="s">
        <v>80</v>
      </c>
      <c r="C93" s="43" t="s">
        <v>189</v>
      </c>
      <c r="D93" s="180" t="s">
        <v>35</v>
      </c>
      <c r="E93" s="1"/>
      <c r="F93" s="18">
        <v>35</v>
      </c>
      <c r="G93" s="19"/>
      <c r="H93" s="51"/>
      <c r="I93" s="19"/>
      <c r="J93" s="51"/>
      <c r="K93" s="19"/>
      <c r="L93" s="51"/>
      <c r="M93" s="51"/>
    </row>
    <row r="94" spans="1:13">
      <c r="A94" s="215"/>
      <c r="B94" s="186"/>
      <c r="C94" s="129" t="s">
        <v>12</v>
      </c>
      <c r="D94" s="179" t="s">
        <v>15</v>
      </c>
      <c r="E94" s="1">
        <v>0.42599999999999999</v>
      </c>
      <c r="F94" s="40">
        <f>E94*F93</f>
        <v>14.91</v>
      </c>
      <c r="G94" s="19"/>
      <c r="H94" s="51"/>
      <c r="I94" s="51"/>
      <c r="J94" s="51"/>
      <c r="K94" s="19"/>
      <c r="L94" s="51"/>
      <c r="M94" s="51"/>
    </row>
    <row r="95" spans="1:13">
      <c r="A95" s="215"/>
      <c r="B95" s="186"/>
      <c r="C95" s="3" t="s">
        <v>26</v>
      </c>
      <c r="D95" s="1" t="s">
        <v>0</v>
      </c>
      <c r="E95" s="1">
        <v>4.1099999999999998E-2</v>
      </c>
      <c r="F95" s="40">
        <f>E95*F93</f>
        <v>1.4384999999999999</v>
      </c>
      <c r="G95" s="19"/>
      <c r="H95" s="51"/>
      <c r="I95" s="19"/>
      <c r="J95" s="51"/>
      <c r="K95" s="51"/>
      <c r="L95" s="51"/>
      <c r="M95" s="51"/>
    </row>
    <row r="96" spans="1:13">
      <c r="A96" s="215"/>
      <c r="B96" s="186"/>
      <c r="C96" s="186" t="s">
        <v>23</v>
      </c>
      <c r="D96" s="1"/>
      <c r="E96" s="1"/>
      <c r="F96" s="40"/>
      <c r="G96" s="19"/>
      <c r="H96" s="51"/>
      <c r="I96" s="19"/>
      <c r="J96" s="51"/>
      <c r="K96" s="19"/>
      <c r="L96" s="51"/>
      <c r="M96" s="51"/>
    </row>
    <row r="97" spans="1:13">
      <c r="A97" s="215"/>
      <c r="B97" s="186"/>
      <c r="C97" s="3" t="s">
        <v>190</v>
      </c>
      <c r="D97" s="1" t="s">
        <v>72</v>
      </c>
      <c r="E97" s="1">
        <v>0.998</v>
      </c>
      <c r="F97" s="40">
        <f>E97*F93</f>
        <v>34.93</v>
      </c>
      <c r="G97" s="51"/>
      <c r="H97" s="51"/>
      <c r="I97" s="19"/>
      <c r="J97" s="51"/>
      <c r="K97" s="19"/>
      <c r="L97" s="51"/>
      <c r="M97" s="51"/>
    </row>
    <row r="98" spans="1:13">
      <c r="A98" s="215"/>
      <c r="B98" s="186"/>
      <c r="C98" s="3" t="s">
        <v>67</v>
      </c>
      <c r="D98" s="1" t="s">
        <v>0</v>
      </c>
      <c r="E98" s="1">
        <v>6.1800000000000001E-2</v>
      </c>
      <c r="F98" s="40">
        <f>E98*F93</f>
        <v>2.1629999999999998</v>
      </c>
      <c r="G98" s="51"/>
      <c r="H98" s="51"/>
      <c r="I98" s="19"/>
      <c r="J98" s="51"/>
      <c r="K98" s="19"/>
      <c r="L98" s="51"/>
      <c r="M98" s="51"/>
    </row>
    <row r="99" spans="1:13" ht="21">
      <c r="A99" s="215">
        <v>15</v>
      </c>
      <c r="B99" s="87" t="s">
        <v>48</v>
      </c>
      <c r="C99" s="99" t="s">
        <v>182</v>
      </c>
      <c r="D99" s="182" t="s">
        <v>25</v>
      </c>
      <c r="E99" s="205"/>
      <c r="F99" s="58">
        <v>5</v>
      </c>
      <c r="G99" s="60"/>
      <c r="H99" s="61"/>
      <c r="I99" s="62"/>
      <c r="J99" s="61"/>
      <c r="K99" s="62"/>
      <c r="L99" s="61"/>
      <c r="M99" s="61"/>
    </row>
    <row r="100" spans="1:13">
      <c r="A100" s="215"/>
      <c r="B100" s="186"/>
      <c r="C100" s="42" t="s">
        <v>12</v>
      </c>
      <c r="D100" s="186" t="s">
        <v>15</v>
      </c>
      <c r="E100" s="4">
        <v>2.29</v>
      </c>
      <c r="F100" s="4">
        <f>E100*F99</f>
        <v>11.45</v>
      </c>
      <c r="G100" s="3"/>
      <c r="H100" s="64"/>
      <c r="I100" s="4"/>
      <c r="J100" s="4"/>
      <c r="K100" s="6"/>
      <c r="L100" s="4"/>
      <c r="M100" s="4"/>
    </row>
    <row r="101" spans="1:13">
      <c r="A101" s="215"/>
      <c r="B101" s="186"/>
      <c r="C101" s="3" t="s">
        <v>26</v>
      </c>
      <c r="D101" s="102" t="s">
        <v>0</v>
      </c>
      <c r="E101" s="1">
        <v>0.09</v>
      </c>
      <c r="F101" s="66">
        <f>E101*F99</f>
        <v>0.44999999999999996</v>
      </c>
      <c r="G101" s="65"/>
      <c r="H101" s="66"/>
      <c r="I101" s="67"/>
      <c r="J101" s="66"/>
      <c r="K101" s="66"/>
      <c r="L101" s="66"/>
      <c r="M101" s="66"/>
    </row>
    <row r="102" spans="1:13">
      <c r="A102" s="215"/>
      <c r="B102" s="186"/>
      <c r="C102" s="186" t="s">
        <v>23</v>
      </c>
      <c r="D102" s="102"/>
      <c r="E102" s="1"/>
      <c r="F102" s="65"/>
      <c r="G102" s="65"/>
      <c r="H102" s="66"/>
      <c r="I102" s="67"/>
      <c r="J102" s="66"/>
      <c r="K102" s="67"/>
      <c r="L102" s="66"/>
      <c r="M102" s="66"/>
    </row>
    <row r="103" spans="1:13">
      <c r="A103" s="215"/>
      <c r="B103" s="186"/>
      <c r="C103" s="105" t="s">
        <v>183</v>
      </c>
      <c r="D103" s="102" t="s">
        <v>25</v>
      </c>
      <c r="E103" s="68" t="s">
        <v>39</v>
      </c>
      <c r="F103" s="69">
        <f>F99</f>
        <v>5</v>
      </c>
      <c r="G103" s="66"/>
      <c r="H103" s="66"/>
      <c r="I103" s="67"/>
      <c r="J103" s="66"/>
      <c r="K103" s="67"/>
      <c r="L103" s="66"/>
      <c r="M103" s="66"/>
    </row>
    <row r="104" spans="1:13">
      <c r="A104" s="215"/>
      <c r="B104" s="186"/>
      <c r="C104" s="105" t="s">
        <v>18</v>
      </c>
      <c r="D104" s="102" t="s">
        <v>0</v>
      </c>
      <c r="E104" s="1">
        <v>0.68</v>
      </c>
      <c r="F104" s="65">
        <f>E104*F99</f>
        <v>3.4000000000000004</v>
      </c>
      <c r="G104" s="66"/>
      <c r="H104" s="66"/>
      <c r="I104" s="67"/>
      <c r="J104" s="66"/>
      <c r="K104" s="67"/>
      <c r="L104" s="66"/>
      <c r="M104" s="66"/>
    </row>
    <row r="105" spans="1:13" ht="25.5">
      <c r="A105" s="215">
        <v>16</v>
      </c>
      <c r="B105" s="87" t="s">
        <v>191</v>
      </c>
      <c r="C105" s="46" t="s">
        <v>214</v>
      </c>
      <c r="D105" s="182" t="s">
        <v>13</v>
      </c>
      <c r="E105" s="205"/>
      <c r="F105" s="207">
        <f>(F109+F110)*0.0055</f>
        <v>6.6000000000000003E-2</v>
      </c>
      <c r="G105" s="60"/>
      <c r="H105" s="61"/>
      <c r="I105" s="62"/>
      <c r="J105" s="61"/>
      <c r="K105" s="62"/>
      <c r="L105" s="61"/>
      <c r="M105" s="61"/>
    </row>
    <row r="106" spans="1:13">
      <c r="A106" s="215"/>
      <c r="B106" s="186"/>
      <c r="C106" s="42" t="s">
        <v>12</v>
      </c>
      <c r="D106" s="186" t="s">
        <v>15</v>
      </c>
      <c r="E106" s="4">
        <v>305</v>
      </c>
      <c r="F106" s="4">
        <f>E106*F105</f>
        <v>20.130000000000003</v>
      </c>
      <c r="G106" s="3"/>
      <c r="H106" s="64"/>
      <c r="I106" s="4"/>
      <c r="J106" s="4"/>
      <c r="K106" s="6"/>
      <c r="L106" s="4"/>
      <c r="M106" s="4"/>
    </row>
    <row r="107" spans="1:13">
      <c r="A107" s="215"/>
      <c r="B107" s="186"/>
      <c r="C107" s="3" t="s">
        <v>26</v>
      </c>
      <c r="D107" s="102" t="s">
        <v>0</v>
      </c>
      <c r="E107" s="4">
        <v>162</v>
      </c>
      <c r="F107" s="66">
        <f>E107*F105</f>
        <v>10.692</v>
      </c>
      <c r="G107" s="65"/>
      <c r="H107" s="66"/>
      <c r="I107" s="67"/>
      <c r="J107" s="66"/>
      <c r="K107" s="66"/>
      <c r="L107" s="66"/>
      <c r="M107" s="66"/>
    </row>
    <row r="108" spans="1:13">
      <c r="A108" s="215"/>
      <c r="B108" s="186"/>
      <c r="C108" s="186" t="s">
        <v>23</v>
      </c>
      <c r="D108" s="102"/>
      <c r="E108" s="1"/>
      <c r="F108" s="65"/>
      <c r="G108" s="65"/>
      <c r="H108" s="66"/>
      <c r="I108" s="67"/>
      <c r="J108" s="66"/>
      <c r="K108" s="67"/>
      <c r="L108" s="66"/>
      <c r="M108" s="66"/>
    </row>
    <row r="109" spans="1:13">
      <c r="A109" s="215"/>
      <c r="B109" s="186"/>
      <c r="C109" s="3" t="s">
        <v>184</v>
      </c>
      <c r="D109" s="102" t="s">
        <v>25</v>
      </c>
      <c r="E109" s="68">
        <v>1</v>
      </c>
      <c r="F109" s="66">
        <v>8</v>
      </c>
      <c r="G109" s="66"/>
      <c r="H109" s="66"/>
      <c r="I109" s="67"/>
      <c r="J109" s="66"/>
      <c r="K109" s="67"/>
      <c r="L109" s="66"/>
      <c r="M109" s="66"/>
    </row>
    <row r="110" spans="1:13">
      <c r="A110" s="215"/>
      <c r="B110" s="186"/>
      <c r="C110" s="3" t="s">
        <v>192</v>
      </c>
      <c r="D110" s="102" t="s">
        <v>25</v>
      </c>
      <c r="E110" s="68">
        <v>1</v>
      </c>
      <c r="F110" s="66">
        <v>4</v>
      </c>
      <c r="G110" s="66"/>
      <c r="H110" s="66"/>
      <c r="I110" s="67"/>
      <c r="J110" s="66"/>
      <c r="K110" s="67"/>
      <c r="L110" s="66"/>
      <c r="M110" s="66"/>
    </row>
    <row r="111" spans="1:13">
      <c r="A111" s="215"/>
      <c r="B111" s="186"/>
      <c r="C111" s="42" t="s">
        <v>18</v>
      </c>
      <c r="D111" s="102" t="s">
        <v>0</v>
      </c>
      <c r="E111" s="4">
        <v>24.7</v>
      </c>
      <c r="F111" s="65">
        <f>E111*F105</f>
        <v>1.6302000000000001</v>
      </c>
      <c r="G111" s="66"/>
      <c r="H111" s="66"/>
      <c r="I111" s="67"/>
      <c r="J111" s="66"/>
      <c r="K111" s="67"/>
      <c r="L111" s="66"/>
      <c r="M111" s="66"/>
    </row>
    <row r="112" spans="1:13" ht="38.25">
      <c r="A112" s="215">
        <v>17</v>
      </c>
      <c r="B112" s="87" t="s">
        <v>48</v>
      </c>
      <c r="C112" s="46" t="s">
        <v>193</v>
      </c>
      <c r="D112" s="182" t="s">
        <v>25</v>
      </c>
      <c r="E112" s="205"/>
      <c r="F112" s="18">
        <v>2</v>
      </c>
      <c r="G112" s="60"/>
      <c r="H112" s="61"/>
      <c r="I112" s="62"/>
      <c r="J112" s="61"/>
      <c r="K112" s="62"/>
      <c r="L112" s="61"/>
      <c r="M112" s="61"/>
    </row>
    <row r="113" spans="1:13">
      <c r="A113" s="215"/>
      <c r="B113" s="186"/>
      <c r="C113" s="42" t="s">
        <v>12</v>
      </c>
      <c r="D113" s="186" t="s">
        <v>15</v>
      </c>
      <c r="E113" s="4">
        <v>2.29</v>
      </c>
      <c r="F113" s="4">
        <f>E113*F112</f>
        <v>4.58</v>
      </c>
      <c r="G113" s="3"/>
      <c r="H113" s="64"/>
      <c r="I113" s="4"/>
      <c r="J113" s="4"/>
      <c r="K113" s="6"/>
      <c r="L113" s="4"/>
      <c r="M113" s="4"/>
    </row>
    <row r="114" spans="1:13">
      <c r="A114" s="215"/>
      <c r="B114" s="186"/>
      <c r="C114" s="3" t="s">
        <v>26</v>
      </c>
      <c r="D114" s="102" t="s">
        <v>0</v>
      </c>
      <c r="E114" s="4">
        <v>0.09</v>
      </c>
      <c r="F114" s="66">
        <f>E114*F112</f>
        <v>0.18</v>
      </c>
      <c r="G114" s="65"/>
      <c r="H114" s="66"/>
      <c r="I114" s="67"/>
      <c r="J114" s="66"/>
      <c r="K114" s="66"/>
      <c r="L114" s="66"/>
      <c r="M114" s="66"/>
    </row>
    <row r="115" spans="1:13">
      <c r="A115" s="215"/>
      <c r="B115" s="186"/>
      <c r="C115" s="186" t="s">
        <v>23</v>
      </c>
      <c r="D115" s="102"/>
      <c r="E115" s="1"/>
      <c r="F115" s="65"/>
      <c r="G115" s="65"/>
      <c r="H115" s="66"/>
      <c r="I115" s="67"/>
      <c r="J115" s="66"/>
      <c r="K115" s="67"/>
      <c r="L115" s="66"/>
      <c r="M115" s="66"/>
    </row>
    <row r="116" spans="1:13" ht="25.5">
      <c r="A116" s="215"/>
      <c r="B116" s="186"/>
      <c r="C116" s="3" t="s">
        <v>194</v>
      </c>
      <c r="D116" s="186" t="s">
        <v>25</v>
      </c>
      <c r="E116" s="68">
        <v>1</v>
      </c>
      <c r="F116" s="4">
        <f>F112</f>
        <v>2</v>
      </c>
      <c r="G116" s="4"/>
      <c r="H116" s="4"/>
      <c r="I116" s="6"/>
      <c r="J116" s="4"/>
      <c r="K116" s="6"/>
      <c r="L116" s="4"/>
      <c r="M116" s="4"/>
    </row>
    <row r="117" spans="1:13">
      <c r="A117" s="215"/>
      <c r="B117" s="186"/>
      <c r="C117" s="42" t="s">
        <v>18</v>
      </c>
      <c r="D117" s="102" t="s">
        <v>0</v>
      </c>
      <c r="E117" s="4">
        <v>0.68</v>
      </c>
      <c r="F117" s="65">
        <f>E117*F112</f>
        <v>1.36</v>
      </c>
      <c r="G117" s="66"/>
      <c r="H117" s="66"/>
      <c r="I117" s="67"/>
      <c r="J117" s="66"/>
      <c r="K117" s="67"/>
      <c r="L117" s="66"/>
      <c r="M117" s="66"/>
    </row>
    <row r="118" spans="1:13" ht="25.5">
      <c r="A118" s="215">
        <v>18</v>
      </c>
      <c r="B118" s="87" t="s">
        <v>48</v>
      </c>
      <c r="C118" s="46" t="s">
        <v>195</v>
      </c>
      <c r="D118" s="182" t="s">
        <v>25</v>
      </c>
      <c r="E118" s="205"/>
      <c r="F118" s="18">
        <v>1</v>
      </c>
      <c r="G118" s="60"/>
      <c r="H118" s="61"/>
      <c r="I118" s="62"/>
      <c r="J118" s="61"/>
      <c r="K118" s="62"/>
      <c r="L118" s="61"/>
      <c r="M118" s="61"/>
    </row>
    <row r="119" spans="1:13">
      <c r="A119" s="215"/>
      <c r="B119" s="186"/>
      <c r="C119" s="42" t="s">
        <v>12</v>
      </c>
      <c r="D119" s="186" t="s">
        <v>15</v>
      </c>
      <c r="E119" s="4">
        <v>2.29</v>
      </c>
      <c r="F119" s="4">
        <f>E119*F118</f>
        <v>2.29</v>
      </c>
      <c r="G119" s="3"/>
      <c r="H119" s="64"/>
      <c r="I119" s="4"/>
      <c r="J119" s="4"/>
      <c r="K119" s="6"/>
      <c r="L119" s="4"/>
      <c r="M119" s="4"/>
    </row>
    <row r="120" spans="1:13">
      <c r="A120" s="215"/>
      <c r="B120" s="186"/>
      <c r="C120" s="3" t="s">
        <v>26</v>
      </c>
      <c r="D120" s="102" t="s">
        <v>0</v>
      </c>
      <c r="E120" s="4">
        <v>0.09</v>
      </c>
      <c r="F120" s="66">
        <f>E120*F118</f>
        <v>0.09</v>
      </c>
      <c r="G120" s="65"/>
      <c r="H120" s="66"/>
      <c r="I120" s="67"/>
      <c r="J120" s="66"/>
      <c r="K120" s="66"/>
      <c r="L120" s="66"/>
      <c r="M120" s="66"/>
    </row>
    <row r="121" spans="1:13">
      <c r="A121" s="215"/>
      <c r="B121" s="186"/>
      <c r="C121" s="186" t="s">
        <v>23</v>
      </c>
      <c r="D121" s="102"/>
      <c r="E121" s="1"/>
      <c r="F121" s="65"/>
      <c r="G121" s="65"/>
      <c r="H121" s="66"/>
      <c r="I121" s="67"/>
      <c r="J121" s="66"/>
      <c r="K121" s="67"/>
      <c r="L121" s="66"/>
      <c r="M121" s="66"/>
    </row>
    <row r="122" spans="1:13">
      <c r="A122" s="215"/>
      <c r="B122" s="186"/>
      <c r="C122" s="3" t="s">
        <v>196</v>
      </c>
      <c r="D122" s="186" t="s">
        <v>25</v>
      </c>
      <c r="E122" s="68">
        <v>1</v>
      </c>
      <c r="F122" s="4">
        <f>F118</f>
        <v>1</v>
      </c>
      <c r="G122" s="4"/>
      <c r="H122" s="4"/>
      <c r="I122" s="6"/>
      <c r="J122" s="4"/>
      <c r="K122" s="6"/>
      <c r="L122" s="4"/>
      <c r="M122" s="4"/>
    </row>
    <row r="123" spans="1:13">
      <c r="A123" s="215"/>
      <c r="B123" s="186"/>
      <c r="C123" s="42" t="s">
        <v>18</v>
      </c>
      <c r="D123" s="102" t="s">
        <v>0</v>
      </c>
      <c r="E123" s="4">
        <v>0.68</v>
      </c>
      <c r="F123" s="65">
        <f>E123*F118</f>
        <v>0.68</v>
      </c>
      <c r="G123" s="66"/>
      <c r="H123" s="66"/>
      <c r="I123" s="67"/>
      <c r="J123" s="66"/>
      <c r="K123" s="67"/>
      <c r="L123" s="66"/>
      <c r="M123" s="66"/>
    </row>
    <row r="124" spans="1:13" ht="25.5">
      <c r="A124" s="215">
        <v>19</v>
      </c>
      <c r="B124" s="87" t="s">
        <v>71</v>
      </c>
      <c r="C124" s="46" t="s">
        <v>197</v>
      </c>
      <c r="D124" s="182" t="s">
        <v>25</v>
      </c>
      <c r="E124" s="205"/>
      <c r="F124" s="18">
        <v>1</v>
      </c>
      <c r="G124" s="60"/>
      <c r="H124" s="61"/>
      <c r="I124" s="62"/>
      <c r="J124" s="61"/>
      <c r="K124" s="62"/>
      <c r="L124" s="61"/>
      <c r="M124" s="61"/>
    </row>
    <row r="125" spans="1:13">
      <c r="A125" s="215"/>
      <c r="B125" s="186"/>
      <c r="C125" s="42" t="s">
        <v>12</v>
      </c>
      <c r="D125" s="186" t="s">
        <v>15</v>
      </c>
      <c r="E125" s="4">
        <v>1.38</v>
      </c>
      <c r="F125" s="4">
        <f>E125*F124</f>
        <v>1.38</v>
      </c>
      <c r="G125" s="3"/>
      <c r="H125" s="64"/>
      <c r="I125" s="4"/>
      <c r="J125" s="4"/>
      <c r="K125" s="6"/>
      <c r="L125" s="4"/>
      <c r="M125" s="4"/>
    </row>
    <row r="126" spans="1:13">
      <c r="A126" s="215"/>
      <c r="B126" s="186"/>
      <c r="C126" s="3" t="s">
        <v>26</v>
      </c>
      <c r="D126" s="102" t="s">
        <v>0</v>
      </c>
      <c r="E126" s="4">
        <v>0.06</v>
      </c>
      <c r="F126" s="66">
        <f>E126*F124</f>
        <v>0.06</v>
      </c>
      <c r="G126" s="65"/>
      <c r="H126" s="66"/>
      <c r="I126" s="67"/>
      <c r="J126" s="66"/>
      <c r="K126" s="66"/>
      <c r="L126" s="66"/>
      <c r="M126" s="66"/>
    </row>
    <row r="127" spans="1:13">
      <c r="A127" s="215"/>
      <c r="B127" s="186"/>
      <c r="C127" s="186" t="s">
        <v>23</v>
      </c>
      <c r="D127" s="102"/>
      <c r="E127" s="1"/>
      <c r="F127" s="65"/>
      <c r="G127" s="65"/>
      <c r="H127" s="66"/>
      <c r="I127" s="67"/>
      <c r="J127" s="66"/>
      <c r="K127" s="67"/>
      <c r="L127" s="66"/>
      <c r="M127" s="66"/>
    </row>
    <row r="128" spans="1:13">
      <c r="A128" s="215"/>
      <c r="B128" s="186"/>
      <c r="C128" s="3" t="s">
        <v>198</v>
      </c>
      <c r="D128" s="186" t="s">
        <v>25</v>
      </c>
      <c r="E128" s="68">
        <v>1</v>
      </c>
      <c r="F128" s="4">
        <f>F124</f>
        <v>1</v>
      </c>
      <c r="G128" s="4"/>
      <c r="H128" s="4"/>
      <c r="I128" s="6"/>
      <c r="J128" s="4"/>
      <c r="K128" s="6"/>
      <c r="L128" s="4"/>
      <c r="M128" s="4"/>
    </row>
    <row r="129" spans="1:13">
      <c r="A129" s="215"/>
      <c r="B129" s="186"/>
      <c r="C129" s="42" t="s">
        <v>18</v>
      </c>
      <c r="D129" s="102" t="s">
        <v>0</v>
      </c>
      <c r="E129" s="4">
        <v>0.38</v>
      </c>
      <c r="F129" s="65">
        <f>E129*F124</f>
        <v>0.38</v>
      </c>
      <c r="G129" s="66"/>
      <c r="H129" s="66"/>
      <c r="I129" s="67"/>
      <c r="J129" s="66"/>
      <c r="K129" s="67"/>
      <c r="L129" s="66"/>
      <c r="M129" s="66"/>
    </row>
    <row r="130" spans="1:13" ht="25.5">
      <c r="A130" s="215">
        <v>20</v>
      </c>
      <c r="B130" s="87" t="s">
        <v>71</v>
      </c>
      <c r="C130" s="46" t="s">
        <v>199</v>
      </c>
      <c r="D130" s="182" t="s">
        <v>25</v>
      </c>
      <c r="E130" s="205"/>
      <c r="F130" s="18">
        <v>1</v>
      </c>
      <c r="G130" s="60"/>
      <c r="H130" s="61"/>
      <c r="I130" s="62"/>
      <c r="J130" s="61"/>
      <c r="K130" s="62"/>
      <c r="L130" s="61"/>
      <c r="M130" s="61"/>
    </row>
    <row r="131" spans="1:13">
      <c r="A131" s="215"/>
      <c r="B131" s="186"/>
      <c r="C131" s="42" t="s">
        <v>12</v>
      </c>
      <c r="D131" s="186" t="s">
        <v>15</v>
      </c>
      <c r="E131" s="4">
        <v>1.38</v>
      </c>
      <c r="F131" s="4">
        <f>E131*F130</f>
        <v>1.38</v>
      </c>
      <c r="G131" s="3"/>
      <c r="H131" s="64"/>
      <c r="I131" s="4"/>
      <c r="J131" s="4"/>
      <c r="K131" s="6"/>
      <c r="L131" s="4"/>
      <c r="M131" s="4"/>
    </row>
    <row r="132" spans="1:13">
      <c r="A132" s="215"/>
      <c r="B132" s="186"/>
      <c r="C132" s="3" t="s">
        <v>26</v>
      </c>
      <c r="D132" s="102" t="s">
        <v>0</v>
      </c>
      <c r="E132" s="4">
        <v>0.06</v>
      </c>
      <c r="F132" s="66">
        <f>E132*F130</f>
        <v>0.06</v>
      </c>
      <c r="G132" s="65"/>
      <c r="H132" s="66"/>
      <c r="I132" s="67"/>
      <c r="J132" s="66"/>
      <c r="K132" s="66"/>
      <c r="L132" s="66"/>
      <c r="M132" s="66"/>
    </row>
    <row r="133" spans="1:13">
      <c r="A133" s="215"/>
      <c r="B133" s="186"/>
      <c r="C133" s="186" t="s">
        <v>23</v>
      </c>
      <c r="D133" s="102"/>
      <c r="E133" s="1"/>
      <c r="F133" s="65"/>
      <c r="G133" s="65"/>
      <c r="H133" s="66"/>
      <c r="I133" s="67"/>
      <c r="J133" s="66"/>
      <c r="K133" s="67"/>
      <c r="L133" s="66"/>
      <c r="M133" s="66"/>
    </row>
    <row r="134" spans="1:13">
      <c r="A134" s="215"/>
      <c r="B134" s="186"/>
      <c r="C134" s="3" t="s">
        <v>200</v>
      </c>
      <c r="D134" s="186" t="s">
        <v>25</v>
      </c>
      <c r="E134" s="68">
        <v>1</v>
      </c>
      <c r="F134" s="4">
        <f>F130</f>
        <v>1</v>
      </c>
      <c r="G134" s="4"/>
      <c r="H134" s="4"/>
      <c r="I134" s="6"/>
      <c r="J134" s="4"/>
      <c r="K134" s="6"/>
      <c r="L134" s="4"/>
      <c r="M134" s="4"/>
    </row>
    <row r="135" spans="1:13">
      <c r="A135" s="215"/>
      <c r="B135" s="186"/>
      <c r="C135" s="42" t="s">
        <v>18</v>
      </c>
      <c r="D135" s="102" t="s">
        <v>0</v>
      </c>
      <c r="E135" s="4">
        <v>0.38</v>
      </c>
      <c r="F135" s="65">
        <f>E135*F130</f>
        <v>0.38</v>
      </c>
      <c r="G135" s="66"/>
      <c r="H135" s="66"/>
      <c r="I135" s="67"/>
      <c r="J135" s="66"/>
      <c r="K135" s="67"/>
      <c r="L135" s="66"/>
      <c r="M135" s="66"/>
    </row>
    <row r="136" spans="1:13" ht="21">
      <c r="A136" s="215">
        <v>21</v>
      </c>
      <c r="B136" s="87" t="s">
        <v>49</v>
      </c>
      <c r="C136" s="99" t="s">
        <v>185</v>
      </c>
      <c r="D136" s="182" t="s">
        <v>25</v>
      </c>
      <c r="E136" s="205"/>
      <c r="F136" s="58">
        <v>14</v>
      </c>
      <c r="G136" s="60"/>
      <c r="H136" s="61"/>
      <c r="I136" s="62"/>
      <c r="J136" s="61"/>
      <c r="K136" s="62"/>
      <c r="L136" s="61"/>
      <c r="M136" s="61"/>
    </row>
    <row r="137" spans="1:13">
      <c r="A137" s="215"/>
      <c r="B137" s="186"/>
      <c r="C137" s="42" t="s">
        <v>12</v>
      </c>
      <c r="D137" s="102" t="s">
        <v>15</v>
      </c>
      <c r="E137" s="1">
        <v>0.62</v>
      </c>
      <c r="F137" s="66">
        <f>F136*E137</f>
        <v>8.68</v>
      </c>
      <c r="G137" s="45"/>
      <c r="H137" s="70"/>
      <c r="I137" s="66"/>
      <c r="J137" s="66"/>
      <c r="K137" s="67"/>
      <c r="L137" s="66"/>
      <c r="M137" s="66"/>
    </row>
    <row r="138" spans="1:13">
      <c r="A138" s="215"/>
      <c r="B138" s="186"/>
      <c r="C138" s="3" t="s">
        <v>26</v>
      </c>
      <c r="D138" s="102" t="s">
        <v>0</v>
      </c>
      <c r="E138" s="1">
        <v>0.41</v>
      </c>
      <c r="F138" s="66">
        <f>F136*E138</f>
        <v>5.7399999999999993</v>
      </c>
      <c r="G138" s="65"/>
      <c r="H138" s="66"/>
      <c r="I138" s="67"/>
      <c r="J138" s="66"/>
      <c r="K138" s="66"/>
      <c r="L138" s="66"/>
      <c r="M138" s="66"/>
    </row>
    <row r="139" spans="1:13">
      <c r="A139" s="215"/>
      <c r="B139" s="186"/>
      <c r="C139" s="186" t="s">
        <v>23</v>
      </c>
      <c r="D139" s="102"/>
      <c r="E139" s="1"/>
      <c r="F139" s="65"/>
      <c r="G139" s="65"/>
      <c r="H139" s="66"/>
      <c r="I139" s="67"/>
      <c r="J139" s="66"/>
      <c r="K139" s="67"/>
      <c r="L139" s="66"/>
      <c r="M139" s="66"/>
    </row>
    <row r="140" spans="1:13">
      <c r="A140" s="215"/>
      <c r="B140" s="186"/>
      <c r="C140" s="105" t="s">
        <v>186</v>
      </c>
      <c r="D140" s="102" t="s">
        <v>25</v>
      </c>
      <c r="E140" s="68" t="s">
        <v>39</v>
      </c>
      <c r="F140" s="69">
        <f>F136</f>
        <v>14</v>
      </c>
      <c r="G140" s="66"/>
      <c r="H140" s="66"/>
      <c r="I140" s="67"/>
      <c r="J140" s="66"/>
      <c r="K140" s="67"/>
      <c r="L140" s="66"/>
      <c r="M140" s="66"/>
    </row>
    <row r="141" spans="1:13">
      <c r="A141" s="215"/>
      <c r="B141" s="186"/>
      <c r="C141" s="105" t="s">
        <v>18</v>
      </c>
      <c r="D141" s="102" t="s">
        <v>0</v>
      </c>
      <c r="E141" s="1">
        <v>0.04</v>
      </c>
      <c r="F141" s="65">
        <f>F136*E141</f>
        <v>0.56000000000000005</v>
      </c>
      <c r="G141" s="66"/>
      <c r="H141" s="66"/>
      <c r="I141" s="67"/>
      <c r="J141" s="66"/>
      <c r="K141" s="67"/>
      <c r="L141" s="66"/>
      <c r="M141" s="66"/>
    </row>
    <row r="142" spans="1:13" ht="21">
      <c r="A142" s="212">
        <v>22</v>
      </c>
      <c r="B142" s="87" t="s">
        <v>49</v>
      </c>
      <c r="C142" s="99" t="s">
        <v>141</v>
      </c>
      <c r="D142" s="182" t="s">
        <v>25</v>
      </c>
      <c r="E142" s="205"/>
      <c r="F142" s="58">
        <v>10</v>
      </c>
      <c r="G142" s="60"/>
      <c r="H142" s="61"/>
      <c r="I142" s="62"/>
      <c r="J142" s="61"/>
      <c r="K142" s="62"/>
      <c r="L142" s="61"/>
      <c r="M142" s="61"/>
    </row>
    <row r="143" spans="1:13">
      <c r="A143" s="213"/>
      <c r="B143" s="186"/>
      <c r="C143" s="42" t="s">
        <v>12</v>
      </c>
      <c r="D143" s="102" t="s">
        <v>15</v>
      </c>
      <c r="E143" s="1">
        <v>0.62</v>
      </c>
      <c r="F143" s="66">
        <f>F142*E143</f>
        <v>6.2</v>
      </c>
      <c r="G143" s="45"/>
      <c r="H143" s="70"/>
      <c r="I143" s="66"/>
      <c r="J143" s="66"/>
      <c r="K143" s="67"/>
      <c r="L143" s="66"/>
      <c r="M143" s="66"/>
    </row>
    <row r="144" spans="1:13">
      <c r="A144" s="213"/>
      <c r="B144" s="186"/>
      <c r="C144" s="3" t="s">
        <v>26</v>
      </c>
      <c r="D144" s="102" t="s">
        <v>0</v>
      </c>
      <c r="E144" s="1">
        <v>0.41</v>
      </c>
      <c r="F144" s="66">
        <f>F142*E144</f>
        <v>4.0999999999999996</v>
      </c>
      <c r="G144" s="65"/>
      <c r="H144" s="66"/>
      <c r="I144" s="67"/>
      <c r="J144" s="66"/>
      <c r="K144" s="66"/>
      <c r="L144" s="66"/>
      <c r="M144" s="66"/>
    </row>
    <row r="145" spans="1:13">
      <c r="A145" s="213"/>
      <c r="B145" s="186"/>
      <c r="C145" s="186" t="s">
        <v>23</v>
      </c>
      <c r="D145" s="102"/>
      <c r="E145" s="1"/>
      <c r="F145" s="65"/>
      <c r="G145" s="65"/>
      <c r="H145" s="66"/>
      <c r="I145" s="67"/>
      <c r="J145" s="66"/>
      <c r="K145" s="67"/>
      <c r="L145" s="66"/>
      <c r="M145" s="66"/>
    </row>
    <row r="146" spans="1:13">
      <c r="A146" s="213"/>
      <c r="B146" s="186"/>
      <c r="C146" s="105" t="s">
        <v>187</v>
      </c>
      <c r="D146" s="102" t="s">
        <v>25</v>
      </c>
      <c r="E146" s="68" t="s">
        <v>39</v>
      </c>
      <c r="F146" s="69">
        <f>F142</f>
        <v>10</v>
      </c>
      <c r="G146" s="66"/>
      <c r="H146" s="66"/>
      <c r="I146" s="67"/>
      <c r="J146" s="66"/>
      <c r="K146" s="67"/>
      <c r="L146" s="66"/>
      <c r="M146" s="66"/>
    </row>
    <row r="147" spans="1:13">
      <c r="A147" s="214"/>
      <c r="B147" s="193"/>
      <c r="C147" s="105" t="s">
        <v>18</v>
      </c>
      <c r="D147" s="102" t="s">
        <v>0</v>
      </c>
      <c r="E147" s="1">
        <v>0.04</v>
      </c>
      <c r="F147" s="65">
        <f>F142*E147</f>
        <v>0.4</v>
      </c>
      <c r="G147" s="66"/>
      <c r="H147" s="66"/>
      <c r="I147" s="67"/>
      <c r="J147" s="66"/>
      <c r="K147" s="67"/>
      <c r="L147" s="66"/>
      <c r="M147" s="66"/>
    </row>
    <row r="148" spans="1:13">
      <c r="A148" s="99"/>
      <c r="B148" s="193"/>
      <c r="C148" s="198" t="s">
        <v>153</v>
      </c>
      <c r="D148" s="102"/>
      <c r="E148" s="1"/>
      <c r="F148" s="65"/>
      <c r="G148" s="66"/>
      <c r="H148" s="66"/>
      <c r="I148" s="67"/>
      <c r="J148" s="66"/>
      <c r="K148" s="67"/>
      <c r="L148" s="66"/>
      <c r="M148" s="66"/>
    </row>
    <row r="149" spans="1:13" ht="25.5">
      <c r="A149" s="212">
        <v>23</v>
      </c>
      <c r="B149" s="109" t="s">
        <v>53</v>
      </c>
      <c r="C149" s="120" t="s">
        <v>152</v>
      </c>
      <c r="D149" s="194" t="s">
        <v>81</v>
      </c>
      <c r="E149" s="53"/>
      <c r="F149" s="18">
        <f>F158*1.2</f>
        <v>1.1879999999999997</v>
      </c>
      <c r="G149" s="19"/>
      <c r="H149" s="51"/>
      <c r="I149" s="19"/>
      <c r="J149" s="51"/>
      <c r="K149" s="19"/>
      <c r="L149" s="51"/>
      <c r="M149" s="51"/>
    </row>
    <row r="150" spans="1:13" ht="13.5">
      <c r="A150" s="214"/>
      <c r="B150" s="117"/>
      <c r="C150" s="118" t="s">
        <v>12</v>
      </c>
      <c r="D150" s="113" t="s">
        <v>15</v>
      </c>
      <c r="E150" s="53">
        <v>2.99</v>
      </c>
      <c r="F150" s="40">
        <f>E150*F149</f>
        <v>3.5521199999999995</v>
      </c>
      <c r="G150" s="19"/>
      <c r="H150" s="51"/>
      <c r="I150" s="51"/>
      <c r="J150" s="51"/>
      <c r="K150" s="19"/>
      <c r="L150" s="51"/>
      <c r="M150" s="51"/>
    </row>
    <row r="151" spans="1:13" ht="25.5">
      <c r="A151" s="212">
        <v>24</v>
      </c>
      <c r="B151" s="71" t="s">
        <v>107</v>
      </c>
      <c r="C151" s="147" t="s">
        <v>108</v>
      </c>
      <c r="D151" s="195" t="s">
        <v>20</v>
      </c>
      <c r="E151" s="1"/>
      <c r="F151" s="206">
        <v>42</v>
      </c>
      <c r="G151" s="1"/>
      <c r="H151" s="1"/>
      <c r="I151" s="1"/>
      <c r="J151" s="1"/>
      <c r="K151" s="1"/>
      <c r="L151" s="1"/>
      <c r="M151" s="1"/>
    </row>
    <row r="152" spans="1:13">
      <c r="A152" s="213"/>
      <c r="B152" s="148"/>
      <c r="C152" s="3" t="s">
        <v>103</v>
      </c>
      <c r="D152" s="19" t="s">
        <v>15</v>
      </c>
      <c r="E152" s="1">
        <f>1.12</f>
        <v>1.1200000000000001</v>
      </c>
      <c r="F152" s="4">
        <f>E152*F151</f>
        <v>47.040000000000006</v>
      </c>
      <c r="G152" s="1"/>
      <c r="H152" s="4"/>
      <c r="I152" s="4"/>
      <c r="J152" s="4"/>
      <c r="K152" s="1"/>
      <c r="L152" s="1"/>
      <c r="M152" s="4"/>
    </row>
    <row r="153" spans="1:13">
      <c r="A153" s="213"/>
      <c r="B153" s="148"/>
      <c r="C153" s="3" t="s">
        <v>151</v>
      </c>
      <c r="D153" s="19" t="s">
        <v>109</v>
      </c>
      <c r="E153" s="1">
        <f>0.407</f>
        <v>0.40699999999999997</v>
      </c>
      <c r="F153" s="4">
        <f>E153*F151</f>
        <v>17.093999999999998</v>
      </c>
      <c r="G153" s="1"/>
      <c r="H153" s="1"/>
      <c r="I153" s="1"/>
      <c r="J153" s="1"/>
      <c r="K153" s="1"/>
      <c r="L153" s="4"/>
      <c r="M153" s="4"/>
    </row>
    <row r="154" spans="1:13">
      <c r="A154" s="213"/>
      <c r="B154" s="148"/>
      <c r="C154" s="3" t="s">
        <v>26</v>
      </c>
      <c r="D154" s="19" t="s">
        <v>0</v>
      </c>
      <c r="E154" s="1">
        <v>0.09</v>
      </c>
      <c r="F154" s="4">
        <f>E154*F151</f>
        <v>3.78</v>
      </c>
      <c r="G154" s="1"/>
      <c r="H154" s="1"/>
      <c r="I154" s="1"/>
      <c r="J154" s="1"/>
      <c r="K154" s="4"/>
      <c r="L154" s="4"/>
      <c r="M154" s="4"/>
    </row>
    <row r="155" spans="1:13">
      <c r="A155" s="213"/>
      <c r="B155" s="5"/>
      <c r="C155" s="1" t="s">
        <v>23</v>
      </c>
      <c r="D155" s="1"/>
      <c r="E155" s="1"/>
      <c r="F155" s="4"/>
      <c r="G155" s="1"/>
      <c r="H155" s="4"/>
      <c r="I155" s="6"/>
      <c r="J155" s="4"/>
      <c r="K155" s="6"/>
      <c r="L155" s="4"/>
      <c r="M155" s="4"/>
    </row>
    <row r="156" spans="1:13">
      <c r="A156" s="213"/>
      <c r="B156" s="5"/>
      <c r="C156" s="3" t="s">
        <v>110</v>
      </c>
      <c r="D156" s="149" t="s">
        <v>25</v>
      </c>
      <c r="E156" s="149" t="s">
        <v>111</v>
      </c>
      <c r="F156" s="1">
        <v>1</v>
      </c>
      <c r="G156" s="21"/>
      <c r="H156" s="21"/>
      <c r="I156" s="22"/>
      <c r="J156" s="23"/>
      <c r="K156" s="24"/>
      <c r="L156" s="24"/>
      <c r="M156" s="4"/>
    </row>
    <row r="157" spans="1:13">
      <c r="A157" s="213"/>
      <c r="B157" s="5"/>
      <c r="C157" s="3" t="s">
        <v>148</v>
      </c>
      <c r="D157" s="149" t="s">
        <v>102</v>
      </c>
      <c r="E157" s="149" t="s">
        <v>111</v>
      </c>
      <c r="F157" s="4">
        <v>22</v>
      </c>
      <c r="G157" s="21"/>
      <c r="H157" s="21"/>
      <c r="I157" s="22"/>
      <c r="J157" s="23"/>
      <c r="K157" s="24"/>
      <c r="L157" s="24"/>
      <c r="M157" s="4"/>
    </row>
    <row r="158" spans="1:13" ht="15">
      <c r="A158" s="213"/>
      <c r="B158" s="5"/>
      <c r="C158" s="3" t="s">
        <v>104</v>
      </c>
      <c r="D158" s="19" t="s">
        <v>66</v>
      </c>
      <c r="E158" s="149" t="s">
        <v>111</v>
      </c>
      <c r="F158" s="4">
        <f>F157*0.3*0.3*0.5</f>
        <v>0.98999999999999988</v>
      </c>
      <c r="G158" s="21"/>
      <c r="H158" s="21"/>
      <c r="I158" s="22"/>
      <c r="J158" s="23"/>
      <c r="K158" s="24"/>
      <c r="L158" s="24"/>
      <c r="M158" s="4"/>
    </row>
    <row r="159" spans="1:13">
      <c r="A159" s="213"/>
      <c r="B159" s="5"/>
      <c r="C159" s="3" t="s">
        <v>112</v>
      </c>
      <c r="D159" s="19" t="s">
        <v>13</v>
      </c>
      <c r="E159" s="1">
        <f>0.002/100</f>
        <v>2.0000000000000002E-5</v>
      </c>
      <c r="F159" s="25">
        <f>E159*F151</f>
        <v>8.4000000000000003E-4</v>
      </c>
      <c r="G159" s="24"/>
      <c r="H159" s="21"/>
      <c r="I159" s="22"/>
      <c r="J159" s="23"/>
      <c r="K159" s="24"/>
      <c r="L159" s="24"/>
      <c r="M159" s="4"/>
    </row>
    <row r="160" spans="1:13">
      <c r="A160" s="213"/>
      <c r="B160" s="5"/>
      <c r="C160" s="3" t="s">
        <v>149</v>
      </c>
      <c r="D160" s="149" t="s">
        <v>102</v>
      </c>
      <c r="E160" s="149" t="s">
        <v>111</v>
      </c>
      <c r="F160" s="4">
        <f>F151*3</f>
        <v>126</v>
      </c>
      <c r="G160" s="24"/>
      <c r="H160" s="21"/>
      <c r="I160" s="22"/>
      <c r="J160" s="23"/>
      <c r="K160" s="24"/>
      <c r="L160" s="24"/>
      <c r="M160" s="4"/>
    </row>
    <row r="161" spans="1:13" ht="25.5">
      <c r="A161" s="213"/>
      <c r="B161" s="5"/>
      <c r="C161" s="3" t="s">
        <v>150</v>
      </c>
      <c r="D161" s="19" t="s">
        <v>106</v>
      </c>
      <c r="E161" s="1">
        <v>1.5</v>
      </c>
      <c r="F161" s="4">
        <f>E161*F151</f>
        <v>63</v>
      </c>
      <c r="G161" s="21"/>
      <c r="H161" s="21"/>
      <c r="I161" s="22"/>
      <c r="J161" s="23"/>
      <c r="K161" s="24"/>
      <c r="L161" s="24"/>
      <c r="M161" s="4"/>
    </row>
    <row r="162" spans="1:13" ht="13.5" thickBot="1">
      <c r="A162" s="221"/>
      <c r="B162" s="150"/>
      <c r="C162" s="151" t="s">
        <v>18</v>
      </c>
      <c r="D162" s="152" t="s">
        <v>0</v>
      </c>
      <c r="E162" s="153">
        <v>0.05</v>
      </c>
      <c r="F162" s="154">
        <f>E162*F151</f>
        <v>2.1</v>
      </c>
      <c r="G162" s="155"/>
      <c r="H162" s="155"/>
      <c r="I162" s="156"/>
      <c r="J162" s="157"/>
      <c r="K162" s="158"/>
      <c r="L162" s="158"/>
      <c r="M162" s="154"/>
    </row>
    <row r="163" spans="1:13" ht="13.5" thickBot="1">
      <c r="A163" s="132"/>
      <c r="B163" s="132"/>
      <c r="C163" s="31" t="s">
        <v>8</v>
      </c>
      <c r="D163" s="32"/>
      <c r="E163" s="32"/>
      <c r="F163" s="33"/>
      <c r="G163" s="32"/>
      <c r="H163" s="34"/>
      <c r="I163" s="35"/>
      <c r="J163" s="34"/>
      <c r="K163" s="34"/>
      <c r="L163" s="34"/>
      <c r="M163" s="34"/>
    </row>
    <row r="164" spans="1:13">
      <c r="A164" s="133"/>
      <c r="B164" s="36"/>
      <c r="C164" s="26" t="s">
        <v>16</v>
      </c>
      <c r="D164" s="27"/>
      <c r="E164" s="38">
        <v>0.05</v>
      </c>
      <c r="F164" s="27"/>
      <c r="G164" s="27"/>
      <c r="H164" s="28"/>
      <c r="I164" s="29"/>
      <c r="J164" s="28"/>
      <c r="K164" s="29"/>
      <c r="L164" s="28"/>
      <c r="M164" s="30"/>
    </row>
    <row r="165" spans="1:13">
      <c r="A165" s="9"/>
      <c r="B165" s="9"/>
      <c r="C165" s="10" t="s">
        <v>8</v>
      </c>
      <c r="D165" s="11"/>
      <c r="E165" s="11"/>
      <c r="F165" s="12"/>
      <c r="G165" s="11"/>
      <c r="H165" s="14"/>
      <c r="I165" s="15"/>
      <c r="J165" s="14"/>
      <c r="K165" s="15"/>
      <c r="L165" s="14"/>
      <c r="M165" s="13"/>
    </row>
    <row r="166" spans="1:13">
      <c r="A166" s="44"/>
      <c r="B166" s="5"/>
      <c r="C166" s="3" t="s">
        <v>31</v>
      </c>
      <c r="D166" s="1"/>
      <c r="E166" s="39" t="s">
        <v>281</v>
      </c>
      <c r="F166" s="1"/>
      <c r="G166" s="1"/>
      <c r="H166" s="1"/>
      <c r="I166" s="1"/>
      <c r="J166" s="1"/>
      <c r="K166" s="1"/>
      <c r="L166" s="1"/>
      <c r="M166" s="7"/>
    </row>
    <row r="167" spans="1:13">
      <c r="A167" s="9"/>
      <c r="B167" s="9"/>
      <c r="C167" s="10" t="s">
        <v>8</v>
      </c>
      <c r="D167" s="11"/>
      <c r="E167" s="11"/>
      <c r="F167" s="12"/>
      <c r="G167" s="11"/>
      <c r="H167" s="15"/>
      <c r="I167" s="15"/>
      <c r="J167" s="15"/>
      <c r="K167" s="15"/>
      <c r="L167" s="14"/>
      <c r="M167" s="13"/>
    </row>
    <row r="168" spans="1:13">
      <c r="A168" s="44"/>
      <c r="B168" s="5"/>
      <c r="C168" s="3" t="s">
        <v>19</v>
      </c>
      <c r="D168" s="1"/>
      <c r="E168" s="39" t="s">
        <v>281</v>
      </c>
      <c r="F168" s="6"/>
      <c r="G168" s="1"/>
      <c r="H168" s="8"/>
      <c r="I168" s="8"/>
      <c r="J168" s="8"/>
      <c r="K168" s="8"/>
      <c r="L168" s="4"/>
      <c r="M168" s="7"/>
    </row>
    <row r="169" spans="1:13">
      <c r="A169" s="9"/>
      <c r="B169" s="9"/>
      <c r="C169" s="10" t="s">
        <v>8</v>
      </c>
      <c r="D169" s="11"/>
      <c r="E169" s="11"/>
      <c r="F169" s="12"/>
      <c r="G169" s="11"/>
      <c r="H169" s="14"/>
      <c r="I169" s="15"/>
      <c r="J169" s="14"/>
      <c r="K169" s="15"/>
      <c r="L169" s="14"/>
      <c r="M169" s="13"/>
    </row>
    <row r="170" spans="1:13">
      <c r="A170" s="134"/>
      <c r="B170" s="134"/>
      <c r="C170" s="101" t="s">
        <v>36</v>
      </c>
      <c r="D170" s="182"/>
      <c r="E170" s="135">
        <v>0.03</v>
      </c>
      <c r="F170" s="136"/>
      <c r="G170" s="182"/>
      <c r="H170" s="130"/>
      <c r="I170" s="137"/>
      <c r="J170" s="130"/>
      <c r="K170" s="137"/>
      <c r="L170" s="130"/>
      <c r="M170" s="138"/>
    </row>
    <row r="171" spans="1:13">
      <c r="A171" s="9"/>
      <c r="B171" s="9"/>
      <c r="C171" s="10" t="s">
        <v>8</v>
      </c>
      <c r="D171" s="11"/>
      <c r="E171" s="11"/>
      <c r="F171" s="12"/>
      <c r="G171" s="11"/>
      <c r="H171" s="14"/>
      <c r="I171" s="15"/>
      <c r="J171" s="14"/>
      <c r="K171" s="15"/>
      <c r="L171" s="14"/>
      <c r="M171" s="13"/>
    </row>
    <row r="172" spans="1:13">
      <c r="A172" s="139"/>
      <c r="B172" s="140"/>
      <c r="C172" s="140" t="s">
        <v>29</v>
      </c>
      <c r="D172" s="140"/>
      <c r="E172" s="141">
        <v>0.18</v>
      </c>
      <c r="F172" s="140"/>
      <c r="G172" s="140"/>
      <c r="H172" s="140"/>
      <c r="I172" s="140"/>
      <c r="J172" s="140"/>
      <c r="K172" s="140"/>
      <c r="L172" s="140"/>
      <c r="M172" s="142"/>
    </row>
    <row r="173" spans="1:13">
      <c r="A173" s="17"/>
      <c r="B173" s="16"/>
      <c r="C173" s="17" t="s">
        <v>8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3">
        <v>39700</v>
      </c>
    </row>
    <row r="176" spans="1:13" ht="13.5">
      <c r="C176" s="169" t="s">
        <v>278</v>
      </c>
      <c r="D176" s="211" t="s">
        <v>279</v>
      </c>
      <c r="E176" s="211"/>
      <c r="F176" s="211"/>
      <c r="G176" s="211"/>
      <c r="H176" s="211"/>
    </row>
    <row r="177" spans="3:8" ht="13.5">
      <c r="C177" s="169"/>
      <c r="D177" s="211" t="s">
        <v>280</v>
      </c>
      <c r="E177" s="211"/>
      <c r="F177" s="211"/>
      <c r="G177" s="211"/>
      <c r="H177" s="211"/>
    </row>
    <row r="178" spans="3:8" ht="13.5">
      <c r="C178" s="169"/>
      <c r="D178" s="208"/>
      <c r="E178" s="169"/>
      <c r="F178" s="208"/>
      <c r="G178" s="169"/>
      <c r="H178" s="208"/>
    </row>
    <row r="179" spans="3:8" ht="13.5">
      <c r="C179" s="169"/>
      <c r="D179" s="208"/>
      <c r="E179" s="169"/>
      <c r="F179" s="208"/>
      <c r="G179" s="169"/>
      <c r="H179" s="208"/>
    </row>
  </sheetData>
  <mergeCells count="39">
    <mergeCell ref="A10:A12"/>
    <mergeCell ref="A13:A14"/>
    <mergeCell ref="A15:A20"/>
    <mergeCell ref="C7:C8"/>
    <mergeCell ref="D7:D8"/>
    <mergeCell ref="A2:M2"/>
    <mergeCell ref="A3:M3"/>
    <mergeCell ref="A5:M5"/>
    <mergeCell ref="A4:M4"/>
    <mergeCell ref="I7:J7"/>
    <mergeCell ref="K7:L7"/>
    <mergeCell ref="E7:E8"/>
    <mergeCell ref="F7:F8"/>
    <mergeCell ref="G7:H7"/>
    <mergeCell ref="A7:A8"/>
    <mergeCell ref="B7:B8"/>
    <mergeCell ref="A21:A30"/>
    <mergeCell ref="A31:A40"/>
    <mergeCell ref="A41:A51"/>
    <mergeCell ref="A52:A53"/>
    <mergeCell ref="A54:A55"/>
    <mergeCell ref="A56:A61"/>
    <mergeCell ref="A105:A111"/>
    <mergeCell ref="A93:A98"/>
    <mergeCell ref="A99:A104"/>
    <mergeCell ref="A71:A78"/>
    <mergeCell ref="A87:A92"/>
    <mergeCell ref="D176:H176"/>
    <mergeCell ref="D177:H177"/>
    <mergeCell ref="A62:A70"/>
    <mergeCell ref="A79:A86"/>
    <mergeCell ref="A142:A147"/>
    <mergeCell ref="A136:A141"/>
    <mergeCell ref="A112:A117"/>
    <mergeCell ref="A118:A123"/>
    <mergeCell ref="A124:A129"/>
    <mergeCell ref="A130:A135"/>
    <mergeCell ref="A149:A150"/>
    <mergeCell ref="A151:A162"/>
  </mergeCells>
  <conditionalFormatting sqref="B10:M12">
    <cfRule type="cellIs" dxfId="16" priority="3" stopIfTrue="1" operator="equal">
      <formula>8223.307275</formula>
    </cfRule>
  </conditionalFormatting>
  <conditionalFormatting sqref="B151">
    <cfRule type="cellIs" dxfId="15" priority="1" stopIfTrue="1" operator="equal">
      <formula>8223.307275</formula>
    </cfRule>
  </conditionalFormatting>
  <pageMargins left="0.35433070866141736" right="0.31496062992125984" top="0.35433070866141736" bottom="0.15748031496062992" header="0.11811023622047245" footer="0.11811023622047245"/>
  <pageSetup paperSize="9" scale="96" orientation="landscape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N109"/>
  <sheetViews>
    <sheetView workbookViewId="0">
      <selection activeCell="C10" sqref="C10"/>
    </sheetView>
  </sheetViews>
  <sheetFormatPr defaultRowHeight="12.75"/>
  <cols>
    <col min="1" max="1" width="2.7109375" style="77" customWidth="1"/>
    <col min="2" max="2" width="8.7109375" style="77" customWidth="1"/>
    <col min="3" max="3" width="36.7109375" style="77" customWidth="1"/>
    <col min="4" max="5" width="7.7109375" style="77" customWidth="1"/>
    <col min="6" max="6" width="10.85546875" style="77" customWidth="1"/>
    <col min="7" max="7" width="9.140625" style="77"/>
    <col min="8" max="8" width="12.140625" style="77" customWidth="1"/>
    <col min="9" max="9" width="9.140625" style="77"/>
    <col min="10" max="10" width="11.28515625" style="77" customWidth="1"/>
    <col min="11" max="11" width="9.7109375" style="77" customWidth="1"/>
    <col min="12" max="12" width="11.140625" style="77" customWidth="1"/>
    <col min="13" max="13" width="12.85546875" style="77" customWidth="1"/>
    <col min="14" max="14" width="16.28515625" style="77" customWidth="1"/>
    <col min="15" max="16384" width="9.140625" style="77"/>
  </cols>
  <sheetData>
    <row r="2" spans="1:13" ht="15">
      <c r="A2" s="228" t="s">
        <v>255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4.2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224" t="s">
        <v>158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8.75">
      <c r="A6" s="228" t="s">
        <v>274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8" spans="1:13">
      <c r="A8" s="227" t="s">
        <v>1</v>
      </c>
      <c r="B8" s="229" t="s">
        <v>37</v>
      </c>
      <c r="C8" s="231" t="s">
        <v>2</v>
      </c>
      <c r="D8" s="227" t="s">
        <v>3</v>
      </c>
      <c r="E8" s="227" t="s">
        <v>11</v>
      </c>
      <c r="F8" s="227" t="s">
        <v>4</v>
      </c>
      <c r="G8" s="226" t="s">
        <v>17</v>
      </c>
      <c r="H8" s="226"/>
      <c r="I8" s="226" t="s">
        <v>5</v>
      </c>
      <c r="J8" s="226"/>
      <c r="K8" s="227" t="s">
        <v>6</v>
      </c>
      <c r="L8" s="227"/>
      <c r="M8" s="20" t="s">
        <v>21</v>
      </c>
    </row>
    <row r="9" spans="1:13">
      <c r="A9" s="227"/>
      <c r="B9" s="230"/>
      <c r="C9" s="231"/>
      <c r="D9" s="227"/>
      <c r="E9" s="227"/>
      <c r="F9" s="227"/>
      <c r="G9" s="97" t="s">
        <v>7</v>
      </c>
      <c r="H9" s="49" t="s">
        <v>8</v>
      </c>
      <c r="I9" s="97" t="s">
        <v>7</v>
      </c>
      <c r="J9" s="49" t="s">
        <v>8</v>
      </c>
      <c r="K9" s="97" t="s">
        <v>7</v>
      </c>
      <c r="L9" s="49" t="s">
        <v>9</v>
      </c>
      <c r="M9" s="97" t="s">
        <v>10</v>
      </c>
    </row>
    <row r="10" spans="1:13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7">
        <v>7</v>
      </c>
      <c r="H10" s="50">
        <v>8</v>
      </c>
      <c r="I10" s="97">
        <v>9</v>
      </c>
      <c r="J10" s="50">
        <v>10</v>
      </c>
      <c r="K10" s="97">
        <v>11</v>
      </c>
      <c r="L10" s="50">
        <v>12</v>
      </c>
      <c r="M10" s="97">
        <v>13</v>
      </c>
    </row>
    <row r="11" spans="1:13" ht="38.25">
      <c r="A11" s="236">
        <v>1</v>
      </c>
      <c r="B11" s="71" t="s">
        <v>51</v>
      </c>
      <c r="C11" s="46" t="s">
        <v>114</v>
      </c>
      <c r="D11" s="94" t="s">
        <v>33</v>
      </c>
      <c r="E11" s="1"/>
      <c r="F11" s="18">
        <v>118</v>
      </c>
      <c r="G11" s="19"/>
      <c r="H11" s="51"/>
      <c r="I11" s="19"/>
      <c r="J11" s="51"/>
      <c r="K11" s="19"/>
      <c r="L11" s="51"/>
      <c r="M11" s="51"/>
    </row>
    <row r="12" spans="1:13">
      <c r="A12" s="236"/>
      <c r="B12" s="1"/>
      <c r="C12" s="3" t="s">
        <v>12</v>
      </c>
      <c r="D12" s="19" t="s">
        <v>15</v>
      </c>
      <c r="E12" s="25">
        <v>0.1215</v>
      </c>
      <c r="F12" s="4">
        <f>E12*F11</f>
        <v>14.337</v>
      </c>
      <c r="G12" s="19"/>
      <c r="H12" s="51"/>
      <c r="I12" s="51"/>
      <c r="J12" s="51"/>
      <c r="K12" s="19"/>
      <c r="L12" s="51"/>
      <c r="M12" s="51"/>
    </row>
    <row r="13" spans="1:13" ht="27.75">
      <c r="A13" s="236"/>
      <c r="B13" s="1"/>
      <c r="C13" s="3" t="s">
        <v>59</v>
      </c>
      <c r="D13" s="1" t="s">
        <v>22</v>
      </c>
      <c r="E13" s="25">
        <v>0.14849999999999999</v>
      </c>
      <c r="F13" s="4">
        <f>E13*F11</f>
        <v>17.523</v>
      </c>
      <c r="G13" s="19"/>
      <c r="H13" s="51"/>
      <c r="I13" s="19"/>
      <c r="J13" s="51"/>
      <c r="K13" s="19"/>
      <c r="L13" s="51"/>
      <c r="M13" s="51"/>
    </row>
    <row r="14" spans="1:13" ht="25.5">
      <c r="A14" s="236">
        <v>2</v>
      </c>
      <c r="B14" s="71" t="s">
        <v>53</v>
      </c>
      <c r="C14" s="52" t="s">
        <v>115</v>
      </c>
      <c r="D14" s="94" t="s">
        <v>44</v>
      </c>
      <c r="E14" s="53"/>
      <c r="F14" s="18">
        <v>15</v>
      </c>
      <c r="G14" s="19"/>
      <c r="H14" s="51"/>
      <c r="I14" s="19"/>
      <c r="J14" s="51"/>
      <c r="K14" s="19"/>
      <c r="L14" s="51"/>
      <c r="M14" s="51"/>
    </row>
    <row r="15" spans="1:13" ht="13.5">
      <c r="A15" s="236"/>
      <c r="B15" s="54"/>
      <c r="C15" s="55" t="s">
        <v>12</v>
      </c>
      <c r="D15" s="19" t="s">
        <v>15</v>
      </c>
      <c r="E15" s="53">
        <v>2.99</v>
      </c>
      <c r="F15" s="40">
        <f>E15*F14</f>
        <v>44.85</v>
      </c>
      <c r="G15" s="19"/>
      <c r="H15" s="51"/>
      <c r="I15" s="51"/>
      <c r="J15" s="51"/>
      <c r="K15" s="19"/>
      <c r="L15" s="51"/>
      <c r="M15" s="51"/>
    </row>
    <row r="16" spans="1:13" ht="25.5">
      <c r="A16" s="236">
        <v>3</v>
      </c>
      <c r="B16" s="87" t="s">
        <v>116</v>
      </c>
      <c r="C16" s="43" t="s">
        <v>119</v>
      </c>
      <c r="D16" s="94" t="s">
        <v>117</v>
      </c>
      <c r="E16" s="1"/>
      <c r="F16" s="18">
        <v>2.15</v>
      </c>
      <c r="G16" s="88"/>
      <c r="H16" s="89"/>
      <c r="I16" s="88"/>
      <c r="J16" s="89"/>
      <c r="K16" s="88"/>
      <c r="L16" s="89"/>
      <c r="M16" s="131"/>
    </row>
    <row r="17" spans="1:13">
      <c r="A17" s="236"/>
      <c r="B17" s="87"/>
      <c r="C17" s="3" t="s">
        <v>12</v>
      </c>
      <c r="D17" s="88" t="s">
        <v>15</v>
      </c>
      <c r="E17" s="1">
        <v>0.89</v>
      </c>
      <c r="F17" s="40">
        <f>E17*F16</f>
        <v>1.9135</v>
      </c>
      <c r="G17" s="88"/>
      <c r="H17" s="89"/>
      <c r="I17" s="89"/>
      <c r="J17" s="89"/>
      <c r="K17" s="88"/>
      <c r="L17" s="89"/>
      <c r="M17" s="131"/>
    </row>
    <row r="18" spans="1:13">
      <c r="A18" s="236"/>
      <c r="B18" s="87"/>
      <c r="C18" s="3" t="s">
        <v>26</v>
      </c>
      <c r="D18" s="90" t="s">
        <v>22</v>
      </c>
      <c r="E18" s="1">
        <v>0.37</v>
      </c>
      <c r="F18" s="40">
        <f>E18*F16</f>
        <v>0.79549999999999998</v>
      </c>
      <c r="G18" s="88"/>
      <c r="H18" s="89"/>
      <c r="I18" s="88"/>
      <c r="J18" s="89"/>
      <c r="K18" s="89"/>
      <c r="L18" s="89"/>
      <c r="M18" s="131"/>
    </row>
    <row r="19" spans="1:13">
      <c r="A19" s="236"/>
      <c r="B19" s="87"/>
      <c r="C19" s="90" t="s">
        <v>23</v>
      </c>
      <c r="D19" s="1"/>
      <c r="E19" s="1"/>
      <c r="F19" s="40"/>
      <c r="G19" s="88"/>
      <c r="H19" s="89"/>
      <c r="I19" s="88"/>
      <c r="J19" s="89"/>
      <c r="K19" s="88"/>
      <c r="L19" s="89"/>
      <c r="M19" s="131"/>
    </row>
    <row r="20" spans="1:13" ht="15">
      <c r="A20" s="236"/>
      <c r="B20" s="87"/>
      <c r="C20" s="3" t="s">
        <v>118</v>
      </c>
      <c r="D20" s="1" t="s">
        <v>66</v>
      </c>
      <c r="E20" s="1">
        <v>1.1499999999999999</v>
      </c>
      <c r="F20" s="40">
        <f>E20*F16</f>
        <v>2.4724999999999997</v>
      </c>
      <c r="G20" s="89"/>
      <c r="H20" s="89"/>
      <c r="I20" s="88"/>
      <c r="J20" s="89"/>
      <c r="K20" s="88"/>
      <c r="L20" s="89"/>
      <c r="M20" s="131"/>
    </row>
    <row r="21" spans="1:13">
      <c r="A21" s="236"/>
      <c r="B21" s="87"/>
      <c r="C21" s="3" t="s">
        <v>18</v>
      </c>
      <c r="D21" s="1" t="s">
        <v>0</v>
      </c>
      <c r="E21" s="1">
        <v>0.02</v>
      </c>
      <c r="F21" s="40">
        <f>E21*F16</f>
        <v>4.2999999999999997E-2</v>
      </c>
      <c r="G21" s="89"/>
      <c r="H21" s="89"/>
      <c r="I21" s="88"/>
      <c r="J21" s="89"/>
      <c r="K21" s="88"/>
      <c r="L21" s="89"/>
      <c r="M21" s="131"/>
    </row>
    <row r="22" spans="1:13" ht="38.25">
      <c r="A22" s="236">
        <v>4</v>
      </c>
      <c r="B22" s="87" t="s">
        <v>120</v>
      </c>
      <c r="C22" s="43" t="s">
        <v>121</v>
      </c>
      <c r="D22" s="94" t="s">
        <v>33</v>
      </c>
      <c r="E22" s="1"/>
      <c r="F22" s="107">
        <v>2.056</v>
      </c>
      <c r="G22" s="88"/>
      <c r="H22" s="89"/>
      <c r="I22" s="88"/>
      <c r="J22" s="89"/>
      <c r="K22" s="88"/>
      <c r="L22" s="89"/>
      <c r="M22" s="131"/>
    </row>
    <row r="23" spans="1:13">
      <c r="A23" s="236"/>
      <c r="B23" s="90"/>
      <c r="C23" s="3" t="s">
        <v>12</v>
      </c>
      <c r="D23" s="88" t="s">
        <v>15</v>
      </c>
      <c r="E23" s="1">
        <v>6.67</v>
      </c>
      <c r="F23" s="40">
        <f>E23*F22</f>
        <v>13.713520000000001</v>
      </c>
      <c r="G23" s="88"/>
      <c r="H23" s="89"/>
      <c r="I23" s="89"/>
      <c r="J23" s="89"/>
      <c r="K23" s="88"/>
      <c r="L23" s="89"/>
      <c r="M23" s="131"/>
    </row>
    <row r="24" spans="1:13">
      <c r="A24" s="236"/>
      <c r="B24" s="90"/>
      <c r="C24" s="3" t="s">
        <v>26</v>
      </c>
      <c r="D24" s="1" t="s">
        <v>0</v>
      </c>
      <c r="E24" s="1">
        <v>0.59</v>
      </c>
      <c r="F24" s="40">
        <f>E24*F22</f>
        <v>1.2130399999999999</v>
      </c>
      <c r="G24" s="88"/>
      <c r="H24" s="89"/>
      <c r="I24" s="88"/>
      <c r="J24" s="89"/>
      <c r="K24" s="89"/>
      <c r="L24" s="89"/>
      <c r="M24" s="131"/>
    </row>
    <row r="25" spans="1:13">
      <c r="A25" s="236"/>
      <c r="B25" s="90"/>
      <c r="C25" s="90" t="s">
        <v>23</v>
      </c>
      <c r="D25" s="1"/>
      <c r="E25" s="1"/>
      <c r="F25" s="40"/>
      <c r="G25" s="88"/>
      <c r="H25" s="89"/>
      <c r="I25" s="88"/>
      <c r="J25" s="89"/>
      <c r="K25" s="88"/>
      <c r="L25" s="89"/>
      <c r="M25" s="131"/>
    </row>
    <row r="26" spans="1:13" ht="16.5">
      <c r="A26" s="236"/>
      <c r="B26" s="90"/>
      <c r="C26" s="3" t="s">
        <v>93</v>
      </c>
      <c r="D26" s="1" t="s">
        <v>84</v>
      </c>
      <c r="E26" s="1">
        <v>1.0149999999999999</v>
      </c>
      <c r="F26" s="40">
        <f>E26*F22</f>
        <v>2.08684</v>
      </c>
      <c r="G26" s="89"/>
      <c r="H26" s="89"/>
      <c r="I26" s="88"/>
      <c r="J26" s="89"/>
      <c r="K26" s="88"/>
      <c r="L26" s="89"/>
      <c r="M26" s="131"/>
    </row>
    <row r="27" spans="1:13" ht="16.5">
      <c r="A27" s="236"/>
      <c r="B27" s="90"/>
      <c r="C27" s="3" t="s">
        <v>85</v>
      </c>
      <c r="D27" s="1" t="s">
        <v>86</v>
      </c>
      <c r="E27" s="4">
        <v>1.6</v>
      </c>
      <c r="F27" s="40">
        <f>E27*F22</f>
        <v>3.2896000000000001</v>
      </c>
      <c r="G27" s="89"/>
      <c r="H27" s="89"/>
      <c r="I27" s="88"/>
      <c r="J27" s="89"/>
      <c r="K27" s="88"/>
      <c r="L27" s="89"/>
      <c r="M27" s="89"/>
    </row>
    <row r="28" spans="1:13" ht="16.5">
      <c r="A28" s="236"/>
      <c r="B28" s="90"/>
      <c r="C28" s="3" t="s">
        <v>87</v>
      </c>
      <c r="D28" s="1" t="s">
        <v>84</v>
      </c>
      <c r="E28" s="1">
        <v>1.83E-2</v>
      </c>
      <c r="F28" s="40">
        <f>E28*F22</f>
        <v>3.76248E-2</v>
      </c>
      <c r="G28" s="89"/>
      <c r="H28" s="89"/>
      <c r="I28" s="88"/>
      <c r="J28" s="89"/>
      <c r="K28" s="88"/>
      <c r="L28" s="89"/>
      <c r="M28" s="89"/>
    </row>
    <row r="29" spans="1:13">
      <c r="A29" s="236"/>
      <c r="B29" s="90"/>
      <c r="C29" s="3" t="s">
        <v>94</v>
      </c>
      <c r="D29" s="1" t="s">
        <v>32</v>
      </c>
      <c r="E29" s="98" t="s">
        <v>39</v>
      </c>
      <c r="F29" s="40">
        <v>1.7999999999999999E-2</v>
      </c>
      <c r="G29" s="89"/>
      <c r="H29" s="89"/>
      <c r="I29" s="88"/>
      <c r="J29" s="89"/>
      <c r="K29" s="88"/>
      <c r="L29" s="89"/>
      <c r="M29" s="131"/>
    </row>
    <row r="30" spans="1:13">
      <c r="A30" s="236"/>
      <c r="B30" s="90"/>
      <c r="C30" s="3" t="s">
        <v>88</v>
      </c>
      <c r="D30" s="1" t="s">
        <v>32</v>
      </c>
      <c r="E30" s="98" t="s">
        <v>39</v>
      </c>
      <c r="F30" s="40">
        <v>0.20100000000000001</v>
      </c>
      <c r="G30" s="89"/>
      <c r="H30" s="89"/>
      <c r="I30" s="88"/>
      <c r="J30" s="89"/>
      <c r="K30" s="88"/>
      <c r="L30" s="89"/>
      <c r="M30" s="131"/>
    </row>
    <row r="31" spans="1:13">
      <c r="A31" s="236"/>
      <c r="B31" s="90"/>
      <c r="C31" s="3" t="s">
        <v>67</v>
      </c>
      <c r="D31" s="1" t="s">
        <v>0</v>
      </c>
      <c r="E31" s="4">
        <v>0.4</v>
      </c>
      <c r="F31" s="40">
        <f>E31*F22</f>
        <v>0.82240000000000002</v>
      </c>
      <c r="G31" s="89"/>
      <c r="H31" s="89"/>
      <c r="I31" s="88"/>
      <c r="J31" s="89"/>
      <c r="K31" s="88"/>
      <c r="L31" s="89"/>
      <c r="M31" s="131"/>
    </row>
    <row r="32" spans="1:13" ht="38.25">
      <c r="A32" s="236">
        <v>5</v>
      </c>
      <c r="B32" s="87" t="s">
        <v>126</v>
      </c>
      <c r="C32" s="43" t="s">
        <v>122</v>
      </c>
      <c r="D32" s="94" t="s">
        <v>32</v>
      </c>
      <c r="E32" s="1"/>
      <c r="F32" s="107">
        <v>4.4180000000000001</v>
      </c>
      <c r="G32" s="88"/>
      <c r="H32" s="89"/>
      <c r="I32" s="88"/>
      <c r="J32" s="89"/>
      <c r="K32" s="88"/>
      <c r="L32" s="89"/>
      <c r="M32" s="131"/>
    </row>
    <row r="33" spans="1:13">
      <c r="A33" s="236"/>
      <c r="B33" s="90"/>
      <c r="C33" s="3" t="s">
        <v>12</v>
      </c>
      <c r="D33" s="88" t="s">
        <v>15</v>
      </c>
      <c r="E33" s="1">
        <v>21.8</v>
      </c>
      <c r="F33" s="40">
        <f>E33*F32</f>
        <v>96.312400000000011</v>
      </c>
      <c r="G33" s="88"/>
      <c r="H33" s="89"/>
      <c r="I33" s="89"/>
      <c r="J33" s="89"/>
      <c r="K33" s="88"/>
      <c r="L33" s="89"/>
      <c r="M33" s="131"/>
    </row>
    <row r="34" spans="1:13">
      <c r="A34" s="236"/>
      <c r="B34" s="90"/>
      <c r="C34" s="3" t="s">
        <v>125</v>
      </c>
      <c r="D34" s="1" t="s">
        <v>22</v>
      </c>
      <c r="E34" s="4">
        <v>6.2</v>
      </c>
      <c r="F34" s="40">
        <f>E34*F32</f>
        <v>27.3916</v>
      </c>
      <c r="G34" s="88"/>
      <c r="H34" s="89"/>
      <c r="I34" s="88"/>
      <c r="J34" s="89"/>
      <c r="K34" s="89"/>
      <c r="L34" s="89"/>
      <c r="M34" s="131"/>
    </row>
    <row r="35" spans="1:13">
      <c r="A35" s="236"/>
      <c r="B35" s="90"/>
      <c r="C35" s="3" t="s">
        <v>26</v>
      </c>
      <c r="D35" s="1" t="s">
        <v>22</v>
      </c>
      <c r="E35" s="1">
        <v>1.76</v>
      </c>
      <c r="F35" s="40">
        <f>E35*F32</f>
        <v>7.7756800000000004</v>
      </c>
      <c r="G35" s="88"/>
      <c r="H35" s="89"/>
      <c r="I35" s="88"/>
      <c r="J35" s="89"/>
      <c r="K35" s="89"/>
      <c r="L35" s="89"/>
      <c r="M35" s="131"/>
    </row>
    <row r="36" spans="1:13">
      <c r="A36" s="236"/>
      <c r="B36" s="90"/>
      <c r="C36" s="90" t="s">
        <v>23</v>
      </c>
      <c r="D36" s="1"/>
      <c r="E36" s="1"/>
      <c r="F36" s="40"/>
      <c r="G36" s="88"/>
      <c r="H36" s="89"/>
      <c r="I36" s="88"/>
      <c r="J36" s="89"/>
      <c r="K36" s="88"/>
      <c r="L36" s="89"/>
      <c r="M36" s="131"/>
    </row>
    <row r="37" spans="1:13">
      <c r="A37" s="236"/>
      <c r="B37" s="90"/>
      <c r="C37" s="3" t="s">
        <v>123</v>
      </c>
      <c r="D37" s="1" t="s">
        <v>32</v>
      </c>
      <c r="E37" s="4">
        <v>1</v>
      </c>
      <c r="F37" s="40">
        <f>E37*F32</f>
        <v>4.4180000000000001</v>
      </c>
      <c r="G37" s="89"/>
      <c r="H37" s="89"/>
      <c r="I37" s="88"/>
      <c r="J37" s="89"/>
      <c r="K37" s="88"/>
      <c r="L37" s="89"/>
      <c r="M37" s="131"/>
    </row>
    <row r="38" spans="1:13">
      <c r="A38" s="236"/>
      <c r="B38" s="90"/>
      <c r="C38" s="3" t="s">
        <v>124</v>
      </c>
      <c r="D38" s="1" t="s">
        <v>79</v>
      </c>
      <c r="E38" s="4">
        <v>38.6</v>
      </c>
      <c r="F38" s="40">
        <f>E38*F32</f>
        <v>170.53480000000002</v>
      </c>
      <c r="G38" s="89"/>
      <c r="H38" s="89"/>
      <c r="I38" s="88"/>
      <c r="J38" s="89"/>
      <c r="K38" s="88"/>
      <c r="L38" s="89"/>
      <c r="M38" s="89"/>
    </row>
    <row r="39" spans="1:13">
      <c r="A39" s="236"/>
      <c r="B39" s="90"/>
      <c r="C39" s="3" t="s">
        <v>105</v>
      </c>
      <c r="D39" s="1" t="s">
        <v>79</v>
      </c>
      <c r="E39" s="4">
        <v>2.2999999999999998</v>
      </c>
      <c r="F39" s="40">
        <f>E39*F32</f>
        <v>10.1614</v>
      </c>
      <c r="G39" s="89"/>
      <c r="H39" s="89"/>
      <c r="I39" s="88"/>
      <c r="J39" s="89"/>
      <c r="K39" s="88"/>
      <c r="L39" s="89"/>
      <c r="M39" s="89"/>
    </row>
    <row r="40" spans="1:13">
      <c r="A40" s="236"/>
      <c r="B40" s="90"/>
      <c r="C40" s="3" t="s">
        <v>18</v>
      </c>
      <c r="D40" s="1" t="s">
        <v>0</v>
      </c>
      <c r="E40" s="4">
        <v>2.78</v>
      </c>
      <c r="F40" s="40">
        <f>E40*F32</f>
        <v>12.28204</v>
      </c>
      <c r="G40" s="89"/>
      <c r="H40" s="89"/>
      <c r="I40" s="88"/>
      <c r="J40" s="89"/>
      <c r="K40" s="88"/>
      <c r="L40" s="89"/>
      <c r="M40" s="131"/>
    </row>
    <row r="41" spans="1:13" ht="30">
      <c r="A41" s="236">
        <v>6</v>
      </c>
      <c r="B41" s="87" t="s">
        <v>127</v>
      </c>
      <c r="C41" s="46" t="s">
        <v>133</v>
      </c>
      <c r="D41" s="94" t="s">
        <v>32</v>
      </c>
      <c r="E41" s="1"/>
      <c r="F41" s="18">
        <v>6.2</v>
      </c>
      <c r="G41" s="88"/>
      <c r="H41" s="89"/>
      <c r="I41" s="88"/>
      <c r="J41" s="89"/>
      <c r="K41" s="88"/>
      <c r="L41" s="89"/>
      <c r="M41" s="131"/>
    </row>
    <row r="42" spans="1:13">
      <c r="A42" s="236"/>
      <c r="B42" s="90"/>
      <c r="C42" s="3" t="s">
        <v>12</v>
      </c>
      <c r="D42" s="88" t="s">
        <v>15</v>
      </c>
      <c r="E42" s="1">
        <v>16.5</v>
      </c>
      <c r="F42" s="40">
        <f>E42*F41</f>
        <v>102.3</v>
      </c>
      <c r="G42" s="88"/>
      <c r="H42" s="89"/>
      <c r="I42" s="89"/>
      <c r="J42" s="89"/>
      <c r="K42" s="88"/>
      <c r="L42" s="89"/>
      <c r="M42" s="131"/>
    </row>
    <row r="43" spans="1:13">
      <c r="A43" s="236"/>
      <c r="B43" s="90"/>
      <c r="C43" s="3" t="s">
        <v>125</v>
      </c>
      <c r="D43" s="1" t="s">
        <v>22</v>
      </c>
      <c r="E43" s="4">
        <v>1.69</v>
      </c>
      <c r="F43" s="40">
        <f>E43*F41</f>
        <v>10.478</v>
      </c>
      <c r="G43" s="88"/>
      <c r="H43" s="89"/>
      <c r="I43" s="88"/>
      <c r="J43" s="89"/>
      <c r="K43" s="89"/>
      <c r="L43" s="89"/>
      <c r="M43" s="131"/>
    </row>
    <row r="44" spans="1:13">
      <c r="A44" s="236"/>
      <c r="B44" s="90"/>
      <c r="C44" s="3" t="s">
        <v>26</v>
      </c>
      <c r="D44" s="1" t="s">
        <v>22</v>
      </c>
      <c r="E44" s="1">
        <v>14.4</v>
      </c>
      <c r="F44" s="40">
        <f>E44*F41</f>
        <v>89.28</v>
      </c>
      <c r="G44" s="88"/>
      <c r="H44" s="89"/>
      <c r="I44" s="88"/>
      <c r="J44" s="89"/>
      <c r="K44" s="89"/>
      <c r="L44" s="89"/>
      <c r="M44" s="131"/>
    </row>
    <row r="45" spans="1:13">
      <c r="A45" s="236"/>
      <c r="B45" s="90"/>
      <c r="C45" s="90" t="s">
        <v>23</v>
      </c>
      <c r="D45" s="1"/>
      <c r="E45" s="1"/>
      <c r="F45" s="40"/>
      <c r="G45" s="88"/>
      <c r="H45" s="89"/>
      <c r="I45" s="88"/>
      <c r="J45" s="89"/>
      <c r="K45" s="88"/>
      <c r="L45" s="89"/>
      <c r="M45" s="131"/>
    </row>
    <row r="46" spans="1:13" ht="15">
      <c r="A46" s="236"/>
      <c r="B46" s="90"/>
      <c r="C46" s="3" t="s">
        <v>128</v>
      </c>
      <c r="D46" s="1" t="s">
        <v>25</v>
      </c>
      <c r="E46" s="80" t="s">
        <v>39</v>
      </c>
      <c r="F46" s="8">
        <v>1</v>
      </c>
      <c r="G46" s="89"/>
      <c r="H46" s="89"/>
      <c r="I46" s="88"/>
      <c r="J46" s="89"/>
      <c r="K46" s="88"/>
      <c r="L46" s="89"/>
      <c r="M46" s="131"/>
    </row>
    <row r="47" spans="1:13">
      <c r="A47" s="236"/>
      <c r="B47" s="90"/>
      <c r="C47" s="3" t="s">
        <v>124</v>
      </c>
      <c r="D47" s="1" t="s">
        <v>79</v>
      </c>
      <c r="E47" s="4">
        <v>35.6</v>
      </c>
      <c r="F47" s="40">
        <f>E47*F41</f>
        <v>220.72000000000003</v>
      </c>
      <c r="G47" s="89"/>
      <c r="H47" s="89"/>
      <c r="I47" s="88"/>
      <c r="J47" s="89"/>
      <c r="K47" s="88"/>
      <c r="L47" s="89"/>
      <c r="M47" s="89"/>
    </row>
    <row r="48" spans="1:13">
      <c r="A48" s="236"/>
      <c r="B48" s="90"/>
      <c r="C48" s="3" t="s">
        <v>105</v>
      </c>
      <c r="D48" s="1" t="s">
        <v>79</v>
      </c>
      <c r="E48" s="4">
        <v>3</v>
      </c>
      <c r="F48" s="40">
        <f>E48*F41</f>
        <v>18.600000000000001</v>
      </c>
      <c r="G48" s="89"/>
      <c r="H48" s="89"/>
      <c r="I48" s="88"/>
      <c r="J48" s="89"/>
      <c r="K48" s="88"/>
      <c r="L48" s="89"/>
      <c r="M48" s="89"/>
    </row>
    <row r="49" spans="1:13">
      <c r="A49" s="236"/>
      <c r="B49" s="90"/>
      <c r="C49" s="3" t="s">
        <v>18</v>
      </c>
      <c r="D49" s="1" t="s">
        <v>0</v>
      </c>
      <c r="E49" s="4">
        <v>5.3</v>
      </c>
      <c r="F49" s="40">
        <f>E49*F41</f>
        <v>32.86</v>
      </c>
      <c r="G49" s="89"/>
      <c r="H49" s="89"/>
      <c r="I49" s="88"/>
      <c r="J49" s="89"/>
      <c r="K49" s="88"/>
      <c r="L49" s="89"/>
      <c r="M49" s="131"/>
    </row>
    <row r="50" spans="1:13" ht="25.5">
      <c r="A50" s="236">
        <v>7</v>
      </c>
      <c r="B50" s="71" t="s">
        <v>73</v>
      </c>
      <c r="C50" s="106" t="s">
        <v>129</v>
      </c>
      <c r="D50" s="94" t="s">
        <v>33</v>
      </c>
      <c r="E50" s="56"/>
      <c r="F50" s="107">
        <v>3.48</v>
      </c>
      <c r="G50" s="48"/>
      <c r="H50" s="57"/>
      <c r="I50" s="56"/>
      <c r="J50" s="57"/>
      <c r="K50" s="56"/>
      <c r="L50" s="57"/>
      <c r="M50" s="57"/>
    </row>
    <row r="51" spans="1:13">
      <c r="A51" s="236"/>
      <c r="B51" s="1"/>
      <c r="C51" s="42" t="s">
        <v>12</v>
      </c>
      <c r="D51" s="19" t="s">
        <v>15</v>
      </c>
      <c r="E51" s="19">
        <v>13.6</v>
      </c>
      <c r="F51" s="51">
        <f>F50*E51</f>
        <v>47.327999999999996</v>
      </c>
      <c r="G51" s="19"/>
      <c r="H51" s="51"/>
      <c r="I51" s="51"/>
      <c r="J51" s="51"/>
      <c r="K51" s="19"/>
      <c r="L51" s="51"/>
      <c r="M51" s="51"/>
    </row>
    <row r="52" spans="1:13">
      <c r="A52" s="236"/>
      <c r="B52" s="1"/>
      <c r="C52" s="42" t="s">
        <v>14</v>
      </c>
      <c r="D52" s="1" t="s">
        <v>0</v>
      </c>
      <c r="E52" s="19">
        <v>0.14000000000000001</v>
      </c>
      <c r="F52" s="59">
        <f>E52*F50</f>
        <v>0.48720000000000002</v>
      </c>
      <c r="G52" s="19"/>
      <c r="H52" s="51"/>
      <c r="I52" s="19"/>
      <c r="J52" s="51"/>
      <c r="K52" s="51"/>
      <c r="L52" s="51"/>
      <c r="M52" s="51"/>
    </row>
    <row r="53" spans="1:13">
      <c r="A53" s="236"/>
      <c r="B53" s="1"/>
      <c r="C53" s="1" t="s">
        <v>23</v>
      </c>
      <c r="D53" s="1"/>
      <c r="E53" s="1"/>
      <c r="F53" s="4"/>
      <c r="G53" s="1"/>
      <c r="H53" s="4"/>
      <c r="I53" s="19"/>
      <c r="J53" s="4"/>
      <c r="K53" s="6"/>
      <c r="L53" s="4"/>
      <c r="M53" s="4"/>
    </row>
    <row r="54" spans="1:13" ht="18.75">
      <c r="A54" s="236"/>
      <c r="B54" s="1"/>
      <c r="C54" s="3" t="s">
        <v>74</v>
      </c>
      <c r="D54" s="1" t="s">
        <v>75</v>
      </c>
      <c r="E54" s="98" t="s">
        <v>39</v>
      </c>
      <c r="F54" s="4">
        <v>90</v>
      </c>
      <c r="G54" s="4"/>
      <c r="H54" s="4"/>
      <c r="I54" s="19"/>
      <c r="J54" s="4"/>
      <c r="K54" s="6"/>
      <c r="L54" s="4"/>
      <c r="M54" s="4"/>
    </row>
    <row r="55" spans="1:13">
      <c r="A55" s="236"/>
      <c r="B55" s="1"/>
      <c r="C55" s="42" t="s">
        <v>18</v>
      </c>
      <c r="D55" s="1" t="s">
        <v>0</v>
      </c>
      <c r="E55" s="1">
        <v>0.53</v>
      </c>
      <c r="F55" s="40">
        <f>E55*F50</f>
        <v>1.8444</v>
      </c>
      <c r="G55" s="4"/>
      <c r="H55" s="40"/>
      <c r="I55" s="19"/>
      <c r="J55" s="4"/>
      <c r="K55" s="6"/>
      <c r="L55" s="4"/>
      <c r="M55" s="4"/>
    </row>
    <row r="56" spans="1:13" ht="38.25">
      <c r="A56" s="236">
        <v>8</v>
      </c>
      <c r="B56" s="87" t="s">
        <v>97</v>
      </c>
      <c r="C56" s="46" t="s">
        <v>130</v>
      </c>
      <c r="D56" s="94" t="s">
        <v>96</v>
      </c>
      <c r="E56" s="1"/>
      <c r="F56" s="18">
        <v>85</v>
      </c>
      <c r="G56" s="88"/>
      <c r="H56" s="89"/>
      <c r="I56" s="88"/>
      <c r="J56" s="89"/>
      <c r="K56" s="88"/>
      <c r="L56" s="89"/>
      <c r="M56" s="89"/>
    </row>
    <row r="57" spans="1:13">
      <c r="A57" s="236"/>
      <c r="B57" s="90"/>
      <c r="C57" s="129" t="s">
        <v>12</v>
      </c>
      <c r="D57" s="98" t="s">
        <v>15</v>
      </c>
      <c r="E57" s="1">
        <v>0.314</v>
      </c>
      <c r="F57" s="40">
        <f>E57*F56</f>
        <v>26.69</v>
      </c>
      <c r="G57" s="88"/>
      <c r="H57" s="89"/>
      <c r="I57" s="89"/>
      <c r="J57" s="89"/>
      <c r="K57" s="88"/>
      <c r="L57" s="89"/>
      <c r="M57" s="89"/>
    </row>
    <row r="58" spans="1:13">
      <c r="A58" s="236"/>
      <c r="B58" s="90"/>
      <c r="C58" s="3" t="s">
        <v>98</v>
      </c>
      <c r="D58" s="1" t="s">
        <v>22</v>
      </c>
      <c r="E58" s="1">
        <v>2.7699999999999999E-2</v>
      </c>
      <c r="F58" s="40">
        <f>E58*F56</f>
        <v>2.3544999999999998</v>
      </c>
      <c r="G58" s="88"/>
      <c r="H58" s="89"/>
      <c r="I58" s="88"/>
      <c r="J58" s="89"/>
      <c r="K58" s="89"/>
      <c r="L58" s="89"/>
      <c r="M58" s="89"/>
    </row>
    <row r="59" spans="1:13">
      <c r="A59" s="236"/>
      <c r="B59" s="90"/>
      <c r="C59" s="3" t="s">
        <v>26</v>
      </c>
      <c r="D59" s="1" t="s">
        <v>0</v>
      </c>
      <c r="E59" s="1">
        <v>0.34</v>
      </c>
      <c r="F59" s="40">
        <f>F56*E59</f>
        <v>28.900000000000002</v>
      </c>
      <c r="G59" s="88"/>
      <c r="H59" s="89"/>
      <c r="I59" s="88"/>
      <c r="J59" s="89"/>
      <c r="K59" s="89"/>
      <c r="L59" s="89"/>
      <c r="M59" s="89"/>
    </row>
    <row r="60" spans="1:13">
      <c r="A60" s="236"/>
      <c r="B60" s="90"/>
      <c r="C60" s="90" t="s">
        <v>23</v>
      </c>
      <c r="D60" s="1"/>
      <c r="E60" s="1"/>
      <c r="F60" s="40"/>
      <c r="G60" s="88"/>
      <c r="H60" s="89"/>
      <c r="I60" s="88"/>
      <c r="J60" s="89"/>
      <c r="K60" s="88"/>
      <c r="L60" s="89"/>
      <c r="M60" s="89"/>
    </row>
    <row r="61" spans="1:13" ht="25.5">
      <c r="A61" s="236"/>
      <c r="B61" s="90"/>
      <c r="C61" s="3" t="s">
        <v>131</v>
      </c>
      <c r="D61" s="1" t="s">
        <v>86</v>
      </c>
      <c r="E61" s="98" t="s">
        <v>39</v>
      </c>
      <c r="F61" s="40">
        <v>93.5</v>
      </c>
      <c r="G61" s="89"/>
      <c r="H61" s="89"/>
      <c r="I61" s="88"/>
      <c r="J61" s="89"/>
      <c r="K61" s="88"/>
      <c r="L61" s="89"/>
      <c r="M61" s="89"/>
    </row>
    <row r="62" spans="1:13">
      <c r="A62" s="236"/>
      <c r="B62" s="90"/>
      <c r="C62" s="3" t="s">
        <v>99</v>
      </c>
      <c r="D62" s="1" t="s">
        <v>95</v>
      </c>
      <c r="E62" s="1">
        <v>0.05</v>
      </c>
      <c r="F62" s="40">
        <f>E62*F56</f>
        <v>4.25</v>
      </c>
      <c r="G62" s="89"/>
      <c r="H62" s="89"/>
      <c r="I62" s="88"/>
      <c r="J62" s="89"/>
      <c r="K62" s="88"/>
      <c r="L62" s="89"/>
      <c r="M62" s="89"/>
    </row>
    <row r="63" spans="1:13">
      <c r="A63" s="236"/>
      <c r="B63" s="90"/>
      <c r="C63" s="3" t="s">
        <v>100</v>
      </c>
      <c r="D63" s="1" t="s">
        <v>95</v>
      </c>
      <c r="E63" s="1">
        <v>0.02</v>
      </c>
      <c r="F63" s="40">
        <f>E63*F56</f>
        <v>1.7</v>
      </c>
      <c r="G63" s="89"/>
      <c r="H63" s="89"/>
      <c r="I63" s="88"/>
      <c r="J63" s="89"/>
      <c r="K63" s="88"/>
      <c r="L63" s="89"/>
      <c r="M63" s="89"/>
    </row>
    <row r="64" spans="1:13">
      <c r="A64" s="236"/>
      <c r="B64" s="90"/>
      <c r="C64" s="3" t="s">
        <v>67</v>
      </c>
      <c r="D64" s="1" t="s">
        <v>0</v>
      </c>
      <c r="E64" s="1">
        <v>3.8600000000000002E-2</v>
      </c>
      <c r="F64" s="40">
        <f>F56*E64</f>
        <v>3.2810000000000001</v>
      </c>
      <c r="G64" s="89"/>
      <c r="H64" s="89"/>
      <c r="I64" s="88"/>
      <c r="J64" s="89"/>
      <c r="K64" s="88"/>
      <c r="L64" s="89"/>
      <c r="M64" s="89"/>
    </row>
    <row r="65" spans="1:13" ht="38.25">
      <c r="A65" s="236">
        <v>9</v>
      </c>
      <c r="B65" s="71" t="s">
        <v>76</v>
      </c>
      <c r="C65" s="108" t="s">
        <v>138</v>
      </c>
      <c r="D65" s="94" t="s">
        <v>77</v>
      </c>
      <c r="E65" s="56"/>
      <c r="F65" s="18">
        <v>220</v>
      </c>
      <c r="G65" s="48"/>
      <c r="H65" s="57"/>
      <c r="I65" s="56"/>
      <c r="J65" s="57"/>
      <c r="K65" s="56"/>
      <c r="L65" s="57"/>
      <c r="M65" s="57"/>
    </row>
    <row r="66" spans="1:13">
      <c r="A66" s="236"/>
      <c r="B66" s="1"/>
      <c r="C66" s="42" t="s">
        <v>12</v>
      </c>
      <c r="D66" s="19" t="s">
        <v>15</v>
      </c>
      <c r="E66" s="19">
        <v>0.376</v>
      </c>
      <c r="F66" s="51">
        <f>F65*E66</f>
        <v>82.72</v>
      </c>
      <c r="G66" s="19"/>
      <c r="H66" s="51"/>
      <c r="I66" s="51"/>
      <c r="J66" s="51"/>
      <c r="K66" s="19"/>
      <c r="L66" s="51"/>
      <c r="M66" s="51"/>
    </row>
    <row r="67" spans="1:13">
      <c r="A67" s="236"/>
      <c r="B67" s="1"/>
      <c r="C67" s="1" t="s">
        <v>23</v>
      </c>
      <c r="D67" s="1"/>
      <c r="E67" s="1"/>
      <c r="F67" s="4"/>
      <c r="G67" s="1"/>
      <c r="H67" s="4"/>
      <c r="I67" s="19"/>
      <c r="J67" s="4"/>
      <c r="K67" s="6"/>
      <c r="L67" s="4"/>
      <c r="M67" s="4"/>
    </row>
    <row r="68" spans="1:13">
      <c r="A68" s="236"/>
      <c r="B68" s="1"/>
      <c r="C68" s="3" t="s">
        <v>78</v>
      </c>
      <c r="D68" s="1" t="s">
        <v>79</v>
      </c>
      <c r="E68" s="1">
        <v>0.06</v>
      </c>
      <c r="F68" s="4">
        <f>E68*F65</f>
        <v>13.2</v>
      </c>
      <c r="G68" s="4"/>
      <c r="H68" s="4"/>
      <c r="I68" s="19"/>
      <c r="J68" s="4"/>
      <c r="K68" s="6"/>
      <c r="L68" s="4"/>
      <c r="M68" s="4"/>
    </row>
    <row r="69" spans="1:13">
      <c r="A69" s="236"/>
      <c r="B69" s="1"/>
      <c r="C69" s="42" t="s">
        <v>18</v>
      </c>
      <c r="D69" s="1" t="s">
        <v>0</v>
      </c>
      <c r="E69" s="1">
        <v>6.0000000000000001E-3</v>
      </c>
      <c r="F69" s="40">
        <f>E69*F65</f>
        <v>1.32</v>
      </c>
      <c r="G69" s="4"/>
      <c r="H69" s="40"/>
      <c r="I69" s="19"/>
      <c r="J69" s="4"/>
      <c r="K69" s="6"/>
      <c r="L69" s="4"/>
      <c r="M69" s="4"/>
    </row>
    <row r="70" spans="1:13" ht="38.25">
      <c r="A70" s="236">
        <v>10</v>
      </c>
      <c r="B70" s="71" t="s">
        <v>47</v>
      </c>
      <c r="C70" s="41" t="s">
        <v>61</v>
      </c>
      <c r="D70" s="78" t="s">
        <v>55</v>
      </c>
      <c r="E70" s="79"/>
      <c r="F70" s="83">
        <f>F11-F16-F22-F72</f>
        <v>101.794</v>
      </c>
      <c r="G70" s="78"/>
      <c r="H70" s="80"/>
      <c r="I70" s="78"/>
      <c r="J70" s="68"/>
      <c r="K70" s="78"/>
      <c r="L70" s="80"/>
      <c r="M70" s="68"/>
    </row>
    <row r="71" spans="1:13">
      <c r="A71" s="236"/>
      <c r="B71" s="71"/>
      <c r="C71" s="3" t="s">
        <v>62</v>
      </c>
      <c r="D71" s="1" t="s">
        <v>22</v>
      </c>
      <c r="E71" s="1">
        <v>9.2099999999999994E-3</v>
      </c>
      <c r="F71" s="4">
        <f>E71*F70</f>
        <v>0.93752273999999991</v>
      </c>
      <c r="G71" s="1"/>
      <c r="H71" s="4"/>
      <c r="I71" s="1"/>
      <c r="J71" s="4"/>
      <c r="K71" s="4"/>
      <c r="L71" s="4"/>
      <c r="M71" s="4"/>
    </row>
    <row r="72" spans="1:13" ht="21">
      <c r="A72" s="236">
        <v>11</v>
      </c>
      <c r="B72" s="87" t="s">
        <v>28</v>
      </c>
      <c r="C72" s="99" t="s">
        <v>89</v>
      </c>
      <c r="D72" s="94" t="s">
        <v>33</v>
      </c>
      <c r="E72" s="128"/>
      <c r="F72" s="100">
        <v>12</v>
      </c>
      <c r="G72" s="128"/>
      <c r="H72" s="81"/>
      <c r="I72" s="128"/>
      <c r="J72" s="81"/>
      <c r="K72" s="128"/>
      <c r="L72" s="81"/>
      <c r="M72" s="81"/>
    </row>
    <row r="73" spans="1:13">
      <c r="A73" s="236"/>
      <c r="B73" s="90"/>
      <c r="C73" s="129" t="s">
        <v>12</v>
      </c>
      <c r="D73" s="88" t="s">
        <v>15</v>
      </c>
      <c r="E73" s="88">
        <v>1.43</v>
      </c>
      <c r="F73" s="89">
        <f>E73*F72</f>
        <v>17.16</v>
      </c>
      <c r="G73" s="88"/>
      <c r="H73" s="89"/>
      <c r="I73" s="89"/>
      <c r="J73" s="89"/>
      <c r="K73" s="88"/>
      <c r="L73" s="89"/>
      <c r="M73" s="89"/>
    </row>
    <row r="74" spans="1:13" ht="25.5">
      <c r="A74" s="236">
        <v>12</v>
      </c>
      <c r="B74" s="87" t="s">
        <v>28</v>
      </c>
      <c r="C74" s="99" t="s">
        <v>90</v>
      </c>
      <c r="D74" s="94" t="s">
        <v>33</v>
      </c>
      <c r="E74" s="128"/>
      <c r="F74" s="100">
        <v>6</v>
      </c>
      <c r="G74" s="128"/>
      <c r="H74" s="81"/>
      <c r="I74" s="128"/>
      <c r="J74" s="81"/>
      <c r="K74" s="128"/>
      <c r="L74" s="81"/>
      <c r="M74" s="81"/>
    </row>
    <row r="75" spans="1:13">
      <c r="A75" s="236"/>
      <c r="B75" s="90" t="s">
        <v>91</v>
      </c>
      <c r="C75" s="129" t="s">
        <v>12</v>
      </c>
      <c r="D75" s="88" t="s">
        <v>15</v>
      </c>
      <c r="E75" s="88">
        <f>1.43*1.2</f>
        <v>1.716</v>
      </c>
      <c r="F75" s="89">
        <f>E75*F74</f>
        <v>10.295999999999999</v>
      </c>
      <c r="G75" s="88"/>
      <c r="H75" s="89"/>
      <c r="I75" s="89"/>
      <c r="J75" s="89"/>
      <c r="K75" s="88"/>
      <c r="L75" s="89"/>
      <c r="M75" s="89"/>
    </row>
    <row r="76" spans="1:13">
      <c r="A76" s="199"/>
      <c r="B76" s="193"/>
      <c r="C76" s="198" t="s">
        <v>153</v>
      </c>
      <c r="D76" s="102"/>
      <c r="E76" s="193"/>
      <c r="F76" s="102"/>
      <c r="G76" s="103"/>
      <c r="H76" s="103"/>
      <c r="I76" s="104"/>
      <c r="J76" s="103"/>
      <c r="K76" s="104"/>
      <c r="L76" s="103"/>
      <c r="M76" s="103"/>
    </row>
    <row r="77" spans="1:13" ht="25.5">
      <c r="A77" s="232">
        <v>13</v>
      </c>
      <c r="B77" s="109" t="s">
        <v>53</v>
      </c>
      <c r="C77" s="120" t="s">
        <v>152</v>
      </c>
      <c r="D77" s="194" t="s">
        <v>81</v>
      </c>
      <c r="E77" s="116"/>
      <c r="F77" s="112">
        <f>F86*1.2</f>
        <v>1.1339999999999999</v>
      </c>
      <c r="G77" s="113"/>
      <c r="H77" s="114"/>
      <c r="I77" s="113"/>
      <c r="J77" s="114"/>
      <c r="K77" s="113"/>
      <c r="L77" s="114"/>
      <c r="M77" s="114"/>
    </row>
    <row r="78" spans="1:13" ht="13.5">
      <c r="A78" s="233"/>
      <c r="B78" s="117"/>
      <c r="C78" s="118" t="s">
        <v>12</v>
      </c>
      <c r="D78" s="113" t="s">
        <v>15</v>
      </c>
      <c r="E78" s="116">
        <v>2.99</v>
      </c>
      <c r="F78" s="119">
        <f>E78*F77</f>
        <v>3.39066</v>
      </c>
      <c r="G78" s="113"/>
      <c r="H78" s="114"/>
      <c r="I78" s="114"/>
      <c r="J78" s="114"/>
      <c r="K78" s="113"/>
      <c r="L78" s="114"/>
      <c r="M78" s="114"/>
    </row>
    <row r="79" spans="1:13" ht="25.5">
      <c r="A79" s="232">
        <v>14</v>
      </c>
      <c r="B79" s="71" t="s">
        <v>107</v>
      </c>
      <c r="C79" s="147" t="s">
        <v>108</v>
      </c>
      <c r="D79" s="195" t="s">
        <v>20</v>
      </c>
      <c r="E79" s="1"/>
      <c r="F79" s="206">
        <v>40</v>
      </c>
      <c r="G79" s="1"/>
      <c r="H79" s="1"/>
      <c r="I79" s="1"/>
      <c r="J79" s="1"/>
      <c r="K79" s="1"/>
      <c r="L79" s="1"/>
      <c r="M79" s="1"/>
    </row>
    <row r="80" spans="1:13">
      <c r="A80" s="234"/>
      <c r="B80" s="148"/>
      <c r="C80" s="3" t="s">
        <v>103</v>
      </c>
      <c r="D80" s="19" t="s">
        <v>15</v>
      </c>
      <c r="E80" s="1">
        <f>1.12</f>
        <v>1.1200000000000001</v>
      </c>
      <c r="F80" s="4">
        <f>E80*F79</f>
        <v>44.800000000000004</v>
      </c>
      <c r="G80" s="1"/>
      <c r="H80" s="4"/>
      <c r="I80" s="4"/>
      <c r="J80" s="4"/>
      <c r="K80" s="1"/>
      <c r="L80" s="1"/>
      <c r="M80" s="4"/>
    </row>
    <row r="81" spans="1:13">
      <c r="A81" s="234"/>
      <c r="B81" s="148"/>
      <c r="C81" s="3" t="s">
        <v>151</v>
      </c>
      <c r="D81" s="19" t="s">
        <v>109</v>
      </c>
      <c r="E81" s="1">
        <f>0.407</f>
        <v>0.40699999999999997</v>
      </c>
      <c r="F81" s="4">
        <f>E81*F79</f>
        <v>16.279999999999998</v>
      </c>
      <c r="G81" s="1"/>
      <c r="H81" s="1"/>
      <c r="I81" s="1"/>
      <c r="J81" s="1"/>
      <c r="K81" s="1"/>
      <c r="L81" s="4"/>
      <c r="M81" s="4"/>
    </row>
    <row r="82" spans="1:13">
      <c r="A82" s="234"/>
      <c r="B82" s="148"/>
      <c r="C82" s="3" t="s">
        <v>26</v>
      </c>
      <c r="D82" s="19" t="s">
        <v>0</v>
      </c>
      <c r="E82" s="1">
        <v>0.09</v>
      </c>
      <c r="F82" s="4">
        <f>E82*F79</f>
        <v>3.5999999999999996</v>
      </c>
      <c r="G82" s="1"/>
      <c r="H82" s="1"/>
      <c r="I82" s="1"/>
      <c r="J82" s="1"/>
      <c r="K82" s="4"/>
      <c r="L82" s="4"/>
      <c r="M82" s="4"/>
    </row>
    <row r="83" spans="1:13">
      <c r="A83" s="234"/>
      <c r="B83" s="5"/>
      <c r="C83" s="1" t="s">
        <v>23</v>
      </c>
      <c r="D83" s="1"/>
      <c r="E83" s="1"/>
      <c r="F83" s="4"/>
      <c r="G83" s="1"/>
      <c r="H83" s="4"/>
      <c r="I83" s="6"/>
      <c r="J83" s="4"/>
      <c r="K83" s="6"/>
      <c r="L83" s="4"/>
      <c r="M83" s="4"/>
    </row>
    <row r="84" spans="1:13">
      <c r="A84" s="234"/>
      <c r="B84" s="5"/>
      <c r="C84" s="3" t="s">
        <v>110</v>
      </c>
      <c r="D84" s="149" t="s">
        <v>25</v>
      </c>
      <c r="E84" s="149" t="s">
        <v>111</v>
      </c>
      <c r="F84" s="1">
        <v>1</v>
      </c>
      <c r="G84" s="21"/>
      <c r="H84" s="21"/>
      <c r="I84" s="22"/>
      <c r="J84" s="23"/>
      <c r="K84" s="24"/>
      <c r="L84" s="24"/>
      <c r="M84" s="4"/>
    </row>
    <row r="85" spans="1:13">
      <c r="A85" s="234"/>
      <c r="B85" s="5"/>
      <c r="C85" s="3" t="s">
        <v>148</v>
      </c>
      <c r="D85" s="149" t="s">
        <v>102</v>
      </c>
      <c r="E85" s="149" t="s">
        <v>111</v>
      </c>
      <c r="F85" s="4">
        <v>21</v>
      </c>
      <c r="G85" s="21"/>
      <c r="H85" s="21"/>
      <c r="I85" s="22"/>
      <c r="J85" s="23"/>
      <c r="K85" s="24"/>
      <c r="L85" s="24"/>
      <c r="M85" s="4"/>
    </row>
    <row r="86" spans="1:13" ht="15">
      <c r="A86" s="234"/>
      <c r="B86" s="5"/>
      <c r="C86" s="3" t="s">
        <v>104</v>
      </c>
      <c r="D86" s="19" t="s">
        <v>66</v>
      </c>
      <c r="E86" s="149" t="s">
        <v>111</v>
      </c>
      <c r="F86" s="4">
        <f>F85*0.3*0.3*0.5</f>
        <v>0.94499999999999995</v>
      </c>
      <c r="G86" s="21"/>
      <c r="H86" s="21"/>
      <c r="I86" s="22"/>
      <c r="J86" s="23"/>
      <c r="K86" s="24"/>
      <c r="L86" s="24"/>
      <c r="M86" s="4"/>
    </row>
    <row r="87" spans="1:13">
      <c r="A87" s="234"/>
      <c r="B87" s="5"/>
      <c r="C87" s="3" t="s">
        <v>112</v>
      </c>
      <c r="D87" s="19" t="s">
        <v>13</v>
      </c>
      <c r="E87" s="1">
        <f>0.002/100</f>
        <v>2.0000000000000002E-5</v>
      </c>
      <c r="F87" s="25">
        <f>E87*F79</f>
        <v>8.0000000000000004E-4</v>
      </c>
      <c r="G87" s="24"/>
      <c r="H87" s="21"/>
      <c r="I87" s="22"/>
      <c r="J87" s="23"/>
      <c r="K87" s="24"/>
      <c r="L87" s="24"/>
      <c r="M87" s="4"/>
    </row>
    <row r="88" spans="1:13">
      <c r="A88" s="234"/>
      <c r="B88" s="5"/>
      <c r="C88" s="3" t="s">
        <v>149</v>
      </c>
      <c r="D88" s="149" t="s">
        <v>102</v>
      </c>
      <c r="E88" s="149" t="s">
        <v>111</v>
      </c>
      <c r="F88" s="4">
        <f>F79*3</f>
        <v>120</v>
      </c>
      <c r="G88" s="24"/>
      <c r="H88" s="21"/>
      <c r="I88" s="22"/>
      <c r="J88" s="23"/>
      <c r="K88" s="24"/>
      <c r="L88" s="24"/>
      <c r="M88" s="4"/>
    </row>
    <row r="89" spans="1:13" ht="25.5">
      <c r="A89" s="234"/>
      <c r="B89" s="5"/>
      <c r="C89" s="3" t="s">
        <v>150</v>
      </c>
      <c r="D89" s="19" t="s">
        <v>106</v>
      </c>
      <c r="E89" s="1">
        <v>1.5</v>
      </c>
      <c r="F89" s="4">
        <f>E89*F79</f>
        <v>60</v>
      </c>
      <c r="G89" s="21"/>
      <c r="H89" s="21"/>
      <c r="I89" s="22"/>
      <c r="J89" s="23"/>
      <c r="K89" s="24"/>
      <c r="L89" s="24"/>
      <c r="M89" s="4"/>
    </row>
    <row r="90" spans="1:13" ht="13.5" thickBot="1">
      <c r="A90" s="235"/>
      <c r="B90" s="150"/>
      <c r="C90" s="151" t="s">
        <v>18</v>
      </c>
      <c r="D90" s="152" t="s">
        <v>0</v>
      </c>
      <c r="E90" s="153">
        <v>0.05</v>
      </c>
      <c r="F90" s="154">
        <f>E90*F79</f>
        <v>2</v>
      </c>
      <c r="G90" s="155"/>
      <c r="H90" s="155"/>
      <c r="I90" s="156"/>
      <c r="J90" s="157"/>
      <c r="K90" s="158"/>
      <c r="L90" s="158"/>
      <c r="M90" s="154"/>
    </row>
    <row r="91" spans="1:13" ht="13.5" thickBot="1">
      <c r="A91" s="92"/>
      <c r="B91" s="91"/>
      <c r="C91" s="31" t="s">
        <v>8</v>
      </c>
      <c r="D91" s="32"/>
      <c r="E91" s="32"/>
      <c r="F91" s="33"/>
      <c r="G91" s="32"/>
      <c r="H91" s="34"/>
      <c r="I91" s="35"/>
      <c r="J91" s="34"/>
      <c r="K91" s="34"/>
      <c r="L91" s="34"/>
      <c r="M91" s="34"/>
    </row>
    <row r="92" spans="1:13">
      <c r="A92" s="36"/>
      <c r="B92" s="36"/>
      <c r="C92" s="26" t="s">
        <v>16</v>
      </c>
      <c r="D92" s="27"/>
      <c r="E92" s="38">
        <v>0.05</v>
      </c>
      <c r="F92" s="27"/>
      <c r="G92" s="27"/>
      <c r="H92" s="28"/>
      <c r="I92" s="29"/>
      <c r="J92" s="28"/>
      <c r="K92" s="29"/>
      <c r="L92" s="28"/>
      <c r="M92" s="30"/>
    </row>
    <row r="93" spans="1:13">
      <c r="A93" s="9"/>
      <c r="B93" s="9"/>
      <c r="C93" s="10" t="s">
        <v>8</v>
      </c>
      <c r="D93" s="11"/>
      <c r="E93" s="11"/>
      <c r="F93" s="12"/>
      <c r="G93" s="11"/>
      <c r="H93" s="14"/>
      <c r="I93" s="15"/>
      <c r="J93" s="14"/>
      <c r="K93" s="15"/>
      <c r="L93" s="14"/>
      <c r="M93" s="13"/>
    </row>
    <row r="94" spans="1:13">
      <c r="A94" s="5"/>
      <c r="B94" s="5"/>
      <c r="C94" s="3" t="s">
        <v>31</v>
      </c>
      <c r="D94" s="1"/>
      <c r="E94" s="39" t="s">
        <v>281</v>
      </c>
      <c r="F94" s="1"/>
      <c r="G94" s="1"/>
      <c r="H94" s="1"/>
      <c r="I94" s="1"/>
      <c r="J94" s="1"/>
      <c r="K94" s="1"/>
      <c r="L94" s="1"/>
      <c r="M94" s="7"/>
    </row>
    <row r="95" spans="1:13">
      <c r="A95" s="9"/>
      <c r="B95" s="9"/>
      <c r="C95" s="10" t="s">
        <v>8</v>
      </c>
      <c r="D95" s="11"/>
      <c r="E95" s="11"/>
      <c r="F95" s="12"/>
      <c r="G95" s="11"/>
      <c r="H95" s="15"/>
      <c r="I95" s="15"/>
      <c r="J95" s="15"/>
      <c r="K95" s="15"/>
      <c r="L95" s="14"/>
      <c r="M95" s="13"/>
    </row>
    <row r="96" spans="1:13">
      <c r="A96" s="5"/>
      <c r="B96" s="5"/>
      <c r="C96" s="3" t="s">
        <v>19</v>
      </c>
      <c r="D96" s="1"/>
      <c r="E96" s="39" t="s">
        <v>281</v>
      </c>
      <c r="F96" s="6"/>
      <c r="G96" s="1"/>
      <c r="H96" s="8"/>
      <c r="I96" s="8"/>
      <c r="J96" s="8"/>
      <c r="K96" s="8"/>
      <c r="L96" s="4"/>
      <c r="M96" s="7"/>
    </row>
    <row r="97" spans="1:14">
      <c r="A97" s="9"/>
      <c r="B97" s="9"/>
      <c r="C97" s="10" t="s">
        <v>8</v>
      </c>
      <c r="D97" s="11"/>
      <c r="E97" s="11"/>
      <c r="F97" s="12"/>
      <c r="G97" s="11"/>
      <c r="H97" s="14"/>
      <c r="I97" s="15"/>
      <c r="J97" s="14"/>
      <c r="K97" s="15"/>
      <c r="L97" s="14"/>
      <c r="M97" s="13"/>
    </row>
    <row r="98" spans="1:14">
      <c r="A98" s="44"/>
      <c r="B98" s="44"/>
      <c r="C98" s="3" t="s">
        <v>36</v>
      </c>
      <c r="D98" s="94"/>
      <c r="E98" s="39">
        <v>0.03</v>
      </c>
      <c r="F98" s="74"/>
      <c r="G98" s="94"/>
      <c r="H98" s="18"/>
      <c r="I98" s="72"/>
      <c r="J98" s="18"/>
      <c r="K98" s="72"/>
      <c r="L98" s="18"/>
      <c r="M98" s="75"/>
    </row>
    <row r="99" spans="1:14">
      <c r="A99" s="9"/>
      <c r="B99" s="9"/>
      <c r="C99" s="10" t="s">
        <v>8</v>
      </c>
      <c r="D99" s="11"/>
      <c r="E99" s="11"/>
      <c r="F99" s="12"/>
      <c r="G99" s="11"/>
      <c r="H99" s="14"/>
      <c r="I99" s="15"/>
      <c r="J99" s="14"/>
      <c r="K99" s="15"/>
      <c r="L99" s="14"/>
      <c r="M99" s="13"/>
    </row>
    <row r="100" spans="1:14">
      <c r="A100" s="2"/>
      <c r="B100" s="2"/>
      <c r="C100" s="2" t="s">
        <v>29</v>
      </c>
      <c r="D100" s="2"/>
      <c r="E100" s="76">
        <v>0.18</v>
      </c>
      <c r="F100" s="2"/>
      <c r="G100" s="2"/>
      <c r="H100" s="2"/>
      <c r="I100" s="2"/>
      <c r="J100" s="2"/>
      <c r="K100" s="2"/>
      <c r="L100" s="2"/>
      <c r="M100" s="7"/>
    </row>
    <row r="101" spans="1:14">
      <c r="A101" s="16"/>
      <c r="B101" s="16"/>
      <c r="C101" s="17" t="s">
        <v>8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3">
        <v>39413</v>
      </c>
    </row>
    <row r="102" spans="1:14">
      <c r="L102" s="84"/>
      <c r="M102" s="84"/>
      <c r="N102" s="85"/>
    </row>
    <row r="103" spans="1:14">
      <c r="L103" s="84"/>
      <c r="M103" s="84"/>
      <c r="N103" s="85"/>
    </row>
    <row r="104" spans="1:14">
      <c r="L104" s="84"/>
      <c r="M104" s="84"/>
      <c r="N104" s="85"/>
    </row>
    <row r="105" spans="1:14" ht="16.5" customHeight="1">
      <c r="L105" s="84"/>
      <c r="M105" s="84"/>
    </row>
    <row r="106" spans="1:14" ht="13.5">
      <c r="C106" s="169" t="s">
        <v>278</v>
      </c>
      <c r="D106" s="211" t="s">
        <v>279</v>
      </c>
      <c r="E106" s="211"/>
      <c r="F106" s="211"/>
      <c r="G106" s="211"/>
      <c r="H106" s="211"/>
      <c r="L106" s="84"/>
      <c r="M106" s="86"/>
    </row>
    <row r="107" spans="1:14" ht="28.5" customHeight="1">
      <c r="C107" s="169"/>
      <c r="D107" s="211" t="s">
        <v>280</v>
      </c>
      <c r="E107" s="211"/>
      <c r="F107" s="211"/>
      <c r="G107" s="211"/>
      <c r="H107" s="211"/>
    </row>
    <row r="108" spans="1:14">
      <c r="C108" s="37"/>
      <c r="D108" s="37"/>
      <c r="E108" s="37"/>
      <c r="F108" s="37"/>
      <c r="G108" s="37"/>
      <c r="H108" s="37"/>
    </row>
    <row r="109" spans="1:14">
      <c r="M109" s="85"/>
    </row>
  </sheetData>
  <mergeCells count="29">
    <mergeCell ref="A77:A78"/>
    <mergeCell ref="A79:A90"/>
    <mergeCell ref="F8:F9"/>
    <mergeCell ref="A32:A40"/>
    <mergeCell ref="A41:A49"/>
    <mergeCell ref="A56:A64"/>
    <mergeCell ref="A70:A71"/>
    <mergeCell ref="A11:A13"/>
    <mergeCell ref="A14:A15"/>
    <mergeCell ref="A16:A21"/>
    <mergeCell ref="A22:A31"/>
    <mergeCell ref="A72:A73"/>
    <mergeCell ref="A74:A75"/>
    <mergeCell ref="A65:A69"/>
    <mergeCell ref="A50:A55"/>
    <mergeCell ref="A2:M2"/>
    <mergeCell ref="A3:M3"/>
    <mergeCell ref="A5:M5"/>
    <mergeCell ref="A6:M6"/>
    <mergeCell ref="A8:A9"/>
    <mergeCell ref="B8:B9"/>
    <mergeCell ref="C8:C9"/>
    <mergeCell ref="D8:D9"/>
    <mergeCell ref="E8:E9"/>
    <mergeCell ref="D106:H106"/>
    <mergeCell ref="D107:H107"/>
    <mergeCell ref="G8:H8"/>
    <mergeCell ref="I8:J8"/>
    <mergeCell ref="K8:L8"/>
  </mergeCells>
  <conditionalFormatting sqref="B11 C11:M13">
    <cfRule type="cellIs" dxfId="14" priority="11" stopIfTrue="1" operator="equal">
      <formula>8223.307275</formula>
    </cfRule>
  </conditionalFormatting>
  <conditionalFormatting sqref="D34">
    <cfRule type="cellIs" dxfId="13" priority="8" stopIfTrue="1" operator="equal">
      <formula>8223.307275</formula>
    </cfRule>
  </conditionalFormatting>
  <conditionalFormatting sqref="D43">
    <cfRule type="cellIs" dxfId="12" priority="6" stopIfTrue="1" operator="equal">
      <formula>8223.307275</formula>
    </cfRule>
  </conditionalFormatting>
  <conditionalFormatting sqref="D35">
    <cfRule type="cellIs" dxfId="11" priority="7" stopIfTrue="1" operator="equal">
      <formula>8223.307275</formula>
    </cfRule>
  </conditionalFormatting>
  <conditionalFormatting sqref="D44">
    <cfRule type="cellIs" dxfId="10" priority="5" stopIfTrue="1" operator="equal">
      <formula>8223.307275</formula>
    </cfRule>
  </conditionalFormatting>
  <conditionalFormatting sqref="C50:D50 D54">
    <cfRule type="cellIs" dxfId="9" priority="4" stopIfTrue="1" operator="equal">
      <formula>8223.307275</formula>
    </cfRule>
  </conditionalFormatting>
  <conditionalFormatting sqref="C65:D65">
    <cfRule type="cellIs" dxfId="8" priority="2" stopIfTrue="1" operator="equal">
      <formula>8223.307275</formula>
    </cfRule>
  </conditionalFormatting>
  <conditionalFormatting sqref="B79">
    <cfRule type="cellIs" dxfId="7" priority="1" stopIfTrue="1" operator="equal">
      <formula>8223.307275</formula>
    </cfRule>
  </conditionalFormatting>
  <pageMargins left="0.35433070866141736" right="0.31496062992125984" top="0.39370078740157483" bottom="0.27559055118110237" header="0.11811023622047245" footer="0.11811023622047245"/>
  <pageSetup paperSize="9" scale="95" orientation="landscape" horizontalDpi="4294967294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116"/>
  <sheetViews>
    <sheetView workbookViewId="0">
      <selection activeCell="C16" sqref="C16"/>
    </sheetView>
  </sheetViews>
  <sheetFormatPr defaultRowHeight="12.75"/>
  <cols>
    <col min="1" max="1" width="2.7109375" style="77" customWidth="1"/>
    <col min="2" max="2" width="8.7109375" style="77" customWidth="1"/>
    <col min="3" max="3" width="36.7109375" style="77" customWidth="1"/>
    <col min="4" max="4" width="7.7109375" style="77" customWidth="1"/>
    <col min="5" max="5" width="7.5703125" style="77" customWidth="1"/>
    <col min="6" max="6" width="10.85546875" style="77" customWidth="1"/>
    <col min="7" max="7" width="9.140625" style="77"/>
    <col min="8" max="8" width="12.140625" style="77" customWidth="1"/>
    <col min="9" max="9" width="9.140625" style="77"/>
    <col min="10" max="10" width="11.28515625" style="77" customWidth="1"/>
    <col min="11" max="11" width="9.7109375" style="77" customWidth="1"/>
    <col min="12" max="12" width="11.140625" style="77" customWidth="1"/>
    <col min="13" max="13" width="12.85546875" style="77" customWidth="1"/>
    <col min="14" max="14" width="16.28515625" style="77" customWidth="1"/>
    <col min="15" max="16384" width="9.140625" style="77"/>
  </cols>
  <sheetData>
    <row r="1" spans="1:13" ht="8.25" customHeight="1"/>
    <row r="2" spans="1:13" ht="15">
      <c r="A2" s="228" t="s">
        <v>255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4.2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4.25">
      <c r="A5" s="224" t="s">
        <v>83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5">
      <c r="A6" s="228" t="s">
        <v>275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3" ht="3" customHeight="1"/>
    <row r="8" spans="1:13">
      <c r="A8" s="227" t="s">
        <v>1</v>
      </c>
      <c r="B8" s="229" t="s">
        <v>37</v>
      </c>
      <c r="C8" s="231" t="s">
        <v>2</v>
      </c>
      <c r="D8" s="227" t="s">
        <v>3</v>
      </c>
      <c r="E8" s="227" t="s">
        <v>11</v>
      </c>
      <c r="F8" s="227" t="s">
        <v>4</v>
      </c>
      <c r="G8" s="226" t="s">
        <v>17</v>
      </c>
      <c r="H8" s="226"/>
      <c r="I8" s="226" t="s">
        <v>5</v>
      </c>
      <c r="J8" s="226"/>
      <c r="K8" s="227" t="s">
        <v>6</v>
      </c>
      <c r="L8" s="227"/>
      <c r="M8" s="20" t="s">
        <v>21</v>
      </c>
    </row>
    <row r="9" spans="1:13">
      <c r="A9" s="227"/>
      <c r="B9" s="230"/>
      <c r="C9" s="231"/>
      <c r="D9" s="227"/>
      <c r="E9" s="227"/>
      <c r="F9" s="227"/>
      <c r="G9" s="97" t="s">
        <v>7</v>
      </c>
      <c r="H9" s="49" t="s">
        <v>8</v>
      </c>
      <c r="I9" s="97" t="s">
        <v>7</v>
      </c>
      <c r="J9" s="49" t="s">
        <v>8</v>
      </c>
      <c r="K9" s="97" t="s">
        <v>7</v>
      </c>
      <c r="L9" s="49" t="s">
        <v>9</v>
      </c>
      <c r="M9" s="97" t="s">
        <v>10</v>
      </c>
    </row>
    <row r="10" spans="1:13">
      <c r="A10" s="96">
        <v>1</v>
      </c>
      <c r="B10" s="96">
        <v>2</v>
      </c>
      <c r="C10" s="96">
        <v>3</v>
      </c>
      <c r="D10" s="96">
        <v>4</v>
      </c>
      <c r="E10" s="96">
        <v>5</v>
      </c>
      <c r="F10" s="96">
        <v>6</v>
      </c>
      <c r="G10" s="97">
        <v>7</v>
      </c>
      <c r="H10" s="50">
        <v>8</v>
      </c>
      <c r="I10" s="97">
        <v>9</v>
      </c>
      <c r="J10" s="50">
        <v>10</v>
      </c>
      <c r="K10" s="97">
        <v>11</v>
      </c>
      <c r="L10" s="50">
        <v>12</v>
      </c>
      <c r="M10" s="97">
        <v>13</v>
      </c>
    </row>
    <row r="11" spans="1:13" ht="30">
      <c r="A11" s="236">
        <v>1</v>
      </c>
      <c r="B11" s="87" t="s">
        <v>126</v>
      </c>
      <c r="C11" s="43" t="s">
        <v>134</v>
      </c>
      <c r="D11" s="94" t="s">
        <v>32</v>
      </c>
      <c r="E11" s="1"/>
      <c r="F11" s="107">
        <v>0.14000000000000001</v>
      </c>
      <c r="G11" s="88"/>
      <c r="H11" s="89"/>
      <c r="I11" s="88"/>
      <c r="J11" s="89"/>
      <c r="K11" s="88"/>
      <c r="L11" s="89"/>
      <c r="M11" s="131"/>
    </row>
    <row r="12" spans="1:13">
      <c r="A12" s="236"/>
      <c r="B12" s="90"/>
      <c r="C12" s="3" t="s">
        <v>12</v>
      </c>
      <c r="D12" s="88" t="s">
        <v>15</v>
      </c>
      <c r="E12" s="1">
        <v>21.8</v>
      </c>
      <c r="F12" s="40">
        <f>E12*F11</f>
        <v>3.0520000000000005</v>
      </c>
      <c r="G12" s="88"/>
      <c r="H12" s="89"/>
      <c r="I12" s="89"/>
      <c r="J12" s="89"/>
      <c r="K12" s="88"/>
      <c r="L12" s="89"/>
      <c r="M12" s="131"/>
    </row>
    <row r="13" spans="1:13">
      <c r="A13" s="236"/>
      <c r="B13" s="90"/>
      <c r="C13" s="3" t="s">
        <v>125</v>
      </c>
      <c r="D13" s="1" t="s">
        <v>22</v>
      </c>
      <c r="E13" s="4">
        <v>6.2</v>
      </c>
      <c r="F13" s="40">
        <f>E13*F11</f>
        <v>0.8680000000000001</v>
      </c>
      <c r="G13" s="88"/>
      <c r="H13" s="89"/>
      <c r="I13" s="88"/>
      <c r="J13" s="89"/>
      <c r="K13" s="89"/>
      <c r="L13" s="89"/>
      <c r="M13" s="131"/>
    </row>
    <row r="14" spans="1:13">
      <c r="A14" s="236"/>
      <c r="B14" s="90"/>
      <c r="C14" s="3" t="s">
        <v>26</v>
      </c>
      <c r="D14" s="1" t="s">
        <v>22</v>
      </c>
      <c r="E14" s="1">
        <v>1.76</v>
      </c>
      <c r="F14" s="40">
        <f>E14*F11</f>
        <v>0.24640000000000004</v>
      </c>
      <c r="G14" s="88"/>
      <c r="H14" s="89"/>
      <c r="I14" s="88"/>
      <c r="J14" s="89"/>
      <c r="K14" s="89"/>
      <c r="L14" s="89"/>
      <c r="M14" s="131"/>
    </row>
    <row r="15" spans="1:13">
      <c r="A15" s="236"/>
      <c r="B15" s="90"/>
      <c r="C15" s="90" t="s">
        <v>23</v>
      </c>
      <c r="D15" s="1"/>
      <c r="E15" s="1"/>
      <c r="F15" s="40"/>
      <c r="G15" s="88"/>
      <c r="H15" s="89"/>
      <c r="I15" s="88"/>
      <c r="J15" s="89"/>
      <c r="K15" s="88"/>
      <c r="L15" s="89"/>
      <c r="M15" s="131"/>
    </row>
    <row r="16" spans="1:13">
      <c r="A16" s="236"/>
      <c r="B16" s="90"/>
      <c r="C16" s="3" t="s">
        <v>124</v>
      </c>
      <c r="D16" s="1" t="s">
        <v>32</v>
      </c>
      <c r="E16" s="4">
        <v>1</v>
      </c>
      <c r="F16" s="40">
        <f>E16*F11</f>
        <v>0.14000000000000001</v>
      </c>
      <c r="G16" s="89"/>
      <c r="H16" s="89"/>
      <c r="I16" s="88"/>
      <c r="J16" s="89"/>
      <c r="K16" s="88"/>
      <c r="L16" s="89"/>
      <c r="M16" s="131"/>
    </row>
    <row r="17" spans="1:13">
      <c r="A17" s="236"/>
      <c r="B17" s="90"/>
      <c r="C17" s="3" t="s">
        <v>105</v>
      </c>
      <c r="D17" s="1" t="s">
        <v>79</v>
      </c>
      <c r="E17" s="4">
        <v>2.2999999999999998</v>
      </c>
      <c r="F17" s="40">
        <f>E17*F11</f>
        <v>0.32200000000000001</v>
      </c>
      <c r="G17" s="89"/>
      <c r="H17" s="89"/>
      <c r="I17" s="88"/>
      <c r="J17" s="89"/>
      <c r="K17" s="88"/>
      <c r="L17" s="89"/>
      <c r="M17" s="89"/>
    </row>
    <row r="18" spans="1:13">
      <c r="A18" s="236"/>
      <c r="B18" s="90"/>
      <c r="C18" s="3" t="s">
        <v>18</v>
      </c>
      <c r="D18" s="1" t="s">
        <v>0</v>
      </c>
      <c r="E18" s="4">
        <v>2.78</v>
      </c>
      <c r="F18" s="40">
        <f>E18*F11</f>
        <v>0.38919999999999999</v>
      </c>
      <c r="G18" s="89"/>
      <c r="H18" s="89"/>
      <c r="I18" s="88"/>
      <c r="J18" s="89"/>
      <c r="K18" s="88"/>
      <c r="L18" s="89"/>
      <c r="M18" s="131"/>
    </row>
    <row r="19" spans="1:13" ht="25.5">
      <c r="A19" s="236">
        <v>2</v>
      </c>
      <c r="B19" s="109" t="s">
        <v>80</v>
      </c>
      <c r="C19" s="121" t="s">
        <v>135</v>
      </c>
      <c r="D19" s="110" t="s">
        <v>35</v>
      </c>
      <c r="E19" s="1"/>
      <c r="F19" s="18">
        <v>21</v>
      </c>
      <c r="G19" s="19"/>
      <c r="H19" s="51"/>
      <c r="I19" s="19"/>
      <c r="J19" s="51"/>
      <c r="K19" s="19"/>
      <c r="L19" s="51"/>
      <c r="M19" s="51"/>
    </row>
    <row r="20" spans="1:13">
      <c r="A20" s="236"/>
      <c r="B20" s="111"/>
      <c r="C20" s="122" t="s">
        <v>12</v>
      </c>
      <c r="D20" s="123" t="s">
        <v>15</v>
      </c>
      <c r="E20" s="1">
        <v>0.42599999999999999</v>
      </c>
      <c r="F20" s="4">
        <f>E20*F19</f>
        <v>8.9459999999999997</v>
      </c>
      <c r="G20" s="19"/>
      <c r="H20" s="51"/>
      <c r="I20" s="51"/>
      <c r="J20" s="51"/>
      <c r="K20" s="19"/>
      <c r="L20" s="51"/>
      <c r="M20" s="51"/>
    </row>
    <row r="21" spans="1:13">
      <c r="A21" s="236"/>
      <c r="B21" s="111"/>
      <c r="C21" s="115" t="s">
        <v>26</v>
      </c>
      <c r="D21" s="111" t="s">
        <v>0</v>
      </c>
      <c r="E21" s="1">
        <v>4.1099999999999998E-2</v>
      </c>
      <c r="F21" s="40">
        <f>E21*F19</f>
        <v>0.86309999999999998</v>
      </c>
      <c r="G21" s="19"/>
      <c r="H21" s="51"/>
      <c r="I21" s="19"/>
      <c r="J21" s="51"/>
      <c r="K21" s="51"/>
      <c r="L21" s="51"/>
      <c r="M21" s="51"/>
    </row>
    <row r="22" spans="1:13">
      <c r="A22" s="236"/>
      <c r="B22" s="111"/>
      <c r="C22" s="111" t="s">
        <v>23</v>
      </c>
      <c r="D22" s="111"/>
      <c r="E22" s="1"/>
      <c r="F22" s="40"/>
      <c r="G22" s="19"/>
      <c r="H22" s="51"/>
      <c r="I22" s="19"/>
      <c r="J22" s="51"/>
      <c r="K22" s="19"/>
      <c r="L22" s="51"/>
      <c r="M22" s="51"/>
    </row>
    <row r="23" spans="1:13">
      <c r="A23" s="236"/>
      <c r="B23" s="111"/>
      <c r="C23" s="115" t="s">
        <v>136</v>
      </c>
      <c r="D23" s="111" t="s">
        <v>72</v>
      </c>
      <c r="E23" s="1">
        <v>0.998</v>
      </c>
      <c r="F23" s="40">
        <f>E23*F19</f>
        <v>20.957999999999998</v>
      </c>
      <c r="G23" s="51"/>
      <c r="H23" s="51"/>
      <c r="I23" s="19"/>
      <c r="J23" s="51"/>
      <c r="K23" s="19"/>
      <c r="L23" s="51"/>
      <c r="M23" s="51"/>
    </row>
    <row r="24" spans="1:13">
      <c r="A24" s="236"/>
      <c r="B24" s="111"/>
      <c r="C24" s="115" t="s">
        <v>67</v>
      </c>
      <c r="D24" s="111" t="s">
        <v>0</v>
      </c>
      <c r="E24" s="25">
        <v>6.1800000000000001E-2</v>
      </c>
      <c r="F24" s="40">
        <f>E24*F19</f>
        <v>1.2978000000000001</v>
      </c>
      <c r="G24" s="51"/>
      <c r="H24" s="51"/>
      <c r="I24" s="19"/>
      <c r="J24" s="51"/>
      <c r="K24" s="19"/>
      <c r="L24" s="51"/>
      <c r="M24" s="51"/>
    </row>
    <row r="25" spans="1:13" ht="38.25">
      <c r="A25" s="236">
        <v>3</v>
      </c>
      <c r="B25" s="109" t="s">
        <v>80</v>
      </c>
      <c r="C25" s="121" t="s">
        <v>137</v>
      </c>
      <c r="D25" s="110" t="s">
        <v>35</v>
      </c>
      <c r="E25" s="1"/>
      <c r="F25" s="18">
        <v>15.5</v>
      </c>
      <c r="G25" s="19"/>
      <c r="H25" s="51"/>
      <c r="I25" s="19"/>
      <c r="J25" s="51"/>
      <c r="K25" s="19"/>
      <c r="L25" s="51"/>
      <c r="M25" s="51"/>
    </row>
    <row r="26" spans="1:13">
      <c r="A26" s="236"/>
      <c r="B26" s="111"/>
      <c r="C26" s="122" t="s">
        <v>12</v>
      </c>
      <c r="D26" s="123" t="s">
        <v>15</v>
      </c>
      <c r="E26" s="1">
        <v>0.42599999999999999</v>
      </c>
      <c r="F26" s="4">
        <f>E26*F25</f>
        <v>6.6029999999999998</v>
      </c>
      <c r="G26" s="19"/>
      <c r="H26" s="51"/>
      <c r="I26" s="51"/>
      <c r="J26" s="51"/>
      <c r="K26" s="19"/>
      <c r="L26" s="51"/>
      <c r="M26" s="51"/>
    </row>
    <row r="27" spans="1:13">
      <c r="A27" s="236"/>
      <c r="B27" s="111"/>
      <c r="C27" s="115" t="s">
        <v>26</v>
      </c>
      <c r="D27" s="111" t="s">
        <v>0</v>
      </c>
      <c r="E27" s="1">
        <v>4.1099999999999998E-2</v>
      </c>
      <c r="F27" s="40">
        <f>E27*F25</f>
        <v>0.63705000000000001</v>
      </c>
      <c r="G27" s="19"/>
      <c r="H27" s="51"/>
      <c r="I27" s="19"/>
      <c r="J27" s="51"/>
      <c r="K27" s="51"/>
      <c r="L27" s="51"/>
      <c r="M27" s="51"/>
    </row>
    <row r="28" spans="1:13">
      <c r="A28" s="236"/>
      <c r="B28" s="111"/>
      <c r="C28" s="111" t="s">
        <v>23</v>
      </c>
      <c r="D28" s="111"/>
      <c r="E28" s="1"/>
      <c r="F28" s="40"/>
      <c r="G28" s="19"/>
      <c r="H28" s="51"/>
      <c r="I28" s="19"/>
      <c r="J28" s="51"/>
      <c r="K28" s="19"/>
      <c r="L28" s="51"/>
      <c r="M28" s="51"/>
    </row>
    <row r="29" spans="1:13">
      <c r="A29" s="236"/>
      <c r="B29" s="111"/>
      <c r="C29" s="115" t="s">
        <v>136</v>
      </c>
      <c r="D29" s="111" t="s">
        <v>72</v>
      </c>
      <c r="E29" s="1">
        <v>0.998</v>
      </c>
      <c r="F29" s="40">
        <f>E29*F25</f>
        <v>15.468999999999999</v>
      </c>
      <c r="G29" s="51"/>
      <c r="H29" s="51"/>
      <c r="I29" s="19"/>
      <c r="J29" s="51"/>
      <c r="K29" s="19"/>
      <c r="L29" s="51"/>
      <c r="M29" s="51"/>
    </row>
    <row r="30" spans="1:13">
      <c r="A30" s="236"/>
      <c r="B30" s="111"/>
      <c r="C30" s="115" t="s">
        <v>67</v>
      </c>
      <c r="D30" s="111" t="s">
        <v>0</v>
      </c>
      <c r="E30" s="25">
        <v>6.1800000000000001E-2</v>
      </c>
      <c r="F30" s="40">
        <f>E30*F25</f>
        <v>0.95789999999999997</v>
      </c>
      <c r="G30" s="51"/>
      <c r="H30" s="51"/>
      <c r="I30" s="19"/>
      <c r="J30" s="51"/>
      <c r="K30" s="19"/>
      <c r="L30" s="51"/>
      <c r="M30" s="51"/>
    </row>
    <row r="31" spans="1:13" ht="25.5">
      <c r="A31" s="236">
        <v>4</v>
      </c>
      <c r="B31" s="71" t="s">
        <v>76</v>
      </c>
      <c r="C31" s="108" t="s">
        <v>132</v>
      </c>
      <c r="D31" s="94" t="s">
        <v>77</v>
      </c>
      <c r="E31" s="56"/>
      <c r="F31" s="18">
        <v>15.9</v>
      </c>
      <c r="G31" s="48"/>
      <c r="H31" s="57"/>
      <c r="I31" s="56"/>
      <c r="J31" s="57"/>
      <c r="K31" s="56"/>
      <c r="L31" s="57"/>
      <c r="M31" s="57"/>
    </row>
    <row r="32" spans="1:13">
      <c r="A32" s="236"/>
      <c r="B32" s="1"/>
      <c r="C32" s="42" t="s">
        <v>12</v>
      </c>
      <c r="D32" s="19" t="s">
        <v>15</v>
      </c>
      <c r="E32" s="19">
        <v>0.376</v>
      </c>
      <c r="F32" s="51">
        <f>F31*E32</f>
        <v>5.9783999999999997</v>
      </c>
      <c r="G32" s="19"/>
      <c r="H32" s="51"/>
      <c r="I32" s="51"/>
      <c r="J32" s="51"/>
      <c r="K32" s="19"/>
      <c r="L32" s="51"/>
      <c r="M32" s="51"/>
    </row>
    <row r="33" spans="1:13">
      <c r="A33" s="236"/>
      <c r="B33" s="1"/>
      <c r="C33" s="1" t="s">
        <v>23</v>
      </c>
      <c r="D33" s="1"/>
      <c r="E33" s="1"/>
      <c r="F33" s="4"/>
      <c r="G33" s="1"/>
      <c r="H33" s="4"/>
      <c r="I33" s="19"/>
      <c r="J33" s="4"/>
      <c r="K33" s="6"/>
      <c r="L33" s="4"/>
      <c r="M33" s="4"/>
    </row>
    <row r="34" spans="1:13">
      <c r="A34" s="236"/>
      <c r="B34" s="1"/>
      <c r="C34" s="3" t="s">
        <v>78</v>
      </c>
      <c r="D34" s="1" t="s">
        <v>79</v>
      </c>
      <c r="E34" s="1">
        <v>0.06</v>
      </c>
      <c r="F34" s="4">
        <f>E34*F31</f>
        <v>0.95399999999999996</v>
      </c>
      <c r="G34" s="4"/>
      <c r="H34" s="4"/>
      <c r="I34" s="19"/>
      <c r="J34" s="4"/>
      <c r="K34" s="6"/>
      <c r="L34" s="4"/>
      <c r="M34" s="4"/>
    </row>
    <row r="35" spans="1:13">
      <c r="A35" s="236"/>
      <c r="B35" s="1"/>
      <c r="C35" s="42" t="s">
        <v>18</v>
      </c>
      <c r="D35" s="1" t="s">
        <v>0</v>
      </c>
      <c r="E35" s="1">
        <v>6.0000000000000001E-3</v>
      </c>
      <c r="F35" s="40">
        <f>E35*F31</f>
        <v>9.5399999999999999E-2</v>
      </c>
      <c r="G35" s="4"/>
      <c r="H35" s="40"/>
      <c r="I35" s="19"/>
      <c r="J35" s="4"/>
      <c r="K35" s="6"/>
      <c r="L35" s="4"/>
      <c r="M35" s="4"/>
    </row>
    <row r="36" spans="1:13" ht="38.25">
      <c r="A36" s="236">
        <v>5</v>
      </c>
      <c r="B36" s="71" t="s">
        <v>101</v>
      </c>
      <c r="C36" s="108" t="s">
        <v>142</v>
      </c>
      <c r="D36" s="146" t="s">
        <v>143</v>
      </c>
      <c r="E36" s="56"/>
      <c r="F36" s="18">
        <v>1</v>
      </c>
      <c r="G36" s="48"/>
      <c r="H36" s="57"/>
      <c r="I36" s="56"/>
      <c r="J36" s="57"/>
      <c r="K36" s="56"/>
      <c r="L36" s="57"/>
      <c r="M36" s="57"/>
    </row>
    <row r="37" spans="1:13">
      <c r="A37" s="236"/>
      <c r="B37" s="1"/>
      <c r="C37" s="42" t="s">
        <v>12</v>
      </c>
      <c r="D37" s="19"/>
      <c r="E37" s="19"/>
      <c r="F37" s="51"/>
      <c r="G37" s="19"/>
      <c r="H37" s="51"/>
      <c r="I37" s="51"/>
      <c r="J37" s="51"/>
      <c r="K37" s="19"/>
      <c r="L37" s="51"/>
      <c r="M37" s="51"/>
    </row>
    <row r="38" spans="1:13">
      <c r="A38" s="236"/>
      <c r="B38" s="1"/>
      <c r="C38" s="1" t="s">
        <v>23</v>
      </c>
      <c r="D38" s="1"/>
      <c r="E38" s="1"/>
      <c r="F38" s="4"/>
      <c r="G38" s="1"/>
      <c r="H38" s="4"/>
      <c r="I38" s="19"/>
      <c r="J38" s="4"/>
      <c r="K38" s="6"/>
      <c r="L38" s="4"/>
      <c r="M38" s="4"/>
    </row>
    <row r="39" spans="1:13">
      <c r="A39" s="236"/>
      <c r="B39" s="1"/>
      <c r="C39" s="3" t="s">
        <v>144</v>
      </c>
      <c r="D39" s="1" t="s">
        <v>143</v>
      </c>
      <c r="E39" s="1"/>
      <c r="F39" s="4">
        <v>1</v>
      </c>
      <c r="G39" s="4"/>
      <c r="H39" s="4"/>
      <c r="I39" s="19"/>
      <c r="J39" s="4"/>
      <c r="K39" s="6"/>
      <c r="L39" s="4"/>
      <c r="M39" s="4"/>
    </row>
    <row r="40" spans="1:13" ht="25.5">
      <c r="A40" s="236">
        <v>6</v>
      </c>
      <c r="B40" s="71" t="s">
        <v>101</v>
      </c>
      <c r="C40" s="108" t="s">
        <v>146</v>
      </c>
      <c r="D40" s="146" t="s">
        <v>25</v>
      </c>
      <c r="E40" s="56"/>
      <c r="F40" s="18">
        <v>1</v>
      </c>
      <c r="G40" s="48"/>
      <c r="H40" s="57"/>
      <c r="I40" s="56"/>
      <c r="J40" s="57"/>
      <c r="K40" s="56"/>
      <c r="L40" s="57"/>
      <c r="M40" s="57"/>
    </row>
    <row r="41" spans="1:13">
      <c r="A41" s="236"/>
      <c r="B41" s="1"/>
      <c r="C41" s="42" t="s">
        <v>12</v>
      </c>
      <c r="D41" s="19"/>
      <c r="E41" s="19"/>
      <c r="F41" s="51"/>
      <c r="G41" s="19"/>
      <c r="H41" s="51"/>
      <c r="I41" s="51"/>
      <c r="J41" s="51"/>
      <c r="K41" s="19"/>
      <c r="L41" s="51"/>
      <c r="M41" s="51"/>
    </row>
    <row r="42" spans="1:13">
      <c r="A42" s="236"/>
      <c r="B42" s="1"/>
      <c r="C42" s="1" t="s">
        <v>23</v>
      </c>
      <c r="D42" s="1"/>
      <c r="E42" s="1"/>
      <c r="F42" s="4"/>
      <c r="G42" s="1"/>
      <c r="H42" s="4"/>
      <c r="I42" s="19"/>
      <c r="J42" s="4"/>
      <c r="K42" s="6"/>
      <c r="L42" s="4"/>
      <c r="M42" s="4"/>
    </row>
    <row r="43" spans="1:13">
      <c r="A43" s="236"/>
      <c r="B43" s="1"/>
      <c r="C43" s="3" t="s">
        <v>147</v>
      </c>
      <c r="D43" s="1" t="s">
        <v>92</v>
      </c>
      <c r="E43" s="1"/>
      <c r="F43" s="4">
        <v>1</v>
      </c>
      <c r="G43" s="4"/>
      <c r="H43" s="4"/>
      <c r="I43" s="19"/>
      <c r="J43" s="4"/>
      <c r="K43" s="6"/>
      <c r="L43" s="4"/>
      <c r="M43" s="4"/>
    </row>
    <row r="44" spans="1:13" ht="51">
      <c r="A44" s="236">
        <v>7</v>
      </c>
      <c r="B44" s="71" t="s">
        <v>41</v>
      </c>
      <c r="C44" s="41" t="s">
        <v>209</v>
      </c>
      <c r="D44" s="201" t="s">
        <v>27</v>
      </c>
      <c r="E44" s="205"/>
      <c r="F44" s="82">
        <f>0.083*1.5*F48</f>
        <v>0.1245</v>
      </c>
      <c r="G44" s="60"/>
      <c r="H44" s="61"/>
      <c r="I44" s="62"/>
      <c r="J44" s="61"/>
      <c r="K44" s="62"/>
      <c r="L44" s="61"/>
      <c r="M44" s="61"/>
    </row>
    <row r="45" spans="1:13">
      <c r="A45" s="236"/>
      <c r="B45" s="1"/>
      <c r="C45" s="42" t="s">
        <v>12</v>
      </c>
      <c r="D45" s="19" t="s">
        <v>15</v>
      </c>
      <c r="E45" s="51">
        <v>106</v>
      </c>
      <c r="F45" s="51">
        <f>F44*E45</f>
        <v>13.196999999999999</v>
      </c>
      <c r="G45" s="1"/>
      <c r="H45" s="4"/>
      <c r="I45" s="4"/>
      <c r="J45" s="4"/>
      <c r="K45" s="1"/>
      <c r="L45" s="1"/>
      <c r="M45" s="4"/>
    </row>
    <row r="46" spans="1:13">
      <c r="A46" s="236"/>
      <c r="B46" s="1"/>
      <c r="C46" s="3" t="s">
        <v>26</v>
      </c>
      <c r="D46" s="19" t="s">
        <v>0</v>
      </c>
      <c r="E46" s="1">
        <v>71.400000000000006</v>
      </c>
      <c r="F46" s="4">
        <f>E46*F44</f>
        <v>8.8893000000000004</v>
      </c>
      <c r="G46" s="1"/>
      <c r="H46" s="1"/>
      <c r="I46" s="1"/>
      <c r="J46" s="1"/>
      <c r="K46" s="4"/>
      <c r="L46" s="4"/>
      <c r="M46" s="4"/>
    </row>
    <row r="47" spans="1:13">
      <c r="A47" s="236"/>
      <c r="B47" s="1"/>
      <c r="C47" s="1" t="s">
        <v>23</v>
      </c>
      <c r="D47" s="1"/>
      <c r="E47" s="40"/>
      <c r="F47" s="4"/>
      <c r="G47" s="19"/>
      <c r="H47" s="63"/>
      <c r="I47" s="19"/>
      <c r="J47" s="51"/>
      <c r="K47" s="19"/>
      <c r="L47" s="63"/>
      <c r="M47" s="4"/>
    </row>
    <row r="48" spans="1:13">
      <c r="A48" s="236"/>
      <c r="B48" s="1"/>
      <c r="C48" s="3" t="s">
        <v>210</v>
      </c>
      <c r="D48" s="19" t="s">
        <v>25</v>
      </c>
      <c r="E48" s="68" t="s">
        <v>39</v>
      </c>
      <c r="F48" s="51">
        <v>1</v>
      </c>
      <c r="G48" s="21"/>
      <c r="H48" s="21"/>
      <c r="I48" s="22"/>
      <c r="J48" s="23"/>
      <c r="K48" s="24"/>
      <c r="L48" s="24"/>
      <c r="M48" s="4"/>
    </row>
    <row r="49" spans="1:13" ht="25.5">
      <c r="A49" s="236"/>
      <c r="B49" s="1"/>
      <c r="C49" s="3" t="s">
        <v>42</v>
      </c>
      <c r="D49" s="19" t="s">
        <v>25</v>
      </c>
      <c r="E49" s="68" t="s">
        <v>39</v>
      </c>
      <c r="F49" s="51">
        <f>F48</f>
        <v>1</v>
      </c>
      <c r="G49" s="21"/>
      <c r="H49" s="21"/>
      <c r="I49" s="22"/>
      <c r="J49" s="23"/>
      <c r="K49" s="24"/>
      <c r="L49" s="24"/>
      <c r="M49" s="4"/>
    </row>
    <row r="50" spans="1:13">
      <c r="A50" s="236"/>
      <c r="B50" s="1"/>
      <c r="C50" s="3" t="s">
        <v>30</v>
      </c>
      <c r="D50" s="19" t="s">
        <v>25</v>
      </c>
      <c r="E50" s="68" t="s">
        <v>39</v>
      </c>
      <c r="F50" s="51">
        <f>F48</f>
        <v>1</v>
      </c>
      <c r="G50" s="21"/>
      <c r="H50" s="21"/>
      <c r="I50" s="22"/>
      <c r="J50" s="23"/>
      <c r="K50" s="24"/>
      <c r="L50" s="24"/>
      <c r="M50" s="4"/>
    </row>
    <row r="51" spans="1:13">
      <c r="A51" s="236"/>
      <c r="B51" s="1"/>
      <c r="C51" s="42" t="s">
        <v>18</v>
      </c>
      <c r="D51" s="19" t="s">
        <v>0</v>
      </c>
      <c r="E51" s="51">
        <v>66.099999999999994</v>
      </c>
      <c r="F51" s="51">
        <f>E51*F44</f>
        <v>8.2294499999999999</v>
      </c>
      <c r="G51" s="21"/>
      <c r="H51" s="21"/>
      <c r="I51" s="22"/>
      <c r="J51" s="23"/>
      <c r="K51" s="24"/>
      <c r="L51" s="24"/>
      <c r="M51" s="4"/>
    </row>
    <row r="52" spans="1:13" ht="51">
      <c r="A52" s="236">
        <v>8</v>
      </c>
      <c r="B52" s="109" t="s">
        <v>40</v>
      </c>
      <c r="C52" s="121" t="s">
        <v>43</v>
      </c>
      <c r="D52" s="181" t="s">
        <v>82</v>
      </c>
      <c r="E52" s="205"/>
      <c r="F52" s="18">
        <f>(F48*1.5*1.2)*3.14</f>
        <v>5.6519999999999992</v>
      </c>
      <c r="G52" s="19"/>
      <c r="H52" s="51"/>
      <c r="I52" s="19"/>
      <c r="J52" s="51"/>
      <c r="K52" s="19"/>
      <c r="L52" s="51"/>
      <c r="M52" s="51"/>
    </row>
    <row r="53" spans="1:13">
      <c r="A53" s="236"/>
      <c r="B53" s="111"/>
      <c r="C53" s="115" t="s">
        <v>12</v>
      </c>
      <c r="D53" s="113" t="s">
        <v>15</v>
      </c>
      <c r="E53" s="1">
        <v>0.33600000000000002</v>
      </c>
      <c r="F53" s="40">
        <f>E53*F52</f>
        <v>1.8990719999999999</v>
      </c>
      <c r="G53" s="19"/>
      <c r="H53" s="51"/>
      <c r="I53" s="51"/>
      <c r="J53" s="51"/>
      <c r="K53" s="19"/>
      <c r="L53" s="51"/>
      <c r="M53" s="51"/>
    </row>
    <row r="54" spans="1:13">
      <c r="A54" s="236"/>
      <c r="B54" s="111"/>
      <c r="C54" s="115" t="s">
        <v>26</v>
      </c>
      <c r="D54" s="111" t="s">
        <v>0</v>
      </c>
      <c r="E54" s="1">
        <v>1.15E-2</v>
      </c>
      <c r="F54" s="40">
        <f>E54*F52</f>
        <v>6.4997999999999986E-2</v>
      </c>
      <c r="G54" s="19"/>
      <c r="H54" s="51"/>
      <c r="I54" s="19"/>
      <c r="J54" s="51"/>
      <c r="K54" s="51"/>
      <c r="L54" s="51"/>
      <c r="M54" s="51"/>
    </row>
    <row r="55" spans="1:13">
      <c r="A55" s="236"/>
      <c r="B55" s="111"/>
      <c r="C55" s="111" t="s">
        <v>23</v>
      </c>
      <c r="D55" s="111"/>
      <c r="E55" s="1"/>
      <c r="F55" s="40"/>
      <c r="G55" s="19"/>
      <c r="H55" s="51"/>
      <c r="I55" s="19"/>
      <c r="J55" s="51"/>
      <c r="K55" s="19"/>
      <c r="L55" s="51"/>
      <c r="M55" s="51"/>
    </row>
    <row r="56" spans="1:13">
      <c r="A56" s="236"/>
      <c r="B56" s="111"/>
      <c r="C56" s="115" t="s">
        <v>63</v>
      </c>
      <c r="D56" s="111" t="s">
        <v>32</v>
      </c>
      <c r="E56" s="1">
        <v>2.3999999999999998E-3</v>
      </c>
      <c r="F56" s="40">
        <f>E56*F52</f>
        <v>1.3564799999999997E-2</v>
      </c>
      <c r="G56" s="51"/>
      <c r="H56" s="51"/>
      <c r="I56" s="19"/>
      <c r="J56" s="51"/>
      <c r="K56" s="19"/>
      <c r="L56" s="51"/>
      <c r="M56" s="51"/>
    </row>
    <row r="57" spans="1:13">
      <c r="A57" s="236"/>
      <c r="B57" s="111"/>
      <c r="C57" s="122" t="s">
        <v>18</v>
      </c>
      <c r="D57" s="111" t="s">
        <v>0</v>
      </c>
      <c r="E57" s="1">
        <v>2.2800000000000001E-2</v>
      </c>
      <c r="F57" s="40">
        <f>E57*F52</f>
        <v>0.1288656</v>
      </c>
      <c r="G57" s="51"/>
      <c r="H57" s="51"/>
      <c r="I57" s="19"/>
      <c r="J57" s="51"/>
      <c r="K57" s="19"/>
      <c r="L57" s="51"/>
      <c r="M57" s="51"/>
    </row>
    <row r="58" spans="1:13" ht="25.5">
      <c r="A58" s="236">
        <v>9</v>
      </c>
      <c r="B58" s="71" t="s">
        <v>48</v>
      </c>
      <c r="C58" s="46" t="s">
        <v>57</v>
      </c>
      <c r="D58" s="201" t="s">
        <v>25</v>
      </c>
      <c r="E58" s="205"/>
      <c r="F58" s="58">
        <v>1</v>
      </c>
      <c r="G58" s="60"/>
      <c r="H58" s="61"/>
      <c r="I58" s="62"/>
      <c r="J58" s="61"/>
      <c r="K58" s="62"/>
      <c r="L58" s="61"/>
      <c r="M58" s="61"/>
    </row>
    <row r="59" spans="1:13">
      <c r="A59" s="236"/>
      <c r="B59" s="1"/>
      <c r="C59" s="42" t="s">
        <v>12</v>
      </c>
      <c r="D59" s="1" t="s">
        <v>15</v>
      </c>
      <c r="E59" s="4">
        <v>2.29</v>
      </c>
      <c r="F59" s="4">
        <f>E59*F58</f>
        <v>2.29</v>
      </c>
      <c r="G59" s="3"/>
      <c r="H59" s="64"/>
      <c r="I59" s="4"/>
      <c r="J59" s="4"/>
      <c r="K59" s="6"/>
      <c r="L59" s="4"/>
      <c r="M59" s="4"/>
    </row>
    <row r="60" spans="1:13">
      <c r="A60" s="236"/>
      <c r="B60" s="1"/>
      <c r="C60" s="3" t="s">
        <v>26</v>
      </c>
      <c r="D60" s="65" t="s">
        <v>0</v>
      </c>
      <c r="E60" s="1">
        <v>0.09</v>
      </c>
      <c r="F60" s="66">
        <f>E60*F58</f>
        <v>0.09</v>
      </c>
      <c r="G60" s="65"/>
      <c r="H60" s="66"/>
      <c r="I60" s="67"/>
      <c r="J60" s="66"/>
      <c r="K60" s="66"/>
      <c r="L60" s="66"/>
      <c r="M60" s="66"/>
    </row>
    <row r="61" spans="1:13">
      <c r="A61" s="236"/>
      <c r="B61" s="1"/>
      <c r="C61" s="1" t="s">
        <v>23</v>
      </c>
      <c r="D61" s="65"/>
      <c r="E61" s="1"/>
      <c r="F61" s="65"/>
      <c r="G61" s="65"/>
      <c r="H61" s="66"/>
      <c r="I61" s="67"/>
      <c r="J61" s="66"/>
      <c r="K61" s="67"/>
      <c r="L61" s="66"/>
      <c r="M61" s="66"/>
    </row>
    <row r="62" spans="1:13">
      <c r="A62" s="236"/>
      <c r="B62" s="1"/>
      <c r="C62" s="47" t="s">
        <v>58</v>
      </c>
      <c r="D62" s="65" t="s">
        <v>25</v>
      </c>
      <c r="E62" s="68" t="s">
        <v>39</v>
      </c>
      <c r="F62" s="69">
        <f>F58</f>
        <v>1</v>
      </c>
      <c r="G62" s="69"/>
      <c r="H62" s="66"/>
      <c r="I62" s="67"/>
      <c r="J62" s="66"/>
      <c r="K62" s="67"/>
      <c r="L62" s="66"/>
      <c r="M62" s="66"/>
    </row>
    <row r="63" spans="1:13">
      <c r="A63" s="236"/>
      <c r="B63" s="1"/>
      <c r="C63" s="47" t="s">
        <v>18</v>
      </c>
      <c r="D63" s="65" t="s">
        <v>0</v>
      </c>
      <c r="E63" s="1">
        <v>0.68</v>
      </c>
      <c r="F63" s="65">
        <f>E63*F58</f>
        <v>0.68</v>
      </c>
      <c r="G63" s="66"/>
      <c r="H63" s="66"/>
      <c r="I63" s="67"/>
      <c r="J63" s="66"/>
      <c r="K63" s="67"/>
      <c r="L63" s="66"/>
      <c r="M63" s="66"/>
    </row>
    <row r="64" spans="1:13" ht="21">
      <c r="A64" s="236">
        <v>10</v>
      </c>
      <c r="B64" s="71" t="s">
        <v>49</v>
      </c>
      <c r="C64" s="46" t="s">
        <v>185</v>
      </c>
      <c r="D64" s="201" t="s">
        <v>25</v>
      </c>
      <c r="E64" s="205"/>
      <c r="F64" s="58">
        <v>2</v>
      </c>
      <c r="G64" s="60"/>
      <c r="H64" s="61"/>
      <c r="I64" s="62"/>
      <c r="J64" s="61"/>
      <c r="K64" s="62"/>
      <c r="L64" s="61"/>
      <c r="M64" s="61"/>
    </row>
    <row r="65" spans="1:13">
      <c r="A65" s="236"/>
      <c r="B65" s="1"/>
      <c r="C65" s="42" t="s">
        <v>12</v>
      </c>
      <c r="D65" s="65" t="s">
        <v>15</v>
      </c>
      <c r="E65" s="1">
        <v>0.62</v>
      </c>
      <c r="F65" s="66">
        <f>F64*E65</f>
        <v>1.24</v>
      </c>
      <c r="G65" s="45"/>
      <c r="H65" s="70"/>
      <c r="I65" s="66"/>
      <c r="J65" s="66"/>
      <c r="K65" s="67"/>
      <c r="L65" s="66"/>
      <c r="M65" s="66"/>
    </row>
    <row r="66" spans="1:13">
      <c r="A66" s="236"/>
      <c r="B66" s="1"/>
      <c r="C66" s="3" t="s">
        <v>26</v>
      </c>
      <c r="D66" s="65" t="s">
        <v>0</v>
      </c>
      <c r="E66" s="1">
        <v>0.41</v>
      </c>
      <c r="F66" s="66">
        <f>F64*E66</f>
        <v>0.82</v>
      </c>
      <c r="G66" s="65"/>
      <c r="H66" s="66"/>
      <c r="I66" s="67"/>
      <c r="J66" s="66"/>
      <c r="K66" s="66"/>
      <c r="L66" s="66"/>
      <c r="M66" s="66"/>
    </row>
    <row r="67" spans="1:13">
      <c r="A67" s="236"/>
      <c r="B67" s="1"/>
      <c r="C67" s="1" t="s">
        <v>23</v>
      </c>
      <c r="D67" s="65"/>
      <c r="E67" s="1"/>
      <c r="F67" s="65"/>
      <c r="G67" s="65"/>
      <c r="H67" s="66"/>
      <c r="I67" s="67"/>
      <c r="J67" s="66"/>
      <c r="K67" s="67"/>
      <c r="L67" s="66"/>
      <c r="M67" s="66"/>
    </row>
    <row r="68" spans="1:13">
      <c r="A68" s="236"/>
      <c r="B68" s="1"/>
      <c r="C68" s="47" t="s">
        <v>186</v>
      </c>
      <c r="D68" s="65" t="s">
        <v>25</v>
      </c>
      <c r="E68" s="51">
        <v>1</v>
      </c>
      <c r="F68" s="69">
        <f>E68*F64</f>
        <v>2</v>
      </c>
      <c r="G68" s="66"/>
      <c r="H68" s="66"/>
      <c r="I68" s="67"/>
      <c r="J68" s="66"/>
      <c r="K68" s="67"/>
      <c r="L68" s="66"/>
      <c r="M68" s="66"/>
    </row>
    <row r="69" spans="1:13">
      <c r="A69" s="236"/>
      <c r="B69" s="1"/>
      <c r="C69" s="47" t="s">
        <v>18</v>
      </c>
      <c r="D69" s="65" t="s">
        <v>0</v>
      </c>
      <c r="E69" s="1">
        <v>0.04</v>
      </c>
      <c r="F69" s="65">
        <f>F64*E69</f>
        <v>0.08</v>
      </c>
      <c r="G69" s="66"/>
      <c r="H69" s="66"/>
      <c r="I69" s="67"/>
      <c r="J69" s="66"/>
      <c r="K69" s="67"/>
      <c r="L69" s="66"/>
      <c r="M69" s="66"/>
    </row>
    <row r="70" spans="1:13" ht="25.5">
      <c r="A70" s="232">
        <v>11</v>
      </c>
      <c r="B70" s="71" t="s">
        <v>49</v>
      </c>
      <c r="C70" s="46" t="s">
        <v>236</v>
      </c>
      <c r="D70" s="201" t="s">
        <v>25</v>
      </c>
      <c r="E70" s="205"/>
      <c r="F70" s="58">
        <v>2</v>
      </c>
      <c r="G70" s="60"/>
      <c r="H70" s="61"/>
      <c r="I70" s="62"/>
      <c r="J70" s="61"/>
      <c r="K70" s="62"/>
      <c r="L70" s="61"/>
      <c r="M70" s="61"/>
    </row>
    <row r="71" spans="1:13">
      <c r="A71" s="234"/>
      <c r="B71" s="1"/>
      <c r="C71" s="42" t="s">
        <v>12</v>
      </c>
      <c r="D71" s="65" t="s">
        <v>15</v>
      </c>
      <c r="E71" s="1">
        <v>0.62</v>
      </c>
      <c r="F71" s="66">
        <f>F70*E71</f>
        <v>1.24</v>
      </c>
      <c r="G71" s="45"/>
      <c r="H71" s="70"/>
      <c r="I71" s="66"/>
      <c r="J71" s="66"/>
      <c r="K71" s="67"/>
      <c r="L71" s="66"/>
      <c r="M71" s="66"/>
    </row>
    <row r="72" spans="1:13">
      <c r="A72" s="234"/>
      <c r="B72" s="1"/>
      <c r="C72" s="3" t="s">
        <v>26</v>
      </c>
      <c r="D72" s="65" t="s">
        <v>0</v>
      </c>
      <c r="E72" s="1">
        <v>0.41</v>
      </c>
      <c r="F72" s="66">
        <f>F70*E72</f>
        <v>0.82</v>
      </c>
      <c r="G72" s="65"/>
      <c r="H72" s="66"/>
      <c r="I72" s="67"/>
      <c r="J72" s="66"/>
      <c r="K72" s="66"/>
      <c r="L72" s="66"/>
      <c r="M72" s="66"/>
    </row>
    <row r="73" spans="1:13">
      <c r="A73" s="234"/>
      <c r="B73" s="1"/>
      <c r="C73" s="1" t="s">
        <v>23</v>
      </c>
      <c r="D73" s="65"/>
      <c r="E73" s="1"/>
      <c r="F73" s="65"/>
      <c r="G73" s="65"/>
      <c r="H73" s="66"/>
      <c r="I73" s="67"/>
      <c r="J73" s="66"/>
      <c r="K73" s="67"/>
      <c r="L73" s="66"/>
      <c r="M73" s="66"/>
    </row>
    <row r="74" spans="1:13" ht="25.5">
      <c r="A74" s="234"/>
      <c r="B74" s="1"/>
      <c r="C74" s="47" t="s">
        <v>237</v>
      </c>
      <c r="D74" s="65" t="s">
        <v>25</v>
      </c>
      <c r="E74" s="51">
        <v>1</v>
      </c>
      <c r="F74" s="69">
        <f>E74*F70</f>
        <v>2</v>
      </c>
      <c r="G74" s="66"/>
      <c r="H74" s="66"/>
      <c r="I74" s="67"/>
      <c r="J74" s="66"/>
      <c r="K74" s="67"/>
      <c r="L74" s="66"/>
      <c r="M74" s="66"/>
    </row>
    <row r="75" spans="1:13">
      <c r="A75" s="233"/>
      <c r="B75" s="1"/>
      <c r="C75" s="47" t="s">
        <v>18</v>
      </c>
      <c r="D75" s="65" t="s">
        <v>0</v>
      </c>
      <c r="E75" s="1">
        <v>0.04</v>
      </c>
      <c r="F75" s="65">
        <f>F70*E75</f>
        <v>0.08</v>
      </c>
      <c r="G75" s="66"/>
      <c r="H75" s="66"/>
      <c r="I75" s="67"/>
      <c r="J75" s="66"/>
      <c r="K75" s="67"/>
      <c r="L75" s="66"/>
      <c r="M75" s="66"/>
    </row>
    <row r="76" spans="1:13" ht="25.5">
      <c r="A76" s="232">
        <v>12</v>
      </c>
      <c r="B76" s="71" t="s">
        <v>48</v>
      </c>
      <c r="C76" s="46" t="s">
        <v>262</v>
      </c>
      <c r="D76" s="201" t="s">
        <v>25</v>
      </c>
      <c r="E76" s="205"/>
      <c r="F76" s="58">
        <v>1</v>
      </c>
      <c r="G76" s="60"/>
      <c r="H76" s="61"/>
      <c r="I76" s="62"/>
      <c r="J76" s="61"/>
      <c r="K76" s="62"/>
      <c r="L76" s="61"/>
      <c r="M76" s="61"/>
    </row>
    <row r="77" spans="1:13">
      <c r="A77" s="234"/>
      <c r="B77" s="1"/>
      <c r="C77" s="42" t="s">
        <v>12</v>
      </c>
      <c r="D77" s="1" t="s">
        <v>15</v>
      </c>
      <c r="E77" s="4">
        <v>2.29</v>
      </c>
      <c r="F77" s="4">
        <f>E77*F76</f>
        <v>2.29</v>
      </c>
      <c r="G77" s="3"/>
      <c r="H77" s="64"/>
      <c r="I77" s="4"/>
      <c r="J77" s="4"/>
      <c r="K77" s="6"/>
      <c r="L77" s="4"/>
      <c r="M77" s="4"/>
    </row>
    <row r="78" spans="1:13">
      <c r="A78" s="234"/>
      <c r="B78" s="1"/>
      <c r="C78" s="3" t="s">
        <v>26</v>
      </c>
      <c r="D78" s="65" t="s">
        <v>0</v>
      </c>
      <c r="E78" s="1">
        <v>0.09</v>
      </c>
      <c r="F78" s="66">
        <f>E78*F76</f>
        <v>0.09</v>
      </c>
      <c r="G78" s="65"/>
      <c r="H78" s="66"/>
      <c r="I78" s="67"/>
      <c r="J78" s="66"/>
      <c r="K78" s="66"/>
      <c r="L78" s="66"/>
      <c r="M78" s="66"/>
    </row>
    <row r="79" spans="1:13">
      <c r="A79" s="234"/>
      <c r="B79" s="1"/>
      <c r="C79" s="1" t="s">
        <v>23</v>
      </c>
      <c r="D79" s="65"/>
      <c r="E79" s="1"/>
      <c r="F79" s="65"/>
      <c r="G79" s="65"/>
      <c r="H79" s="66"/>
      <c r="I79" s="67"/>
      <c r="J79" s="66"/>
      <c r="K79" s="67"/>
      <c r="L79" s="66"/>
      <c r="M79" s="66"/>
    </row>
    <row r="80" spans="1:13">
      <c r="A80" s="234"/>
      <c r="B80" s="1"/>
      <c r="C80" s="47" t="s">
        <v>264</v>
      </c>
      <c r="D80" s="65" t="s">
        <v>25</v>
      </c>
      <c r="E80" s="68" t="s">
        <v>39</v>
      </c>
      <c r="F80" s="69">
        <f>F76</f>
        <v>1</v>
      </c>
      <c r="G80" s="69"/>
      <c r="H80" s="66"/>
      <c r="I80" s="67"/>
      <c r="J80" s="66"/>
      <c r="K80" s="67"/>
      <c r="L80" s="66"/>
      <c r="M80" s="66"/>
    </row>
    <row r="81" spans="1:13">
      <c r="A81" s="233"/>
      <c r="B81" s="1"/>
      <c r="C81" s="47" t="s">
        <v>18</v>
      </c>
      <c r="D81" s="65" t="s">
        <v>0</v>
      </c>
      <c r="E81" s="1">
        <v>0.68</v>
      </c>
      <c r="F81" s="65">
        <f>E81*F76</f>
        <v>0.68</v>
      </c>
      <c r="G81" s="66"/>
      <c r="H81" s="66"/>
      <c r="I81" s="67"/>
      <c r="J81" s="66"/>
      <c r="K81" s="67"/>
      <c r="L81" s="66"/>
      <c r="M81" s="66"/>
    </row>
    <row r="82" spans="1:13" ht="21">
      <c r="A82" s="232">
        <v>13</v>
      </c>
      <c r="B82" s="71" t="s">
        <v>49</v>
      </c>
      <c r="C82" s="46" t="s">
        <v>263</v>
      </c>
      <c r="D82" s="201" t="s">
        <v>25</v>
      </c>
      <c r="E82" s="205"/>
      <c r="F82" s="58">
        <v>2</v>
      </c>
      <c r="G82" s="60"/>
      <c r="H82" s="61"/>
      <c r="I82" s="62"/>
      <c r="J82" s="61"/>
      <c r="K82" s="62"/>
      <c r="L82" s="61"/>
      <c r="M82" s="61"/>
    </row>
    <row r="83" spans="1:13">
      <c r="A83" s="234"/>
      <c r="B83" s="1"/>
      <c r="C83" s="42" t="s">
        <v>12</v>
      </c>
      <c r="D83" s="65" t="s">
        <v>15</v>
      </c>
      <c r="E83" s="1">
        <v>0.62</v>
      </c>
      <c r="F83" s="66">
        <f>F82*E83</f>
        <v>1.24</v>
      </c>
      <c r="G83" s="45"/>
      <c r="H83" s="70"/>
      <c r="I83" s="66"/>
      <c r="J83" s="66"/>
      <c r="K83" s="67"/>
      <c r="L83" s="66"/>
      <c r="M83" s="66"/>
    </row>
    <row r="84" spans="1:13">
      <c r="A84" s="234"/>
      <c r="B84" s="1"/>
      <c r="C84" s="3" t="s">
        <v>26</v>
      </c>
      <c r="D84" s="65" t="s">
        <v>0</v>
      </c>
      <c r="E84" s="1">
        <v>0.41</v>
      </c>
      <c r="F84" s="66">
        <f>F82*E84</f>
        <v>0.82</v>
      </c>
      <c r="G84" s="65"/>
      <c r="H84" s="66"/>
      <c r="I84" s="67"/>
      <c r="J84" s="66"/>
      <c r="K84" s="66"/>
      <c r="L84" s="66"/>
      <c r="M84" s="66"/>
    </row>
    <row r="85" spans="1:13">
      <c r="A85" s="234"/>
      <c r="B85" s="1"/>
      <c r="C85" s="1" t="s">
        <v>23</v>
      </c>
      <c r="D85" s="65"/>
      <c r="E85" s="1"/>
      <c r="F85" s="65"/>
      <c r="G85" s="65"/>
      <c r="H85" s="66"/>
      <c r="I85" s="67"/>
      <c r="J85" s="66"/>
      <c r="K85" s="67"/>
      <c r="L85" s="66"/>
      <c r="M85" s="66"/>
    </row>
    <row r="86" spans="1:13">
      <c r="A86" s="234"/>
      <c r="B86" s="1"/>
      <c r="C86" s="47" t="s">
        <v>186</v>
      </c>
      <c r="D86" s="65" t="s">
        <v>25</v>
      </c>
      <c r="E86" s="51">
        <v>1</v>
      </c>
      <c r="F86" s="69">
        <f>E86*F82</f>
        <v>2</v>
      </c>
      <c r="G86" s="66"/>
      <c r="H86" s="66"/>
      <c r="I86" s="67"/>
      <c r="J86" s="66"/>
      <c r="K86" s="67"/>
      <c r="L86" s="66"/>
      <c r="M86" s="66"/>
    </row>
    <row r="87" spans="1:13">
      <c r="A87" s="233"/>
      <c r="B87" s="1"/>
      <c r="C87" s="47" t="s">
        <v>18</v>
      </c>
      <c r="D87" s="65" t="s">
        <v>0</v>
      </c>
      <c r="E87" s="1">
        <v>0.04</v>
      </c>
      <c r="F87" s="65">
        <f>F82*E87</f>
        <v>0.08</v>
      </c>
      <c r="G87" s="66"/>
      <c r="H87" s="66"/>
      <c r="I87" s="67"/>
      <c r="J87" s="66"/>
      <c r="K87" s="67"/>
      <c r="L87" s="66"/>
      <c r="M87" s="66"/>
    </row>
    <row r="88" spans="1:13" ht="25.5">
      <c r="A88" s="232">
        <v>14</v>
      </c>
      <c r="B88" s="71" t="s">
        <v>49</v>
      </c>
      <c r="C88" s="46" t="s">
        <v>265</v>
      </c>
      <c r="D88" s="201" t="s">
        <v>25</v>
      </c>
      <c r="E88" s="205"/>
      <c r="F88" s="58">
        <v>2</v>
      </c>
      <c r="G88" s="60"/>
      <c r="H88" s="61"/>
      <c r="I88" s="62"/>
      <c r="J88" s="61"/>
      <c r="K88" s="62"/>
      <c r="L88" s="61"/>
      <c r="M88" s="61"/>
    </row>
    <row r="89" spans="1:13">
      <c r="A89" s="234"/>
      <c r="B89" s="1"/>
      <c r="C89" s="42" t="s">
        <v>12</v>
      </c>
      <c r="D89" s="65" t="s">
        <v>15</v>
      </c>
      <c r="E89" s="1">
        <v>0.62</v>
      </c>
      <c r="F89" s="66">
        <f>F88*E89</f>
        <v>1.24</v>
      </c>
      <c r="G89" s="45"/>
      <c r="H89" s="70"/>
      <c r="I89" s="66"/>
      <c r="J89" s="66"/>
      <c r="K89" s="67"/>
      <c r="L89" s="66"/>
      <c r="M89" s="66"/>
    </row>
    <row r="90" spans="1:13">
      <c r="A90" s="234"/>
      <c r="B90" s="1"/>
      <c r="C90" s="3" t="s">
        <v>26</v>
      </c>
      <c r="D90" s="65" t="s">
        <v>0</v>
      </c>
      <c r="E90" s="1">
        <v>0.41</v>
      </c>
      <c r="F90" s="66">
        <f>F88*E90</f>
        <v>0.82</v>
      </c>
      <c r="G90" s="65"/>
      <c r="H90" s="66"/>
      <c r="I90" s="67"/>
      <c r="J90" s="66"/>
      <c r="K90" s="66"/>
      <c r="L90" s="66"/>
      <c r="M90" s="66"/>
    </row>
    <row r="91" spans="1:13">
      <c r="A91" s="234"/>
      <c r="B91" s="1"/>
      <c r="C91" s="1" t="s">
        <v>23</v>
      </c>
      <c r="D91" s="65"/>
      <c r="E91" s="1"/>
      <c r="F91" s="65"/>
      <c r="G91" s="65"/>
      <c r="H91" s="66"/>
      <c r="I91" s="67"/>
      <c r="J91" s="66"/>
      <c r="K91" s="67"/>
      <c r="L91" s="66"/>
      <c r="M91" s="66"/>
    </row>
    <row r="92" spans="1:13" ht="25.5">
      <c r="A92" s="234"/>
      <c r="B92" s="1"/>
      <c r="C92" s="47" t="s">
        <v>266</v>
      </c>
      <c r="D92" s="65" t="s">
        <v>25</v>
      </c>
      <c r="E92" s="51">
        <v>1</v>
      </c>
      <c r="F92" s="69">
        <f>E92*F88</f>
        <v>2</v>
      </c>
      <c r="G92" s="66"/>
      <c r="H92" s="66"/>
      <c r="I92" s="67"/>
      <c r="J92" s="66"/>
      <c r="K92" s="67"/>
      <c r="L92" s="66"/>
      <c r="M92" s="66"/>
    </row>
    <row r="93" spans="1:13">
      <c r="A93" s="233"/>
      <c r="B93" s="1"/>
      <c r="C93" s="47" t="s">
        <v>18</v>
      </c>
      <c r="D93" s="65" t="s">
        <v>0</v>
      </c>
      <c r="E93" s="1">
        <v>0.04</v>
      </c>
      <c r="F93" s="65">
        <f>F88*E93</f>
        <v>0.08</v>
      </c>
      <c r="G93" s="66"/>
      <c r="H93" s="66"/>
      <c r="I93" s="67"/>
      <c r="J93" s="66"/>
      <c r="K93" s="67"/>
      <c r="L93" s="66"/>
      <c r="M93" s="66"/>
    </row>
    <row r="94" spans="1:13" ht="25.5">
      <c r="A94" s="232">
        <v>15</v>
      </c>
      <c r="B94" s="71" t="s">
        <v>145</v>
      </c>
      <c r="C94" s="46" t="s">
        <v>139</v>
      </c>
      <c r="D94" s="94" t="s">
        <v>32</v>
      </c>
      <c r="E94" s="205"/>
      <c r="F94" s="107">
        <v>0.14499999999999999</v>
      </c>
      <c r="G94" s="60"/>
      <c r="H94" s="61"/>
      <c r="I94" s="62"/>
      <c r="J94" s="61"/>
      <c r="K94" s="62"/>
      <c r="L94" s="61"/>
      <c r="M94" s="61"/>
    </row>
    <row r="95" spans="1:13">
      <c r="A95" s="234"/>
      <c r="B95" s="1"/>
      <c r="C95" s="42" t="s">
        <v>12</v>
      </c>
      <c r="D95" s="65" t="s">
        <v>15</v>
      </c>
      <c r="E95" s="145">
        <v>305</v>
      </c>
      <c r="F95" s="66">
        <f>F94*E95</f>
        <v>44.224999999999994</v>
      </c>
      <c r="G95" s="45"/>
      <c r="H95" s="70"/>
      <c r="I95" s="66"/>
      <c r="J95" s="66"/>
      <c r="K95" s="67"/>
      <c r="L95" s="66"/>
      <c r="M95" s="66"/>
    </row>
    <row r="96" spans="1:13">
      <c r="A96" s="234"/>
      <c r="B96" s="1"/>
      <c r="C96" s="3" t="s">
        <v>26</v>
      </c>
      <c r="D96" s="65" t="s">
        <v>0</v>
      </c>
      <c r="E96" s="145">
        <v>162</v>
      </c>
      <c r="F96" s="66">
        <f>F94*E96</f>
        <v>23.49</v>
      </c>
      <c r="G96" s="65"/>
      <c r="H96" s="66"/>
      <c r="I96" s="67"/>
      <c r="J96" s="66"/>
      <c r="K96" s="66"/>
      <c r="L96" s="66"/>
      <c r="M96" s="66"/>
    </row>
    <row r="97" spans="1:14">
      <c r="A97" s="234"/>
      <c r="B97" s="1"/>
      <c r="C97" s="1" t="s">
        <v>23</v>
      </c>
      <c r="D97" s="65"/>
      <c r="E97" s="145"/>
      <c r="F97" s="65"/>
      <c r="G97" s="65"/>
      <c r="H97" s="66"/>
      <c r="I97" s="67"/>
      <c r="J97" s="66"/>
      <c r="K97" s="67"/>
      <c r="L97" s="66"/>
      <c r="M97" s="66"/>
    </row>
    <row r="98" spans="1:14">
      <c r="A98" s="234"/>
      <c r="B98" s="1"/>
      <c r="C98" s="47" t="s">
        <v>140</v>
      </c>
      <c r="D98" s="65" t="s">
        <v>32</v>
      </c>
      <c r="E98" s="144">
        <v>1</v>
      </c>
      <c r="F98" s="73">
        <f>E98*F94</f>
        <v>0.14499999999999999</v>
      </c>
      <c r="G98" s="66"/>
      <c r="H98" s="66"/>
      <c r="I98" s="67"/>
      <c r="J98" s="66"/>
      <c r="K98" s="67"/>
      <c r="L98" s="66"/>
      <c r="M98" s="66"/>
    </row>
    <row r="99" spans="1:14" ht="13.5" thickBot="1">
      <c r="A99" s="235"/>
      <c r="B99" s="1"/>
      <c r="C99" s="47" t="s">
        <v>18</v>
      </c>
      <c r="D99" s="65" t="s">
        <v>0</v>
      </c>
      <c r="E99" s="145">
        <v>24.7</v>
      </c>
      <c r="F99" s="65">
        <f>F94*E99</f>
        <v>3.5814999999999997</v>
      </c>
      <c r="G99" s="66"/>
      <c r="H99" s="66"/>
      <c r="I99" s="67"/>
      <c r="J99" s="66"/>
      <c r="K99" s="67"/>
      <c r="L99" s="66"/>
      <c r="M99" s="66"/>
    </row>
    <row r="100" spans="1:14" ht="13.5" thickBot="1">
      <c r="A100" s="92"/>
      <c r="B100" s="91"/>
      <c r="C100" s="31" t="s">
        <v>8</v>
      </c>
      <c r="D100" s="32"/>
      <c r="E100" s="32"/>
      <c r="F100" s="33"/>
      <c r="G100" s="32"/>
      <c r="H100" s="34"/>
      <c r="I100" s="35"/>
      <c r="J100" s="34"/>
      <c r="K100" s="34"/>
      <c r="L100" s="34"/>
      <c r="M100" s="34"/>
    </row>
    <row r="101" spans="1:14">
      <c r="A101" s="36"/>
      <c r="B101" s="36"/>
      <c r="C101" s="26" t="s">
        <v>16</v>
      </c>
      <c r="D101" s="27"/>
      <c r="E101" s="38">
        <v>0.05</v>
      </c>
      <c r="F101" s="27"/>
      <c r="G101" s="27"/>
      <c r="H101" s="28"/>
      <c r="I101" s="29"/>
      <c r="J101" s="28"/>
      <c r="K101" s="29"/>
      <c r="L101" s="28"/>
      <c r="M101" s="30"/>
    </row>
    <row r="102" spans="1:14">
      <c r="A102" s="9"/>
      <c r="B102" s="9"/>
      <c r="C102" s="10" t="s">
        <v>8</v>
      </c>
      <c r="D102" s="11"/>
      <c r="E102" s="11"/>
      <c r="F102" s="12"/>
      <c r="G102" s="11"/>
      <c r="H102" s="14"/>
      <c r="I102" s="15"/>
      <c r="J102" s="14"/>
      <c r="K102" s="15"/>
      <c r="L102" s="14"/>
      <c r="M102" s="13"/>
    </row>
    <row r="103" spans="1:14">
      <c r="A103" s="5"/>
      <c r="B103" s="5"/>
      <c r="C103" s="3" t="s">
        <v>31</v>
      </c>
      <c r="D103" s="1"/>
      <c r="E103" s="39" t="s">
        <v>281</v>
      </c>
      <c r="F103" s="1"/>
      <c r="G103" s="1"/>
      <c r="H103" s="1"/>
      <c r="I103" s="1"/>
      <c r="J103" s="1"/>
      <c r="K103" s="1"/>
      <c r="L103" s="1"/>
      <c r="M103" s="7"/>
    </row>
    <row r="104" spans="1:14">
      <c r="A104" s="9"/>
      <c r="B104" s="9"/>
      <c r="C104" s="10" t="s">
        <v>8</v>
      </c>
      <c r="D104" s="11"/>
      <c r="E104" s="11"/>
      <c r="F104" s="12"/>
      <c r="G104" s="11"/>
      <c r="H104" s="15"/>
      <c r="I104" s="15"/>
      <c r="J104" s="15"/>
      <c r="K104" s="15"/>
      <c r="L104" s="14"/>
      <c r="M104" s="13"/>
    </row>
    <row r="105" spans="1:14">
      <c r="A105" s="5"/>
      <c r="B105" s="5"/>
      <c r="C105" s="3" t="s">
        <v>19</v>
      </c>
      <c r="D105" s="1"/>
      <c r="E105" s="39" t="s">
        <v>281</v>
      </c>
      <c r="F105" s="6"/>
      <c r="G105" s="1"/>
      <c r="H105" s="8"/>
      <c r="I105" s="8"/>
      <c r="J105" s="8"/>
      <c r="K105" s="8"/>
      <c r="L105" s="4"/>
      <c r="M105" s="7"/>
    </row>
    <row r="106" spans="1:14">
      <c r="A106" s="9"/>
      <c r="B106" s="9"/>
      <c r="C106" s="10" t="s">
        <v>8</v>
      </c>
      <c r="D106" s="11"/>
      <c r="E106" s="11"/>
      <c r="F106" s="12"/>
      <c r="G106" s="11"/>
      <c r="H106" s="14"/>
      <c r="I106" s="15"/>
      <c r="J106" s="14"/>
      <c r="K106" s="15"/>
      <c r="L106" s="14"/>
      <c r="M106" s="13"/>
    </row>
    <row r="107" spans="1:14">
      <c r="A107" s="44"/>
      <c r="B107" s="44"/>
      <c r="C107" s="3" t="s">
        <v>36</v>
      </c>
      <c r="D107" s="94"/>
      <c r="E107" s="39">
        <v>0.03</v>
      </c>
      <c r="F107" s="74"/>
      <c r="G107" s="94"/>
      <c r="H107" s="18"/>
      <c r="I107" s="72"/>
      <c r="J107" s="18"/>
      <c r="K107" s="72"/>
      <c r="L107" s="18"/>
      <c r="M107" s="75"/>
    </row>
    <row r="108" spans="1:14">
      <c r="A108" s="9"/>
      <c r="B108" s="9"/>
      <c r="C108" s="10" t="s">
        <v>8</v>
      </c>
      <c r="D108" s="11"/>
      <c r="E108" s="11"/>
      <c r="F108" s="12"/>
      <c r="G108" s="11"/>
      <c r="H108" s="14"/>
      <c r="I108" s="15"/>
      <c r="J108" s="14"/>
      <c r="K108" s="15"/>
      <c r="L108" s="14"/>
      <c r="M108" s="13"/>
    </row>
    <row r="109" spans="1:14">
      <c r="A109" s="2"/>
      <c r="B109" s="2"/>
      <c r="C109" s="2" t="s">
        <v>29</v>
      </c>
      <c r="D109" s="2"/>
      <c r="E109" s="76">
        <v>0.18</v>
      </c>
      <c r="F109" s="2"/>
      <c r="G109" s="2"/>
      <c r="H109" s="2"/>
      <c r="I109" s="2"/>
      <c r="J109" s="2"/>
      <c r="K109" s="2"/>
      <c r="L109" s="2"/>
      <c r="M109" s="7"/>
    </row>
    <row r="110" spans="1:14">
      <c r="A110" s="16"/>
      <c r="B110" s="16"/>
      <c r="C110" s="17" t="s">
        <v>8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3">
        <v>5415</v>
      </c>
    </row>
    <row r="111" spans="1:14">
      <c r="L111" s="84"/>
      <c r="M111" s="84"/>
      <c r="N111" s="85"/>
    </row>
    <row r="112" spans="1:14">
      <c r="L112" s="84"/>
      <c r="M112" s="84"/>
    </row>
    <row r="113" spans="3:13" ht="21" customHeight="1">
      <c r="C113" s="169" t="s">
        <v>278</v>
      </c>
      <c r="D113" s="211" t="s">
        <v>279</v>
      </c>
      <c r="E113" s="211"/>
      <c r="F113" s="211"/>
      <c r="G113" s="211"/>
      <c r="H113" s="211"/>
      <c r="L113" s="84"/>
      <c r="M113" s="86"/>
    </row>
    <row r="114" spans="3:13" ht="21" customHeight="1">
      <c r="C114" s="169"/>
      <c r="D114" s="211" t="s">
        <v>280</v>
      </c>
      <c r="E114" s="211"/>
      <c r="F114" s="211"/>
      <c r="G114" s="211"/>
      <c r="H114" s="211"/>
    </row>
    <row r="115" spans="3:13">
      <c r="C115" s="37"/>
      <c r="D115" s="37"/>
      <c r="E115" s="37"/>
      <c r="F115" s="37"/>
      <c r="G115" s="37"/>
      <c r="H115" s="37"/>
    </row>
    <row r="116" spans="3:13">
      <c r="M116" s="85"/>
    </row>
  </sheetData>
  <mergeCells count="30">
    <mergeCell ref="K8:L8"/>
    <mergeCell ref="A58:A63"/>
    <mergeCell ref="A64:A69"/>
    <mergeCell ref="A94:A99"/>
    <mergeCell ref="A40:A43"/>
    <mergeCell ref="A25:A30"/>
    <mergeCell ref="A31:A35"/>
    <mergeCell ref="A44:A51"/>
    <mergeCell ref="A52:A57"/>
    <mergeCell ref="A36:A39"/>
    <mergeCell ref="A70:A75"/>
    <mergeCell ref="A76:A81"/>
    <mergeCell ref="A82:A87"/>
    <mergeCell ref="A88:A93"/>
    <mergeCell ref="D113:H113"/>
    <mergeCell ref="D114:H114"/>
    <mergeCell ref="A2:M2"/>
    <mergeCell ref="A3:M3"/>
    <mergeCell ref="A5:M5"/>
    <mergeCell ref="A6:M6"/>
    <mergeCell ref="A8:A9"/>
    <mergeCell ref="B8:B9"/>
    <mergeCell ref="C8:C9"/>
    <mergeCell ref="D8:D9"/>
    <mergeCell ref="E8:E9"/>
    <mergeCell ref="F8:F9"/>
    <mergeCell ref="A11:A18"/>
    <mergeCell ref="A19:A24"/>
    <mergeCell ref="G8:H8"/>
    <mergeCell ref="I8:J8"/>
  </mergeCells>
  <conditionalFormatting sqref="D14">
    <cfRule type="cellIs" dxfId="6" priority="5" stopIfTrue="1" operator="equal">
      <formula>8223.307275</formula>
    </cfRule>
  </conditionalFormatting>
  <conditionalFormatting sqref="C31:D31">
    <cfRule type="cellIs" dxfId="5" priority="3" stopIfTrue="1" operator="equal">
      <formula>8223.307275</formula>
    </cfRule>
  </conditionalFormatting>
  <conditionalFormatting sqref="C36:D36">
    <cfRule type="cellIs" dxfId="4" priority="2" stopIfTrue="1" operator="equal">
      <formula>8223.307275</formula>
    </cfRule>
  </conditionalFormatting>
  <conditionalFormatting sqref="D13">
    <cfRule type="cellIs" dxfId="3" priority="6" stopIfTrue="1" operator="equal">
      <formula>8223.307275</formula>
    </cfRule>
  </conditionalFormatting>
  <conditionalFormatting sqref="C40:D40">
    <cfRule type="cellIs" dxfId="2" priority="1" stopIfTrue="1" operator="equal">
      <formula>8223.307275</formula>
    </cfRule>
  </conditionalFormatting>
  <pageMargins left="0.31496062992125984" right="0.31496062992125984" top="0.35433070866141736" bottom="0.15748031496062992" header="0.11811023622047245" footer="0.11811023622047245"/>
  <pageSetup paperSize="9" scale="95" orientation="landscape" horizontalDpi="4294967294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"/>
  <sheetViews>
    <sheetView zoomScale="110" zoomScaleNormal="110" workbookViewId="0">
      <selection activeCell="F12" sqref="F12"/>
    </sheetView>
  </sheetViews>
  <sheetFormatPr defaultRowHeight="12.75"/>
  <cols>
    <col min="1" max="1" width="2.7109375" style="77" customWidth="1"/>
    <col min="2" max="2" width="8.7109375" style="77" customWidth="1"/>
    <col min="3" max="3" width="36.7109375" style="77" customWidth="1"/>
    <col min="4" max="4" width="7.7109375" style="77" customWidth="1"/>
    <col min="5" max="5" width="7.5703125" style="77" customWidth="1"/>
    <col min="6" max="6" width="10.85546875" style="77" customWidth="1"/>
    <col min="7" max="7" width="9.140625" style="77"/>
    <col min="8" max="8" width="12.140625" style="77" customWidth="1"/>
    <col min="9" max="9" width="9.140625" style="77"/>
    <col min="10" max="10" width="11.28515625" style="77" customWidth="1"/>
    <col min="11" max="11" width="9.7109375" style="77" customWidth="1"/>
    <col min="12" max="12" width="11.140625" style="77" customWidth="1"/>
    <col min="13" max="13" width="12.85546875" style="77" customWidth="1"/>
    <col min="14" max="14" width="16.28515625" style="77" customWidth="1"/>
    <col min="15" max="16384" width="9.140625" style="77"/>
  </cols>
  <sheetData>
    <row r="1" spans="1:13" ht="7.5" customHeight="1"/>
    <row r="2" spans="1:13" ht="15">
      <c r="A2" s="228" t="s">
        <v>255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3" ht="14.2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6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14.25">
      <c r="A5" s="224" t="s">
        <v>276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5">
      <c r="A6" s="228" t="s">
        <v>256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7" spans="1:13" ht="5.25" customHeight="1"/>
    <row r="8" spans="1:13">
      <c r="A8" s="227" t="s">
        <v>1</v>
      </c>
      <c r="B8" s="229" t="s">
        <v>37</v>
      </c>
      <c r="C8" s="231" t="s">
        <v>2</v>
      </c>
      <c r="D8" s="227" t="s">
        <v>3</v>
      </c>
      <c r="E8" s="227" t="s">
        <v>11</v>
      </c>
      <c r="F8" s="227" t="s">
        <v>4</v>
      </c>
      <c r="G8" s="226" t="s">
        <v>17</v>
      </c>
      <c r="H8" s="226"/>
      <c r="I8" s="226" t="s">
        <v>5</v>
      </c>
      <c r="J8" s="226"/>
      <c r="K8" s="227" t="s">
        <v>6</v>
      </c>
      <c r="L8" s="227"/>
      <c r="M8" s="20" t="s">
        <v>21</v>
      </c>
    </row>
    <row r="9" spans="1:13">
      <c r="A9" s="227"/>
      <c r="B9" s="230"/>
      <c r="C9" s="231"/>
      <c r="D9" s="227"/>
      <c r="E9" s="227"/>
      <c r="F9" s="227"/>
      <c r="G9" s="190" t="s">
        <v>7</v>
      </c>
      <c r="H9" s="49" t="s">
        <v>8</v>
      </c>
      <c r="I9" s="190" t="s">
        <v>7</v>
      </c>
      <c r="J9" s="49" t="s">
        <v>8</v>
      </c>
      <c r="K9" s="190" t="s">
        <v>7</v>
      </c>
      <c r="L9" s="49" t="s">
        <v>9</v>
      </c>
      <c r="M9" s="190" t="s">
        <v>10</v>
      </c>
    </row>
    <row r="10" spans="1:13">
      <c r="A10" s="191">
        <v>1</v>
      </c>
      <c r="B10" s="191">
        <v>2</v>
      </c>
      <c r="C10" s="191">
        <v>3</v>
      </c>
      <c r="D10" s="191">
        <v>4</v>
      </c>
      <c r="E10" s="191">
        <v>5</v>
      </c>
      <c r="F10" s="191">
        <v>6</v>
      </c>
      <c r="G10" s="190">
        <v>7</v>
      </c>
      <c r="H10" s="50">
        <v>8</v>
      </c>
      <c r="I10" s="190">
        <v>9</v>
      </c>
      <c r="J10" s="50">
        <v>10</v>
      </c>
      <c r="K10" s="190">
        <v>11</v>
      </c>
      <c r="L10" s="50">
        <v>12</v>
      </c>
      <c r="M10" s="190">
        <v>13</v>
      </c>
    </row>
    <row r="11" spans="1:13" ht="38.25">
      <c r="A11" s="237">
        <v>1</v>
      </c>
      <c r="B11" s="71" t="s">
        <v>51</v>
      </c>
      <c r="C11" s="46" t="s">
        <v>50</v>
      </c>
      <c r="D11" s="205" t="s">
        <v>33</v>
      </c>
      <c r="E11" s="1"/>
      <c r="F11" s="18">
        <f>F16*0.6</f>
        <v>270</v>
      </c>
      <c r="G11" s="19"/>
      <c r="H11" s="51"/>
      <c r="I11" s="19"/>
      <c r="J11" s="51"/>
      <c r="K11" s="19"/>
      <c r="L11" s="51"/>
      <c r="M11" s="51"/>
    </row>
    <row r="12" spans="1:13">
      <c r="A12" s="237"/>
      <c r="B12" s="1"/>
      <c r="C12" s="3" t="s">
        <v>12</v>
      </c>
      <c r="D12" s="19" t="s">
        <v>15</v>
      </c>
      <c r="E12" s="25">
        <v>2.1499999999999998E-2</v>
      </c>
      <c r="F12" s="4">
        <f>E12*F11</f>
        <v>5.8049999999999997</v>
      </c>
      <c r="G12" s="19"/>
      <c r="H12" s="51"/>
      <c r="I12" s="51"/>
      <c r="J12" s="51"/>
      <c r="K12" s="19"/>
      <c r="L12" s="51"/>
      <c r="M12" s="51"/>
    </row>
    <row r="13" spans="1:13" ht="27.75">
      <c r="A13" s="237"/>
      <c r="B13" s="1"/>
      <c r="C13" s="3" t="s">
        <v>59</v>
      </c>
      <c r="D13" s="1" t="s">
        <v>22</v>
      </c>
      <c r="E13" s="25">
        <v>4.8500000000000001E-2</v>
      </c>
      <c r="F13" s="4">
        <f>E13*F11</f>
        <v>13.095000000000001</v>
      </c>
      <c r="G13" s="19"/>
      <c r="H13" s="51"/>
      <c r="I13" s="19"/>
      <c r="J13" s="51"/>
      <c r="K13" s="19"/>
      <c r="L13" s="51"/>
      <c r="M13" s="51"/>
    </row>
    <row r="14" spans="1:13" ht="38.25">
      <c r="A14" s="237">
        <v>2</v>
      </c>
      <c r="B14" s="71" t="s">
        <v>53</v>
      </c>
      <c r="C14" s="52" t="s">
        <v>52</v>
      </c>
      <c r="D14" s="205" t="s">
        <v>44</v>
      </c>
      <c r="E14" s="53"/>
      <c r="F14" s="18">
        <f>F11/10</f>
        <v>27</v>
      </c>
      <c r="G14" s="19"/>
      <c r="H14" s="51"/>
      <c r="I14" s="19"/>
      <c r="J14" s="51"/>
      <c r="K14" s="19"/>
      <c r="L14" s="51"/>
      <c r="M14" s="51"/>
    </row>
    <row r="15" spans="1:13" ht="13.5">
      <c r="A15" s="237"/>
      <c r="B15" s="54"/>
      <c r="C15" s="55" t="s">
        <v>12</v>
      </c>
      <c r="D15" s="19" t="s">
        <v>15</v>
      </c>
      <c r="E15" s="53">
        <v>2.99</v>
      </c>
      <c r="F15" s="40">
        <f>E15*F14</f>
        <v>80.73</v>
      </c>
      <c r="G15" s="19"/>
      <c r="H15" s="51"/>
      <c r="I15" s="51"/>
      <c r="J15" s="51"/>
      <c r="K15" s="19"/>
      <c r="L15" s="51"/>
      <c r="M15" s="51"/>
    </row>
    <row r="16" spans="1:13" ht="38.25">
      <c r="A16" s="237">
        <v>3</v>
      </c>
      <c r="B16" s="71" t="s">
        <v>204</v>
      </c>
      <c r="C16" s="46" t="s">
        <v>215</v>
      </c>
      <c r="D16" s="205" t="s">
        <v>35</v>
      </c>
      <c r="E16" s="56"/>
      <c r="F16" s="58">
        <v>450</v>
      </c>
      <c r="G16" s="48"/>
      <c r="H16" s="57"/>
      <c r="I16" s="56"/>
      <c r="J16" s="57"/>
      <c r="K16" s="56"/>
      <c r="L16" s="57"/>
      <c r="M16" s="57"/>
    </row>
    <row r="17" spans="1:13">
      <c r="A17" s="237"/>
      <c r="B17" s="1"/>
      <c r="C17" s="42" t="s">
        <v>12</v>
      </c>
      <c r="D17" s="19" t="s">
        <v>15</v>
      </c>
      <c r="E17" s="19">
        <v>0.17</v>
      </c>
      <c r="F17" s="51">
        <f>F16*E17</f>
        <v>76.5</v>
      </c>
      <c r="G17" s="19"/>
      <c r="H17" s="51"/>
      <c r="I17" s="51"/>
      <c r="J17" s="51"/>
      <c r="K17" s="19"/>
      <c r="L17" s="51"/>
      <c r="M17" s="51"/>
    </row>
    <row r="18" spans="1:13">
      <c r="A18" s="237"/>
      <c r="B18" s="1"/>
      <c r="C18" s="42" t="s">
        <v>14</v>
      </c>
      <c r="D18" s="1" t="s">
        <v>0</v>
      </c>
      <c r="E18" s="19">
        <v>8.1500000000000003E-2</v>
      </c>
      <c r="F18" s="59">
        <f>E18*F16</f>
        <v>36.675000000000004</v>
      </c>
      <c r="G18" s="19"/>
      <c r="H18" s="51"/>
      <c r="I18" s="19"/>
      <c r="J18" s="51"/>
      <c r="K18" s="51"/>
      <c r="L18" s="51"/>
      <c r="M18" s="51"/>
    </row>
    <row r="19" spans="1:13">
      <c r="A19" s="237"/>
      <c r="B19" s="1"/>
      <c r="C19" s="1" t="s">
        <v>23</v>
      </c>
      <c r="D19" s="1"/>
      <c r="E19" s="1"/>
      <c r="F19" s="4"/>
      <c r="G19" s="1"/>
      <c r="H19" s="4"/>
      <c r="I19" s="19"/>
      <c r="J19" s="4"/>
      <c r="K19" s="6"/>
      <c r="L19" s="4"/>
      <c r="M19" s="4"/>
    </row>
    <row r="20" spans="1:13">
      <c r="A20" s="237"/>
      <c r="B20" s="1"/>
      <c r="C20" s="3" t="s">
        <v>216</v>
      </c>
      <c r="D20" s="1" t="s">
        <v>20</v>
      </c>
      <c r="E20" s="1">
        <v>1.01</v>
      </c>
      <c r="F20" s="4">
        <f>E20*F16</f>
        <v>454.5</v>
      </c>
      <c r="G20" s="4"/>
      <c r="H20" s="4"/>
      <c r="I20" s="19"/>
      <c r="J20" s="4"/>
      <c r="K20" s="6"/>
      <c r="L20" s="4"/>
      <c r="M20" s="4"/>
    </row>
    <row r="21" spans="1:13">
      <c r="A21" s="237"/>
      <c r="B21" s="1"/>
      <c r="C21" s="42" t="s">
        <v>18</v>
      </c>
      <c r="D21" s="1" t="s">
        <v>0</v>
      </c>
      <c r="E21" s="1">
        <v>3.48E-3</v>
      </c>
      <c r="F21" s="40">
        <f>E21*F16</f>
        <v>1.5660000000000001</v>
      </c>
      <c r="G21" s="4"/>
      <c r="H21" s="40"/>
      <c r="I21" s="19"/>
      <c r="J21" s="4"/>
      <c r="K21" s="6"/>
      <c r="L21" s="4"/>
      <c r="M21" s="4"/>
    </row>
    <row r="22" spans="1:13" ht="51">
      <c r="A22" s="238">
        <v>4</v>
      </c>
      <c r="B22" s="71" t="s">
        <v>41</v>
      </c>
      <c r="C22" s="41" t="s">
        <v>207</v>
      </c>
      <c r="D22" s="205" t="s">
        <v>27</v>
      </c>
      <c r="E22" s="205"/>
      <c r="F22" s="82">
        <f>0.083*1.5*F26</f>
        <v>0.249</v>
      </c>
      <c r="G22" s="60"/>
      <c r="H22" s="61"/>
      <c r="I22" s="62"/>
      <c r="J22" s="61"/>
      <c r="K22" s="62"/>
      <c r="L22" s="61"/>
      <c r="M22" s="61"/>
    </row>
    <row r="23" spans="1:13">
      <c r="A23" s="239"/>
      <c r="B23" s="1"/>
      <c r="C23" s="42" t="s">
        <v>12</v>
      </c>
      <c r="D23" s="19" t="s">
        <v>15</v>
      </c>
      <c r="E23" s="51">
        <v>106</v>
      </c>
      <c r="F23" s="51">
        <f>F22*E23</f>
        <v>26.393999999999998</v>
      </c>
      <c r="G23" s="1"/>
      <c r="H23" s="4"/>
      <c r="I23" s="4"/>
      <c r="J23" s="4"/>
      <c r="K23" s="1"/>
      <c r="L23" s="1"/>
      <c r="M23" s="4"/>
    </row>
    <row r="24" spans="1:13">
      <c r="A24" s="239"/>
      <c r="B24" s="1"/>
      <c r="C24" s="3" t="s">
        <v>26</v>
      </c>
      <c r="D24" s="19" t="s">
        <v>0</v>
      </c>
      <c r="E24" s="1">
        <v>71.400000000000006</v>
      </c>
      <c r="F24" s="4">
        <f>E24*F22</f>
        <v>17.778600000000001</v>
      </c>
      <c r="G24" s="1"/>
      <c r="H24" s="1"/>
      <c r="I24" s="1"/>
      <c r="J24" s="1"/>
      <c r="K24" s="4"/>
      <c r="L24" s="4"/>
      <c r="M24" s="4"/>
    </row>
    <row r="25" spans="1:13">
      <c r="A25" s="239"/>
      <c r="B25" s="1"/>
      <c r="C25" s="1" t="s">
        <v>23</v>
      </c>
      <c r="D25" s="1"/>
      <c r="E25" s="40"/>
      <c r="F25" s="4"/>
      <c r="G25" s="19"/>
      <c r="H25" s="63"/>
      <c r="I25" s="19"/>
      <c r="J25" s="51"/>
      <c r="K25" s="19"/>
      <c r="L25" s="63"/>
      <c r="M25" s="4"/>
    </row>
    <row r="26" spans="1:13">
      <c r="A26" s="239"/>
      <c r="B26" s="1"/>
      <c r="C26" s="3" t="s">
        <v>56</v>
      </c>
      <c r="D26" s="19" t="s">
        <v>25</v>
      </c>
      <c r="E26" s="68" t="s">
        <v>39</v>
      </c>
      <c r="F26" s="51">
        <v>2</v>
      </c>
      <c r="G26" s="21"/>
      <c r="H26" s="21"/>
      <c r="I26" s="22"/>
      <c r="J26" s="23"/>
      <c r="K26" s="24"/>
      <c r="L26" s="24"/>
      <c r="M26" s="4"/>
    </row>
    <row r="27" spans="1:13" ht="25.5">
      <c r="A27" s="239"/>
      <c r="B27" s="1"/>
      <c r="C27" s="3" t="s">
        <v>42</v>
      </c>
      <c r="D27" s="19" t="s">
        <v>25</v>
      </c>
      <c r="E27" s="68" t="s">
        <v>39</v>
      </c>
      <c r="F27" s="51">
        <f>F26</f>
        <v>2</v>
      </c>
      <c r="G27" s="21"/>
      <c r="H27" s="21"/>
      <c r="I27" s="22"/>
      <c r="J27" s="23"/>
      <c r="K27" s="24"/>
      <c r="L27" s="24"/>
      <c r="M27" s="4"/>
    </row>
    <row r="28" spans="1:13">
      <c r="A28" s="239"/>
      <c r="B28" s="1"/>
      <c r="C28" s="3" t="s">
        <v>30</v>
      </c>
      <c r="D28" s="19" t="s">
        <v>25</v>
      </c>
      <c r="E28" s="68" t="s">
        <v>39</v>
      </c>
      <c r="F28" s="51">
        <f>F26</f>
        <v>2</v>
      </c>
      <c r="G28" s="21"/>
      <c r="H28" s="21"/>
      <c r="I28" s="22"/>
      <c r="J28" s="23"/>
      <c r="K28" s="24"/>
      <c r="L28" s="24"/>
      <c r="M28" s="4"/>
    </row>
    <row r="29" spans="1:13">
      <c r="A29" s="240"/>
      <c r="B29" s="1"/>
      <c r="C29" s="42" t="s">
        <v>18</v>
      </c>
      <c r="D29" s="19" t="s">
        <v>0</v>
      </c>
      <c r="E29" s="51">
        <v>66.099999999999994</v>
      </c>
      <c r="F29" s="51">
        <f>E29*F22</f>
        <v>16.4589</v>
      </c>
      <c r="G29" s="21"/>
      <c r="H29" s="21"/>
      <c r="I29" s="22"/>
      <c r="J29" s="23"/>
      <c r="K29" s="24"/>
      <c r="L29" s="24"/>
      <c r="M29" s="4"/>
    </row>
    <row r="30" spans="1:13" ht="51">
      <c r="A30" s="237">
        <v>5</v>
      </c>
      <c r="B30" s="71" t="s">
        <v>41</v>
      </c>
      <c r="C30" s="41" t="s">
        <v>208</v>
      </c>
      <c r="D30" s="205" t="s">
        <v>27</v>
      </c>
      <c r="E30" s="205"/>
      <c r="F30" s="82">
        <f>0.083*1*F34</f>
        <v>0.16600000000000001</v>
      </c>
      <c r="G30" s="60"/>
      <c r="H30" s="61"/>
      <c r="I30" s="62"/>
      <c r="J30" s="61"/>
      <c r="K30" s="62"/>
      <c r="L30" s="61"/>
      <c r="M30" s="61"/>
    </row>
    <row r="31" spans="1:13">
      <c r="A31" s="237"/>
      <c r="B31" s="1"/>
      <c r="C31" s="42" t="s">
        <v>12</v>
      </c>
      <c r="D31" s="19" t="s">
        <v>15</v>
      </c>
      <c r="E31" s="51">
        <v>106</v>
      </c>
      <c r="F31" s="51">
        <f>F30*E31</f>
        <v>17.596</v>
      </c>
      <c r="G31" s="1"/>
      <c r="H31" s="4"/>
      <c r="I31" s="4"/>
      <c r="J31" s="4"/>
      <c r="K31" s="1"/>
      <c r="L31" s="1"/>
      <c r="M31" s="4"/>
    </row>
    <row r="32" spans="1:13">
      <c r="A32" s="237"/>
      <c r="B32" s="1"/>
      <c r="C32" s="3" t="s">
        <v>26</v>
      </c>
      <c r="D32" s="19" t="s">
        <v>0</v>
      </c>
      <c r="E32" s="1">
        <v>71.400000000000006</v>
      </c>
      <c r="F32" s="4">
        <f>E32*F30</f>
        <v>11.852400000000001</v>
      </c>
      <c r="G32" s="1"/>
      <c r="H32" s="1"/>
      <c r="I32" s="1"/>
      <c r="J32" s="1"/>
      <c r="K32" s="4"/>
      <c r="L32" s="4"/>
      <c r="M32" s="4"/>
    </row>
    <row r="33" spans="1:13">
      <c r="A33" s="237"/>
      <c r="B33" s="1"/>
      <c r="C33" s="1" t="s">
        <v>23</v>
      </c>
      <c r="D33" s="1"/>
      <c r="E33" s="40"/>
      <c r="F33" s="4"/>
      <c r="G33" s="19"/>
      <c r="H33" s="63"/>
      <c r="I33" s="19"/>
      <c r="J33" s="51"/>
      <c r="K33" s="19"/>
      <c r="L33" s="63"/>
      <c r="M33" s="4"/>
    </row>
    <row r="34" spans="1:13">
      <c r="A34" s="237"/>
      <c r="B34" s="1"/>
      <c r="C34" s="3" t="s">
        <v>70</v>
      </c>
      <c r="D34" s="19" t="s">
        <v>25</v>
      </c>
      <c r="E34" s="68" t="s">
        <v>39</v>
      </c>
      <c r="F34" s="51">
        <v>2</v>
      </c>
      <c r="G34" s="21"/>
      <c r="H34" s="21"/>
      <c r="I34" s="22"/>
      <c r="J34" s="23"/>
      <c r="K34" s="24"/>
      <c r="L34" s="24"/>
      <c r="M34" s="4"/>
    </row>
    <row r="35" spans="1:13" ht="25.5">
      <c r="A35" s="237"/>
      <c r="B35" s="1"/>
      <c r="C35" s="3" t="s">
        <v>42</v>
      </c>
      <c r="D35" s="19" t="s">
        <v>25</v>
      </c>
      <c r="E35" s="68" t="s">
        <v>39</v>
      </c>
      <c r="F35" s="51">
        <f>F34</f>
        <v>2</v>
      </c>
      <c r="G35" s="21"/>
      <c r="H35" s="21"/>
      <c r="I35" s="22"/>
      <c r="J35" s="23"/>
      <c r="K35" s="24"/>
      <c r="L35" s="24"/>
      <c r="M35" s="4"/>
    </row>
    <row r="36" spans="1:13">
      <c r="A36" s="237"/>
      <c r="B36" s="1"/>
      <c r="C36" s="3" t="s">
        <v>30</v>
      </c>
      <c r="D36" s="19" t="s">
        <v>25</v>
      </c>
      <c r="E36" s="68" t="s">
        <v>39</v>
      </c>
      <c r="F36" s="51">
        <f>F34</f>
        <v>2</v>
      </c>
      <c r="G36" s="21"/>
      <c r="H36" s="21"/>
      <c r="I36" s="22"/>
      <c r="J36" s="23"/>
      <c r="K36" s="24"/>
      <c r="L36" s="24"/>
      <c r="M36" s="4"/>
    </row>
    <row r="37" spans="1:13">
      <c r="A37" s="237"/>
      <c r="B37" s="1"/>
      <c r="C37" s="42" t="s">
        <v>18</v>
      </c>
      <c r="D37" s="19" t="s">
        <v>0</v>
      </c>
      <c r="E37" s="51">
        <v>66.099999999999994</v>
      </c>
      <c r="F37" s="51">
        <f>E37*F30</f>
        <v>10.9726</v>
      </c>
      <c r="G37" s="21"/>
      <c r="H37" s="21"/>
      <c r="I37" s="22"/>
      <c r="J37" s="23"/>
      <c r="K37" s="24"/>
      <c r="L37" s="24"/>
      <c r="M37" s="4"/>
    </row>
    <row r="38" spans="1:13" ht="51">
      <c r="A38" s="237">
        <v>6</v>
      </c>
      <c r="B38" s="71" t="s">
        <v>40</v>
      </c>
      <c r="C38" s="43" t="s">
        <v>43</v>
      </c>
      <c r="D38" s="205" t="s">
        <v>34</v>
      </c>
      <c r="E38" s="205"/>
      <c r="F38" s="18">
        <f>((F34*1*1.2)+(F27*1.5*1.2))*3.14</f>
        <v>18.84</v>
      </c>
      <c r="G38" s="19"/>
      <c r="H38" s="51"/>
      <c r="I38" s="19"/>
      <c r="J38" s="51"/>
      <c r="K38" s="19"/>
      <c r="L38" s="51"/>
      <c r="M38" s="51"/>
    </row>
    <row r="39" spans="1:13">
      <c r="A39" s="237"/>
      <c r="B39" s="1"/>
      <c r="C39" s="3" t="s">
        <v>12</v>
      </c>
      <c r="D39" s="19" t="s">
        <v>15</v>
      </c>
      <c r="E39" s="1">
        <v>0.33600000000000002</v>
      </c>
      <c r="F39" s="40">
        <f>E39*F38</f>
        <v>6.3302400000000008</v>
      </c>
      <c r="G39" s="19"/>
      <c r="H39" s="51"/>
      <c r="I39" s="51"/>
      <c r="J39" s="51"/>
      <c r="K39" s="19"/>
      <c r="L39" s="51"/>
      <c r="M39" s="51"/>
    </row>
    <row r="40" spans="1:13">
      <c r="A40" s="237"/>
      <c r="B40" s="1"/>
      <c r="C40" s="3" t="s">
        <v>26</v>
      </c>
      <c r="D40" s="1" t="s">
        <v>0</v>
      </c>
      <c r="E40" s="1">
        <v>1.15E-2</v>
      </c>
      <c r="F40" s="40">
        <f>E40*F38</f>
        <v>0.21665999999999999</v>
      </c>
      <c r="G40" s="19"/>
      <c r="H40" s="51"/>
      <c r="I40" s="19"/>
      <c r="J40" s="51"/>
      <c r="K40" s="51"/>
      <c r="L40" s="51"/>
      <c r="M40" s="51"/>
    </row>
    <row r="41" spans="1:13">
      <c r="A41" s="237"/>
      <c r="B41" s="1"/>
      <c r="C41" s="1" t="s">
        <v>23</v>
      </c>
      <c r="D41" s="1"/>
      <c r="E41" s="1"/>
      <c r="F41" s="40"/>
      <c r="G41" s="19"/>
      <c r="H41" s="51"/>
      <c r="I41" s="19"/>
      <c r="J41" s="51"/>
      <c r="K41" s="19"/>
      <c r="L41" s="51"/>
      <c r="M41" s="51"/>
    </row>
    <row r="42" spans="1:13">
      <c r="A42" s="237"/>
      <c r="B42" s="1"/>
      <c r="C42" s="3" t="s">
        <v>63</v>
      </c>
      <c r="D42" s="1" t="s">
        <v>32</v>
      </c>
      <c r="E42" s="1">
        <v>2.3999999999999998E-3</v>
      </c>
      <c r="F42" s="40">
        <f>E42*F38</f>
        <v>4.5215999999999992E-2</v>
      </c>
      <c r="G42" s="51"/>
      <c r="H42" s="51"/>
      <c r="I42" s="19"/>
      <c r="J42" s="51"/>
      <c r="K42" s="19"/>
      <c r="L42" s="51"/>
      <c r="M42" s="51"/>
    </row>
    <row r="43" spans="1:13">
      <c r="A43" s="237"/>
      <c r="B43" s="1"/>
      <c r="C43" s="42" t="s">
        <v>18</v>
      </c>
      <c r="D43" s="1" t="s">
        <v>0</v>
      </c>
      <c r="E43" s="1">
        <v>2.2800000000000001E-2</v>
      </c>
      <c r="F43" s="40">
        <f>E43*F38</f>
        <v>0.42955199999999999</v>
      </c>
      <c r="G43" s="51"/>
      <c r="H43" s="51"/>
      <c r="I43" s="19"/>
      <c r="J43" s="51"/>
      <c r="K43" s="19"/>
      <c r="L43" s="51"/>
      <c r="M43" s="51"/>
    </row>
    <row r="44" spans="1:13" ht="25.5">
      <c r="A44" s="237">
        <v>7</v>
      </c>
      <c r="B44" s="71" t="s">
        <v>46</v>
      </c>
      <c r="C44" s="46" t="s">
        <v>45</v>
      </c>
      <c r="D44" s="205" t="s">
        <v>44</v>
      </c>
      <c r="E44" s="205"/>
      <c r="F44" s="58">
        <f>0.205*F16</f>
        <v>92.25</v>
      </c>
      <c r="G44" s="60"/>
      <c r="H44" s="61"/>
      <c r="I44" s="62"/>
      <c r="J44" s="61"/>
      <c r="K44" s="62"/>
      <c r="L44" s="61"/>
      <c r="M44" s="61"/>
    </row>
    <row r="45" spans="1:13">
      <c r="A45" s="237"/>
      <c r="B45" s="1"/>
      <c r="C45" s="42" t="s">
        <v>12</v>
      </c>
      <c r="D45" s="19" t="s">
        <v>15</v>
      </c>
      <c r="E45" s="51">
        <v>1.8</v>
      </c>
      <c r="F45" s="51">
        <f>F44*E45</f>
        <v>166.05</v>
      </c>
      <c r="G45" s="1"/>
      <c r="H45" s="4"/>
      <c r="I45" s="4"/>
      <c r="J45" s="4"/>
      <c r="K45" s="1"/>
      <c r="L45" s="1"/>
      <c r="M45" s="4"/>
    </row>
    <row r="46" spans="1:13">
      <c r="A46" s="237"/>
      <c r="B46" s="1"/>
      <c r="C46" s="1" t="s">
        <v>23</v>
      </c>
      <c r="D46" s="1"/>
      <c r="E46" s="40"/>
      <c r="F46" s="4"/>
      <c r="G46" s="19"/>
      <c r="H46" s="63"/>
      <c r="I46" s="19"/>
      <c r="J46" s="51"/>
      <c r="K46" s="19"/>
      <c r="L46" s="63"/>
      <c r="M46" s="4"/>
    </row>
    <row r="47" spans="1:13" ht="18.75">
      <c r="A47" s="237"/>
      <c r="B47" s="1"/>
      <c r="C47" s="42" t="s">
        <v>24</v>
      </c>
      <c r="D47" s="1" t="s">
        <v>44</v>
      </c>
      <c r="E47" s="51">
        <v>1.1000000000000001</v>
      </c>
      <c r="F47" s="51">
        <f>F44*E47</f>
        <v>101.47500000000001</v>
      </c>
      <c r="G47" s="21"/>
      <c r="H47" s="21"/>
      <c r="I47" s="22"/>
      <c r="J47" s="23"/>
      <c r="K47" s="24"/>
      <c r="L47" s="24"/>
      <c r="M47" s="4"/>
    </row>
    <row r="48" spans="1:13" ht="38.25">
      <c r="A48" s="237">
        <v>8</v>
      </c>
      <c r="B48" s="71" t="s">
        <v>47</v>
      </c>
      <c r="C48" s="41" t="s">
        <v>61</v>
      </c>
      <c r="D48" s="78" t="s">
        <v>55</v>
      </c>
      <c r="E48" s="79"/>
      <c r="F48" s="83">
        <f>F11-F44</f>
        <v>177.75</v>
      </c>
      <c r="G48" s="78"/>
      <c r="H48" s="80"/>
      <c r="I48" s="78"/>
      <c r="J48" s="68"/>
      <c r="K48" s="78"/>
      <c r="L48" s="80"/>
      <c r="M48" s="68"/>
    </row>
    <row r="49" spans="1:13">
      <c r="A49" s="237"/>
      <c r="B49" s="71"/>
      <c r="C49" s="3" t="s">
        <v>62</v>
      </c>
      <c r="D49" s="1" t="s">
        <v>22</v>
      </c>
      <c r="E49" s="1">
        <v>9.2099999999999994E-3</v>
      </c>
      <c r="F49" s="4">
        <f>E49*F48</f>
        <v>1.6370775</v>
      </c>
      <c r="G49" s="1"/>
      <c r="H49" s="4"/>
      <c r="I49" s="1"/>
      <c r="J49" s="4"/>
      <c r="K49" s="4"/>
      <c r="L49" s="4"/>
      <c r="M49" s="4"/>
    </row>
    <row r="50" spans="1:13" ht="21">
      <c r="A50" s="237">
        <v>9</v>
      </c>
      <c r="B50" s="71" t="s">
        <v>28</v>
      </c>
      <c r="C50" s="46" t="s">
        <v>54</v>
      </c>
      <c r="D50" s="205" t="s">
        <v>33</v>
      </c>
      <c r="E50" s="56"/>
      <c r="F50" s="18">
        <f>F48/10</f>
        <v>17.774999999999999</v>
      </c>
      <c r="G50" s="56"/>
      <c r="H50" s="57"/>
      <c r="I50" s="56"/>
      <c r="J50" s="57"/>
      <c r="K50" s="56"/>
      <c r="L50" s="57"/>
      <c r="M50" s="57"/>
    </row>
    <row r="51" spans="1:13">
      <c r="A51" s="237"/>
      <c r="B51" s="1"/>
      <c r="C51" s="42" t="s">
        <v>12</v>
      </c>
      <c r="D51" s="19" t="s">
        <v>15</v>
      </c>
      <c r="E51" s="19">
        <v>1.43</v>
      </c>
      <c r="F51" s="51">
        <f>E51*F50</f>
        <v>25.418249999999997</v>
      </c>
      <c r="G51" s="19"/>
      <c r="H51" s="51"/>
      <c r="I51" s="51"/>
      <c r="J51" s="51"/>
      <c r="K51" s="19"/>
      <c r="L51" s="51"/>
      <c r="M51" s="51"/>
    </row>
    <row r="52" spans="1:13" ht="51">
      <c r="A52" s="237">
        <v>10</v>
      </c>
      <c r="B52" s="71" t="s">
        <v>64</v>
      </c>
      <c r="C52" s="46" t="s">
        <v>65</v>
      </c>
      <c r="D52" s="205" t="s">
        <v>33</v>
      </c>
      <c r="E52" s="56"/>
      <c r="F52" s="18">
        <f>F44</f>
        <v>92.25</v>
      </c>
      <c r="G52" s="56"/>
      <c r="H52" s="57"/>
      <c r="I52" s="56"/>
      <c r="J52" s="57"/>
      <c r="K52" s="56"/>
      <c r="L52" s="57"/>
      <c r="M52" s="57"/>
    </row>
    <row r="53" spans="1:13">
      <c r="A53" s="237"/>
      <c r="B53" s="192"/>
      <c r="C53" s="42" t="s">
        <v>12</v>
      </c>
      <c r="D53" s="1" t="s">
        <v>15</v>
      </c>
      <c r="E53" s="1">
        <v>2.7E-2</v>
      </c>
      <c r="F53" s="4">
        <f>E53*F52</f>
        <v>2.4907499999999998</v>
      </c>
      <c r="G53" s="3"/>
      <c r="H53" s="64"/>
      <c r="I53" s="4"/>
      <c r="J53" s="4"/>
      <c r="K53" s="6"/>
      <c r="L53" s="4"/>
      <c r="M53" s="4"/>
    </row>
    <row r="54" spans="1:13" ht="27.75">
      <c r="A54" s="237"/>
      <c r="B54" s="192"/>
      <c r="C54" s="3" t="s">
        <v>59</v>
      </c>
      <c r="D54" s="1" t="s">
        <v>22</v>
      </c>
      <c r="E54" s="1">
        <v>6.0499999999999998E-2</v>
      </c>
      <c r="F54" s="40">
        <f>E54*F52</f>
        <v>5.5811250000000001</v>
      </c>
      <c r="G54" s="19"/>
      <c r="H54" s="51"/>
      <c r="I54" s="19"/>
      <c r="J54" s="51"/>
      <c r="K54" s="19"/>
      <c r="L54" s="51"/>
      <c r="M54" s="51"/>
    </row>
    <row r="55" spans="1:13">
      <c r="A55" s="237"/>
      <c r="B55" s="192"/>
      <c r="C55" s="47" t="s">
        <v>26</v>
      </c>
      <c r="D55" s="65" t="s">
        <v>0</v>
      </c>
      <c r="E55" s="1">
        <v>2.2100000000000002E-3</v>
      </c>
      <c r="F55" s="73">
        <f>E55*F52</f>
        <v>0.20387250000000001</v>
      </c>
      <c r="G55" s="65"/>
      <c r="H55" s="66"/>
      <c r="I55" s="67"/>
      <c r="J55" s="66"/>
      <c r="K55" s="66"/>
      <c r="L55" s="66"/>
      <c r="M55" s="66"/>
    </row>
    <row r="56" spans="1:13" ht="26.25" thickBot="1">
      <c r="A56" s="237"/>
      <c r="B56" s="192"/>
      <c r="C56" s="3" t="s">
        <v>60</v>
      </c>
      <c r="D56" s="1" t="s">
        <v>13</v>
      </c>
      <c r="E56" s="1">
        <v>1.6</v>
      </c>
      <c r="F56" s="4">
        <f>E56*F52</f>
        <v>147.6</v>
      </c>
      <c r="G56" s="19"/>
      <c r="H56" s="51"/>
      <c r="I56" s="19"/>
      <c r="J56" s="51"/>
      <c r="K56" s="19"/>
      <c r="L56" s="51"/>
      <c r="M56" s="51"/>
    </row>
    <row r="57" spans="1:13" ht="13.5" thickBot="1">
      <c r="A57" s="92"/>
      <c r="B57" s="91"/>
      <c r="C57" s="31" t="s">
        <v>8</v>
      </c>
      <c r="D57" s="32"/>
      <c r="E57" s="32"/>
      <c r="F57" s="33"/>
      <c r="G57" s="32"/>
      <c r="H57" s="34"/>
      <c r="I57" s="35"/>
      <c r="J57" s="34"/>
      <c r="K57" s="34"/>
      <c r="L57" s="34"/>
      <c r="M57" s="34"/>
    </row>
    <row r="58" spans="1:13">
      <c r="A58" s="36"/>
      <c r="B58" s="36"/>
      <c r="C58" s="26" t="s">
        <v>16</v>
      </c>
      <c r="D58" s="27"/>
      <c r="E58" s="38">
        <v>0.05</v>
      </c>
      <c r="F58" s="27"/>
      <c r="G58" s="27"/>
      <c r="H58" s="28"/>
      <c r="I58" s="29"/>
      <c r="J58" s="28"/>
      <c r="K58" s="29"/>
      <c r="L58" s="28"/>
      <c r="M58" s="30"/>
    </row>
    <row r="59" spans="1:13">
      <c r="A59" s="9"/>
      <c r="B59" s="9"/>
      <c r="C59" s="10" t="s">
        <v>8</v>
      </c>
      <c r="D59" s="11"/>
      <c r="E59" s="11"/>
      <c r="F59" s="12"/>
      <c r="G59" s="11"/>
      <c r="H59" s="14"/>
      <c r="I59" s="15"/>
      <c r="J59" s="14"/>
      <c r="K59" s="15"/>
      <c r="L59" s="14"/>
      <c r="M59" s="13"/>
    </row>
    <row r="60" spans="1:13">
      <c r="A60" s="5"/>
      <c r="B60" s="5"/>
      <c r="C60" s="3" t="s">
        <v>31</v>
      </c>
      <c r="D60" s="1"/>
      <c r="E60" s="39" t="s">
        <v>281</v>
      </c>
      <c r="F60" s="1"/>
      <c r="G60" s="1"/>
      <c r="H60" s="1"/>
      <c r="I60" s="1"/>
      <c r="J60" s="1"/>
      <c r="K60" s="1"/>
      <c r="L60" s="1"/>
      <c r="M60" s="7"/>
    </row>
    <row r="61" spans="1:13">
      <c r="A61" s="9"/>
      <c r="B61" s="9"/>
      <c r="C61" s="10" t="s">
        <v>8</v>
      </c>
      <c r="D61" s="11"/>
      <c r="E61" s="11"/>
      <c r="F61" s="12"/>
      <c r="G61" s="11"/>
      <c r="H61" s="15"/>
      <c r="I61" s="15"/>
      <c r="J61" s="15"/>
      <c r="K61" s="15"/>
      <c r="L61" s="14"/>
      <c r="M61" s="13"/>
    </row>
    <row r="62" spans="1:13">
      <c r="A62" s="5"/>
      <c r="B62" s="5"/>
      <c r="C62" s="3" t="s">
        <v>19</v>
      </c>
      <c r="D62" s="1"/>
      <c r="E62" s="39" t="s">
        <v>281</v>
      </c>
      <c r="F62" s="6"/>
      <c r="G62" s="1"/>
      <c r="H62" s="8"/>
      <c r="I62" s="8"/>
      <c r="J62" s="8"/>
      <c r="K62" s="8"/>
      <c r="L62" s="4"/>
      <c r="M62" s="7"/>
    </row>
    <row r="63" spans="1:13">
      <c r="A63" s="9"/>
      <c r="B63" s="9"/>
      <c r="C63" s="10" t="s">
        <v>8</v>
      </c>
      <c r="D63" s="11"/>
      <c r="E63" s="11"/>
      <c r="F63" s="12"/>
      <c r="G63" s="11"/>
      <c r="H63" s="14"/>
      <c r="I63" s="15"/>
      <c r="J63" s="14"/>
      <c r="K63" s="15"/>
      <c r="L63" s="14"/>
      <c r="M63" s="13"/>
    </row>
    <row r="64" spans="1:13">
      <c r="A64" s="44"/>
      <c r="B64" s="44"/>
      <c r="C64" s="3" t="s">
        <v>36</v>
      </c>
      <c r="D64" s="192"/>
      <c r="E64" s="39">
        <v>0.03</v>
      </c>
      <c r="F64" s="74"/>
      <c r="G64" s="192"/>
      <c r="H64" s="18"/>
      <c r="I64" s="72"/>
      <c r="J64" s="18"/>
      <c r="K64" s="72"/>
      <c r="L64" s="18"/>
      <c r="M64" s="7"/>
    </row>
    <row r="65" spans="1:14">
      <c r="A65" s="9"/>
      <c r="B65" s="9"/>
      <c r="C65" s="10" t="s">
        <v>8</v>
      </c>
      <c r="D65" s="11"/>
      <c r="E65" s="11"/>
      <c r="F65" s="12"/>
      <c r="G65" s="11"/>
      <c r="H65" s="14"/>
      <c r="I65" s="15"/>
      <c r="J65" s="14"/>
      <c r="K65" s="15"/>
      <c r="L65" s="14"/>
      <c r="M65" s="13"/>
    </row>
    <row r="66" spans="1:14">
      <c r="A66" s="2"/>
      <c r="B66" s="2"/>
      <c r="C66" s="2" t="s">
        <v>29</v>
      </c>
      <c r="D66" s="2"/>
      <c r="E66" s="76">
        <v>0.18</v>
      </c>
      <c r="F66" s="2"/>
      <c r="G66" s="2"/>
      <c r="H66" s="2"/>
      <c r="I66" s="2"/>
      <c r="J66" s="2"/>
      <c r="K66" s="2"/>
      <c r="L66" s="2"/>
      <c r="M66" s="7"/>
    </row>
    <row r="67" spans="1:14">
      <c r="A67" s="16"/>
      <c r="B67" s="16"/>
      <c r="C67" s="17" t="s">
        <v>8</v>
      </c>
      <c r="D67" s="16"/>
      <c r="E67" s="16"/>
      <c r="F67" s="16"/>
      <c r="G67" s="16"/>
      <c r="H67" s="16"/>
      <c r="I67" s="16"/>
      <c r="J67" s="16"/>
      <c r="K67" s="16"/>
      <c r="L67" s="16"/>
      <c r="M67" s="13">
        <v>19017</v>
      </c>
    </row>
    <row r="68" spans="1:14">
      <c r="L68" s="84"/>
      <c r="M68" s="84"/>
      <c r="N68" s="85"/>
    </row>
    <row r="69" spans="1:14">
      <c r="L69" s="84"/>
      <c r="M69" s="84"/>
      <c r="N69" s="85"/>
    </row>
    <row r="70" spans="1:14">
      <c r="L70" s="84"/>
      <c r="M70" s="84"/>
      <c r="N70" s="85"/>
    </row>
    <row r="71" spans="1:14" ht="16.5" customHeight="1">
      <c r="L71" s="84"/>
      <c r="M71" s="84"/>
    </row>
    <row r="72" spans="1:14" ht="13.5">
      <c r="C72" s="169" t="s">
        <v>278</v>
      </c>
      <c r="D72" s="211" t="s">
        <v>279</v>
      </c>
      <c r="E72" s="211"/>
      <c r="F72" s="211"/>
      <c r="G72" s="211"/>
      <c r="H72" s="211"/>
      <c r="L72" s="84"/>
      <c r="M72" s="86"/>
    </row>
    <row r="73" spans="1:14" ht="32.25" customHeight="1">
      <c r="C73" s="169"/>
      <c r="D73" s="211" t="s">
        <v>280</v>
      </c>
      <c r="E73" s="211"/>
      <c r="F73" s="211"/>
      <c r="G73" s="211"/>
      <c r="H73" s="211"/>
    </row>
    <row r="74" spans="1:14">
      <c r="M74" s="85"/>
    </row>
  </sheetData>
  <mergeCells count="25">
    <mergeCell ref="A2:M2"/>
    <mergeCell ref="A3:M3"/>
    <mergeCell ref="A5:M5"/>
    <mergeCell ref="E8:E9"/>
    <mergeCell ref="F8:F9"/>
    <mergeCell ref="G8:H8"/>
    <mergeCell ref="I8:J8"/>
    <mergeCell ref="K8:L8"/>
    <mergeCell ref="D8:D9"/>
    <mergeCell ref="A6:M6"/>
    <mergeCell ref="D72:H72"/>
    <mergeCell ref="D73:H73"/>
    <mergeCell ref="A52:A56"/>
    <mergeCell ref="A8:A9"/>
    <mergeCell ref="B8:B9"/>
    <mergeCell ref="C8:C9"/>
    <mergeCell ref="A11:A13"/>
    <mergeCell ref="A14:A15"/>
    <mergeCell ref="A16:A21"/>
    <mergeCell ref="A30:A37"/>
    <mergeCell ref="A22:A29"/>
    <mergeCell ref="A44:A47"/>
    <mergeCell ref="A50:A51"/>
    <mergeCell ref="A38:A43"/>
    <mergeCell ref="A48:A49"/>
  </mergeCells>
  <conditionalFormatting sqref="C54:M54 B11 C11:M13">
    <cfRule type="cellIs" dxfId="1" priority="36" stopIfTrue="1" operator="equal">
      <formula>8223.307275</formula>
    </cfRule>
  </conditionalFormatting>
  <pageMargins left="0.35433070866141736" right="0.31496062992125984" top="0.6692913385826772" bottom="0.35433070866141736" header="0.11811023622047245" footer="0.11811023622047245"/>
  <pageSetup paperSize="9" scale="9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158"/>
  <sheetViews>
    <sheetView topLeftCell="A145" workbookViewId="0">
      <selection activeCell="F10" sqref="F10"/>
    </sheetView>
  </sheetViews>
  <sheetFormatPr defaultRowHeight="12.75"/>
  <cols>
    <col min="1" max="1" width="2.7109375" style="77" customWidth="1"/>
    <col min="2" max="2" width="8.7109375" style="77" customWidth="1"/>
    <col min="3" max="3" width="36.7109375" style="77" customWidth="1"/>
    <col min="4" max="4" width="7.7109375" style="77" customWidth="1"/>
    <col min="5" max="5" width="7.5703125" style="77" customWidth="1"/>
    <col min="6" max="6" width="10.85546875" style="77" customWidth="1"/>
    <col min="7" max="7" width="9.140625" style="77"/>
    <col min="8" max="8" width="12.140625" style="77" customWidth="1"/>
    <col min="9" max="9" width="9.140625" style="77"/>
    <col min="10" max="10" width="11.28515625" style="77" customWidth="1"/>
    <col min="11" max="11" width="9.7109375" style="77" customWidth="1"/>
    <col min="12" max="12" width="11.140625" style="77" customWidth="1"/>
    <col min="13" max="13" width="12.85546875" style="77" customWidth="1"/>
    <col min="14" max="14" width="16.28515625" style="77" customWidth="1"/>
    <col min="15" max="16384" width="9.140625" style="77"/>
  </cols>
  <sheetData>
    <row r="1" spans="1:14" ht="7.5" customHeight="1"/>
    <row r="2" spans="1:14" ht="15">
      <c r="A2" s="228" t="s">
        <v>255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</row>
    <row r="3" spans="1:14" ht="14.25">
      <c r="A3" s="222" t="s">
        <v>253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4" ht="14.25">
      <c r="A4" s="224" t="s">
        <v>277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4" ht="15">
      <c r="A5" s="228" t="s">
        <v>254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4" ht="5.25" customHeight="1"/>
    <row r="7" spans="1:14">
      <c r="A7" s="227" t="s">
        <v>1</v>
      </c>
      <c r="B7" s="229" t="s">
        <v>37</v>
      </c>
      <c r="C7" s="231" t="s">
        <v>2</v>
      </c>
      <c r="D7" s="227" t="s">
        <v>3</v>
      </c>
      <c r="E7" s="227" t="s">
        <v>11</v>
      </c>
      <c r="F7" s="227" t="s">
        <v>4</v>
      </c>
      <c r="G7" s="226" t="s">
        <v>17</v>
      </c>
      <c r="H7" s="226"/>
      <c r="I7" s="226" t="s">
        <v>5</v>
      </c>
      <c r="J7" s="226"/>
      <c r="K7" s="227" t="s">
        <v>6</v>
      </c>
      <c r="L7" s="227"/>
      <c r="M7" s="20" t="s">
        <v>21</v>
      </c>
    </row>
    <row r="8" spans="1:14">
      <c r="A8" s="227"/>
      <c r="B8" s="230"/>
      <c r="C8" s="231"/>
      <c r="D8" s="227"/>
      <c r="E8" s="227"/>
      <c r="F8" s="227"/>
      <c r="G8" s="202" t="s">
        <v>7</v>
      </c>
      <c r="H8" s="49" t="s">
        <v>8</v>
      </c>
      <c r="I8" s="202" t="s">
        <v>7</v>
      </c>
      <c r="J8" s="49" t="s">
        <v>8</v>
      </c>
      <c r="K8" s="202" t="s">
        <v>7</v>
      </c>
      <c r="L8" s="49" t="s">
        <v>9</v>
      </c>
      <c r="M8" s="202" t="s">
        <v>10</v>
      </c>
    </row>
    <row r="9" spans="1:14">
      <c r="A9" s="203">
        <v>1</v>
      </c>
      <c r="B9" s="203">
        <v>2</v>
      </c>
      <c r="C9" s="203">
        <v>3</v>
      </c>
      <c r="D9" s="203">
        <v>4</v>
      </c>
      <c r="E9" s="203">
        <v>5</v>
      </c>
      <c r="F9" s="203">
        <v>6</v>
      </c>
      <c r="G9" s="202">
        <v>7</v>
      </c>
      <c r="H9" s="50">
        <v>8</v>
      </c>
      <c r="I9" s="202">
        <v>9</v>
      </c>
      <c r="J9" s="50">
        <v>10</v>
      </c>
      <c r="K9" s="202">
        <v>11</v>
      </c>
      <c r="L9" s="50">
        <v>12</v>
      </c>
      <c r="M9" s="202">
        <v>13</v>
      </c>
    </row>
    <row r="10" spans="1:14" ht="38.25">
      <c r="A10" s="237">
        <v>1</v>
      </c>
      <c r="B10" s="71" t="s">
        <v>51</v>
      </c>
      <c r="C10" s="46" t="s">
        <v>50</v>
      </c>
      <c r="D10" s="205" t="s">
        <v>33</v>
      </c>
      <c r="E10" s="1"/>
      <c r="F10" s="18">
        <v>1925</v>
      </c>
      <c r="G10" s="19"/>
      <c r="H10" s="51"/>
      <c r="I10" s="19"/>
      <c r="J10" s="51"/>
      <c r="K10" s="19"/>
      <c r="L10" s="51"/>
      <c r="M10" s="51"/>
      <c r="N10" s="196"/>
    </row>
    <row r="11" spans="1:14">
      <c r="A11" s="237"/>
      <c r="B11" s="1"/>
      <c r="C11" s="3" t="s">
        <v>12</v>
      </c>
      <c r="D11" s="19" t="s">
        <v>15</v>
      </c>
      <c r="E11" s="25">
        <v>2.1499999999999998E-2</v>
      </c>
      <c r="F11" s="4">
        <f>E11*F10</f>
        <v>41.387499999999996</v>
      </c>
      <c r="G11" s="19"/>
      <c r="H11" s="51"/>
      <c r="I11" s="51"/>
      <c r="J11" s="51"/>
      <c r="K11" s="19"/>
      <c r="L11" s="51"/>
      <c r="M11" s="51"/>
    </row>
    <row r="12" spans="1:14" ht="27.75">
      <c r="A12" s="237"/>
      <c r="B12" s="1"/>
      <c r="C12" s="3" t="s">
        <v>59</v>
      </c>
      <c r="D12" s="1" t="s">
        <v>22</v>
      </c>
      <c r="E12" s="25">
        <v>4.8500000000000001E-2</v>
      </c>
      <c r="F12" s="4">
        <f>E12*F10</f>
        <v>93.362499999999997</v>
      </c>
      <c r="G12" s="19"/>
      <c r="H12" s="51"/>
      <c r="I12" s="19"/>
      <c r="J12" s="51"/>
      <c r="K12" s="19"/>
      <c r="L12" s="51"/>
      <c r="M12" s="51"/>
    </row>
    <row r="13" spans="1:14" ht="38.25">
      <c r="A13" s="237">
        <v>2</v>
      </c>
      <c r="B13" s="71" t="s">
        <v>53</v>
      </c>
      <c r="C13" s="52" t="s">
        <v>52</v>
      </c>
      <c r="D13" s="205" t="s">
        <v>44</v>
      </c>
      <c r="E13" s="53"/>
      <c r="F13" s="18">
        <v>192.01</v>
      </c>
      <c r="G13" s="19"/>
      <c r="H13" s="51"/>
      <c r="I13" s="19"/>
      <c r="J13" s="51"/>
      <c r="K13" s="19"/>
      <c r="L13" s="51"/>
      <c r="M13" s="51"/>
    </row>
    <row r="14" spans="1:14" ht="13.5">
      <c r="A14" s="237"/>
      <c r="B14" s="54"/>
      <c r="C14" s="55" t="s">
        <v>12</v>
      </c>
      <c r="D14" s="19" t="s">
        <v>15</v>
      </c>
      <c r="E14" s="53">
        <v>2.99</v>
      </c>
      <c r="F14" s="40">
        <f>E14*F13</f>
        <v>574.10990000000004</v>
      </c>
      <c r="G14" s="19"/>
      <c r="H14" s="51"/>
      <c r="I14" s="51"/>
      <c r="J14" s="51"/>
      <c r="K14" s="19"/>
      <c r="L14" s="51"/>
      <c r="M14" s="51"/>
    </row>
    <row r="15" spans="1:14" ht="38.25">
      <c r="A15" s="237">
        <v>3</v>
      </c>
      <c r="B15" s="71" t="s">
        <v>217</v>
      </c>
      <c r="C15" s="46" t="s">
        <v>218</v>
      </c>
      <c r="D15" s="205" t="s">
        <v>35</v>
      </c>
      <c r="E15" s="56"/>
      <c r="F15" s="58">
        <v>432</v>
      </c>
      <c r="G15" s="48"/>
      <c r="H15" s="57"/>
      <c r="I15" s="56"/>
      <c r="J15" s="57"/>
      <c r="K15" s="56"/>
      <c r="L15" s="57"/>
      <c r="M15" s="57"/>
    </row>
    <row r="16" spans="1:14">
      <c r="A16" s="237"/>
      <c r="B16" s="1"/>
      <c r="C16" s="42" t="s">
        <v>12</v>
      </c>
      <c r="D16" s="19" t="s">
        <v>15</v>
      </c>
      <c r="E16" s="19">
        <v>0.11899999999999999</v>
      </c>
      <c r="F16" s="51">
        <f>F15*E16</f>
        <v>51.408000000000001</v>
      </c>
      <c r="G16" s="19"/>
      <c r="H16" s="51"/>
      <c r="I16" s="51"/>
      <c r="J16" s="51"/>
      <c r="K16" s="19"/>
      <c r="L16" s="51"/>
      <c r="M16" s="51"/>
    </row>
    <row r="17" spans="1:13">
      <c r="A17" s="237"/>
      <c r="B17" s="1"/>
      <c r="C17" s="42" t="s">
        <v>14</v>
      </c>
      <c r="D17" s="1" t="s">
        <v>0</v>
      </c>
      <c r="E17" s="19">
        <v>6.7500000000000004E-2</v>
      </c>
      <c r="F17" s="59">
        <f>E17*F15</f>
        <v>29.160000000000004</v>
      </c>
      <c r="G17" s="19"/>
      <c r="H17" s="51"/>
      <c r="I17" s="19"/>
      <c r="J17" s="51"/>
      <c r="K17" s="51"/>
      <c r="L17" s="51"/>
      <c r="M17" s="51"/>
    </row>
    <row r="18" spans="1:13">
      <c r="A18" s="237"/>
      <c r="B18" s="1"/>
      <c r="C18" s="1" t="s">
        <v>23</v>
      </c>
      <c r="D18" s="1"/>
      <c r="E18" s="1"/>
      <c r="F18" s="4"/>
      <c r="G18" s="1"/>
      <c r="H18" s="4"/>
      <c r="I18" s="19"/>
      <c r="J18" s="4"/>
      <c r="K18" s="6"/>
      <c r="L18" s="4"/>
      <c r="M18" s="4"/>
    </row>
    <row r="19" spans="1:13">
      <c r="A19" s="237"/>
      <c r="B19" s="1"/>
      <c r="C19" s="3" t="s">
        <v>219</v>
      </c>
      <c r="D19" s="1" t="s">
        <v>20</v>
      </c>
      <c r="E19" s="1">
        <v>1.01</v>
      </c>
      <c r="F19" s="4">
        <f>E19*F15</f>
        <v>436.32</v>
      </c>
      <c r="G19" s="4"/>
      <c r="H19" s="4"/>
      <c r="I19" s="19"/>
      <c r="J19" s="4"/>
      <c r="K19" s="6"/>
      <c r="L19" s="4"/>
      <c r="M19" s="4"/>
    </row>
    <row r="20" spans="1:13">
      <c r="A20" s="237"/>
      <c r="B20" s="1"/>
      <c r="C20" s="42" t="s">
        <v>18</v>
      </c>
      <c r="D20" s="1" t="s">
        <v>0</v>
      </c>
      <c r="E20" s="1">
        <v>2.16E-3</v>
      </c>
      <c r="F20" s="40">
        <f>E20*F15</f>
        <v>0.93312000000000006</v>
      </c>
      <c r="G20" s="4"/>
      <c r="H20" s="40"/>
      <c r="I20" s="19"/>
      <c r="J20" s="4"/>
      <c r="K20" s="6"/>
      <c r="L20" s="4"/>
      <c r="M20" s="4"/>
    </row>
    <row r="21" spans="1:13" ht="38.25">
      <c r="A21" s="237">
        <v>4</v>
      </c>
      <c r="B21" s="71" t="s">
        <v>217</v>
      </c>
      <c r="C21" s="46" t="s">
        <v>220</v>
      </c>
      <c r="D21" s="205" t="s">
        <v>35</v>
      </c>
      <c r="E21" s="56"/>
      <c r="F21" s="58">
        <v>54</v>
      </c>
      <c r="G21" s="48"/>
      <c r="H21" s="57"/>
      <c r="I21" s="56"/>
      <c r="J21" s="57"/>
      <c r="K21" s="56"/>
      <c r="L21" s="57"/>
      <c r="M21" s="57"/>
    </row>
    <row r="22" spans="1:13">
      <c r="A22" s="237"/>
      <c r="B22" s="1"/>
      <c r="C22" s="42" t="s">
        <v>12</v>
      </c>
      <c r="D22" s="19" t="s">
        <v>15</v>
      </c>
      <c r="E22" s="19">
        <v>0.11899999999999999</v>
      </c>
      <c r="F22" s="51">
        <f>F21*E22</f>
        <v>6.4260000000000002</v>
      </c>
      <c r="G22" s="19"/>
      <c r="H22" s="51"/>
      <c r="I22" s="51"/>
      <c r="J22" s="51"/>
      <c r="K22" s="19"/>
      <c r="L22" s="51"/>
      <c r="M22" s="51"/>
    </row>
    <row r="23" spans="1:13">
      <c r="A23" s="237"/>
      <c r="B23" s="1"/>
      <c r="C23" s="42" t="s">
        <v>14</v>
      </c>
      <c r="D23" s="1" t="s">
        <v>0</v>
      </c>
      <c r="E23" s="19">
        <v>6.7500000000000004E-2</v>
      </c>
      <c r="F23" s="59">
        <f>E23*F21</f>
        <v>3.6450000000000005</v>
      </c>
      <c r="G23" s="19"/>
      <c r="H23" s="51"/>
      <c r="I23" s="19"/>
      <c r="J23" s="51"/>
      <c r="K23" s="51"/>
      <c r="L23" s="51"/>
      <c r="M23" s="51"/>
    </row>
    <row r="24" spans="1:13">
      <c r="A24" s="237"/>
      <c r="B24" s="1"/>
      <c r="C24" s="1" t="s">
        <v>23</v>
      </c>
      <c r="D24" s="1"/>
      <c r="E24" s="1"/>
      <c r="F24" s="4"/>
      <c r="G24" s="1"/>
      <c r="H24" s="4"/>
      <c r="I24" s="19"/>
      <c r="J24" s="4"/>
      <c r="K24" s="6"/>
      <c r="L24" s="4"/>
      <c r="M24" s="4"/>
    </row>
    <row r="25" spans="1:13">
      <c r="A25" s="237"/>
      <c r="B25" s="1"/>
      <c r="C25" s="3" t="s">
        <v>221</v>
      </c>
      <c r="D25" s="1" t="s">
        <v>20</v>
      </c>
      <c r="E25" s="1">
        <v>1.01</v>
      </c>
      <c r="F25" s="4">
        <f>E25*F21</f>
        <v>54.54</v>
      </c>
      <c r="G25" s="4"/>
      <c r="H25" s="4"/>
      <c r="I25" s="19"/>
      <c r="J25" s="4"/>
      <c r="K25" s="6"/>
      <c r="L25" s="4"/>
      <c r="M25" s="4"/>
    </row>
    <row r="26" spans="1:13">
      <c r="A26" s="237"/>
      <c r="B26" s="1"/>
      <c r="C26" s="42" t="s">
        <v>18</v>
      </c>
      <c r="D26" s="1" t="s">
        <v>0</v>
      </c>
      <c r="E26" s="1">
        <v>2.16E-3</v>
      </c>
      <c r="F26" s="40">
        <f>E26*F21</f>
        <v>0.11664000000000001</v>
      </c>
      <c r="G26" s="4"/>
      <c r="H26" s="40"/>
      <c r="I26" s="19"/>
      <c r="J26" s="4"/>
      <c r="K26" s="6"/>
      <c r="L26" s="4"/>
      <c r="M26" s="4"/>
    </row>
    <row r="27" spans="1:13" ht="38.25">
      <c r="A27" s="237">
        <v>5</v>
      </c>
      <c r="B27" s="71" t="s">
        <v>222</v>
      </c>
      <c r="C27" s="46" t="s">
        <v>223</v>
      </c>
      <c r="D27" s="205" t="s">
        <v>35</v>
      </c>
      <c r="E27" s="56"/>
      <c r="F27" s="58">
        <v>771</v>
      </c>
      <c r="G27" s="48"/>
      <c r="H27" s="57"/>
      <c r="I27" s="56"/>
      <c r="J27" s="57"/>
      <c r="K27" s="56"/>
      <c r="L27" s="57"/>
      <c r="M27" s="57"/>
    </row>
    <row r="28" spans="1:13">
      <c r="A28" s="237"/>
      <c r="B28" s="1"/>
      <c r="C28" s="42" t="s">
        <v>12</v>
      </c>
      <c r="D28" s="19" t="s">
        <v>15</v>
      </c>
      <c r="E28" s="19">
        <v>0.105</v>
      </c>
      <c r="F28" s="51">
        <f>F27*E28</f>
        <v>80.954999999999998</v>
      </c>
      <c r="G28" s="19"/>
      <c r="H28" s="51"/>
      <c r="I28" s="51"/>
      <c r="J28" s="51"/>
      <c r="K28" s="19"/>
      <c r="L28" s="51"/>
      <c r="M28" s="51"/>
    </row>
    <row r="29" spans="1:13">
      <c r="A29" s="237"/>
      <c r="B29" s="1"/>
      <c r="C29" s="42" t="s">
        <v>14</v>
      </c>
      <c r="D29" s="1" t="s">
        <v>0</v>
      </c>
      <c r="E29" s="19">
        <v>5.3800000000000001E-2</v>
      </c>
      <c r="F29" s="59">
        <f>E29*F27</f>
        <v>41.479799999999997</v>
      </c>
      <c r="G29" s="19"/>
      <c r="H29" s="51"/>
      <c r="I29" s="19"/>
      <c r="J29" s="51"/>
      <c r="K29" s="51"/>
      <c r="L29" s="51"/>
      <c r="M29" s="51"/>
    </row>
    <row r="30" spans="1:13">
      <c r="A30" s="237"/>
      <c r="B30" s="1"/>
      <c r="C30" s="1" t="s">
        <v>23</v>
      </c>
      <c r="D30" s="1"/>
      <c r="E30" s="1"/>
      <c r="F30" s="4"/>
      <c r="G30" s="1"/>
      <c r="H30" s="4"/>
      <c r="I30" s="19"/>
      <c r="J30" s="4"/>
      <c r="K30" s="6"/>
      <c r="L30" s="4"/>
      <c r="M30" s="4"/>
    </row>
    <row r="31" spans="1:13">
      <c r="A31" s="237"/>
      <c r="B31" s="1"/>
      <c r="C31" s="3" t="s">
        <v>224</v>
      </c>
      <c r="D31" s="1" t="s">
        <v>20</v>
      </c>
      <c r="E31" s="1">
        <v>1.01</v>
      </c>
      <c r="F31" s="4">
        <f>E31*F27</f>
        <v>778.71</v>
      </c>
      <c r="G31" s="4"/>
      <c r="H31" s="4"/>
      <c r="I31" s="19"/>
      <c r="J31" s="4"/>
      <c r="K31" s="6"/>
      <c r="L31" s="4"/>
      <c r="M31" s="4"/>
    </row>
    <row r="32" spans="1:13">
      <c r="A32" s="237"/>
      <c r="B32" s="1"/>
      <c r="C32" s="42" t="s">
        <v>18</v>
      </c>
      <c r="D32" s="1" t="s">
        <v>0</v>
      </c>
      <c r="E32" s="1">
        <v>1.1999999999999999E-3</v>
      </c>
      <c r="F32" s="40">
        <f>E32*F27</f>
        <v>0.92519999999999991</v>
      </c>
      <c r="G32" s="4"/>
      <c r="H32" s="40"/>
      <c r="I32" s="19"/>
      <c r="J32" s="4"/>
      <c r="K32" s="6"/>
      <c r="L32" s="4"/>
      <c r="M32" s="4"/>
    </row>
    <row r="33" spans="1:13" ht="38.25">
      <c r="A33" s="237">
        <v>6</v>
      </c>
      <c r="B33" s="71" t="s">
        <v>225</v>
      </c>
      <c r="C33" s="46" t="s">
        <v>226</v>
      </c>
      <c r="D33" s="205" t="s">
        <v>35</v>
      </c>
      <c r="E33" s="56"/>
      <c r="F33" s="58">
        <v>173</v>
      </c>
      <c r="G33" s="48"/>
      <c r="H33" s="57"/>
      <c r="I33" s="56"/>
      <c r="J33" s="57"/>
      <c r="K33" s="56"/>
      <c r="L33" s="57"/>
      <c r="M33" s="57"/>
    </row>
    <row r="34" spans="1:13">
      <c r="A34" s="237"/>
      <c r="B34" s="1"/>
      <c r="C34" s="42" t="s">
        <v>12</v>
      </c>
      <c r="D34" s="19" t="s">
        <v>15</v>
      </c>
      <c r="E34" s="19">
        <v>9.5899999999999999E-2</v>
      </c>
      <c r="F34" s="51">
        <f>F33*E34</f>
        <v>16.590699999999998</v>
      </c>
      <c r="G34" s="19"/>
      <c r="H34" s="51"/>
      <c r="I34" s="51"/>
      <c r="J34" s="51"/>
      <c r="K34" s="19"/>
      <c r="L34" s="51"/>
      <c r="M34" s="51"/>
    </row>
    <row r="35" spans="1:13">
      <c r="A35" s="237"/>
      <c r="B35" s="1"/>
      <c r="C35" s="42" t="s">
        <v>14</v>
      </c>
      <c r="D35" s="1" t="s">
        <v>0</v>
      </c>
      <c r="E35" s="19">
        <v>4.5199999999999997E-2</v>
      </c>
      <c r="F35" s="59">
        <f>E35*F33</f>
        <v>7.8195999999999994</v>
      </c>
      <c r="G35" s="19"/>
      <c r="H35" s="51"/>
      <c r="I35" s="19"/>
      <c r="J35" s="51"/>
      <c r="K35" s="51"/>
      <c r="L35" s="51"/>
      <c r="M35" s="51"/>
    </row>
    <row r="36" spans="1:13">
      <c r="A36" s="237"/>
      <c r="B36" s="1"/>
      <c r="C36" s="1" t="s">
        <v>23</v>
      </c>
      <c r="D36" s="1"/>
      <c r="E36" s="1"/>
      <c r="F36" s="4"/>
      <c r="G36" s="1"/>
      <c r="H36" s="4"/>
      <c r="I36" s="19"/>
      <c r="J36" s="4"/>
      <c r="K36" s="6"/>
      <c r="L36" s="4"/>
      <c r="M36" s="4"/>
    </row>
    <row r="37" spans="1:13">
      <c r="A37" s="237"/>
      <c r="B37" s="1"/>
      <c r="C37" s="3" t="s">
        <v>227</v>
      </c>
      <c r="D37" s="1" t="s">
        <v>20</v>
      </c>
      <c r="E37" s="1">
        <v>1.01</v>
      </c>
      <c r="F37" s="4">
        <f>E37*F33</f>
        <v>174.73</v>
      </c>
      <c r="G37" s="4"/>
      <c r="H37" s="4"/>
      <c r="I37" s="19"/>
      <c r="J37" s="4"/>
      <c r="K37" s="6"/>
      <c r="L37" s="4"/>
      <c r="M37" s="4"/>
    </row>
    <row r="38" spans="1:13">
      <c r="A38" s="237"/>
      <c r="B38" s="1"/>
      <c r="C38" s="42" t="s">
        <v>18</v>
      </c>
      <c r="D38" s="1" t="s">
        <v>0</v>
      </c>
      <c r="E38" s="1">
        <v>5.9999999999999995E-4</v>
      </c>
      <c r="F38" s="40">
        <f>E38*F33</f>
        <v>0.10379999999999999</v>
      </c>
      <c r="G38" s="4"/>
      <c r="H38" s="40"/>
      <c r="I38" s="19"/>
      <c r="J38" s="4"/>
      <c r="K38" s="6"/>
      <c r="L38" s="4"/>
      <c r="M38" s="4"/>
    </row>
    <row r="39" spans="1:13" ht="38.25">
      <c r="A39" s="237">
        <v>7</v>
      </c>
      <c r="B39" s="71" t="s">
        <v>225</v>
      </c>
      <c r="C39" s="46" t="s">
        <v>228</v>
      </c>
      <c r="D39" s="205" t="s">
        <v>35</v>
      </c>
      <c r="E39" s="56"/>
      <c r="F39" s="58">
        <v>186</v>
      </c>
      <c r="G39" s="48"/>
      <c r="H39" s="57"/>
      <c r="I39" s="56"/>
      <c r="J39" s="57"/>
      <c r="K39" s="56"/>
      <c r="L39" s="57"/>
      <c r="M39" s="57"/>
    </row>
    <row r="40" spans="1:13">
      <c r="A40" s="237"/>
      <c r="B40" s="1"/>
      <c r="C40" s="42" t="s">
        <v>12</v>
      </c>
      <c r="D40" s="19" t="s">
        <v>15</v>
      </c>
      <c r="E40" s="19">
        <v>9.5899999999999999E-2</v>
      </c>
      <c r="F40" s="51">
        <f>F39*E40</f>
        <v>17.837399999999999</v>
      </c>
      <c r="G40" s="19"/>
      <c r="H40" s="51"/>
      <c r="I40" s="51"/>
      <c r="J40" s="51"/>
      <c r="K40" s="19"/>
      <c r="L40" s="51"/>
      <c r="M40" s="51"/>
    </row>
    <row r="41" spans="1:13">
      <c r="A41" s="237"/>
      <c r="B41" s="1"/>
      <c r="C41" s="42" t="s">
        <v>14</v>
      </c>
      <c r="D41" s="1" t="s">
        <v>0</v>
      </c>
      <c r="E41" s="19">
        <v>4.5199999999999997E-2</v>
      </c>
      <c r="F41" s="59">
        <f>E41*F39</f>
        <v>8.4071999999999996</v>
      </c>
      <c r="G41" s="19"/>
      <c r="H41" s="51"/>
      <c r="I41" s="19"/>
      <c r="J41" s="51"/>
      <c r="K41" s="51"/>
      <c r="L41" s="51"/>
      <c r="M41" s="51"/>
    </row>
    <row r="42" spans="1:13">
      <c r="A42" s="237"/>
      <c r="B42" s="1"/>
      <c r="C42" s="1" t="s">
        <v>23</v>
      </c>
      <c r="D42" s="1"/>
      <c r="E42" s="1"/>
      <c r="F42" s="4"/>
      <c r="G42" s="1"/>
      <c r="H42" s="4"/>
      <c r="I42" s="19"/>
      <c r="J42" s="4"/>
      <c r="K42" s="6"/>
      <c r="L42" s="4"/>
      <c r="M42" s="4"/>
    </row>
    <row r="43" spans="1:13">
      <c r="A43" s="237"/>
      <c r="B43" s="1"/>
      <c r="C43" s="3" t="s">
        <v>229</v>
      </c>
      <c r="D43" s="1" t="s">
        <v>20</v>
      </c>
      <c r="E43" s="1">
        <v>1.01</v>
      </c>
      <c r="F43" s="4">
        <f>E43*F39</f>
        <v>187.86</v>
      </c>
      <c r="G43" s="4"/>
      <c r="H43" s="4"/>
      <c r="I43" s="19"/>
      <c r="J43" s="4"/>
      <c r="K43" s="6"/>
      <c r="L43" s="4"/>
      <c r="M43" s="4"/>
    </row>
    <row r="44" spans="1:13">
      <c r="A44" s="237"/>
      <c r="B44" s="1"/>
      <c r="C44" s="42" t="s">
        <v>18</v>
      </c>
      <c r="D44" s="1" t="s">
        <v>0</v>
      </c>
      <c r="E44" s="1">
        <v>5.9999999999999995E-4</v>
      </c>
      <c r="F44" s="40">
        <f>E44*F39</f>
        <v>0.11159999999999999</v>
      </c>
      <c r="G44" s="4"/>
      <c r="H44" s="40"/>
      <c r="I44" s="19"/>
      <c r="J44" s="4"/>
      <c r="K44" s="6"/>
      <c r="L44" s="4"/>
      <c r="M44" s="4"/>
    </row>
    <row r="45" spans="1:13" ht="38.25">
      <c r="A45" s="237">
        <v>8</v>
      </c>
      <c r="B45" s="71" t="s">
        <v>225</v>
      </c>
      <c r="C45" s="46" t="s">
        <v>230</v>
      </c>
      <c r="D45" s="205" t="s">
        <v>35</v>
      </c>
      <c r="E45" s="56"/>
      <c r="F45" s="58">
        <v>1645</v>
      </c>
      <c r="G45" s="48"/>
      <c r="H45" s="57"/>
      <c r="I45" s="56"/>
      <c r="J45" s="57"/>
      <c r="K45" s="56"/>
      <c r="L45" s="57"/>
      <c r="M45" s="57"/>
    </row>
    <row r="46" spans="1:13">
      <c r="A46" s="237"/>
      <c r="B46" s="1"/>
      <c r="C46" s="42" t="s">
        <v>12</v>
      </c>
      <c r="D46" s="19" t="s">
        <v>15</v>
      </c>
      <c r="E46" s="19">
        <v>9.5899999999999999E-2</v>
      </c>
      <c r="F46" s="51">
        <f>F45*E46</f>
        <v>157.75550000000001</v>
      </c>
      <c r="G46" s="19"/>
      <c r="H46" s="51"/>
      <c r="I46" s="51"/>
      <c r="J46" s="51"/>
      <c r="K46" s="19"/>
      <c r="L46" s="51"/>
      <c r="M46" s="51"/>
    </row>
    <row r="47" spans="1:13">
      <c r="A47" s="237"/>
      <c r="B47" s="1"/>
      <c r="C47" s="42" t="s">
        <v>14</v>
      </c>
      <c r="D47" s="1" t="s">
        <v>0</v>
      </c>
      <c r="E47" s="19">
        <v>4.5199999999999997E-2</v>
      </c>
      <c r="F47" s="59">
        <f>E47*F45</f>
        <v>74.353999999999999</v>
      </c>
      <c r="G47" s="19"/>
      <c r="H47" s="51"/>
      <c r="I47" s="19"/>
      <c r="J47" s="51"/>
      <c r="K47" s="51"/>
      <c r="L47" s="51"/>
      <c r="M47" s="51"/>
    </row>
    <row r="48" spans="1:13">
      <c r="A48" s="237"/>
      <c r="B48" s="1"/>
      <c r="C48" s="1" t="s">
        <v>23</v>
      </c>
      <c r="D48" s="1"/>
      <c r="E48" s="1"/>
      <c r="F48" s="4"/>
      <c r="G48" s="1"/>
      <c r="H48" s="4"/>
      <c r="I48" s="19"/>
      <c r="J48" s="4"/>
      <c r="K48" s="6"/>
      <c r="L48" s="4"/>
      <c r="M48" s="4"/>
    </row>
    <row r="49" spans="1:13">
      <c r="A49" s="237"/>
      <c r="B49" s="1"/>
      <c r="C49" s="3" t="s">
        <v>231</v>
      </c>
      <c r="D49" s="1" t="s">
        <v>20</v>
      </c>
      <c r="E49" s="1">
        <v>1.01</v>
      </c>
      <c r="F49" s="4">
        <f>E49*F45</f>
        <v>1661.45</v>
      </c>
      <c r="G49" s="4"/>
      <c r="H49" s="4"/>
      <c r="I49" s="19"/>
      <c r="J49" s="4"/>
      <c r="K49" s="6"/>
      <c r="L49" s="4"/>
      <c r="M49" s="4"/>
    </row>
    <row r="50" spans="1:13">
      <c r="A50" s="237"/>
      <c r="B50" s="1"/>
      <c r="C50" s="42" t="s">
        <v>18</v>
      </c>
      <c r="D50" s="1" t="s">
        <v>0</v>
      </c>
      <c r="E50" s="1">
        <v>5.9999999999999995E-4</v>
      </c>
      <c r="F50" s="40">
        <f>E50*F45</f>
        <v>0.98699999999999988</v>
      </c>
      <c r="G50" s="4"/>
      <c r="H50" s="40"/>
      <c r="I50" s="19"/>
      <c r="J50" s="4"/>
      <c r="K50" s="6"/>
      <c r="L50" s="4"/>
      <c r="M50" s="4"/>
    </row>
    <row r="51" spans="1:13" ht="38.25">
      <c r="A51" s="237">
        <v>9</v>
      </c>
      <c r="B51" s="71" t="s">
        <v>225</v>
      </c>
      <c r="C51" s="46" t="s">
        <v>232</v>
      </c>
      <c r="D51" s="205" t="s">
        <v>35</v>
      </c>
      <c r="E51" s="56"/>
      <c r="F51" s="58">
        <v>2105</v>
      </c>
      <c r="G51" s="48"/>
      <c r="H51" s="57"/>
      <c r="I51" s="56"/>
      <c r="J51" s="57"/>
      <c r="K51" s="56"/>
      <c r="L51" s="57"/>
      <c r="M51" s="57"/>
    </row>
    <row r="52" spans="1:13">
      <c r="A52" s="237"/>
      <c r="B52" s="1"/>
      <c r="C52" s="42" t="s">
        <v>12</v>
      </c>
      <c r="D52" s="19" t="s">
        <v>15</v>
      </c>
      <c r="E52" s="19">
        <v>9.5899999999999999E-2</v>
      </c>
      <c r="F52" s="51">
        <f>F51*E52</f>
        <v>201.86949999999999</v>
      </c>
      <c r="G52" s="19"/>
      <c r="H52" s="51"/>
      <c r="I52" s="51"/>
      <c r="J52" s="51"/>
      <c r="K52" s="19"/>
      <c r="L52" s="51"/>
      <c r="M52" s="51"/>
    </row>
    <row r="53" spans="1:13">
      <c r="A53" s="237"/>
      <c r="B53" s="1"/>
      <c r="C53" s="42" t="s">
        <v>14</v>
      </c>
      <c r="D53" s="1" t="s">
        <v>0</v>
      </c>
      <c r="E53" s="19">
        <v>4.5199999999999997E-2</v>
      </c>
      <c r="F53" s="59">
        <f>E53*F51</f>
        <v>95.146000000000001</v>
      </c>
      <c r="G53" s="19"/>
      <c r="H53" s="51"/>
      <c r="I53" s="19"/>
      <c r="J53" s="51"/>
      <c r="K53" s="51"/>
      <c r="L53" s="51"/>
      <c r="M53" s="51"/>
    </row>
    <row r="54" spans="1:13">
      <c r="A54" s="237"/>
      <c r="B54" s="1"/>
      <c r="C54" s="1" t="s">
        <v>23</v>
      </c>
      <c r="D54" s="1"/>
      <c r="E54" s="1"/>
      <c r="F54" s="4"/>
      <c r="G54" s="1"/>
      <c r="H54" s="4"/>
      <c r="I54" s="19"/>
      <c r="J54" s="4"/>
      <c r="K54" s="6"/>
      <c r="L54" s="4"/>
      <c r="M54" s="4"/>
    </row>
    <row r="55" spans="1:13">
      <c r="A55" s="237"/>
      <c r="B55" s="1"/>
      <c r="C55" s="3" t="s">
        <v>233</v>
      </c>
      <c r="D55" s="1" t="s">
        <v>20</v>
      </c>
      <c r="E55" s="1">
        <v>1.01</v>
      </c>
      <c r="F55" s="4">
        <f>E55*F51</f>
        <v>2126.0500000000002</v>
      </c>
      <c r="G55" s="4"/>
      <c r="H55" s="4"/>
      <c r="I55" s="19"/>
      <c r="J55" s="4"/>
      <c r="K55" s="6"/>
      <c r="L55" s="4"/>
      <c r="M55" s="4"/>
    </row>
    <row r="56" spans="1:13">
      <c r="A56" s="237"/>
      <c r="B56" s="1"/>
      <c r="C56" s="42" t="s">
        <v>18</v>
      </c>
      <c r="D56" s="1" t="s">
        <v>0</v>
      </c>
      <c r="E56" s="1">
        <v>5.9999999999999995E-4</v>
      </c>
      <c r="F56" s="40">
        <f>E56*F51</f>
        <v>1.2629999999999999</v>
      </c>
      <c r="G56" s="4"/>
      <c r="H56" s="40"/>
      <c r="I56" s="19"/>
      <c r="J56" s="4"/>
      <c r="K56" s="6"/>
      <c r="L56" s="4"/>
      <c r="M56" s="4"/>
    </row>
    <row r="57" spans="1:13" ht="38.25">
      <c r="A57" s="237">
        <v>10</v>
      </c>
      <c r="B57" s="71" t="s">
        <v>225</v>
      </c>
      <c r="C57" s="46" t="s">
        <v>234</v>
      </c>
      <c r="D57" s="205" t="s">
        <v>35</v>
      </c>
      <c r="E57" s="56"/>
      <c r="F57" s="58">
        <v>795</v>
      </c>
      <c r="G57" s="48"/>
      <c r="H57" s="57"/>
      <c r="I57" s="56"/>
      <c r="J57" s="57"/>
      <c r="K57" s="56"/>
      <c r="L57" s="57"/>
      <c r="M57" s="57"/>
    </row>
    <row r="58" spans="1:13">
      <c r="A58" s="237"/>
      <c r="B58" s="1"/>
      <c r="C58" s="42" t="s">
        <v>12</v>
      </c>
      <c r="D58" s="19" t="s">
        <v>15</v>
      </c>
      <c r="E58" s="19">
        <v>9.5899999999999999E-2</v>
      </c>
      <c r="F58" s="51">
        <f>F57*E58</f>
        <v>76.240499999999997</v>
      </c>
      <c r="G58" s="19"/>
      <c r="H58" s="51"/>
      <c r="I58" s="51"/>
      <c r="J58" s="51"/>
      <c r="K58" s="19"/>
      <c r="L58" s="51"/>
      <c r="M58" s="51"/>
    </row>
    <row r="59" spans="1:13">
      <c r="A59" s="237"/>
      <c r="B59" s="1"/>
      <c r="C59" s="42" t="s">
        <v>14</v>
      </c>
      <c r="D59" s="1" t="s">
        <v>0</v>
      </c>
      <c r="E59" s="19">
        <v>4.5199999999999997E-2</v>
      </c>
      <c r="F59" s="59">
        <f>E59*F57</f>
        <v>35.933999999999997</v>
      </c>
      <c r="G59" s="19"/>
      <c r="H59" s="51"/>
      <c r="I59" s="19"/>
      <c r="J59" s="51"/>
      <c r="K59" s="51"/>
      <c r="L59" s="51"/>
      <c r="M59" s="51"/>
    </row>
    <row r="60" spans="1:13">
      <c r="A60" s="237"/>
      <c r="B60" s="1"/>
      <c r="C60" s="1" t="s">
        <v>23</v>
      </c>
      <c r="D60" s="1"/>
      <c r="E60" s="1"/>
      <c r="F60" s="4"/>
      <c r="G60" s="1"/>
      <c r="H60" s="4"/>
      <c r="I60" s="19"/>
      <c r="J60" s="4"/>
      <c r="K60" s="6"/>
      <c r="L60" s="4"/>
      <c r="M60" s="4"/>
    </row>
    <row r="61" spans="1:13">
      <c r="A61" s="237"/>
      <c r="B61" s="1"/>
      <c r="C61" s="3" t="s">
        <v>235</v>
      </c>
      <c r="D61" s="1" t="s">
        <v>20</v>
      </c>
      <c r="E61" s="1">
        <v>1.01</v>
      </c>
      <c r="F61" s="4">
        <f>E61*F57</f>
        <v>802.95</v>
      </c>
      <c r="G61" s="4"/>
      <c r="H61" s="4"/>
      <c r="I61" s="19"/>
      <c r="J61" s="4"/>
      <c r="K61" s="6"/>
      <c r="L61" s="4"/>
      <c r="M61" s="4"/>
    </row>
    <row r="62" spans="1:13">
      <c r="A62" s="237"/>
      <c r="B62" s="1"/>
      <c r="C62" s="42" t="s">
        <v>18</v>
      </c>
      <c r="D62" s="1" t="s">
        <v>0</v>
      </c>
      <c r="E62" s="1">
        <v>5.9999999999999995E-4</v>
      </c>
      <c r="F62" s="40">
        <f>E62*F57</f>
        <v>0.47699999999999998</v>
      </c>
      <c r="G62" s="4"/>
      <c r="H62" s="40"/>
      <c r="I62" s="19"/>
      <c r="J62" s="4"/>
      <c r="K62" s="6"/>
      <c r="L62" s="4"/>
      <c r="M62" s="4"/>
    </row>
    <row r="63" spans="1:13" ht="51">
      <c r="A63" s="237">
        <v>11</v>
      </c>
      <c r="B63" s="71" t="s">
        <v>41</v>
      </c>
      <c r="C63" s="41" t="s">
        <v>69</v>
      </c>
      <c r="D63" s="205" t="s">
        <v>27</v>
      </c>
      <c r="E63" s="205"/>
      <c r="F63" s="82">
        <f>0.083*1*F67</f>
        <v>8.3000000000000004E-2</v>
      </c>
      <c r="G63" s="60"/>
      <c r="H63" s="61"/>
      <c r="I63" s="62"/>
      <c r="J63" s="61"/>
      <c r="K63" s="62"/>
      <c r="L63" s="61"/>
      <c r="M63" s="61"/>
    </row>
    <row r="64" spans="1:13">
      <c r="A64" s="237"/>
      <c r="B64" s="1"/>
      <c r="C64" s="42" t="s">
        <v>12</v>
      </c>
      <c r="D64" s="19" t="s">
        <v>15</v>
      </c>
      <c r="E64" s="51">
        <v>106</v>
      </c>
      <c r="F64" s="51">
        <f>F63*E64</f>
        <v>8.798</v>
      </c>
      <c r="G64" s="1"/>
      <c r="H64" s="4"/>
      <c r="I64" s="4"/>
      <c r="J64" s="4"/>
      <c r="K64" s="1"/>
      <c r="L64" s="1"/>
      <c r="M64" s="4"/>
    </row>
    <row r="65" spans="1:13">
      <c r="A65" s="237"/>
      <c r="B65" s="1"/>
      <c r="C65" s="3" t="s">
        <v>26</v>
      </c>
      <c r="D65" s="19" t="s">
        <v>0</v>
      </c>
      <c r="E65" s="1">
        <v>71.400000000000006</v>
      </c>
      <c r="F65" s="4">
        <f>E65*F63</f>
        <v>5.9262000000000006</v>
      </c>
      <c r="G65" s="1"/>
      <c r="H65" s="1"/>
      <c r="I65" s="1"/>
      <c r="J65" s="1"/>
      <c r="K65" s="4"/>
      <c r="L65" s="4"/>
      <c r="M65" s="4"/>
    </row>
    <row r="66" spans="1:13">
      <c r="A66" s="237"/>
      <c r="B66" s="1"/>
      <c r="C66" s="1" t="s">
        <v>23</v>
      </c>
      <c r="D66" s="1"/>
      <c r="E66" s="40"/>
      <c r="F66" s="4"/>
      <c r="G66" s="19"/>
      <c r="H66" s="63"/>
      <c r="I66" s="19"/>
      <c r="J66" s="51"/>
      <c r="K66" s="19"/>
      <c r="L66" s="63"/>
      <c r="M66" s="4"/>
    </row>
    <row r="67" spans="1:13">
      <c r="A67" s="237"/>
      <c r="B67" s="1"/>
      <c r="C67" s="3" t="s">
        <v>213</v>
      </c>
      <c r="D67" s="19" t="s">
        <v>25</v>
      </c>
      <c r="E67" s="68" t="s">
        <v>39</v>
      </c>
      <c r="F67" s="51">
        <v>1</v>
      </c>
      <c r="G67" s="21"/>
      <c r="H67" s="21"/>
      <c r="I67" s="22"/>
      <c r="J67" s="23"/>
      <c r="K67" s="24"/>
      <c r="L67" s="24"/>
      <c r="M67" s="4"/>
    </row>
    <row r="68" spans="1:13" ht="25.5">
      <c r="A68" s="237"/>
      <c r="B68" s="1"/>
      <c r="C68" s="3" t="s">
        <v>42</v>
      </c>
      <c r="D68" s="19" t="s">
        <v>25</v>
      </c>
      <c r="E68" s="68" t="s">
        <v>39</v>
      </c>
      <c r="F68" s="51">
        <f>F67</f>
        <v>1</v>
      </c>
      <c r="G68" s="21"/>
      <c r="H68" s="21"/>
      <c r="I68" s="22"/>
      <c r="J68" s="23"/>
      <c r="K68" s="24"/>
      <c r="L68" s="24"/>
      <c r="M68" s="4"/>
    </row>
    <row r="69" spans="1:13">
      <c r="A69" s="237"/>
      <c r="B69" s="1"/>
      <c r="C69" s="3" t="s">
        <v>30</v>
      </c>
      <c r="D69" s="19" t="s">
        <v>25</v>
      </c>
      <c r="E69" s="68" t="s">
        <v>39</v>
      </c>
      <c r="F69" s="51">
        <f>F67</f>
        <v>1</v>
      </c>
      <c r="G69" s="21"/>
      <c r="H69" s="21"/>
      <c r="I69" s="22"/>
      <c r="J69" s="23"/>
      <c r="K69" s="24"/>
      <c r="L69" s="24"/>
      <c r="M69" s="4"/>
    </row>
    <row r="70" spans="1:13">
      <c r="A70" s="237"/>
      <c r="B70" s="1"/>
      <c r="C70" s="42" t="s">
        <v>18</v>
      </c>
      <c r="D70" s="19" t="s">
        <v>0</v>
      </c>
      <c r="E70" s="51">
        <v>66.099999999999994</v>
      </c>
      <c r="F70" s="51">
        <f>E70*F63</f>
        <v>5.4863</v>
      </c>
      <c r="G70" s="21"/>
      <c r="H70" s="21"/>
      <c r="I70" s="22"/>
      <c r="J70" s="23"/>
      <c r="K70" s="24"/>
      <c r="L70" s="24"/>
      <c r="M70" s="4"/>
    </row>
    <row r="71" spans="1:13" ht="51">
      <c r="A71" s="237">
        <v>12</v>
      </c>
      <c r="B71" s="71" t="s">
        <v>40</v>
      </c>
      <c r="C71" s="43" t="s">
        <v>43</v>
      </c>
      <c r="D71" s="205" t="s">
        <v>34</v>
      </c>
      <c r="E71" s="205"/>
      <c r="F71" s="18">
        <f>(F67*1.2)*3.14</f>
        <v>3.7679999999999998</v>
      </c>
      <c r="G71" s="19"/>
      <c r="H71" s="51"/>
      <c r="I71" s="19"/>
      <c r="J71" s="51"/>
      <c r="K71" s="19"/>
      <c r="L71" s="51"/>
      <c r="M71" s="51"/>
    </row>
    <row r="72" spans="1:13">
      <c r="A72" s="237"/>
      <c r="B72" s="1"/>
      <c r="C72" s="3" t="s">
        <v>12</v>
      </c>
      <c r="D72" s="19" t="s">
        <v>15</v>
      </c>
      <c r="E72" s="1">
        <v>0.33600000000000002</v>
      </c>
      <c r="F72" s="40">
        <f>E72*F71</f>
        <v>1.2660480000000001</v>
      </c>
      <c r="G72" s="19"/>
      <c r="H72" s="51"/>
      <c r="I72" s="51"/>
      <c r="J72" s="51"/>
      <c r="K72" s="19"/>
      <c r="L72" s="51"/>
      <c r="M72" s="51"/>
    </row>
    <row r="73" spans="1:13">
      <c r="A73" s="237"/>
      <c r="B73" s="1"/>
      <c r="C73" s="3" t="s">
        <v>26</v>
      </c>
      <c r="D73" s="1" t="s">
        <v>0</v>
      </c>
      <c r="E73" s="1">
        <v>1.15E-2</v>
      </c>
      <c r="F73" s="40">
        <f>E73*F71</f>
        <v>4.3331999999999996E-2</v>
      </c>
      <c r="G73" s="19"/>
      <c r="H73" s="51"/>
      <c r="I73" s="19"/>
      <c r="J73" s="51"/>
      <c r="K73" s="51"/>
      <c r="L73" s="51"/>
      <c r="M73" s="51"/>
    </row>
    <row r="74" spans="1:13">
      <c r="A74" s="237"/>
      <c r="B74" s="1"/>
      <c r="C74" s="1" t="s">
        <v>23</v>
      </c>
      <c r="D74" s="1"/>
      <c r="E74" s="1"/>
      <c r="F74" s="40"/>
      <c r="G74" s="19"/>
      <c r="H74" s="51"/>
      <c r="I74" s="19"/>
      <c r="J74" s="51"/>
      <c r="K74" s="19"/>
      <c r="L74" s="51"/>
      <c r="M74" s="51"/>
    </row>
    <row r="75" spans="1:13">
      <c r="A75" s="237"/>
      <c r="B75" s="1"/>
      <c r="C75" s="3" t="s">
        <v>63</v>
      </c>
      <c r="D75" s="1" t="s">
        <v>32</v>
      </c>
      <c r="E75" s="1">
        <v>2.3999999999999998E-3</v>
      </c>
      <c r="F75" s="40">
        <f>E75*F71</f>
        <v>9.0431999999999995E-3</v>
      </c>
      <c r="G75" s="51"/>
      <c r="H75" s="51"/>
      <c r="I75" s="19"/>
      <c r="J75" s="51"/>
      <c r="K75" s="19"/>
      <c r="L75" s="51"/>
      <c r="M75" s="51"/>
    </row>
    <row r="76" spans="1:13">
      <c r="A76" s="237"/>
      <c r="B76" s="1"/>
      <c r="C76" s="42" t="s">
        <v>18</v>
      </c>
      <c r="D76" s="1" t="s">
        <v>0</v>
      </c>
      <c r="E76" s="1">
        <v>2.2800000000000001E-2</v>
      </c>
      <c r="F76" s="40">
        <f>E76*F71</f>
        <v>8.5910399999999998E-2</v>
      </c>
      <c r="G76" s="51"/>
      <c r="H76" s="51"/>
      <c r="I76" s="19"/>
      <c r="J76" s="51"/>
      <c r="K76" s="19"/>
      <c r="L76" s="51"/>
      <c r="M76" s="51"/>
    </row>
    <row r="77" spans="1:13" ht="25.5">
      <c r="A77" s="237">
        <v>13</v>
      </c>
      <c r="B77" s="71" t="s">
        <v>48</v>
      </c>
      <c r="C77" s="46" t="s">
        <v>267</v>
      </c>
      <c r="D77" s="205" t="s">
        <v>25</v>
      </c>
      <c r="E77" s="205"/>
      <c r="F77" s="58">
        <v>1</v>
      </c>
      <c r="G77" s="60"/>
      <c r="H77" s="61"/>
      <c r="I77" s="62"/>
      <c r="J77" s="61"/>
      <c r="K77" s="62"/>
      <c r="L77" s="61"/>
      <c r="M77" s="61"/>
    </row>
    <row r="78" spans="1:13">
      <c r="A78" s="237"/>
      <c r="B78" s="1"/>
      <c r="C78" s="42" t="s">
        <v>12</v>
      </c>
      <c r="D78" s="1" t="s">
        <v>15</v>
      </c>
      <c r="E78" s="4">
        <v>2.29</v>
      </c>
      <c r="F78" s="4">
        <f>E78*F77</f>
        <v>2.29</v>
      </c>
      <c r="G78" s="3"/>
      <c r="H78" s="64"/>
      <c r="I78" s="4"/>
      <c r="J78" s="4"/>
      <c r="K78" s="6"/>
      <c r="L78" s="4"/>
      <c r="M78" s="4"/>
    </row>
    <row r="79" spans="1:13">
      <c r="A79" s="237"/>
      <c r="B79" s="1"/>
      <c r="C79" s="3" t="s">
        <v>26</v>
      </c>
      <c r="D79" s="65" t="s">
        <v>0</v>
      </c>
      <c r="E79" s="1">
        <v>0.09</v>
      </c>
      <c r="F79" s="66">
        <f>E79*F77</f>
        <v>0.09</v>
      </c>
      <c r="G79" s="65"/>
      <c r="H79" s="66"/>
      <c r="I79" s="67"/>
      <c r="J79" s="66"/>
      <c r="K79" s="66"/>
      <c r="L79" s="66"/>
      <c r="M79" s="66"/>
    </row>
    <row r="80" spans="1:13">
      <c r="A80" s="237"/>
      <c r="B80" s="1"/>
      <c r="C80" s="1" t="s">
        <v>23</v>
      </c>
      <c r="D80" s="65"/>
      <c r="E80" s="1"/>
      <c r="F80" s="65"/>
      <c r="G80" s="65"/>
      <c r="H80" s="66"/>
      <c r="I80" s="67"/>
      <c r="J80" s="66"/>
      <c r="K80" s="67"/>
      <c r="L80" s="66"/>
      <c r="M80" s="66"/>
    </row>
    <row r="81" spans="1:13">
      <c r="A81" s="237"/>
      <c r="B81" s="1"/>
      <c r="C81" s="47" t="s">
        <v>268</v>
      </c>
      <c r="D81" s="65" t="s">
        <v>25</v>
      </c>
      <c r="E81" s="68" t="s">
        <v>39</v>
      </c>
      <c r="F81" s="69">
        <f>F77</f>
        <v>1</v>
      </c>
      <c r="G81" s="69"/>
      <c r="H81" s="66"/>
      <c r="I81" s="67"/>
      <c r="J81" s="66"/>
      <c r="K81" s="67"/>
      <c r="L81" s="66"/>
      <c r="M81" s="66"/>
    </row>
    <row r="82" spans="1:13">
      <c r="A82" s="237"/>
      <c r="B82" s="1"/>
      <c r="C82" s="47" t="s">
        <v>18</v>
      </c>
      <c r="D82" s="65" t="s">
        <v>0</v>
      </c>
      <c r="E82" s="1">
        <v>0.68</v>
      </c>
      <c r="F82" s="65">
        <f>E82*F77</f>
        <v>0.68</v>
      </c>
      <c r="G82" s="66"/>
      <c r="H82" s="66"/>
      <c r="I82" s="67"/>
      <c r="J82" s="66"/>
      <c r="K82" s="67"/>
      <c r="L82" s="66"/>
      <c r="M82" s="66"/>
    </row>
    <row r="83" spans="1:13" ht="21">
      <c r="A83" s="237">
        <v>14</v>
      </c>
      <c r="B83" s="71" t="s">
        <v>49</v>
      </c>
      <c r="C83" s="46" t="s">
        <v>269</v>
      </c>
      <c r="D83" s="205" t="s">
        <v>25</v>
      </c>
      <c r="E83" s="205"/>
      <c r="F83" s="58">
        <v>2</v>
      </c>
      <c r="G83" s="60"/>
      <c r="H83" s="61"/>
      <c r="I83" s="62"/>
      <c r="J83" s="61"/>
      <c r="K83" s="62"/>
      <c r="L83" s="61"/>
      <c r="M83" s="61"/>
    </row>
    <row r="84" spans="1:13">
      <c r="A84" s="237"/>
      <c r="B84" s="1"/>
      <c r="C84" s="42" t="s">
        <v>12</v>
      </c>
      <c r="D84" s="65" t="s">
        <v>15</v>
      </c>
      <c r="E84" s="1">
        <v>0.62</v>
      </c>
      <c r="F84" s="66">
        <f>F83*E84</f>
        <v>1.24</v>
      </c>
      <c r="G84" s="45"/>
      <c r="H84" s="70"/>
      <c r="I84" s="66"/>
      <c r="J84" s="66"/>
      <c r="K84" s="67"/>
      <c r="L84" s="66"/>
      <c r="M84" s="66"/>
    </row>
    <row r="85" spans="1:13">
      <c r="A85" s="237"/>
      <c r="B85" s="1"/>
      <c r="C85" s="3" t="s">
        <v>26</v>
      </c>
      <c r="D85" s="65" t="s">
        <v>0</v>
      </c>
      <c r="E85" s="1">
        <v>0.41</v>
      </c>
      <c r="F85" s="66">
        <f>F83*E85</f>
        <v>0.82</v>
      </c>
      <c r="G85" s="65"/>
      <c r="H85" s="66"/>
      <c r="I85" s="67"/>
      <c r="J85" s="66"/>
      <c r="K85" s="66"/>
      <c r="L85" s="66"/>
      <c r="M85" s="66"/>
    </row>
    <row r="86" spans="1:13">
      <c r="A86" s="237"/>
      <c r="B86" s="1"/>
      <c r="C86" s="1" t="s">
        <v>23</v>
      </c>
      <c r="D86" s="65"/>
      <c r="E86" s="1"/>
      <c r="F86" s="65"/>
      <c r="G86" s="65"/>
      <c r="H86" s="66"/>
      <c r="I86" s="67"/>
      <c r="J86" s="66"/>
      <c r="K86" s="67"/>
      <c r="L86" s="66"/>
      <c r="M86" s="66"/>
    </row>
    <row r="87" spans="1:13">
      <c r="A87" s="237"/>
      <c r="B87" s="1"/>
      <c r="C87" s="47" t="s">
        <v>270</v>
      </c>
      <c r="D87" s="65" t="s">
        <v>25</v>
      </c>
      <c r="E87" s="51">
        <v>1</v>
      </c>
      <c r="F87" s="69">
        <f>E87*F83</f>
        <v>2</v>
      </c>
      <c r="G87" s="66"/>
      <c r="H87" s="66"/>
      <c r="I87" s="67"/>
      <c r="J87" s="66"/>
      <c r="K87" s="67"/>
      <c r="L87" s="66"/>
      <c r="M87" s="66"/>
    </row>
    <row r="88" spans="1:13">
      <c r="A88" s="237"/>
      <c r="B88" s="1"/>
      <c r="C88" s="47" t="s">
        <v>18</v>
      </c>
      <c r="D88" s="65" t="s">
        <v>0</v>
      </c>
      <c r="E88" s="1">
        <v>0.04</v>
      </c>
      <c r="F88" s="65">
        <f>F83*E88</f>
        <v>0.08</v>
      </c>
      <c r="G88" s="66"/>
      <c r="H88" s="66"/>
      <c r="I88" s="67"/>
      <c r="J88" s="66"/>
      <c r="K88" s="67"/>
      <c r="L88" s="66"/>
      <c r="M88" s="66"/>
    </row>
    <row r="89" spans="1:13" ht="25.5">
      <c r="A89" s="237">
        <v>15</v>
      </c>
      <c r="B89" s="71" t="s">
        <v>49</v>
      </c>
      <c r="C89" s="46" t="s">
        <v>271</v>
      </c>
      <c r="D89" s="205" t="s">
        <v>25</v>
      </c>
      <c r="E89" s="205"/>
      <c r="F89" s="58">
        <v>2</v>
      </c>
      <c r="G89" s="60"/>
      <c r="H89" s="61"/>
      <c r="I89" s="62"/>
      <c r="J89" s="61"/>
      <c r="K89" s="62"/>
      <c r="L89" s="61"/>
      <c r="M89" s="61"/>
    </row>
    <row r="90" spans="1:13">
      <c r="A90" s="237"/>
      <c r="B90" s="1"/>
      <c r="C90" s="42" t="s">
        <v>12</v>
      </c>
      <c r="D90" s="65" t="s">
        <v>15</v>
      </c>
      <c r="E90" s="1">
        <v>0.62</v>
      </c>
      <c r="F90" s="66">
        <f>F89*E90</f>
        <v>1.24</v>
      </c>
      <c r="G90" s="45"/>
      <c r="H90" s="70"/>
      <c r="I90" s="66"/>
      <c r="J90" s="66"/>
      <c r="K90" s="67"/>
      <c r="L90" s="66"/>
      <c r="M90" s="66"/>
    </row>
    <row r="91" spans="1:13">
      <c r="A91" s="237"/>
      <c r="B91" s="1"/>
      <c r="C91" s="3" t="s">
        <v>26</v>
      </c>
      <c r="D91" s="65" t="s">
        <v>0</v>
      </c>
      <c r="E91" s="1">
        <v>0.41</v>
      </c>
      <c r="F91" s="66">
        <f>F89*E91</f>
        <v>0.82</v>
      </c>
      <c r="G91" s="65"/>
      <c r="H91" s="66"/>
      <c r="I91" s="67"/>
      <c r="J91" s="66"/>
      <c r="K91" s="66"/>
      <c r="L91" s="66"/>
      <c r="M91" s="66"/>
    </row>
    <row r="92" spans="1:13">
      <c r="A92" s="237"/>
      <c r="B92" s="1"/>
      <c r="C92" s="1" t="s">
        <v>23</v>
      </c>
      <c r="D92" s="65"/>
      <c r="E92" s="1"/>
      <c r="F92" s="65"/>
      <c r="G92" s="65"/>
      <c r="H92" s="66"/>
      <c r="I92" s="67"/>
      <c r="J92" s="66"/>
      <c r="K92" s="67"/>
      <c r="L92" s="66"/>
      <c r="M92" s="66"/>
    </row>
    <row r="93" spans="1:13" ht="25.5">
      <c r="A93" s="237"/>
      <c r="B93" s="1"/>
      <c r="C93" s="47" t="s">
        <v>272</v>
      </c>
      <c r="D93" s="65" t="s">
        <v>25</v>
      </c>
      <c r="E93" s="51">
        <v>1</v>
      </c>
      <c r="F93" s="69">
        <f>E93*F89</f>
        <v>2</v>
      </c>
      <c r="G93" s="66"/>
      <c r="H93" s="66"/>
      <c r="I93" s="67"/>
      <c r="J93" s="66"/>
      <c r="K93" s="67"/>
      <c r="L93" s="66"/>
      <c r="M93" s="66"/>
    </row>
    <row r="94" spans="1:13">
      <c r="A94" s="237"/>
      <c r="B94" s="1"/>
      <c r="C94" s="47" t="s">
        <v>18</v>
      </c>
      <c r="D94" s="65" t="s">
        <v>0</v>
      </c>
      <c r="E94" s="1">
        <v>0.04</v>
      </c>
      <c r="F94" s="65">
        <f>F89*E94</f>
        <v>0.08</v>
      </c>
      <c r="G94" s="66"/>
      <c r="H94" s="66"/>
      <c r="I94" s="67"/>
      <c r="J94" s="66"/>
      <c r="K94" s="67"/>
      <c r="L94" s="66"/>
      <c r="M94" s="66"/>
    </row>
    <row r="95" spans="1:13" ht="21">
      <c r="A95" s="238">
        <v>16</v>
      </c>
      <c r="B95" s="71" t="s">
        <v>48</v>
      </c>
      <c r="C95" s="46" t="s">
        <v>273</v>
      </c>
      <c r="D95" s="205" t="s">
        <v>25</v>
      </c>
      <c r="E95" s="205"/>
      <c r="F95" s="58">
        <v>1</v>
      </c>
      <c r="G95" s="60"/>
      <c r="H95" s="61"/>
      <c r="I95" s="62"/>
      <c r="J95" s="61"/>
      <c r="K95" s="62"/>
      <c r="L95" s="61"/>
      <c r="M95" s="61"/>
    </row>
    <row r="96" spans="1:13">
      <c r="A96" s="239"/>
      <c r="B96" s="1"/>
      <c r="C96" s="42" t="s">
        <v>12</v>
      </c>
      <c r="D96" s="1" t="s">
        <v>15</v>
      </c>
      <c r="E96" s="4">
        <v>2.29</v>
      </c>
      <c r="F96" s="4">
        <f>E96*F95</f>
        <v>2.29</v>
      </c>
      <c r="G96" s="3"/>
      <c r="H96" s="64"/>
      <c r="I96" s="4"/>
      <c r="J96" s="4"/>
      <c r="K96" s="6"/>
      <c r="L96" s="4"/>
      <c r="M96" s="4"/>
    </row>
    <row r="97" spans="1:13">
      <c r="A97" s="239"/>
      <c r="B97" s="1"/>
      <c r="C97" s="3" t="s">
        <v>26</v>
      </c>
      <c r="D97" s="65" t="s">
        <v>0</v>
      </c>
      <c r="E97" s="1">
        <v>0.09</v>
      </c>
      <c r="F97" s="66">
        <f>E97*F95</f>
        <v>0.09</v>
      </c>
      <c r="G97" s="65"/>
      <c r="H97" s="66"/>
      <c r="I97" s="67"/>
      <c r="J97" s="66"/>
      <c r="K97" s="66"/>
      <c r="L97" s="66"/>
      <c r="M97" s="66"/>
    </row>
    <row r="98" spans="1:13">
      <c r="A98" s="239"/>
      <c r="B98" s="1"/>
      <c r="C98" s="1" t="s">
        <v>23</v>
      </c>
      <c r="D98" s="65"/>
      <c r="E98" s="1"/>
      <c r="F98" s="65"/>
      <c r="G98" s="65"/>
      <c r="H98" s="66"/>
      <c r="I98" s="67"/>
      <c r="J98" s="66"/>
      <c r="K98" s="67"/>
      <c r="L98" s="66"/>
      <c r="M98" s="66"/>
    </row>
    <row r="99" spans="1:13">
      <c r="A99" s="239"/>
      <c r="B99" s="1"/>
      <c r="C99" s="47" t="s">
        <v>264</v>
      </c>
      <c r="D99" s="65" t="s">
        <v>25</v>
      </c>
      <c r="E99" s="68" t="s">
        <v>39</v>
      </c>
      <c r="F99" s="69">
        <f>F95</f>
        <v>1</v>
      </c>
      <c r="G99" s="69"/>
      <c r="H99" s="66"/>
      <c r="I99" s="67"/>
      <c r="J99" s="66"/>
      <c r="K99" s="67"/>
      <c r="L99" s="66"/>
      <c r="M99" s="66"/>
    </row>
    <row r="100" spans="1:13">
      <c r="A100" s="240"/>
      <c r="B100" s="1"/>
      <c r="C100" s="47" t="s">
        <v>18</v>
      </c>
      <c r="D100" s="65" t="s">
        <v>0</v>
      </c>
      <c r="E100" s="1">
        <v>0.68</v>
      </c>
      <c r="F100" s="65">
        <f>E100*F95</f>
        <v>0.68</v>
      </c>
      <c r="G100" s="66"/>
      <c r="H100" s="66"/>
      <c r="I100" s="67"/>
      <c r="J100" s="66"/>
      <c r="K100" s="67"/>
      <c r="L100" s="66"/>
      <c r="M100" s="66"/>
    </row>
    <row r="101" spans="1:13" ht="25.5">
      <c r="A101" s="237">
        <v>17</v>
      </c>
      <c r="B101" s="71" t="s">
        <v>238</v>
      </c>
      <c r="C101" s="46" t="s">
        <v>239</v>
      </c>
      <c r="D101" s="205" t="s">
        <v>25</v>
      </c>
      <c r="E101" s="205"/>
      <c r="F101" s="18">
        <f>F105+F106+F107+F108+F109+F110+F111+F112+F113+F114+F115</f>
        <v>79</v>
      </c>
      <c r="G101" s="60"/>
      <c r="H101" s="61"/>
      <c r="I101" s="62"/>
      <c r="J101" s="61"/>
      <c r="K101" s="62"/>
      <c r="L101" s="61"/>
      <c r="M101" s="61"/>
    </row>
    <row r="102" spans="1:13">
      <c r="A102" s="237"/>
      <c r="B102" s="1"/>
      <c r="C102" s="42" t="s">
        <v>12</v>
      </c>
      <c r="D102" s="1" t="s">
        <v>15</v>
      </c>
      <c r="E102" s="40">
        <v>0.58399999999999996</v>
      </c>
      <c r="F102" s="4">
        <f>E102*F101</f>
        <v>46.135999999999996</v>
      </c>
      <c r="G102" s="3"/>
      <c r="H102" s="64"/>
      <c r="I102" s="4"/>
      <c r="J102" s="4"/>
      <c r="K102" s="6"/>
      <c r="L102" s="4"/>
      <c r="M102" s="4"/>
    </row>
    <row r="103" spans="1:13">
      <c r="A103" s="237"/>
      <c r="B103" s="1"/>
      <c r="C103" s="3" t="s">
        <v>26</v>
      </c>
      <c r="D103" s="65" t="s">
        <v>0</v>
      </c>
      <c r="E103" s="40">
        <v>0.22700000000000001</v>
      </c>
      <c r="F103" s="66">
        <f>E103*F101</f>
        <v>17.933</v>
      </c>
      <c r="G103" s="65"/>
      <c r="H103" s="66"/>
      <c r="I103" s="67"/>
      <c r="J103" s="66"/>
      <c r="K103" s="66"/>
      <c r="L103" s="66"/>
      <c r="M103" s="66"/>
    </row>
    <row r="104" spans="1:13">
      <c r="A104" s="237"/>
      <c r="B104" s="1"/>
      <c r="C104" s="1" t="s">
        <v>23</v>
      </c>
      <c r="D104" s="65"/>
      <c r="E104" s="1"/>
      <c r="F104" s="65"/>
      <c r="G104" s="65"/>
      <c r="H104" s="66"/>
      <c r="I104" s="67"/>
      <c r="J104" s="66"/>
      <c r="K104" s="67"/>
      <c r="L104" s="66"/>
      <c r="M104" s="66"/>
    </row>
    <row r="105" spans="1:13">
      <c r="A105" s="237"/>
      <c r="B105" s="1"/>
      <c r="C105" s="3" t="s">
        <v>259</v>
      </c>
      <c r="D105" s="65" t="s">
        <v>25</v>
      </c>
      <c r="E105" s="68" t="s">
        <v>39</v>
      </c>
      <c r="F105" s="66">
        <v>1</v>
      </c>
      <c r="G105" s="66"/>
      <c r="H105" s="66"/>
      <c r="I105" s="67"/>
      <c r="J105" s="66"/>
      <c r="K105" s="67"/>
      <c r="L105" s="66"/>
      <c r="M105" s="66"/>
    </row>
    <row r="106" spans="1:13">
      <c r="A106" s="237"/>
      <c r="B106" s="1"/>
      <c r="C106" s="3" t="s">
        <v>240</v>
      </c>
      <c r="D106" s="65" t="s">
        <v>25</v>
      </c>
      <c r="E106" s="68" t="s">
        <v>39</v>
      </c>
      <c r="F106" s="66">
        <v>2</v>
      </c>
      <c r="G106" s="66"/>
      <c r="H106" s="66"/>
      <c r="I106" s="67"/>
      <c r="J106" s="66"/>
      <c r="K106" s="67"/>
      <c r="L106" s="66"/>
      <c r="M106" s="66"/>
    </row>
    <row r="107" spans="1:13">
      <c r="A107" s="237"/>
      <c r="B107" s="1"/>
      <c r="C107" s="3" t="s">
        <v>241</v>
      </c>
      <c r="D107" s="65" t="s">
        <v>25</v>
      </c>
      <c r="E107" s="68" t="s">
        <v>39</v>
      </c>
      <c r="F107" s="66">
        <v>15</v>
      </c>
      <c r="G107" s="66"/>
      <c r="H107" s="66"/>
      <c r="I107" s="67"/>
      <c r="J107" s="66"/>
      <c r="K107" s="67"/>
      <c r="L107" s="66"/>
      <c r="M107" s="66"/>
    </row>
    <row r="108" spans="1:13">
      <c r="A108" s="237"/>
      <c r="B108" s="1"/>
      <c r="C108" s="3" t="s">
        <v>260</v>
      </c>
      <c r="D108" s="65" t="s">
        <v>25</v>
      </c>
      <c r="E108" s="68" t="s">
        <v>39</v>
      </c>
      <c r="F108" s="66">
        <v>2</v>
      </c>
      <c r="G108" s="66"/>
      <c r="H108" s="66"/>
      <c r="I108" s="67"/>
      <c r="J108" s="66"/>
      <c r="K108" s="67"/>
      <c r="L108" s="66"/>
      <c r="M108" s="66"/>
    </row>
    <row r="109" spans="1:13">
      <c r="A109" s="237"/>
      <c r="B109" s="1"/>
      <c r="C109" s="3" t="s">
        <v>242</v>
      </c>
      <c r="D109" s="65" t="s">
        <v>25</v>
      </c>
      <c r="E109" s="68" t="s">
        <v>39</v>
      </c>
      <c r="F109" s="66">
        <v>1</v>
      </c>
      <c r="G109" s="66"/>
      <c r="H109" s="66"/>
      <c r="I109" s="67"/>
      <c r="J109" s="66"/>
      <c r="K109" s="67"/>
      <c r="L109" s="66"/>
      <c r="M109" s="66"/>
    </row>
    <row r="110" spans="1:13">
      <c r="A110" s="237"/>
      <c r="B110" s="1"/>
      <c r="C110" s="3" t="s">
        <v>261</v>
      </c>
      <c r="D110" s="65" t="s">
        <v>25</v>
      </c>
      <c r="E110" s="68" t="s">
        <v>39</v>
      </c>
      <c r="F110" s="66">
        <v>1</v>
      </c>
      <c r="G110" s="66"/>
      <c r="H110" s="66"/>
      <c r="I110" s="67"/>
      <c r="J110" s="66"/>
      <c r="K110" s="67"/>
      <c r="L110" s="66"/>
      <c r="M110" s="66"/>
    </row>
    <row r="111" spans="1:13">
      <c r="A111" s="237"/>
      <c r="B111" s="1"/>
      <c r="C111" s="3" t="s">
        <v>243</v>
      </c>
      <c r="D111" s="65" t="s">
        <v>25</v>
      </c>
      <c r="E111" s="68" t="s">
        <v>39</v>
      </c>
      <c r="F111" s="66">
        <v>2</v>
      </c>
      <c r="G111" s="66"/>
      <c r="H111" s="66"/>
      <c r="I111" s="67"/>
      <c r="J111" s="66"/>
      <c r="K111" s="67"/>
      <c r="L111" s="66"/>
      <c r="M111" s="66"/>
    </row>
    <row r="112" spans="1:13">
      <c r="A112" s="237"/>
      <c r="B112" s="1"/>
      <c r="C112" s="3" t="s">
        <v>244</v>
      </c>
      <c r="D112" s="65" t="s">
        <v>25</v>
      </c>
      <c r="E112" s="68" t="s">
        <v>39</v>
      </c>
      <c r="F112" s="66">
        <v>29</v>
      </c>
      <c r="G112" s="66"/>
      <c r="H112" s="66"/>
      <c r="I112" s="67"/>
      <c r="J112" s="66"/>
      <c r="K112" s="67"/>
      <c r="L112" s="66"/>
      <c r="M112" s="66"/>
    </row>
    <row r="113" spans="1:13">
      <c r="A113" s="237"/>
      <c r="B113" s="1"/>
      <c r="C113" s="3" t="s">
        <v>245</v>
      </c>
      <c r="D113" s="65" t="s">
        <v>25</v>
      </c>
      <c r="E113" s="68" t="s">
        <v>39</v>
      </c>
      <c r="F113" s="66">
        <v>13</v>
      </c>
      <c r="G113" s="66"/>
      <c r="H113" s="66"/>
      <c r="I113" s="67"/>
      <c r="J113" s="66"/>
      <c r="K113" s="67"/>
      <c r="L113" s="66"/>
      <c r="M113" s="66"/>
    </row>
    <row r="114" spans="1:13">
      <c r="A114" s="237"/>
      <c r="B114" s="1"/>
      <c r="C114" s="3" t="s">
        <v>246</v>
      </c>
      <c r="D114" s="65" t="s">
        <v>25</v>
      </c>
      <c r="E114" s="68" t="s">
        <v>39</v>
      </c>
      <c r="F114" s="66">
        <v>1</v>
      </c>
      <c r="G114" s="66"/>
      <c r="H114" s="66"/>
      <c r="I114" s="67"/>
      <c r="J114" s="66"/>
      <c r="K114" s="67"/>
      <c r="L114" s="66"/>
      <c r="M114" s="66"/>
    </row>
    <row r="115" spans="1:13">
      <c r="A115" s="237"/>
      <c r="B115" s="1"/>
      <c r="C115" s="3" t="s">
        <v>247</v>
      </c>
      <c r="D115" s="65" t="s">
        <v>25</v>
      </c>
      <c r="E115" s="68" t="s">
        <v>39</v>
      </c>
      <c r="F115" s="66">
        <v>12</v>
      </c>
      <c r="G115" s="66"/>
      <c r="H115" s="66"/>
      <c r="I115" s="67"/>
      <c r="J115" s="66"/>
      <c r="K115" s="67"/>
      <c r="L115" s="66"/>
      <c r="M115" s="66"/>
    </row>
    <row r="116" spans="1:13">
      <c r="A116" s="237"/>
      <c r="B116" s="1"/>
      <c r="C116" s="42" t="s">
        <v>18</v>
      </c>
      <c r="D116" s="65" t="s">
        <v>0</v>
      </c>
      <c r="E116" s="4">
        <v>2.4E-2</v>
      </c>
      <c r="F116" s="65">
        <f>E116*F101</f>
        <v>1.8960000000000001</v>
      </c>
      <c r="G116" s="66"/>
      <c r="H116" s="66"/>
      <c r="I116" s="67"/>
      <c r="J116" s="66"/>
      <c r="K116" s="67"/>
      <c r="L116" s="66"/>
      <c r="M116" s="66"/>
    </row>
    <row r="117" spans="1:13" ht="25.5">
      <c r="A117" s="237">
        <v>18</v>
      </c>
      <c r="B117" s="71" t="s">
        <v>248</v>
      </c>
      <c r="C117" s="46" t="s">
        <v>249</v>
      </c>
      <c r="D117" s="56" t="s">
        <v>25</v>
      </c>
      <c r="E117" s="56"/>
      <c r="F117" s="58">
        <v>8</v>
      </c>
      <c r="G117" s="48"/>
      <c r="H117" s="57"/>
      <c r="I117" s="57"/>
      <c r="J117" s="57"/>
      <c r="K117" s="57"/>
      <c r="L117" s="57"/>
      <c r="M117" s="57"/>
    </row>
    <row r="118" spans="1:13">
      <c r="A118" s="237"/>
      <c r="B118" s="1"/>
      <c r="C118" s="42" t="s">
        <v>12</v>
      </c>
      <c r="D118" s="19" t="s">
        <v>15</v>
      </c>
      <c r="E118" s="19">
        <v>0.38900000000000001</v>
      </c>
      <c r="F118" s="51">
        <f>F117*E118</f>
        <v>3.1120000000000001</v>
      </c>
      <c r="G118" s="19"/>
      <c r="H118" s="51"/>
      <c r="I118" s="51"/>
      <c r="J118" s="51"/>
      <c r="K118" s="51"/>
      <c r="L118" s="51"/>
      <c r="M118" s="51"/>
    </row>
    <row r="119" spans="1:13">
      <c r="A119" s="237"/>
      <c r="B119" s="1"/>
      <c r="C119" s="3" t="s">
        <v>26</v>
      </c>
      <c r="D119" s="1" t="s">
        <v>0</v>
      </c>
      <c r="E119" s="19">
        <v>0.151</v>
      </c>
      <c r="F119" s="59">
        <f>E119*F117</f>
        <v>1.208</v>
      </c>
      <c r="G119" s="19"/>
      <c r="H119" s="51"/>
      <c r="I119" s="51"/>
      <c r="J119" s="51"/>
      <c r="K119" s="51"/>
      <c r="L119" s="51"/>
      <c r="M119" s="51"/>
    </row>
    <row r="120" spans="1:13">
      <c r="A120" s="237"/>
      <c r="B120" s="1"/>
      <c r="C120" s="1" t="s">
        <v>23</v>
      </c>
      <c r="D120" s="1"/>
      <c r="E120" s="1"/>
      <c r="F120" s="4"/>
      <c r="G120" s="1"/>
      <c r="H120" s="4"/>
      <c r="I120" s="51"/>
      <c r="J120" s="4"/>
      <c r="K120" s="4"/>
      <c r="L120" s="4"/>
      <c r="M120" s="4"/>
    </row>
    <row r="121" spans="1:13">
      <c r="A121" s="237"/>
      <c r="B121" s="1"/>
      <c r="C121" s="200" t="s">
        <v>250</v>
      </c>
      <c r="D121" s="1" t="s">
        <v>25</v>
      </c>
      <c r="E121" s="1">
        <v>1</v>
      </c>
      <c r="F121" s="4">
        <f>F117</f>
        <v>8</v>
      </c>
      <c r="G121" s="4"/>
      <c r="H121" s="4"/>
      <c r="I121" s="51"/>
      <c r="J121" s="4"/>
      <c r="K121" s="4"/>
      <c r="L121" s="4"/>
      <c r="M121" s="4"/>
    </row>
    <row r="122" spans="1:13">
      <c r="A122" s="237"/>
      <c r="B122" s="1"/>
      <c r="C122" s="42" t="s">
        <v>18</v>
      </c>
      <c r="D122" s="1" t="s">
        <v>0</v>
      </c>
      <c r="E122" s="1">
        <v>2.4E-2</v>
      </c>
      <c r="F122" s="40">
        <f>E122*F117</f>
        <v>0.192</v>
      </c>
      <c r="G122" s="4"/>
      <c r="H122" s="40"/>
      <c r="I122" s="51"/>
      <c r="J122" s="4"/>
      <c r="K122" s="4"/>
      <c r="L122" s="4"/>
      <c r="M122" s="4"/>
    </row>
    <row r="123" spans="1:13" ht="25.5">
      <c r="A123" s="237">
        <v>19</v>
      </c>
      <c r="B123" s="71" t="s">
        <v>248</v>
      </c>
      <c r="C123" s="46" t="s">
        <v>251</v>
      </c>
      <c r="D123" s="56" t="s">
        <v>25</v>
      </c>
      <c r="E123" s="56"/>
      <c r="F123" s="58">
        <v>280</v>
      </c>
      <c r="G123" s="48"/>
      <c r="H123" s="57"/>
      <c r="I123" s="57"/>
      <c r="J123" s="57"/>
      <c r="K123" s="57"/>
      <c r="L123" s="57"/>
      <c r="M123" s="57"/>
    </row>
    <row r="124" spans="1:13">
      <c r="A124" s="237"/>
      <c r="B124" s="1"/>
      <c r="C124" s="42" t="s">
        <v>12</v>
      </c>
      <c r="D124" s="19" t="s">
        <v>15</v>
      </c>
      <c r="E124" s="19">
        <v>0.38900000000000001</v>
      </c>
      <c r="F124" s="51">
        <f>F123*E124</f>
        <v>108.92</v>
      </c>
      <c r="G124" s="19"/>
      <c r="H124" s="51"/>
      <c r="I124" s="51"/>
      <c r="J124" s="51"/>
      <c r="K124" s="51"/>
      <c r="L124" s="51"/>
      <c r="M124" s="51"/>
    </row>
    <row r="125" spans="1:13">
      <c r="A125" s="237"/>
      <c r="B125" s="1"/>
      <c r="C125" s="3" t="s">
        <v>26</v>
      </c>
      <c r="D125" s="1" t="s">
        <v>0</v>
      </c>
      <c r="E125" s="19">
        <v>0.151</v>
      </c>
      <c r="F125" s="59">
        <f>E125*F123</f>
        <v>42.28</v>
      </c>
      <c r="G125" s="19"/>
      <c r="H125" s="51"/>
      <c r="I125" s="19"/>
      <c r="J125" s="51"/>
      <c r="K125" s="51"/>
      <c r="L125" s="51"/>
      <c r="M125" s="51"/>
    </row>
    <row r="126" spans="1:13">
      <c r="A126" s="237"/>
      <c r="B126" s="1"/>
      <c r="C126" s="1" t="s">
        <v>23</v>
      </c>
      <c r="D126" s="1"/>
      <c r="E126" s="1"/>
      <c r="F126" s="4"/>
      <c r="G126" s="1"/>
      <c r="H126" s="4"/>
      <c r="I126" s="19"/>
      <c r="J126" s="4"/>
      <c r="K126" s="6"/>
      <c r="L126" s="4"/>
      <c r="M126" s="4"/>
    </row>
    <row r="127" spans="1:13">
      <c r="A127" s="237"/>
      <c r="B127" s="1"/>
      <c r="C127" s="200" t="s">
        <v>252</v>
      </c>
      <c r="D127" s="1" t="s">
        <v>25</v>
      </c>
      <c r="E127" s="1">
        <v>1</v>
      </c>
      <c r="F127" s="4">
        <f>E127*F123</f>
        <v>280</v>
      </c>
      <c r="G127" s="4"/>
      <c r="H127" s="4"/>
      <c r="I127" s="19"/>
      <c r="J127" s="4"/>
      <c r="K127" s="6"/>
      <c r="L127" s="4"/>
      <c r="M127" s="4"/>
    </row>
    <row r="128" spans="1:13">
      <c r="A128" s="237"/>
      <c r="B128" s="1"/>
      <c r="C128" s="42" t="s">
        <v>18</v>
      </c>
      <c r="D128" s="1" t="s">
        <v>0</v>
      </c>
      <c r="E128" s="1">
        <v>2.4E-2</v>
      </c>
      <c r="F128" s="40">
        <f>E128*F123</f>
        <v>6.72</v>
      </c>
      <c r="G128" s="4"/>
      <c r="H128" s="40"/>
      <c r="I128" s="19"/>
      <c r="J128" s="4"/>
      <c r="K128" s="6"/>
      <c r="L128" s="4"/>
      <c r="M128" s="4"/>
    </row>
    <row r="129" spans="1:13" ht="25.5">
      <c r="A129" s="237">
        <v>20</v>
      </c>
      <c r="B129" s="71" t="s">
        <v>46</v>
      </c>
      <c r="C129" s="46" t="s">
        <v>45</v>
      </c>
      <c r="D129" s="205" t="s">
        <v>44</v>
      </c>
      <c r="E129" s="205"/>
      <c r="F129" s="58">
        <v>884</v>
      </c>
      <c r="G129" s="60"/>
      <c r="H129" s="61"/>
      <c r="I129" s="62"/>
      <c r="J129" s="61"/>
      <c r="K129" s="62"/>
      <c r="L129" s="61"/>
      <c r="M129" s="61"/>
    </row>
    <row r="130" spans="1:13">
      <c r="A130" s="237"/>
      <c r="B130" s="1"/>
      <c r="C130" s="42" t="s">
        <v>12</v>
      </c>
      <c r="D130" s="19" t="s">
        <v>15</v>
      </c>
      <c r="E130" s="51">
        <v>1.8</v>
      </c>
      <c r="F130" s="51">
        <f>F129*E130</f>
        <v>1591.2</v>
      </c>
      <c r="G130" s="1"/>
      <c r="H130" s="4"/>
      <c r="I130" s="4"/>
      <c r="J130" s="4"/>
      <c r="K130" s="1"/>
      <c r="L130" s="1"/>
      <c r="M130" s="4"/>
    </row>
    <row r="131" spans="1:13">
      <c r="A131" s="237"/>
      <c r="B131" s="1"/>
      <c r="C131" s="1" t="s">
        <v>23</v>
      </c>
      <c r="D131" s="1"/>
      <c r="E131" s="40"/>
      <c r="F131" s="4"/>
      <c r="G131" s="19"/>
      <c r="H131" s="63"/>
      <c r="I131" s="19"/>
      <c r="J131" s="51"/>
      <c r="K131" s="19"/>
      <c r="L131" s="63"/>
      <c r="M131" s="4"/>
    </row>
    <row r="132" spans="1:13" ht="18.75">
      <c r="A132" s="237"/>
      <c r="B132" s="1"/>
      <c r="C132" s="42" t="s">
        <v>24</v>
      </c>
      <c r="D132" s="1" t="s">
        <v>44</v>
      </c>
      <c r="E132" s="51">
        <v>1.1000000000000001</v>
      </c>
      <c r="F132" s="51">
        <f>F129*E132</f>
        <v>972.40000000000009</v>
      </c>
      <c r="G132" s="21"/>
      <c r="H132" s="21"/>
      <c r="I132" s="22"/>
      <c r="J132" s="23"/>
      <c r="K132" s="24"/>
      <c r="L132" s="24"/>
      <c r="M132" s="4"/>
    </row>
    <row r="133" spans="1:13" ht="38.25">
      <c r="A133" s="237">
        <v>21</v>
      </c>
      <c r="B133" s="71" t="s">
        <v>47</v>
      </c>
      <c r="C133" s="41" t="s">
        <v>61</v>
      </c>
      <c r="D133" s="78" t="s">
        <v>55</v>
      </c>
      <c r="E133" s="79"/>
      <c r="F133" s="83">
        <f>F10-F129</f>
        <v>1041</v>
      </c>
      <c r="G133" s="78"/>
      <c r="H133" s="80"/>
      <c r="I133" s="78"/>
      <c r="J133" s="68"/>
      <c r="K133" s="78"/>
      <c r="L133" s="80"/>
      <c r="M133" s="68"/>
    </row>
    <row r="134" spans="1:13">
      <c r="A134" s="237"/>
      <c r="B134" s="71"/>
      <c r="C134" s="3" t="s">
        <v>62</v>
      </c>
      <c r="D134" s="1" t="s">
        <v>22</v>
      </c>
      <c r="E134" s="1">
        <v>9.2099999999999994E-3</v>
      </c>
      <c r="F134" s="4">
        <f>E134*F133</f>
        <v>9.5876099999999997</v>
      </c>
      <c r="G134" s="1"/>
      <c r="H134" s="4"/>
      <c r="I134" s="1"/>
      <c r="J134" s="4"/>
      <c r="K134" s="4"/>
      <c r="L134" s="4"/>
      <c r="M134" s="4"/>
    </row>
    <row r="135" spans="1:13" ht="21">
      <c r="A135" s="237">
        <v>22</v>
      </c>
      <c r="B135" s="71" t="s">
        <v>28</v>
      </c>
      <c r="C135" s="46" t="s">
        <v>54</v>
      </c>
      <c r="D135" s="205" t="s">
        <v>33</v>
      </c>
      <c r="E135" s="56"/>
      <c r="F135" s="18">
        <f>F133/10</f>
        <v>104.1</v>
      </c>
      <c r="G135" s="56"/>
      <c r="H135" s="57"/>
      <c r="I135" s="56"/>
      <c r="J135" s="57"/>
      <c r="K135" s="56"/>
      <c r="L135" s="57"/>
      <c r="M135" s="57"/>
    </row>
    <row r="136" spans="1:13">
      <c r="A136" s="237"/>
      <c r="B136" s="1"/>
      <c r="C136" s="42" t="s">
        <v>12</v>
      </c>
      <c r="D136" s="19" t="s">
        <v>15</v>
      </c>
      <c r="E136" s="19">
        <v>1.43</v>
      </c>
      <c r="F136" s="51">
        <f>E136*F135</f>
        <v>148.863</v>
      </c>
      <c r="G136" s="19"/>
      <c r="H136" s="51"/>
      <c r="I136" s="51"/>
      <c r="J136" s="51"/>
      <c r="K136" s="19"/>
      <c r="L136" s="51"/>
      <c r="M136" s="51"/>
    </row>
    <row r="137" spans="1:13" ht="51">
      <c r="A137" s="237">
        <v>23</v>
      </c>
      <c r="B137" s="71" t="s">
        <v>64</v>
      </c>
      <c r="C137" s="46" t="s">
        <v>65</v>
      </c>
      <c r="D137" s="205" t="s">
        <v>33</v>
      </c>
      <c r="E137" s="56"/>
      <c r="F137" s="18">
        <f>F129</f>
        <v>884</v>
      </c>
      <c r="G137" s="56"/>
      <c r="H137" s="57"/>
      <c r="I137" s="56"/>
      <c r="J137" s="57"/>
      <c r="K137" s="56"/>
      <c r="L137" s="57"/>
      <c r="M137" s="57"/>
    </row>
    <row r="138" spans="1:13">
      <c r="A138" s="237"/>
      <c r="B138" s="205"/>
      <c r="C138" s="42" t="s">
        <v>12</v>
      </c>
      <c r="D138" s="1" t="s">
        <v>15</v>
      </c>
      <c r="E138" s="1">
        <v>2.7E-2</v>
      </c>
      <c r="F138" s="4">
        <f>E138*F137</f>
        <v>23.867999999999999</v>
      </c>
      <c r="G138" s="3"/>
      <c r="H138" s="64"/>
      <c r="I138" s="4"/>
      <c r="J138" s="4"/>
      <c r="K138" s="6"/>
      <c r="L138" s="4"/>
      <c r="M138" s="4"/>
    </row>
    <row r="139" spans="1:13" ht="27.75">
      <c r="A139" s="237"/>
      <c r="B139" s="205"/>
      <c r="C139" s="3" t="s">
        <v>59</v>
      </c>
      <c r="D139" s="1" t="s">
        <v>22</v>
      </c>
      <c r="E139" s="1">
        <v>6.0499999999999998E-2</v>
      </c>
      <c r="F139" s="40">
        <f>E139*F137</f>
        <v>53.481999999999999</v>
      </c>
      <c r="G139" s="19"/>
      <c r="H139" s="51"/>
      <c r="I139" s="19"/>
      <c r="J139" s="51"/>
      <c r="K139" s="19"/>
      <c r="L139" s="51"/>
      <c r="M139" s="51"/>
    </row>
    <row r="140" spans="1:13">
      <c r="A140" s="237"/>
      <c r="B140" s="205"/>
      <c r="C140" s="47" t="s">
        <v>26</v>
      </c>
      <c r="D140" s="65" t="s">
        <v>0</v>
      </c>
      <c r="E140" s="1">
        <v>2.2100000000000002E-3</v>
      </c>
      <c r="F140" s="73">
        <f>E140*F137</f>
        <v>1.95364</v>
      </c>
      <c r="G140" s="65"/>
      <c r="H140" s="66"/>
      <c r="I140" s="67"/>
      <c r="J140" s="66"/>
      <c r="K140" s="66"/>
      <c r="L140" s="66"/>
      <c r="M140" s="66"/>
    </row>
    <row r="141" spans="1:13" ht="26.25" thickBot="1">
      <c r="A141" s="237"/>
      <c r="B141" s="205"/>
      <c r="C141" s="3" t="s">
        <v>60</v>
      </c>
      <c r="D141" s="1" t="s">
        <v>13</v>
      </c>
      <c r="E141" s="1">
        <v>1.6</v>
      </c>
      <c r="F141" s="4">
        <f>E141*F137</f>
        <v>1414.4</v>
      </c>
      <c r="G141" s="19"/>
      <c r="H141" s="51"/>
      <c r="I141" s="19"/>
      <c r="J141" s="51"/>
      <c r="K141" s="19"/>
      <c r="L141" s="51"/>
      <c r="M141" s="51"/>
    </row>
    <row r="142" spans="1:13" ht="13.5" thickBot="1">
      <c r="A142" s="92"/>
      <c r="B142" s="91"/>
      <c r="C142" s="31" t="s">
        <v>8</v>
      </c>
      <c r="D142" s="32"/>
      <c r="E142" s="32"/>
      <c r="F142" s="33"/>
      <c r="G142" s="32"/>
      <c r="H142" s="34"/>
      <c r="I142" s="35"/>
      <c r="J142" s="34"/>
      <c r="K142" s="34"/>
      <c r="L142" s="34"/>
      <c r="M142" s="34"/>
    </row>
    <row r="143" spans="1:13">
      <c r="A143" s="36"/>
      <c r="B143" s="36"/>
      <c r="C143" s="26" t="s">
        <v>16</v>
      </c>
      <c r="D143" s="27"/>
      <c r="E143" s="38">
        <v>0.05</v>
      </c>
      <c r="F143" s="27"/>
      <c r="G143" s="27"/>
      <c r="H143" s="28"/>
      <c r="I143" s="29"/>
      <c r="J143" s="28"/>
      <c r="K143" s="29"/>
      <c r="L143" s="28"/>
      <c r="M143" s="30"/>
    </row>
    <row r="144" spans="1:13">
      <c r="A144" s="9"/>
      <c r="B144" s="9"/>
      <c r="C144" s="10" t="s">
        <v>8</v>
      </c>
      <c r="D144" s="11"/>
      <c r="E144" s="11"/>
      <c r="F144" s="12"/>
      <c r="G144" s="11"/>
      <c r="H144" s="14"/>
      <c r="I144" s="15"/>
      <c r="J144" s="14"/>
      <c r="K144" s="15"/>
      <c r="L144" s="14"/>
      <c r="M144" s="13"/>
    </row>
    <row r="145" spans="1:14">
      <c r="A145" s="5"/>
      <c r="B145" s="5"/>
      <c r="C145" s="3" t="s">
        <v>31</v>
      </c>
      <c r="D145" s="1"/>
      <c r="E145" s="39" t="s">
        <v>281</v>
      </c>
      <c r="F145" s="1"/>
      <c r="G145" s="1"/>
      <c r="H145" s="1"/>
      <c r="I145" s="1"/>
      <c r="J145" s="1"/>
      <c r="K145" s="1"/>
      <c r="L145" s="1"/>
      <c r="M145" s="7"/>
    </row>
    <row r="146" spans="1:14">
      <c r="A146" s="9"/>
      <c r="B146" s="9"/>
      <c r="C146" s="10" t="s">
        <v>8</v>
      </c>
      <c r="D146" s="11"/>
      <c r="E146" s="11"/>
      <c r="F146" s="12"/>
      <c r="G146" s="11"/>
      <c r="H146" s="15"/>
      <c r="I146" s="15"/>
      <c r="J146" s="15"/>
      <c r="K146" s="15"/>
      <c r="L146" s="14"/>
      <c r="M146" s="13"/>
    </row>
    <row r="147" spans="1:14">
      <c r="A147" s="5"/>
      <c r="B147" s="5"/>
      <c r="C147" s="3" t="s">
        <v>19</v>
      </c>
      <c r="D147" s="1"/>
      <c r="E147" s="39" t="s">
        <v>281</v>
      </c>
      <c r="F147" s="6"/>
      <c r="G147" s="1"/>
      <c r="H147" s="8"/>
      <c r="I147" s="8"/>
      <c r="J147" s="8"/>
      <c r="K147" s="8"/>
      <c r="L147" s="4"/>
      <c r="M147" s="7"/>
    </row>
    <row r="148" spans="1:14">
      <c r="A148" s="9"/>
      <c r="B148" s="9"/>
      <c r="C148" s="10" t="s">
        <v>8</v>
      </c>
      <c r="D148" s="11"/>
      <c r="E148" s="11"/>
      <c r="F148" s="12"/>
      <c r="G148" s="11"/>
      <c r="H148" s="14"/>
      <c r="I148" s="15"/>
      <c r="J148" s="14"/>
      <c r="K148" s="15"/>
      <c r="L148" s="14"/>
      <c r="M148" s="13"/>
    </row>
    <row r="149" spans="1:14">
      <c r="A149" s="44"/>
      <c r="B149" s="44"/>
      <c r="C149" s="3" t="s">
        <v>36</v>
      </c>
      <c r="D149" s="205"/>
      <c r="E149" s="39">
        <v>0.03</v>
      </c>
      <c r="F149" s="74"/>
      <c r="G149" s="205"/>
      <c r="H149" s="18"/>
      <c r="I149" s="72"/>
      <c r="J149" s="18"/>
      <c r="K149" s="72"/>
      <c r="L149" s="18"/>
      <c r="M149" s="75"/>
    </row>
    <row r="150" spans="1:14">
      <c r="A150" s="9"/>
      <c r="B150" s="9"/>
      <c r="C150" s="10" t="s">
        <v>8</v>
      </c>
      <c r="D150" s="11"/>
      <c r="E150" s="11"/>
      <c r="F150" s="12"/>
      <c r="G150" s="11"/>
      <c r="H150" s="14"/>
      <c r="I150" s="15"/>
      <c r="J150" s="14"/>
      <c r="K150" s="15"/>
      <c r="L150" s="14"/>
      <c r="M150" s="13"/>
    </row>
    <row r="151" spans="1:14">
      <c r="A151" s="2"/>
      <c r="B151" s="2"/>
      <c r="C151" s="2" t="s">
        <v>29</v>
      </c>
      <c r="D151" s="2"/>
      <c r="E151" s="76">
        <v>0.18</v>
      </c>
      <c r="F151" s="2"/>
      <c r="G151" s="2"/>
      <c r="H151" s="2"/>
      <c r="I151" s="2"/>
      <c r="J151" s="2"/>
      <c r="K151" s="2"/>
      <c r="L151" s="2"/>
      <c r="M151" s="7"/>
    </row>
    <row r="152" spans="1:14">
      <c r="A152" s="16"/>
      <c r="B152" s="16"/>
      <c r="C152" s="17" t="s">
        <v>8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3">
        <v>94455</v>
      </c>
    </row>
    <row r="153" spans="1:14">
      <c r="L153" s="84"/>
      <c r="M153" s="84"/>
      <c r="N153" s="85"/>
    </row>
    <row r="157" spans="1:14" ht="13.5">
      <c r="C157" s="169" t="s">
        <v>278</v>
      </c>
      <c r="D157" s="211" t="s">
        <v>279</v>
      </c>
      <c r="E157" s="211"/>
      <c r="F157" s="211"/>
      <c r="G157" s="211"/>
      <c r="H157" s="211"/>
    </row>
    <row r="158" spans="1:14" ht="13.5">
      <c r="C158" s="169"/>
      <c r="D158" s="211" t="s">
        <v>280</v>
      </c>
      <c r="E158" s="211"/>
      <c r="F158" s="211"/>
      <c r="G158" s="211"/>
      <c r="H158" s="211"/>
    </row>
  </sheetData>
  <mergeCells count="38">
    <mergeCell ref="A83:A88"/>
    <mergeCell ref="A89:A94"/>
    <mergeCell ref="A101:A116"/>
    <mergeCell ref="A137:A141"/>
    <mergeCell ref="A117:A122"/>
    <mergeCell ref="A123:A128"/>
    <mergeCell ref="A129:A132"/>
    <mergeCell ref="A133:A134"/>
    <mergeCell ref="A135:A136"/>
    <mergeCell ref="A95:A100"/>
    <mergeCell ref="A71:A76"/>
    <mergeCell ref="A77:A82"/>
    <mergeCell ref="A27:A32"/>
    <mergeCell ref="A33:A38"/>
    <mergeCell ref="A39:A44"/>
    <mergeCell ref="A45:A50"/>
    <mergeCell ref="A51:A56"/>
    <mergeCell ref="D7:D8"/>
    <mergeCell ref="E7:E8"/>
    <mergeCell ref="F7:F8"/>
    <mergeCell ref="A57:A62"/>
    <mergeCell ref="A63:A70"/>
    <mergeCell ref="D157:H157"/>
    <mergeCell ref="D158:H158"/>
    <mergeCell ref="A2:M2"/>
    <mergeCell ref="A3:M3"/>
    <mergeCell ref="A4:M4"/>
    <mergeCell ref="A5:M5"/>
    <mergeCell ref="A15:A20"/>
    <mergeCell ref="A21:A26"/>
    <mergeCell ref="G7:H7"/>
    <mergeCell ref="I7:J7"/>
    <mergeCell ref="K7:L7"/>
    <mergeCell ref="A10:A12"/>
    <mergeCell ref="A13:A14"/>
    <mergeCell ref="A7:A8"/>
    <mergeCell ref="B7:B8"/>
    <mergeCell ref="C7:C8"/>
  </mergeCells>
  <conditionalFormatting sqref="C139:M139 B10 C10:M12">
    <cfRule type="cellIs" dxfId="0" priority="1" stopIfTrue="1" operator="equal">
      <formula>8223.307275</formula>
    </cfRule>
  </conditionalFormatting>
  <pageMargins left="0.31496062992125984" right="0.31496062992125984" top="0.55118110236220474" bottom="0.35433070866141736" header="0.11811023622047245" footer="0.11811023622047245"/>
  <pageSetup paperSize="9" scale="95" orientation="landscape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AA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gognadze</cp:lastModifiedBy>
  <cp:lastPrinted>2017-08-16T07:13:17Z</cp:lastPrinted>
  <dcterms:created xsi:type="dcterms:W3CDTF">1996-10-14T23:33:28Z</dcterms:created>
  <dcterms:modified xsi:type="dcterms:W3CDTF">2018-06-07T06:19:35Z</dcterms:modified>
</cp:coreProperties>
</file>