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530" windowHeight="5325" tabRatio="850" activeTab="0"/>
  </bookViews>
  <sheets>
    <sheet name="ასფალტის საფარი-3-4 სმ" sheetId="1" r:id="rId1"/>
  </sheets>
  <definedNames/>
  <calcPr fullCalcOnLoad="1" fullPrecision="0"/>
</workbook>
</file>

<file path=xl/sharedStrings.xml><?xml version="1.0" encoding="utf-8"?>
<sst xmlns="http://schemas.openxmlformats.org/spreadsheetml/2006/main" count="171" uniqueCount="87">
  <si>
    <t>#</t>
  </si>
  <si>
    <t>jami</t>
  </si>
  <si>
    <t>gegmiuri dagroveba</t>
  </si>
  <si>
    <t>%</t>
  </si>
  <si>
    <t>ნორმატივის ნომერი და შიფრი</t>
  </si>
  <si>
    <t>სამუშაოების და დანახარჯების დასახელება</t>
  </si>
  <si>
    <t>გან.ზომ</t>
  </si>
  <si>
    <t>რაოდენობა</t>
  </si>
  <si>
    <t>ღირებულება (ლარი)</t>
  </si>
  <si>
    <t>ჯამი</t>
  </si>
  <si>
    <t>ნორმატი ვით  ერთეულზე</t>
  </si>
  <si>
    <t>საპროექ-ტო მონაცემებით</t>
  </si>
  <si>
    <t>ხელფასი</t>
  </si>
  <si>
    <t>მასალები</t>
  </si>
  <si>
    <t>ტრანსპორტი</t>
  </si>
  <si>
    <t>ერთ.</t>
  </si>
  <si>
    <t>სულ</t>
  </si>
  <si>
    <t>სახარჯთაღრიცხვო ღირებულება</t>
  </si>
  <si>
    <t>ლარი</t>
  </si>
  <si>
    <t>დღგ-ეს ჩათვლით</t>
  </si>
  <si>
    <t>შრომის დანახარჯი</t>
  </si>
  <si>
    <t>კ/სთ</t>
  </si>
  <si>
    <t>მ/სთ</t>
  </si>
  <si>
    <t>წყალი</t>
  </si>
  <si>
    <t>ბულდოზერი 79 კვტ (108 ცხ.ძ)</t>
  </si>
  <si>
    <t>სხვა მასალები</t>
  </si>
  <si>
    <t>სხვა მანქანები</t>
  </si>
  <si>
    <t>ტ</t>
  </si>
  <si>
    <t>m3</t>
  </si>
  <si>
    <t>1-21-15</t>
  </si>
  <si>
    <t>1000მ3</t>
  </si>
  <si>
    <t>ექსკავატორი</t>
  </si>
  <si>
    <t>kac/sT</t>
  </si>
  <si>
    <t>1000m2</t>
  </si>
  <si>
    <t>ამოღებული გრუნტის დატვირთვა ავტოთვითმცლელებზე და გატანა</t>
  </si>
  <si>
    <t>საფარის მოყვანა პროფილზე</t>
  </si>
  <si>
    <t>ტრაქტორი მუხლუხა სვლაზე</t>
  </si>
  <si>
    <t>ლოკალურ-რესურსული ხარჯთაღრიცხვა</t>
  </si>
  <si>
    <t>ზედნადები ხარჯები</t>
  </si>
  <si>
    <t>გაუთვალისწინებელი ხარჯები</t>
  </si>
  <si>
    <t xml:space="preserve">დ.ღ.გ </t>
  </si>
  <si>
    <t>27-42</t>
  </si>
  <si>
    <t>ასფალტო-ბეტონის მოსაწყობად ადგილზე ბითუმის ემულსიის მოსხმა 1m2=300gr</t>
  </si>
  <si>
    <t>ავტოგუდრონატორი 3500 ლ</t>
  </si>
  <si>
    <t>ბითუმის ემულსია</t>
  </si>
  <si>
    <t>27-39
cx.39-1
k - 1,2</t>
  </si>
  <si>
    <t>ასფალტო--ბეტონის დამგები</t>
  </si>
  <si>
    <t>წვრილმარცვლოვანი ასფალტობეტონი</t>
  </si>
  <si>
    <t>ლ</t>
  </si>
  <si>
    <t>საგზაო სატკეპნი გლუვი 5 ტ-მდე</t>
  </si>
  <si>
    <t>საგრაო სატკეპნი გლუვი 10 ტ-მდე</t>
  </si>
  <si>
    <t>მოსარწყავ-მოსარეცხი მანქანა</t>
  </si>
  <si>
    <t>1-17-2</t>
  </si>
  <si>
    <t>გრუნტის მოჭრა ბულდოზერით ასფალტობეტონის საფარის მოსაწყობად</t>
  </si>
  <si>
    <t>1000m3</t>
  </si>
  <si>
    <t>lari</t>
  </si>
  <si>
    <t>1-164-3</t>
  </si>
  <si>
    <t>იგივე ხელით, მექანიზმებისათვის მიუდგომელ ადგილებში</t>
  </si>
  <si>
    <t>100m3</t>
  </si>
  <si>
    <t xml:space="preserve">გრუნტის გატანა ნაყარში 5 კმ მანძილზე </t>
  </si>
  <si>
    <t>27-10-1</t>
  </si>
  <si>
    <t>ავტოგრეიდერი საშუალო 79 კვტ (108 ცხ.ძ)</t>
  </si>
  <si>
    <t>ქვიშა-ხრეშის ნარევი</t>
  </si>
  <si>
    <t>ქვისა-ხრეშის ტრანსპორტირება</t>
  </si>
  <si>
    <t>t</t>
  </si>
  <si>
    <t>საგზაო სატკეპნი გლუვი 18 ტ-მდე</t>
  </si>
  <si>
    <t>27-8-2</t>
  </si>
  <si>
    <t>sxva manqanebi</t>
  </si>
  <si>
    <t>27-13-1</t>
  </si>
  <si>
    <t>ქვედა ფენის მოწყობა ფრაქციული ღორღით სისქით 12 სმ (ГОСТ25607-83)</t>
  </si>
  <si>
    <t>1000 m2</t>
  </si>
  <si>
    <t>ბულდოზერი 59 კვტ 80 ცხ.ძ</t>
  </si>
  <si>
    <t>ღორღი ფრაქციით 0-40 mm (ГОСТ25607-83)</t>
  </si>
  <si>
    <t>ღორღის ტრანსპორტირება</t>
  </si>
  <si>
    <t>27-32</t>
  </si>
  <si>
    <t>ასფალტო-ბეტონის მოსაწყობად ადგილზე ბითუმის ემულსიის მოსხმა 1m2=600gr</t>
  </si>
  <si>
    <t xml:space="preserve">27-39 cx.39-1
k - 1,2
</t>
  </si>
  <si>
    <t>ასფალტო-ბეტონის დამგები</t>
  </si>
  <si>
    <t>მსხვილმარცვლოვანი ფოროვანი ასფალტობეტონი</t>
  </si>
  <si>
    <t>ასფალტო-ბეტონის ტრანსპორტირება</t>
  </si>
  <si>
    <t>მსხვილმარცვლოვანი ასფალტო-ბეტონის საფარის მოწყობა სისქით 4 სმm (ГОСТ9128-84)</t>
  </si>
  <si>
    <t>წვრილმარცვლოვანი ასფალტობეტონის საფარის მოწყობა სისქით 3 სმ (ГОСТ9128-84)</t>
  </si>
  <si>
    <t>თავი 1 jami</t>
  </si>
  <si>
    <t xml:space="preserve"> თავი 1  საგზაო სამოსის მოწყობის სამუშაოები</t>
  </si>
  <si>
    <t>საფუძვლის მოწყობა ქვიშა-ხრეშით (სისქით 10 სმ) ტკეპნვითs ა/ბეტონის საფარის მოსაწყობად ს/გზის ნაწილზე</t>
  </si>
  <si>
    <t>ტყიბულის მუნიციპალიტეტში ქ. ტყიბულში გამსახურდიას ქუჩის #22 ეზოს კეთილმოწყობის სამუშაოები</t>
  </si>
  <si>
    <r>
      <t xml:space="preserve">შედგენილია: </t>
    </r>
    <r>
      <rPr>
        <sz val="11"/>
        <rFont val="AcadNusx"/>
        <family val="0"/>
      </rPr>
      <t>1984წლის სახარჯთაღრიცხვო ნორმატივებისა და 2018 წლის I კვარტლის საბაზრო რესურსულ ფასებში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</si>
</sst>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0"/>
    <numFmt numFmtId="191" formatCode="0.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  <numFmt numFmtId="199" formatCode="#,##0.000"/>
    <numFmt numFmtId="200" formatCode="#,##0.0"/>
    <numFmt numFmtId="201" formatCode="#,##0.00_ ;\-#,##0.00\ "/>
    <numFmt numFmtId="202" formatCode="#,##0.0000"/>
    <numFmt numFmtId="203" formatCode="#,##0.00000"/>
    <numFmt numFmtId="204" formatCode="_-* #,##0.0000_-;\-* #,##0.0000_-;_-* &quot;-&quot;??_-;_-@_-"/>
    <numFmt numFmtId="205" formatCode="_-* #,##0.00_-;\-* #,##0.00_-;_-* &quot;-&quot;??_-;_-@_-"/>
  </numFmts>
  <fonts count="55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b/>
      <sz val="12"/>
      <name val="Sylfaen"/>
      <family val="1"/>
    </font>
    <font>
      <b/>
      <sz val="9"/>
      <name val="AcadNusx"/>
      <family val="0"/>
    </font>
    <font>
      <b/>
      <sz val="8"/>
      <name val="AcadNusx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cadNusx"/>
      <family val="0"/>
    </font>
    <font>
      <b/>
      <sz val="10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b/>
      <sz val="12"/>
      <color rgb="FF00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0" fillId="32" borderId="6" applyNumberFormat="0" applyFont="0" applyAlignment="0" applyProtection="0"/>
    <xf numFmtId="0" fontId="45" fillId="27" borderId="7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2" fillId="0" borderId="0">
      <alignment/>
      <protection/>
    </xf>
    <xf numFmtId="187" fontId="11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188" fontId="5" fillId="0" borderId="0" xfId="66" applyNumberFormat="1" applyFont="1" applyFill="1" applyBorder="1" applyAlignment="1">
      <alignment horizontal="center" vertical="center"/>
      <protection/>
    </xf>
    <xf numFmtId="2" fontId="5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/>
      <protection/>
    </xf>
    <xf numFmtId="188" fontId="4" fillId="0" borderId="0" xfId="66" applyNumberFormat="1" applyFont="1" applyFill="1" applyAlignment="1">
      <alignment horizontal="center" vertical="center"/>
      <protection/>
    </xf>
    <xf numFmtId="2" fontId="4" fillId="0" borderId="0" xfId="66" applyNumberFormat="1" applyFont="1" applyFill="1" applyAlignment="1">
      <alignment horizontal="center" vertical="center"/>
      <protection/>
    </xf>
    <xf numFmtId="2" fontId="7" fillId="0" borderId="0" xfId="66" applyNumberFormat="1" applyFont="1" applyFill="1" applyAlignment="1">
      <alignment horizontal="center" vertical="center"/>
      <protection/>
    </xf>
    <xf numFmtId="0" fontId="8" fillId="0" borderId="10" xfId="66" applyFont="1" applyFill="1" applyBorder="1" applyAlignment="1">
      <alignment horizontal="center" vertical="center" textRotation="90" wrapText="1"/>
      <protection/>
    </xf>
    <xf numFmtId="188" fontId="8" fillId="0" borderId="10" xfId="66" applyNumberFormat="1" applyFont="1" applyFill="1" applyBorder="1" applyAlignment="1">
      <alignment horizontal="center" vertical="center" textRotation="90" wrapText="1"/>
      <protection/>
    </xf>
    <xf numFmtId="0" fontId="1" fillId="0" borderId="10" xfId="0" applyFont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/>
    </xf>
    <xf numFmtId="0" fontId="8" fillId="0" borderId="10" xfId="6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" fillId="0" borderId="10" xfId="67" applyNumberFormat="1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center" vertical="center" wrapText="1"/>
      <protection/>
    </xf>
    <xf numFmtId="188" fontId="8" fillId="0" borderId="10" xfId="66" applyNumberFormat="1" applyFont="1" applyFill="1" applyBorder="1" applyAlignment="1">
      <alignment horizontal="center" vertical="center" wrapText="1"/>
      <protection/>
    </xf>
    <xf numFmtId="2" fontId="8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1" fontId="5" fillId="0" borderId="10" xfId="66" applyNumberFormat="1" applyFont="1" applyFill="1" applyBorder="1" applyAlignment="1">
      <alignment horizontal="center" vertical="center" wrapText="1"/>
      <protection/>
    </xf>
    <xf numFmtId="201" fontId="1" fillId="0" borderId="10" xfId="67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center" wrapText="1"/>
    </xf>
    <xf numFmtId="189" fontId="51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99" fontId="51" fillId="0" borderId="10" xfId="0" applyNumberFormat="1" applyFont="1" applyFill="1" applyBorder="1" applyAlignment="1">
      <alignment horizontal="center" vertical="center"/>
    </xf>
    <xf numFmtId="202" fontId="5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204" fontId="6" fillId="0" borderId="10" xfId="67" applyNumberFormat="1" applyFont="1" applyFill="1" applyBorder="1" applyAlignment="1">
      <alignment horizontal="right" vertical="center" wrapText="1"/>
    </xf>
    <xf numFmtId="4" fontId="1" fillId="0" borderId="10" xfId="67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/>
    </xf>
    <xf numFmtId="191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 wrapText="1"/>
    </xf>
    <xf numFmtId="0" fontId="8" fillId="0" borderId="10" xfId="66" applyFont="1" applyFill="1" applyBorder="1" applyAlignment="1">
      <alignment horizontal="center" vertical="center" textRotation="90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/>
      <protection/>
    </xf>
    <xf numFmtId="2" fontId="7" fillId="0" borderId="0" xfId="66" applyNumberFormat="1" applyFont="1" applyFill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/>
    </xf>
    <xf numFmtId="0" fontId="52" fillId="0" borderId="12" xfId="0" applyFont="1" applyFill="1" applyBorder="1" applyAlignment="1" quotePrefix="1">
      <alignment horizontal="center" vertical="center"/>
    </xf>
    <xf numFmtId="0" fontId="52" fillId="0" borderId="13" xfId="0" applyFont="1" applyFill="1" applyBorder="1" applyAlignment="1" quotePrefix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145" zoomScaleNormal="145" zoomScalePageLayoutView="0" workbookViewId="0" topLeftCell="A1">
      <selection activeCell="J3" sqref="J3"/>
    </sheetView>
  </sheetViews>
  <sheetFormatPr defaultColWidth="9.00390625" defaultRowHeight="12.75"/>
  <cols>
    <col min="1" max="1" width="3.375" style="0" customWidth="1"/>
    <col min="2" max="2" width="8.25390625" style="0" customWidth="1"/>
    <col min="3" max="3" width="40.625" style="0" customWidth="1"/>
    <col min="4" max="4" width="8.125" style="0" customWidth="1"/>
    <col min="5" max="5" width="8.00390625" style="0" customWidth="1"/>
  </cols>
  <sheetData>
    <row r="1" spans="1:13" ht="26.25" customHeight="1">
      <c r="A1" s="89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.75">
      <c r="A3" s="3"/>
      <c r="B3" s="4"/>
      <c r="C3" s="3"/>
      <c r="D3" s="3"/>
      <c r="E3" s="3"/>
      <c r="F3" s="3"/>
      <c r="G3" s="3"/>
      <c r="H3" s="5"/>
      <c r="I3" s="3"/>
      <c r="J3" s="6"/>
      <c r="K3" s="3"/>
      <c r="L3" s="6"/>
      <c r="M3" s="3"/>
    </row>
    <row r="4" spans="1:13" ht="18">
      <c r="A4" s="91" t="s">
        <v>17</v>
      </c>
      <c r="B4" s="91"/>
      <c r="C4" s="91"/>
      <c r="D4" s="92">
        <f>M86</f>
        <v>0</v>
      </c>
      <c r="E4" s="92"/>
      <c r="F4" s="8" t="s">
        <v>18</v>
      </c>
      <c r="G4" s="91" t="s">
        <v>19</v>
      </c>
      <c r="H4" s="91"/>
      <c r="I4" s="91"/>
      <c r="J4" s="9"/>
      <c r="K4" s="7"/>
      <c r="L4" s="9"/>
      <c r="M4" s="7"/>
    </row>
    <row r="5" spans="1:13" ht="18">
      <c r="A5" s="91"/>
      <c r="B5" s="91"/>
      <c r="C5" s="91"/>
      <c r="D5" s="91"/>
      <c r="E5" s="10"/>
      <c r="F5" s="8"/>
      <c r="G5" s="7"/>
      <c r="H5" s="8"/>
      <c r="I5" s="7"/>
      <c r="J5" s="9"/>
      <c r="K5" s="7"/>
      <c r="L5" s="9"/>
      <c r="M5" s="7"/>
    </row>
    <row r="6" spans="1:13" ht="15.75">
      <c r="A6" s="93" t="s">
        <v>86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2.75">
      <c r="A7" s="94" t="s">
        <v>0</v>
      </c>
      <c r="B7" s="82" t="s">
        <v>4</v>
      </c>
      <c r="C7" s="83" t="s">
        <v>5</v>
      </c>
      <c r="D7" s="84" t="s">
        <v>6</v>
      </c>
      <c r="E7" s="83" t="s">
        <v>7</v>
      </c>
      <c r="F7" s="83"/>
      <c r="G7" s="83" t="s">
        <v>8</v>
      </c>
      <c r="H7" s="83"/>
      <c r="I7" s="83"/>
      <c r="J7" s="83"/>
      <c r="K7" s="83"/>
      <c r="L7" s="83"/>
      <c r="M7" s="83" t="s">
        <v>9</v>
      </c>
    </row>
    <row r="8" spans="1:13" ht="69.75">
      <c r="A8" s="94"/>
      <c r="B8" s="82"/>
      <c r="C8" s="83"/>
      <c r="D8" s="84"/>
      <c r="E8" s="11" t="s">
        <v>10</v>
      </c>
      <c r="F8" s="12" t="s">
        <v>11</v>
      </c>
      <c r="G8" s="83" t="s">
        <v>12</v>
      </c>
      <c r="H8" s="83"/>
      <c r="I8" s="83" t="s">
        <v>13</v>
      </c>
      <c r="J8" s="83"/>
      <c r="K8" s="83" t="s">
        <v>14</v>
      </c>
      <c r="L8" s="83"/>
      <c r="M8" s="83"/>
    </row>
    <row r="9" spans="1:13" ht="12.75">
      <c r="A9" s="94"/>
      <c r="B9" s="82"/>
      <c r="C9" s="83"/>
      <c r="D9" s="84"/>
      <c r="E9" s="15" t="s">
        <v>15</v>
      </c>
      <c r="F9" s="35" t="s">
        <v>16</v>
      </c>
      <c r="G9" s="15" t="s">
        <v>15</v>
      </c>
      <c r="H9" s="35" t="s">
        <v>16</v>
      </c>
      <c r="I9" s="15" t="s">
        <v>15</v>
      </c>
      <c r="J9" s="36" t="s">
        <v>16</v>
      </c>
      <c r="K9" s="15" t="s">
        <v>15</v>
      </c>
      <c r="L9" s="36" t="s">
        <v>16</v>
      </c>
      <c r="M9" s="83"/>
    </row>
    <row r="10" spans="1:13" ht="15.75">
      <c r="A10" s="37">
        <v>1</v>
      </c>
      <c r="B10" s="34">
        <v>2</v>
      </c>
      <c r="C10" s="37">
        <v>3</v>
      </c>
      <c r="D10" s="37">
        <v>4</v>
      </c>
      <c r="E10" s="37">
        <v>5</v>
      </c>
      <c r="F10" s="38">
        <v>6</v>
      </c>
      <c r="G10" s="37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7">
        <v>13</v>
      </c>
    </row>
    <row r="11" spans="1:13" ht="15.75">
      <c r="A11" s="81" t="s">
        <v>83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34.5" customHeight="1">
      <c r="A12" s="85">
        <v>1</v>
      </c>
      <c r="B12" s="103" t="s">
        <v>52</v>
      </c>
      <c r="C12" s="20" t="s">
        <v>53</v>
      </c>
      <c r="D12" s="62" t="s">
        <v>54</v>
      </c>
      <c r="E12" s="63"/>
      <c r="F12" s="77">
        <f>F23*10*0.25</f>
        <v>2.55</v>
      </c>
      <c r="G12" s="16"/>
      <c r="H12" s="16"/>
      <c r="I12" s="16"/>
      <c r="J12" s="16"/>
      <c r="K12" s="16"/>
      <c r="L12" s="16"/>
      <c r="M12" s="26"/>
    </row>
    <row r="13" spans="1:13" ht="13.5">
      <c r="A13" s="85"/>
      <c r="B13" s="104"/>
      <c r="C13" s="2" t="s">
        <v>20</v>
      </c>
      <c r="D13" s="1" t="s">
        <v>21</v>
      </c>
      <c r="E13" s="1">
        <v>486</v>
      </c>
      <c r="F13" s="27">
        <f>E13*F12</f>
        <v>1239.3</v>
      </c>
      <c r="G13" s="1"/>
      <c r="H13" s="28"/>
      <c r="I13" s="1"/>
      <c r="J13" s="1"/>
      <c r="K13" s="1"/>
      <c r="L13" s="1"/>
      <c r="M13" s="28"/>
    </row>
    <row r="14" spans="1:13" ht="13.5">
      <c r="A14" s="85"/>
      <c r="B14" s="104"/>
      <c r="C14" s="13" t="s">
        <v>24</v>
      </c>
      <c r="D14" s="64" t="s">
        <v>22</v>
      </c>
      <c r="E14" s="39">
        <v>13.6</v>
      </c>
      <c r="F14" s="27">
        <f>E14*F12</f>
        <v>34.68</v>
      </c>
      <c r="G14" s="1"/>
      <c r="H14" s="1"/>
      <c r="I14" s="28"/>
      <c r="J14" s="1"/>
      <c r="K14" s="65"/>
      <c r="L14" s="28"/>
      <c r="M14" s="28"/>
    </row>
    <row r="15" spans="1:13" ht="13.5">
      <c r="A15" s="85"/>
      <c r="B15" s="104"/>
      <c r="C15" s="13" t="s">
        <v>31</v>
      </c>
      <c r="D15" s="64" t="s">
        <v>22</v>
      </c>
      <c r="E15" s="39">
        <v>39.2</v>
      </c>
      <c r="F15" s="27">
        <f>E15*F12</f>
        <v>99.96</v>
      </c>
      <c r="G15" s="1"/>
      <c r="H15" s="1"/>
      <c r="I15" s="28"/>
      <c r="J15" s="1"/>
      <c r="K15" s="1"/>
      <c r="L15" s="28"/>
      <c r="M15" s="28"/>
    </row>
    <row r="16" spans="1:13" ht="13.5">
      <c r="A16" s="85"/>
      <c r="B16" s="105"/>
      <c r="C16" s="13" t="s">
        <v>25</v>
      </c>
      <c r="D16" s="64" t="s">
        <v>55</v>
      </c>
      <c r="E16" s="39">
        <v>2.28</v>
      </c>
      <c r="F16" s="27">
        <f>E16*F12</f>
        <v>5.814</v>
      </c>
      <c r="G16" s="1"/>
      <c r="H16" s="1"/>
      <c r="I16" s="28"/>
      <c r="J16" s="28"/>
      <c r="K16" s="1"/>
      <c r="L16" s="1"/>
      <c r="M16" s="28"/>
    </row>
    <row r="17" spans="1:13" ht="32.25" customHeight="1">
      <c r="A17" s="86">
        <v>2</v>
      </c>
      <c r="B17" s="103" t="s">
        <v>56</v>
      </c>
      <c r="C17" s="20" t="s">
        <v>57</v>
      </c>
      <c r="D17" s="62" t="s">
        <v>58</v>
      </c>
      <c r="E17" s="63"/>
      <c r="F17" s="77">
        <f>F23*5/100</f>
        <v>0.051</v>
      </c>
      <c r="G17" s="16"/>
      <c r="H17" s="16"/>
      <c r="I17" s="16"/>
      <c r="J17" s="16"/>
      <c r="K17" s="16"/>
      <c r="L17" s="16"/>
      <c r="M17" s="26"/>
    </row>
    <row r="18" spans="1:13" ht="18" customHeight="1">
      <c r="A18" s="98"/>
      <c r="B18" s="105"/>
      <c r="C18" s="2" t="s">
        <v>20</v>
      </c>
      <c r="D18" s="1" t="s">
        <v>32</v>
      </c>
      <c r="E18" s="1">
        <v>248</v>
      </c>
      <c r="F18" s="27">
        <f>E18*F17</f>
        <v>12.648</v>
      </c>
      <c r="G18" s="1"/>
      <c r="H18" s="28"/>
      <c r="I18" s="1"/>
      <c r="J18" s="1"/>
      <c r="K18" s="1"/>
      <c r="L18" s="1"/>
      <c r="M18" s="28"/>
    </row>
    <row r="19" spans="1:13" ht="29.25" customHeight="1">
      <c r="A19" s="106">
        <v>3</v>
      </c>
      <c r="B19" s="107" t="s">
        <v>29</v>
      </c>
      <c r="C19" s="24" t="s">
        <v>34</v>
      </c>
      <c r="D19" s="21" t="s">
        <v>30</v>
      </c>
      <c r="E19" s="29"/>
      <c r="F19" s="25">
        <f>F12+(F17/10)</f>
        <v>2.555</v>
      </c>
      <c r="G19" s="16"/>
      <c r="H19" s="16"/>
      <c r="I19" s="26"/>
      <c r="J19" s="16"/>
      <c r="K19" s="16"/>
      <c r="L19" s="16"/>
      <c r="M19" s="26"/>
    </row>
    <row r="20" spans="1:13" ht="13.5">
      <c r="A20" s="106"/>
      <c r="B20" s="108"/>
      <c r="C20" s="80" t="s">
        <v>20</v>
      </c>
      <c r="D20" s="14" t="s">
        <v>21</v>
      </c>
      <c r="E20" s="30">
        <v>9.78</v>
      </c>
      <c r="F20" s="27">
        <f>E20*F19</f>
        <v>24.988</v>
      </c>
      <c r="G20" s="1"/>
      <c r="H20" s="28"/>
      <c r="I20" s="28"/>
      <c r="J20" s="1"/>
      <c r="K20" s="1"/>
      <c r="L20" s="1"/>
      <c r="M20" s="28"/>
    </row>
    <row r="21" spans="1:13" ht="13.5">
      <c r="A21" s="106"/>
      <c r="B21" s="108"/>
      <c r="C21" s="80" t="s">
        <v>31</v>
      </c>
      <c r="D21" s="14" t="s">
        <v>22</v>
      </c>
      <c r="E21" s="30">
        <v>14.2</v>
      </c>
      <c r="F21" s="27">
        <f>E21*F19</f>
        <v>36.281</v>
      </c>
      <c r="G21" s="1"/>
      <c r="H21" s="1"/>
      <c r="I21" s="28"/>
      <c r="J21" s="1"/>
      <c r="K21" s="28"/>
      <c r="L21" s="28"/>
      <c r="M21" s="28"/>
    </row>
    <row r="22" spans="1:13" ht="15.75" customHeight="1">
      <c r="A22" s="106"/>
      <c r="B22" s="109"/>
      <c r="C22" s="22" t="s">
        <v>59</v>
      </c>
      <c r="D22" s="23" t="s">
        <v>27</v>
      </c>
      <c r="E22" s="66">
        <v>1550</v>
      </c>
      <c r="F22" s="27">
        <f>E22*F19</f>
        <v>3960.25</v>
      </c>
      <c r="G22" s="1"/>
      <c r="H22" s="1"/>
      <c r="I22" s="28"/>
      <c r="J22" s="1"/>
      <c r="K22" s="67"/>
      <c r="L22" s="68"/>
      <c r="M22" s="28"/>
    </row>
    <row r="23" spans="1:13" ht="45" customHeight="1">
      <c r="A23" s="86">
        <v>4</v>
      </c>
      <c r="B23" s="87" t="s">
        <v>60</v>
      </c>
      <c r="C23" s="18" t="s">
        <v>84</v>
      </c>
      <c r="D23" s="50" t="s">
        <v>33</v>
      </c>
      <c r="E23" s="29"/>
      <c r="F23" s="25">
        <v>1.02</v>
      </c>
      <c r="G23" s="16"/>
      <c r="H23" s="16"/>
      <c r="I23" s="26"/>
      <c r="J23" s="16"/>
      <c r="K23" s="16"/>
      <c r="L23" s="16"/>
      <c r="M23" s="26"/>
    </row>
    <row r="24" spans="1:13" ht="14.25" customHeight="1">
      <c r="A24" s="97"/>
      <c r="B24" s="88"/>
      <c r="C24" s="79" t="s">
        <v>20</v>
      </c>
      <c r="D24" s="53" t="s">
        <v>21</v>
      </c>
      <c r="E24" s="30">
        <v>42.9</v>
      </c>
      <c r="F24" s="27">
        <f>E24*F23</f>
        <v>43.758</v>
      </c>
      <c r="G24" s="1"/>
      <c r="H24" s="28"/>
      <c r="I24" s="28"/>
      <c r="J24" s="1"/>
      <c r="K24" s="1"/>
      <c r="L24" s="1"/>
      <c r="M24" s="28"/>
    </row>
    <row r="25" spans="1:13" ht="15.75" customHeight="1">
      <c r="A25" s="97"/>
      <c r="B25" s="88"/>
      <c r="C25" s="2" t="s">
        <v>61</v>
      </c>
      <c r="D25" s="53" t="s">
        <v>22</v>
      </c>
      <c r="E25" s="30">
        <v>2.69</v>
      </c>
      <c r="F25" s="27">
        <f>E25*F23</f>
        <v>2.744</v>
      </c>
      <c r="G25" s="1"/>
      <c r="H25" s="1"/>
      <c r="I25" s="28"/>
      <c r="J25" s="1"/>
      <c r="K25" s="1"/>
      <c r="L25" s="28"/>
      <c r="M25" s="28"/>
    </row>
    <row r="26" spans="1:13" ht="13.5" customHeight="1">
      <c r="A26" s="97"/>
      <c r="B26" s="88"/>
      <c r="C26" s="13" t="s">
        <v>62</v>
      </c>
      <c r="D26" s="53" t="s">
        <v>28</v>
      </c>
      <c r="E26" s="30">
        <v>149</v>
      </c>
      <c r="F26" s="27">
        <f>E26*F23</f>
        <v>151.98</v>
      </c>
      <c r="G26" s="1"/>
      <c r="H26" s="1"/>
      <c r="I26" s="28"/>
      <c r="J26" s="28"/>
      <c r="K26" s="1"/>
      <c r="L26" s="1"/>
      <c r="M26" s="28"/>
    </row>
    <row r="27" spans="1:13" ht="18" customHeight="1">
      <c r="A27" s="97"/>
      <c r="B27" s="88"/>
      <c r="C27" s="2" t="s">
        <v>63</v>
      </c>
      <c r="D27" s="53" t="s">
        <v>64</v>
      </c>
      <c r="E27" s="69">
        <v>1.55</v>
      </c>
      <c r="F27" s="27">
        <f>E27*F26</f>
        <v>235.569</v>
      </c>
      <c r="G27" s="1"/>
      <c r="H27" s="1"/>
      <c r="I27" s="28"/>
      <c r="J27" s="1"/>
      <c r="K27" s="1"/>
      <c r="L27" s="28"/>
      <c r="M27" s="28"/>
    </row>
    <row r="28" spans="1:13" ht="13.5">
      <c r="A28" s="97"/>
      <c r="B28" s="88"/>
      <c r="C28" s="13" t="s">
        <v>49</v>
      </c>
      <c r="D28" s="53" t="s">
        <v>22</v>
      </c>
      <c r="E28" s="69">
        <v>7.6</v>
      </c>
      <c r="F28" s="27">
        <f>E28*F23</f>
        <v>7.752</v>
      </c>
      <c r="G28" s="1"/>
      <c r="H28" s="1"/>
      <c r="I28" s="28"/>
      <c r="J28" s="1"/>
      <c r="K28" s="1"/>
      <c r="L28" s="28"/>
      <c r="M28" s="28"/>
    </row>
    <row r="29" spans="1:13" ht="13.5">
      <c r="A29" s="97"/>
      <c r="B29" s="88"/>
      <c r="C29" s="13" t="s">
        <v>50</v>
      </c>
      <c r="D29" s="53" t="s">
        <v>22</v>
      </c>
      <c r="E29" s="69">
        <v>7.4</v>
      </c>
      <c r="F29" s="27">
        <f>E29*F23</f>
        <v>7.548</v>
      </c>
      <c r="G29" s="1"/>
      <c r="H29" s="1"/>
      <c r="I29" s="28"/>
      <c r="J29" s="1"/>
      <c r="K29" s="28"/>
      <c r="L29" s="28"/>
      <c r="M29" s="28"/>
    </row>
    <row r="30" spans="1:13" ht="13.5">
      <c r="A30" s="97"/>
      <c r="B30" s="88"/>
      <c r="C30" s="13" t="s">
        <v>65</v>
      </c>
      <c r="D30" s="53" t="s">
        <v>22</v>
      </c>
      <c r="E30" s="69">
        <v>0.41</v>
      </c>
      <c r="F30" s="27">
        <f>E30*F23</f>
        <v>0.418</v>
      </c>
      <c r="G30" s="1"/>
      <c r="H30" s="1"/>
      <c r="I30" s="28"/>
      <c r="J30" s="1"/>
      <c r="K30" s="1"/>
      <c r="L30" s="28"/>
      <c r="M30" s="28"/>
    </row>
    <row r="31" spans="1:13" ht="13.5">
      <c r="A31" s="97"/>
      <c r="B31" s="88"/>
      <c r="C31" s="13" t="s">
        <v>51</v>
      </c>
      <c r="D31" s="53" t="s">
        <v>22</v>
      </c>
      <c r="E31" s="70">
        <v>1.48</v>
      </c>
      <c r="F31" s="27">
        <f>E31*F23</f>
        <v>1.51</v>
      </c>
      <c r="G31" s="1"/>
      <c r="H31" s="1"/>
      <c r="I31" s="28"/>
      <c r="J31" s="1"/>
      <c r="K31" s="1"/>
      <c r="L31" s="28"/>
      <c r="M31" s="28"/>
    </row>
    <row r="32" spans="1:13" ht="13.5">
      <c r="A32" s="98"/>
      <c r="B32" s="95"/>
      <c r="C32" s="13" t="s">
        <v>23</v>
      </c>
      <c r="D32" s="53" t="s">
        <v>28</v>
      </c>
      <c r="E32" s="30">
        <v>11</v>
      </c>
      <c r="F32" s="27">
        <f>E32*F23</f>
        <v>11.22</v>
      </c>
      <c r="G32" s="1"/>
      <c r="H32" s="1"/>
      <c r="I32" s="28"/>
      <c r="J32" s="28"/>
      <c r="K32" s="1"/>
      <c r="L32" s="1"/>
      <c r="M32" s="28"/>
    </row>
    <row r="33" spans="1:13" ht="18.75" customHeight="1">
      <c r="A33" s="99">
        <v>5</v>
      </c>
      <c r="B33" s="100" t="s">
        <v>66</v>
      </c>
      <c r="C33" s="40" t="s">
        <v>35</v>
      </c>
      <c r="D33" s="41" t="s">
        <v>33</v>
      </c>
      <c r="E33" s="71"/>
      <c r="F33" s="25">
        <f>F23</f>
        <v>1.02</v>
      </c>
      <c r="G33" s="16"/>
      <c r="H33" s="16"/>
      <c r="I33" s="26"/>
      <c r="J33" s="26"/>
      <c r="K33" s="16"/>
      <c r="L33" s="16"/>
      <c r="M33" s="26"/>
    </row>
    <row r="34" spans="1:13" ht="13.5">
      <c r="A34" s="99"/>
      <c r="B34" s="101"/>
      <c r="C34" s="42" t="s">
        <v>20</v>
      </c>
      <c r="D34" s="43" t="s">
        <v>21</v>
      </c>
      <c r="E34" s="33">
        <f>32.1</f>
        <v>32.1</v>
      </c>
      <c r="F34" s="27">
        <f>E34*F33</f>
        <v>32.742</v>
      </c>
      <c r="G34" s="1"/>
      <c r="H34" s="28"/>
      <c r="I34" s="28"/>
      <c r="J34" s="28"/>
      <c r="K34" s="1"/>
      <c r="L34" s="1"/>
      <c r="M34" s="28"/>
    </row>
    <row r="35" spans="1:13" ht="13.5">
      <c r="A35" s="99"/>
      <c r="B35" s="101"/>
      <c r="C35" s="42" t="s">
        <v>61</v>
      </c>
      <c r="D35" s="43" t="s">
        <v>22</v>
      </c>
      <c r="E35" s="33">
        <v>2.65</v>
      </c>
      <c r="F35" s="27">
        <f>E35*F33</f>
        <v>2.703</v>
      </c>
      <c r="G35" s="1"/>
      <c r="H35" s="1"/>
      <c r="I35" s="28"/>
      <c r="J35" s="28"/>
      <c r="K35" s="1"/>
      <c r="L35" s="28"/>
      <c r="M35" s="28"/>
    </row>
    <row r="36" spans="1:13" ht="13.5">
      <c r="A36" s="99"/>
      <c r="B36" s="101"/>
      <c r="C36" s="42" t="str">
        <f>C28</f>
        <v>საგზაო სატკეპნი გლუვი 5 ტ-მდე</v>
      </c>
      <c r="D36" s="23" t="s">
        <v>22</v>
      </c>
      <c r="E36" s="30">
        <v>6.16</v>
      </c>
      <c r="F36" s="27">
        <f>E36*F33</f>
        <v>6.283</v>
      </c>
      <c r="G36" s="1"/>
      <c r="H36" s="1"/>
      <c r="I36" s="28"/>
      <c r="J36" s="28"/>
      <c r="K36" s="1"/>
      <c r="L36" s="28"/>
      <c r="M36" s="28"/>
    </row>
    <row r="37" spans="1:13" ht="13.5">
      <c r="A37" s="99"/>
      <c r="B37" s="101"/>
      <c r="C37" s="42" t="str">
        <f>C29</f>
        <v>საგრაო სატკეპნი გლუვი 10 ტ-მდე</v>
      </c>
      <c r="D37" s="23" t="s">
        <v>22</v>
      </c>
      <c r="E37" s="30">
        <v>4.53</v>
      </c>
      <c r="F37" s="27">
        <f>E37*F33</f>
        <v>4.621</v>
      </c>
      <c r="G37" s="1"/>
      <c r="H37" s="1"/>
      <c r="I37" s="28"/>
      <c r="J37" s="28"/>
      <c r="K37" s="28"/>
      <c r="L37" s="28"/>
      <c r="M37" s="28"/>
    </row>
    <row r="38" spans="1:13" ht="13.5">
      <c r="A38" s="99"/>
      <c r="B38" s="101"/>
      <c r="C38" s="42" t="s">
        <v>36</v>
      </c>
      <c r="D38" s="23" t="s">
        <v>22</v>
      </c>
      <c r="E38" s="33">
        <v>0.71</v>
      </c>
      <c r="F38" s="27">
        <f>E38*F33</f>
        <v>0.724</v>
      </c>
      <c r="G38" s="1"/>
      <c r="H38" s="1"/>
      <c r="I38" s="28"/>
      <c r="J38" s="28"/>
      <c r="K38" s="1"/>
      <c r="L38" s="28"/>
      <c r="M38" s="28"/>
    </row>
    <row r="39" spans="1:13" ht="13.5">
      <c r="A39" s="99"/>
      <c r="B39" s="101"/>
      <c r="C39" s="42" t="str">
        <f>C31</f>
        <v>მოსარწყავ-მოსარეცხი მანქანა</v>
      </c>
      <c r="D39" s="23" t="s">
        <v>22</v>
      </c>
      <c r="E39" s="30">
        <v>2.07</v>
      </c>
      <c r="F39" s="27">
        <f>E39*F33</f>
        <v>2.111</v>
      </c>
      <c r="G39" s="1"/>
      <c r="H39" s="1"/>
      <c r="I39" s="28"/>
      <c r="J39" s="28"/>
      <c r="K39" s="1"/>
      <c r="L39" s="28"/>
      <c r="M39" s="28"/>
    </row>
    <row r="40" spans="1:13" ht="13.5">
      <c r="A40" s="99"/>
      <c r="B40" s="101"/>
      <c r="C40" s="42" t="s">
        <v>23</v>
      </c>
      <c r="D40" s="43" t="s">
        <v>28</v>
      </c>
      <c r="E40" s="33">
        <v>15</v>
      </c>
      <c r="F40" s="27">
        <f>E40*F33</f>
        <v>15.3</v>
      </c>
      <c r="G40" s="1"/>
      <c r="H40" s="1"/>
      <c r="I40" s="28"/>
      <c r="J40" s="28"/>
      <c r="K40" s="1"/>
      <c r="L40" s="1"/>
      <c r="M40" s="28"/>
    </row>
    <row r="41" spans="1:13" ht="13.5">
      <c r="A41" s="99"/>
      <c r="B41" s="102"/>
      <c r="C41" s="78" t="s">
        <v>67</v>
      </c>
      <c r="D41" s="43" t="s">
        <v>22</v>
      </c>
      <c r="E41" s="33">
        <v>1.02</v>
      </c>
      <c r="F41" s="27">
        <f>E41*F33</f>
        <v>1.04</v>
      </c>
      <c r="G41" s="1"/>
      <c r="H41" s="1"/>
      <c r="I41" s="28"/>
      <c r="J41" s="28"/>
      <c r="K41" s="1"/>
      <c r="L41" s="28"/>
      <c r="M41" s="28"/>
    </row>
    <row r="42" spans="1:13" ht="35.25" customHeight="1">
      <c r="A42" s="86">
        <v>6</v>
      </c>
      <c r="B42" s="87" t="s">
        <v>68</v>
      </c>
      <c r="C42" s="31" t="s">
        <v>69</v>
      </c>
      <c r="D42" s="32" t="s">
        <v>70</v>
      </c>
      <c r="E42" s="72"/>
      <c r="F42" s="25">
        <f>F33</f>
        <v>1.02</v>
      </c>
      <c r="G42" s="16"/>
      <c r="H42" s="16"/>
      <c r="I42" s="26"/>
      <c r="J42" s="26"/>
      <c r="K42" s="16"/>
      <c r="L42" s="16"/>
      <c r="M42" s="26"/>
    </row>
    <row r="43" spans="1:13" ht="13.5">
      <c r="A43" s="97"/>
      <c r="B43" s="88"/>
      <c r="C43" s="13" t="s">
        <v>20</v>
      </c>
      <c r="D43" s="64" t="s">
        <v>21</v>
      </c>
      <c r="E43" s="73">
        <v>40.01</v>
      </c>
      <c r="F43" s="27">
        <f>E43*F42</f>
        <v>40.81</v>
      </c>
      <c r="G43" s="1"/>
      <c r="H43" s="28"/>
      <c r="I43" s="28"/>
      <c r="J43" s="28"/>
      <c r="K43" s="1"/>
      <c r="L43" s="1"/>
      <c r="M43" s="28"/>
    </row>
    <row r="44" spans="1:13" ht="13.5">
      <c r="A44" s="97"/>
      <c r="B44" s="88"/>
      <c r="C44" s="13" t="s">
        <v>71</v>
      </c>
      <c r="D44" s="64" t="s">
        <v>22</v>
      </c>
      <c r="E44" s="73">
        <v>2.58</v>
      </c>
      <c r="F44" s="27">
        <f>E44*F42</f>
        <v>2.632</v>
      </c>
      <c r="G44" s="1"/>
      <c r="H44" s="1"/>
      <c r="I44" s="28"/>
      <c r="J44" s="28"/>
      <c r="K44" s="1"/>
      <c r="L44" s="28"/>
      <c r="M44" s="28"/>
    </row>
    <row r="45" spans="1:13" ht="13.5">
      <c r="A45" s="97"/>
      <c r="B45" s="88"/>
      <c r="C45" s="2" t="s">
        <v>61</v>
      </c>
      <c r="D45" s="53" t="s">
        <v>22</v>
      </c>
      <c r="E45" s="30">
        <v>4.05</v>
      </c>
      <c r="F45" s="27">
        <f>E45*F42</f>
        <v>4.131</v>
      </c>
      <c r="G45" s="1"/>
      <c r="H45" s="1"/>
      <c r="I45" s="28"/>
      <c r="J45" s="28"/>
      <c r="K45" s="1"/>
      <c r="L45" s="28"/>
      <c r="M45" s="28"/>
    </row>
    <row r="46" spans="1:13" ht="13.5">
      <c r="A46" s="97"/>
      <c r="B46" s="88"/>
      <c r="C46" s="13" t="str">
        <f>C36</f>
        <v>საგზაო სატკეპნი გლუვი 5 ტ-მდე</v>
      </c>
      <c r="D46" s="53" t="s">
        <v>22</v>
      </c>
      <c r="E46" s="30">
        <v>8.9</v>
      </c>
      <c r="F46" s="27">
        <f>E46*F42</f>
        <v>9.078</v>
      </c>
      <c r="G46" s="1"/>
      <c r="H46" s="1"/>
      <c r="I46" s="28"/>
      <c r="J46" s="28"/>
      <c r="K46" s="1"/>
      <c r="L46" s="28"/>
      <c r="M46" s="28"/>
    </row>
    <row r="47" spans="1:13" ht="13.5">
      <c r="A47" s="97"/>
      <c r="B47" s="88"/>
      <c r="C47" s="13" t="str">
        <f>C37</f>
        <v>საგრაო სატკეპნი გლუვი 10 ტ-მდე</v>
      </c>
      <c r="D47" s="53" t="s">
        <v>22</v>
      </c>
      <c r="E47" s="30">
        <v>12.3</v>
      </c>
      <c r="F47" s="27">
        <f>E47*F42</f>
        <v>12.546</v>
      </c>
      <c r="G47" s="1"/>
      <c r="H47" s="1"/>
      <c r="I47" s="28"/>
      <c r="J47" s="28"/>
      <c r="K47" s="28"/>
      <c r="L47" s="28"/>
      <c r="M47" s="28"/>
    </row>
    <row r="48" spans="1:13" ht="13.5">
      <c r="A48" s="97"/>
      <c r="B48" s="88"/>
      <c r="C48" s="13" t="str">
        <f>C39</f>
        <v>მოსარწყავ-მოსარეცხი მანქანა</v>
      </c>
      <c r="D48" s="53" t="s">
        <v>22</v>
      </c>
      <c r="E48" s="30">
        <v>4.14</v>
      </c>
      <c r="F48" s="27">
        <f>E48*F42</f>
        <v>4.223</v>
      </c>
      <c r="G48" s="1"/>
      <c r="H48" s="1"/>
      <c r="I48" s="28"/>
      <c r="J48" s="28"/>
      <c r="K48" s="1"/>
      <c r="L48" s="28"/>
      <c r="M48" s="28"/>
    </row>
    <row r="49" spans="1:13" ht="13.5">
      <c r="A49" s="97"/>
      <c r="B49" s="88"/>
      <c r="C49" s="13" t="s">
        <v>72</v>
      </c>
      <c r="D49" s="64" t="s">
        <v>28</v>
      </c>
      <c r="E49" s="33">
        <v>126</v>
      </c>
      <c r="F49" s="27">
        <f>E49*F42</f>
        <v>128.52</v>
      </c>
      <c r="G49" s="1"/>
      <c r="H49" s="1"/>
      <c r="I49" s="28"/>
      <c r="J49" s="28"/>
      <c r="K49" s="1"/>
      <c r="L49" s="1"/>
      <c r="M49" s="28"/>
    </row>
    <row r="50" spans="1:13" ht="13.5">
      <c r="A50" s="97"/>
      <c r="B50" s="88"/>
      <c r="C50" s="13" t="s">
        <v>23</v>
      </c>
      <c r="D50" s="64" t="s">
        <v>28</v>
      </c>
      <c r="E50" s="73">
        <v>30</v>
      </c>
      <c r="F50" s="27">
        <f>E50*F42</f>
        <v>30.6</v>
      </c>
      <c r="G50" s="1"/>
      <c r="H50" s="1"/>
      <c r="I50" s="28"/>
      <c r="J50" s="28"/>
      <c r="K50" s="1"/>
      <c r="L50" s="1"/>
      <c r="M50" s="28"/>
    </row>
    <row r="51" spans="1:13" ht="13.5">
      <c r="A51" s="98"/>
      <c r="B51" s="95"/>
      <c r="C51" s="13" t="s">
        <v>73</v>
      </c>
      <c r="D51" s="64" t="s">
        <v>27</v>
      </c>
      <c r="E51" s="73">
        <v>1.55</v>
      </c>
      <c r="F51" s="27">
        <f>F49*1.6</f>
        <v>205.632</v>
      </c>
      <c r="G51" s="1"/>
      <c r="H51" s="1"/>
      <c r="I51" s="28"/>
      <c r="J51" s="1"/>
      <c r="K51" s="1"/>
      <c r="L51" s="28"/>
      <c r="M51" s="28"/>
    </row>
    <row r="52" spans="1:13" ht="39.75" customHeight="1">
      <c r="A52" s="85">
        <v>7</v>
      </c>
      <c r="B52" s="87" t="s">
        <v>74</v>
      </c>
      <c r="C52" s="49" t="s">
        <v>75</v>
      </c>
      <c r="D52" s="50" t="s">
        <v>33</v>
      </c>
      <c r="E52" s="51"/>
      <c r="F52" s="25">
        <f>F42</f>
        <v>1.02</v>
      </c>
      <c r="G52" s="16"/>
      <c r="H52" s="16"/>
      <c r="I52" s="26"/>
      <c r="J52" s="16"/>
      <c r="K52" s="16"/>
      <c r="L52" s="16"/>
      <c r="M52" s="26"/>
    </row>
    <row r="53" spans="1:13" ht="18" customHeight="1">
      <c r="A53" s="85"/>
      <c r="B53" s="88"/>
      <c r="C53" s="52" t="s">
        <v>20</v>
      </c>
      <c r="D53" s="53" t="s">
        <v>21</v>
      </c>
      <c r="E53" s="53">
        <v>16.7</v>
      </c>
      <c r="F53" s="27">
        <f>E53*F52</f>
        <v>17.034</v>
      </c>
      <c r="G53" s="1"/>
      <c r="H53" s="28"/>
      <c r="I53" s="28"/>
      <c r="J53" s="1"/>
      <c r="K53" s="1"/>
      <c r="L53" s="1"/>
      <c r="M53" s="28"/>
    </row>
    <row r="54" spans="1:13" ht="18" customHeight="1">
      <c r="A54" s="85"/>
      <c r="B54" s="88"/>
      <c r="C54" s="52" t="s">
        <v>43</v>
      </c>
      <c r="D54" s="53" t="s">
        <v>22</v>
      </c>
      <c r="E54" s="53">
        <v>0.47</v>
      </c>
      <c r="F54" s="27">
        <f>E54*F52</f>
        <v>0.479</v>
      </c>
      <c r="G54" s="1"/>
      <c r="H54" s="1"/>
      <c r="I54" s="28"/>
      <c r="J54" s="1"/>
      <c r="K54" s="1"/>
      <c r="L54" s="27"/>
      <c r="M54" s="28"/>
    </row>
    <row r="55" spans="1:13" ht="18.75" customHeight="1">
      <c r="A55" s="85"/>
      <c r="B55" s="95"/>
      <c r="C55" s="52" t="s">
        <v>44</v>
      </c>
      <c r="D55" s="53" t="s">
        <v>27</v>
      </c>
      <c r="E55" s="53">
        <v>0.6</v>
      </c>
      <c r="F55" s="27">
        <f>E55*F52</f>
        <v>0.612</v>
      </c>
      <c r="G55" s="1"/>
      <c r="H55" s="1"/>
      <c r="I55" s="28"/>
      <c r="J55" s="28"/>
      <c r="K55" s="1"/>
      <c r="L55" s="1"/>
      <c r="M55" s="28"/>
    </row>
    <row r="56" spans="1:13" ht="40.5" customHeight="1">
      <c r="A56" s="85">
        <v>8</v>
      </c>
      <c r="B56" s="96" t="s">
        <v>76</v>
      </c>
      <c r="C56" s="49" t="s">
        <v>80</v>
      </c>
      <c r="D56" s="50" t="s">
        <v>33</v>
      </c>
      <c r="E56" s="51"/>
      <c r="F56" s="25">
        <f>F52</f>
        <v>1.02</v>
      </c>
      <c r="G56" s="16"/>
      <c r="H56" s="16"/>
      <c r="I56" s="26"/>
      <c r="J56" s="16"/>
      <c r="K56" s="16"/>
      <c r="L56" s="16"/>
      <c r="M56" s="26"/>
    </row>
    <row r="57" spans="1:13" ht="18" customHeight="1">
      <c r="A57" s="85"/>
      <c r="B57" s="96"/>
      <c r="C57" s="52" t="s">
        <v>20</v>
      </c>
      <c r="D57" s="53" t="s">
        <v>21</v>
      </c>
      <c r="E57" s="53">
        <v>37.5</v>
      </c>
      <c r="F57" s="27">
        <f>E57*F56</f>
        <v>38.25</v>
      </c>
      <c r="G57" s="1"/>
      <c r="H57" s="28"/>
      <c r="I57" s="28"/>
      <c r="J57" s="1"/>
      <c r="K57" s="1"/>
      <c r="L57" s="1"/>
      <c r="M57" s="28"/>
    </row>
    <row r="58" spans="1:13" ht="18" customHeight="1">
      <c r="A58" s="85"/>
      <c r="B58" s="96"/>
      <c r="C58" s="52" t="s">
        <v>77</v>
      </c>
      <c r="D58" s="53" t="s">
        <v>22</v>
      </c>
      <c r="E58" s="53">
        <v>3.2</v>
      </c>
      <c r="F58" s="27">
        <f>E58*F56</f>
        <v>3.264</v>
      </c>
      <c r="G58" s="1"/>
      <c r="H58" s="1"/>
      <c r="I58" s="28"/>
      <c r="J58" s="1"/>
      <c r="K58" s="1"/>
      <c r="L58" s="28"/>
      <c r="M58" s="28"/>
    </row>
    <row r="59" spans="1:13" ht="15" customHeight="1">
      <c r="A59" s="85"/>
      <c r="B59" s="96"/>
      <c r="C59" s="74" t="str">
        <f>C46</f>
        <v>საგზაო სატკეპნი გლუვი 5 ტ-მდე</v>
      </c>
      <c r="D59" s="53" t="s">
        <v>22</v>
      </c>
      <c r="E59" s="53">
        <v>3.7</v>
      </c>
      <c r="F59" s="27">
        <f>E59*F56</f>
        <v>3.774</v>
      </c>
      <c r="G59" s="1"/>
      <c r="H59" s="1"/>
      <c r="I59" s="28"/>
      <c r="J59" s="1"/>
      <c r="K59" s="1"/>
      <c r="L59" s="28"/>
      <c r="M59" s="28"/>
    </row>
    <row r="60" spans="1:13" ht="18" customHeight="1">
      <c r="A60" s="85"/>
      <c r="B60" s="96"/>
      <c r="C60" s="74" t="str">
        <f>C47</f>
        <v>საგრაო სატკეპნი გლუვი 10 ტ-მდე</v>
      </c>
      <c r="D60" s="53" t="s">
        <v>22</v>
      </c>
      <c r="E60" s="53">
        <v>11.1</v>
      </c>
      <c r="F60" s="27">
        <f>E60*F56</f>
        <v>11.322</v>
      </c>
      <c r="G60" s="1"/>
      <c r="H60" s="1"/>
      <c r="I60" s="28"/>
      <c r="J60" s="1"/>
      <c r="K60" s="28"/>
      <c r="L60" s="28"/>
      <c r="M60" s="28"/>
    </row>
    <row r="61" spans="1:13" ht="30" customHeight="1">
      <c r="A61" s="85"/>
      <c r="B61" s="96"/>
      <c r="C61" s="55" t="s">
        <v>78</v>
      </c>
      <c r="D61" s="53" t="s">
        <v>27</v>
      </c>
      <c r="E61" s="53">
        <v>96.8</v>
      </c>
      <c r="F61" s="27">
        <f>E61*F56</f>
        <v>98.736</v>
      </c>
      <c r="G61" s="1"/>
      <c r="H61" s="1"/>
      <c r="I61" s="28"/>
      <c r="J61" s="28"/>
      <c r="K61" s="1"/>
      <c r="L61" s="1"/>
      <c r="M61" s="28"/>
    </row>
    <row r="62" spans="1:13" ht="18" customHeight="1">
      <c r="A62" s="85"/>
      <c r="B62" s="96"/>
      <c r="C62" s="75" t="s">
        <v>79</v>
      </c>
      <c r="D62" s="53" t="s">
        <v>27</v>
      </c>
      <c r="E62" s="53">
        <f>E61</f>
        <v>96.8</v>
      </c>
      <c r="F62" s="27">
        <f>E62*F56</f>
        <v>98.736</v>
      </c>
      <c r="G62" s="1"/>
      <c r="H62" s="1"/>
      <c r="I62" s="28"/>
      <c r="J62" s="1"/>
      <c r="K62" s="1"/>
      <c r="L62" s="28"/>
      <c r="M62" s="28"/>
    </row>
    <row r="63" spans="1:13" ht="18" customHeight="1">
      <c r="A63" s="85"/>
      <c r="B63" s="96"/>
      <c r="C63" s="76" t="s">
        <v>25</v>
      </c>
      <c r="D63" s="53" t="s">
        <v>48</v>
      </c>
      <c r="E63" s="53">
        <v>14.2</v>
      </c>
      <c r="F63" s="27">
        <f>E63*F56</f>
        <v>14.484</v>
      </c>
      <c r="G63" s="1"/>
      <c r="H63" s="1"/>
      <c r="I63" s="28"/>
      <c r="J63" s="28"/>
      <c r="K63" s="1"/>
      <c r="L63" s="1"/>
      <c r="M63" s="28"/>
    </row>
    <row r="64" spans="1:13" ht="15.75" customHeight="1">
      <c r="A64" s="85"/>
      <c r="B64" s="96"/>
      <c r="C64" s="76" t="s">
        <v>26</v>
      </c>
      <c r="D64" s="53" t="s">
        <v>48</v>
      </c>
      <c r="E64" s="53">
        <v>2.3</v>
      </c>
      <c r="F64" s="27">
        <f>E64*F56</f>
        <v>2.346</v>
      </c>
      <c r="G64" s="1"/>
      <c r="H64" s="1"/>
      <c r="I64" s="28"/>
      <c r="J64" s="1"/>
      <c r="K64" s="1"/>
      <c r="L64" s="28"/>
      <c r="M64" s="28"/>
    </row>
    <row r="65" spans="1:13" ht="44.25" customHeight="1">
      <c r="A65" s="85">
        <v>9</v>
      </c>
      <c r="B65" s="87" t="s">
        <v>41</v>
      </c>
      <c r="C65" s="49" t="s">
        <v>42</v>
      </c>
      <c r="D65" s="50" t="s">
        <v>33</v>
      </c>
      <c r="E65" s="51"/>
      <c r="F65" s="25">
        <f>F56</f>
        <v>1.02</v>
      </c>
      <c r="G65" s="16"/>
      <c r="H65" s="16"/>
      <c r="I65" s="26"/>
      <c r="J65" s="16"/>
      <c r="K65" s="16"/>
      <c r="L65" s="16"/>
      <c r="M65" s="26"/>
    </row>
    <row r="66" spans="1:13" ht="18" customHeight="1">
      <c r="A66" s="85"/>
      <c r="B66" s="88"/>
      <c r="C66" s="52" t="s">
        <v>20</v>
      </c>
      <c r="D66" s="53" t="s">
        <v>21</v>
      </c>
      <c r="E66" s="53">
        <v>14.4</v>
      </c>
      <c r="F66" s="27">
        <f>E66*F65</f>
        <v>14.688</v>
      </c>
      <c r="G66" s="1"/>
      <c r="H66" s="28"/>
      <c r="I66" s="28"/>
      <c r="J66" s="1"/>
      <c r="K66" s="1"/>
      <c r="L66" s="1"/>
      <c r="M66" s="28"/>
    </row>
    <row r="67" spans="1:13" ht="18" customHeight="1">
      <c r="A67" s="85"/>
      <c r="B67" s="88"/>
      <c r="C67" s="52" t="s">
        <v>43</v>
      </c>
      <c r="D67" s="53" t="s">
        <v>22</v>
      </c>
      <c r="E67" s="53">
        <v>0.288</v>
      </c>
      <c r="F67" s="27">
        <f>E67*F65</f>
        <v>0.294</v>
      </c>
      <c r="G67" s="1"/>
      <c r="H67" s="1"/>
      <c r="I67" s="28"/>
      <c r="J67" s="1"/>
      <c r="K67" s="1"/>
      <c r="L67" s="28"/>
      <c r="M67" s="28"/>
    </row>
    <row r="68" spans="1:13" ht="18" customHeight="1">
      <c r="A68" s="85"/>
      <c r="B68" s="95"/>
      <c r="C68" s="52" t="s">
        <v>44</v>
      </c>
      <c r="D68" s="53" t="s">
        <v>27</v>
      </c>
      <c r="E68" s="53">
        <v>0.3</v>
      </c>
      <c r="F68" s="27">
        <f>E68*F65</f>
        <v>0.306</v>
      </c>
      <c r="G68" s="1"/>
      <c r="H68" s="1"/>
      <c r="I68" s="28"/>
      <c r="J68" s="28"/>
      <c r="K68" s="1"/>
      <c r="L68" s="1"/>
      <c r="M68" s="28"/>
    </row>
    <row r="69" spans="1:13" ht="47.25" customHeight="1">
      <c r="A69" s="85">
        <v>10</v>
      </c>
      <c r="B69" s="87" t="s">
        <v>45</v>
      </c>
      <c r="C69" s="49" t="s">
        <v>81</v>
      </c>
      <c r="D69" s="50" t="s">
        <v>33</v>
      </c>
      <c r="E69" s="51"/>
      <c r="F69" s="25">
        <f>F65</f>
        <v>1.02</v>
      </c>
      <c r="G69" s="16"/>
      <c r="H69" s="16"/>
      <c r="I69" s="26"/>
      <c r="J69" s="26"/>
      <c r="K69" s="16"/>
      <c r="L69" s="16"/>
      <c r="M69" s="26"/>
    </row>
    <row r="70" spans="1:13" ht="18" customHeight="1">
      <c r="A70" s="85"/>
      <c r="B70" s="88"/>
      <c r="C70" s="52" t="s">
        <v>20</v>
      </c>
      <c r="D70" s="53" t="s">
        <v>21</v>
      </c>
      <c r="E70" s="54">
        <v>37</v>
      </c>
      <c r="F70" s="27">
        <f>E70*F69</f>
        <v>37.74</v>
      </c>
      <c r="G70" s="1"/>
      <c r="H70" s="28"/>
      <c r="I70" s="28"/>
      <c r="J70" s="28"/>
      <c r="K70" s="1"/>
      <c r="L70" s="1"/>
      <c r="M70" s="28"/>
    </row>
    <row r="71" spans="1:13" ht="18" customHeight="1">
      <c r="A71" s="85"/>
      <c r="B71" s="88"/>
      <c r="C71" s="52" t="s">
        <v>46</v>
      </c>
      <c r="D71" s="53" t="s">
        <v>22</v>
      </c>
      <c r="E71" s="54">
        <v>3.8</v>
      </c>
      <c r="F71" s="27">
        <f>E71*F69</f>
        <v>3.876</v>
      </c>
      <c r="G71" s="1"/>
      <c r="H71" s="1"/>
      <c r="I71" s="28"/>
      <c r="J71" s="28"/>
      <c r="K71" s="1"/>
      <c r="L71" s="28"/>
      <c r="M71" s="28"/>
    </row>
    <row r="72" spans="1:13" ht="18.75" customHeight="1">
      <c r="A72" s="85"/>
      <c r="B72" s="88"/>
      <c r="C72" s="55" t="str">
        <f>C59</f>
        <v>საგზაო სატკეპნი გლუვი 5 ტ-მდე</v>
      </c>
      <c r="D72" s="53" t="s">
        <v>22</v>
      </c>
      <c r="E72" s="54">
        <v>4.44</v>
      </c>
      <c r="F72" s="27">
        <f>E72*F69</f>
        <v>4.529</v>
      </c>
      <c r="G72" s="1"/>
      <c r="H72" s="1"/>
      <c r="I72" s="28"/>
      <c r="J72" s="28"/>
      <c r="K72" s="1"/>
      <c r="L72" s="28"/>
      <c r="M72" s="28"/>
    </row>
    <row r="73" spans="1:13" ht="18" customHeight="1">
      <c r="A73" s="85"/>
      <c r="B73" s="88"/>
      <c r="C73" s="55" t="str">
        <f>C60</f>
        <v>საგრაო სატკეპნი გლუვი 10 ტ-მდე</v>
      </c>
      <c r="D73" s="53" t="s">
        <v>22</v>
      </c>
      <c r="E73" s="54">
        <v>22.2</v>
      </c>
      <c r="F73" s="27">
        <f>E73*F69</f>
        <v>22.644</v>
      </c>
      <c r="G73" s="1"/>
      <c r="H73" s="1"/>
      <c r="I73" s="28"/>
      <c r="J73" s="28"/>
      <c r="K73" s="28"/>
      <c r="L73" s="28"/>
      <c r="M73" s="28"/>
    </row>
    <row r="74" spans="1:13" ht="18" customHeight="1">
      <c r="A74" s="85"/>
      <c r="B74" s="88"/>
      <c r="C74" s="55" t="s">
        <v>47</v>
      </c>
      <c r="D74" s="53" t="s">
        <v>27</v>
      </c>
      <c r="E74" s="54">
        <v>97.2</v>
      </c>
      <c r="F74" s="27">
        <f>E74*F69</f>
        <v>99.144</v>
      </c>
      <c r="G74" s="1"/>
      <c r="H74" s="1"/>
      <c r="I74" s="28"/>
      <c r="J74" s="28"/>
      <c r="K74" s="1"/>
      <c r="L74" s="1"/>
      <c r="M74" s="28"/>
    </row>
    <row r="75" spans="1:13" ht="18" customHeight="1">
      <c r="A75" s="85"/>
      <c r="B75" s="88"/>
      <c r="C75" s="55" t="str">
        <f>C62</f>
        <v>ასფალტო-ბეტონის ტრანსპორტირება</v>
      </c>
      <c r="D75" s="53" t="s">
        <v>27</v>
      </c>
      <c r="E75" s="54">
        <f>E74</f>
        <v>97.2</v>
      </c>
      <c r="F75" s="27">
        <f>E75*F69</f>
        <v>99.144</v>
      </c>
      <c r="G75" s="1"/>
      <c r="H75" s="1"/>
      <c r="I75" s="28"/>
      <c r="J75" s="28"/>
      <c r="K75" s="1"/>
      <c r="L75" s="28"/>
      <c r="M75" s="28"/>
    </row>
    <row r="76" spans="1:13" ht="18" customHeight="1">
      <c r="A76" s="85"/>
      <c r="B76" s="88"/>
      <c r="C76" s="52" t="s">
        <v>25</v>
      </c>
      <c r="D76" s="53" t="s">
        <v>48</v>
      </c>
      <c r="E76" s="54">
        <v>14.2</v>
      </c>
      <c r="F76" s="27">
        <f>E76*F69</f>
        <v>14.484</v>
      </c>
      <c r="G76" s="1"/>
      <c r="H76" s="1"/>
      <c r="I76" s="28"/>
      <c r="J76" s="28"/>
      <c r="K76" s="1"/>
      <c r="L76" s="28"/>
      <c r="M76" s="28"/>
    </row>
    <row r="77" spans="1:13" ht="18" customHeight="1">
      <c r="A77" s="86"/>
      <c r="B77" s="88"/>
      <c r="C77" s="56" t="s">
        <v>26</v>
      </c>
      <c r="D77" s="57" t="s">
        <v>48</v>
      </c>
      <c r="E77" s="58">
        <v>2.3</v>
      </c>
      <c r="F77" s="59">
        <f>E77*F69</f>
        <v>2.346</v>
      </c>
      <c r="G77" s="60"/>
      <c r="H77" s="60"/>
      <c r="I77" s="61"/>
      <c r="J77" s="61"/>
      <c r="K77" s="60"/>
      <c r="L77" s="61"/>
      <c r="M77" s="61"/>
    </row>
    <row r="78" spans="1:13" ht="18" customHeight="1">
      <c r="A78" s="1"/>
      <c r="B78" s="1"/>
      <c r="C78" s="44" t="s">
        <v>82</v>
      </c>
      <c r="D78" s="44"/>
      <c r="E78" s="44"/>
      <c r="F78" s="45"/>
      <c r="G78" s="46"/>
      <c r="H78" s="45"/>
      <c r="I78" s="47"/>
      <c r="J78" s="45"/>
      <c r="K78" s="45"/>
      <c r="L78" s="45"/>
      <c r="M78" s="48"/>
    </row>
    <row r="79" spans="1:13" ht="18" customHeight="1">
      <c r="A79" s="1"/>
      <c r="B79" s="1"/>
      <c r="C79" s="19" t="s">
        <v>2</v>
      </c>
      <c r="D79" s="16" t="s">
        <v>3</v>
      </c>
      <c r="E79" s="16">
        <v>8</v>
      </c>
      <c r="F79" s="16"/>
      <c r="G79" s="17"/>
      <c r="H79" s="1"/>
      <c r="I79" s="26"/>
      <c r="J79" s="1"/>
      <c r="K79" s="1"/>
      <c r="L79" s="1"/>
      <c r="M79" s="25"/>
    </row>
    <row r="80" spans="1:13" ht="18" customHeight="1">
      <c r="A80" s="1"/>
      <c r="B80" s="1"/>
      <c r="C80" s="19" t="s">
        <v>1</v>
      </c>
      <c r="D80" s="16"/>
      <c r="E80" s="16"/>
      <c r="F80" s="16"/>
      <c r="G80" s="17"/>
      <c r="H80" s="1"/>
      <c r="I80" s="26"/>
      <c r="J80" s="1"/>
      <c r="K80" s="1"/>
      <c r="L80" s="1"/>
      <c r="M80" s="25"/>
    </row>
    <row r="81" spans="1:13" ht="15.75">
      <c r="A81" s="1"/>
      <c r="B81" s="1"/>
      <c r="C81" s="19" t="s">
        <v>38</v>
      </c>
      <c r="D81" s="16" t="s">
        <v>3</v>
      </c>
      <c r="E81" s="1">
        <v>10</v>
      </c>
      <c r="F81" s="1"/>
      <c r="G81" s="1"/>
      <c r="H81" s="1"/>
      <c r="I81" s="1"/>
      <c r="J81" s="1"/>
      <c r="K81" s="1"/>
      <c r="L81" s="1"/>
      <c r="M81" s="25"/>
    </row>
    <row r="82" spans="1:13" ht="13.5">
      <c r="A82" s="16"/>
      <c r="B82" s="16"/>
      <c r="C82" s="20" t="s">
        <v>9</v>
      </c>
      <c r="D82" s="16"/>
      <c r="E82" s="16"/>
      <c r="F82" s="16"/>
      <c r="G82" s="16"/>
      <c r="H82" s="16"/>
      <c r="I82" s="16"/>
      <c r="J82" s="16"/>
      <c r="K82" s="16"/>
      <c r="L82" s="16"/>
      <c r="M82" s="25"/>
    </row>
    <row r="83" spans="1:13" ht="15.75">
      <c r="A83" s="1"/>
      <c r="B83" s="1"/>
      <c r="C83" s="19" t="s">
        <v>39</v>
      </c>
      <c r="D83" s="16" t="s">
        <v>3</v>
      </c>
      <c r="E83" s="16">
        <v>3</v>
      </c>
      <c r="F83" s="1"/>
      <c r="G83" s="1"/>
      <c r="H83" s="1"/>
      <c r="I83" s="1"/>
      <c r="J83" s="1"/>
      <c r="K83" s="1"/>
      <c r="L83" s="1"/>
      <c r="M83" s="25"/>
    </row>
    <row r="84" spans="1:13" ht="13.5">
      <c r="A84" s="1"/>
      <c r="B84" s="1"/>
      <c r="C84" s="20" t="s">
        <v>9</v>
      </c>
      <c r="D84" s="1"/>
      <c r="E84" s="16"/>
      <c r="F84" s="1"/>
      <c r="G84" s="1"/>
      <c r="H84" s="1"/>
      <c r="I84" s="1"/>
      <c r="J84" s="1"/>
      <c r="K84" s="1"/>
      <c r="L84" s="1"/>
      <c r="M84" s="25"/>
    </row>
    <row r="85" spans="1:13" ht="13.5">
      <c r="A85" s="1"/>
      <c r="B85" s="1"/>
      <c r="C85" s="20" t="s">
        <v>40</v>
      </c>
      <c r="D85" s="16" t="s">
        <v>3</v>
      </c>
      <c r="E85" s="16">
        <v>18</v>
      </c>
      <c r="F85" s="1"/>
      <c r="G85" s="1"/>
      <c r="H85" s="1"/>
      <c r="I85" s="1"/>
      <c r="J85" s="1"/>
      <c r="K85" s="1"/>
      <c r="L85" s="1"/>
      <c r="M85" s="25"/>
    </row>
    <row r="86" spans="1:13" ht="13.5">
      <c r="A86" s="1"/>
      <c r="B86" s="1"/>
      <c r="C86" s="20" t="s">
        <v>9</v>
      </c>
      <c r="D86" s="1"/>
      <c r="E86" s="16"/>
      <c r="F86" s="1"/>
      <c r="G86" s="1"/>
      <c r="H86" s="1"/>
      <c r="I86" s="1"/>
      <c r="J86" s="1"/>
      <c r="K86" s="1"/>
      <c r="L86" s="1"/>
      <c r="M86" s="25"/>
    </row>
  </sheetData>
  <sheetProtection/>
  <mergeCells count="38">
    <mergeCell ref="B33:B41"/>
    <mergeCell ref="A42:A51"/>
    <mergeCell ref="B42:B51"/>
    <mergeCell ref="A12:A16"/>
    <mergeCell ref="B12:B16"/>
    <mergeCell ref="A17:A18"/>
    <mergeCell ref="B17:B18"/>
    <mergeCell ref="A19:A22"/>
    <mergeCell ref="B19:B22"/>
    <mergeCell ref="A7:A9"/>
    <mergeCell ref="A52:A55"/>
    <mergeCell ref="B52:B55"/>
    <mergeCell ref="A56:A64"/>
    <mergeCell ref="B56:B64"/>
    <mergeCell ref="A65:A68"/>
    <mergeCell ref="B65:B68"/>
    <mergeCell ref="A23:A32"/>
    <mergeCell ref="B23:B32"/>
    <mergeCell ref="A33:A41"/>
    <mergeCell ref="K8:L8"/>
    <mergeCell ref="A69:A77"/>
    <mergeCell ref="B69:B77"/>
    <mergeCell ref="A1:M1"/>
    <mergeCell ref="A2:M2"/>
    <mergeCell ref="A4:C4"/>
    <mergeCell ref="D4:E4"/>
    <mergeCell ref="G4:I4"/>
    <mergeCell ref="A5:D5"/>
    <mergeCell ref="A6:M6"/>
    <mergeCell ref="A11:M11"/>
    <mergeCell ref="B7:B9"/>
    <mergeCell ref="C7:C9"/>
    <mergeCell ref="D7:D9"/>
    <mergeCell ref="E7:F7"/>
    <mergeCell ref="G7:L7"/>
    <mergeCell ref="M7:M9"/>
    <mergeCell ref="G8:H8"/>
    <mergeCell ref="I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2018-05-26T09:56:03Z</cp:lastPrinted>
  <dcterms:created xsi:type="dcterms:W3CDTF">2000-12-31T17:39:32Z</dcterms:created>
  <dcterms:modified xsi:type="dcterms:W3CDTF">2018-06-04T12:11:38Z</dcterms:modified>
  <cp:category/>
  <cp:version/>
  <cp:contentType/>
  <cp:contentStatus/>
</cp:coreProperties>
</file>