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11" windowWidth="11115" windowHeight="6885" activeTab="0"/>
  </bookViews>
  <sheets>
    <sheet name="ლეონიძე 6ბ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aaa">#REF!</definedName>
    <definedName name="aaaa12">#REF!</definedName>
    <definedName name="adin">#REF!</definedName>
    <definedName name="adlp">#REF!</definedName>
    <definedName name="asdz">#REF!</definedName>
    <definedName name="ati">#REF!</definedName>
    <definedName name="bbbb4">#REF!</definedName>
    <definedName name="bbbbbb">#REF!</definedName>
    <definedName name="bnj">'[5]x2,3'!#REF!</definedName>
    <definedName name="bnmk">'[3]niveloba'!#REF!</definedName>
    <definedName name="bytl">#REF!</definedName>
    <definedName name="cftslp">#REF!</definedName>
    <definedName name="cxra">#REF!</definedName>
    <definedName name="desz">'[5]x2,3'!#REF!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F22345u">#REF!</definedName>
    <definedName name="fds">#REF!</definedName>
    <definedName name="ffff5">#REF!</definedName>
    <definedName name="fgdm">#REF!</definedName>
    <definedName name="fgu9">#REF!</definedName>
    <definedName name="frgtyrter">#REF!</definedName>
    <definedName name="fvb">#REF!</definedName>
    <definedName name="fxza">#REF!</definedName>
    <definedName name="gfd">'[6]res ur'!#REF!</definedName>
    <definedName name="gfds">#REF!</definedName>
    <definedName name="gfdsaxcvvbnm">'[5]x2,3'!#REF!</definedName>
    <definedName name="gfh23">#REF!</definedName>
    <definedName name="gfhy56">#REF!</definedName>
    <definedName name="ggg6">#REF!</definedName>
    <definedName name="ghbca">#REF!</definedName>
    <definedName name="ghjkl">#REF!</definedName>
    <definedName name="gtf5">#REF!</definedName>
    <definedName name="gtfd">'[5]x2,3'!#REF!</definedName>
    <definedName name="gyth3">#REF!</definedName>
    <definedName name="gytjk">#REF!</definedName>
    <definedName name="hazxc">#REF!</definedName>
    <definedName name="hbpl">#REF!</definedName>
    <definedName name="hgf665">#REF!</definedName>
    <definedName name="hgfd">#REF!</definedName>
    <definedName name="hgfds23">#REF!</definedName>
    <definedName name="hgfv">#REF!</definedName>
    <definedName name="hgh55">#REF!</definedName>
    <definedName name="hgv">#REF!</definedName>
    <definedName name="hhh2">'[4]x r '!#REF!</definedName>
    <definedName name="hhhh555">#REF!</definedName>
    <definedName name="hhhh74">#REF!</definedName>
    <definedName name="hjk4">#REF!</definedName>
    <definedName name="hjka">#REF!</definedName>
    <definedName name="hjkl32">#REF!</definedName>
    <definedName name="hju">#REF!</definedName>
    <definedName name="hnbg">#REF!</definedName>
    <definedName name="hori1">#REF!</definedName>
    <definedName name="huy">'[5]x2,3'!#REF!</definedName>
    <definedName name="huyg32">#REF!</definedName>
    <definedName name="hytrew">#REF!</definedName>
    <definedName name="ihl">#REF!</definedName>
    <definedName name="ijo45">'[5]x2,3'!#REF!</definedName>
    <definedName name="ijuhg">#REF!</definedName>
    <definedName name="iuop">#REF!</definedName>
    <definedName name="iuy">'[5]x2,3'!#REF!</definedName>
    <definedName name="iuy98">#REF!</definedName>
    <definedName name="jhg">#REF!</definedName>
    <definedName name="jhgf">#REF!</definedName>
    <definedName name="jhgfd">#REF!</definedName>
    <definedName name="jhm">#REF!</definedName>
    <definedName name="jilo">#REF!</definedName>
    <definedName name="jim56">#REF!</definedName>
    <definedName name="jjjjj1">#REF!</definedName>
    <definedName name="jjjjj1kkk1">#REF!</definedName>
    <definedName name="jk45">#REF!</definedName>
    <definedName name="jki">#REF!</definedName>
    <definedName name="jnb1">#REF!</definedName>
    <definedName name="juhg">#REF!</definedName>
    <definedName name="juhg02">#REF!</definedName>
    <definedName name="juytgb">#REF!</definedName>
    <definedName name="k">#REF!</definedName>
    <definedName name="kaqw">#REF!</definedName>
    <definedName name="kbvc">#REF!</definedName>
    <definedName name="khuy">#REF!</definedName>
    <definedName name="kij">#REF!</definedName>
    <definedName name="kij4">#REF!</definedName>
    <definedName name="kijh">#REF!</definedName>
    <definedName name="kijhg">'[5]x2,3'!#REF!</definedName>
    <definedName name="kik">#REF!</definedName>
    <definedName name="kioa">#REF!</definedName>
    <definedName name="kiojh">#REF!</definedName>
    <definedName name="kiuj362">'[7]x1 (5)'!#REF!</definedName>
    <definedName name="kiuy">#REF!</definedName>
    <definedName name="kjh">'[5]x2,3'!#REF!</definedName>
    <definedName name="KJHG">#REF!</definedName>
    <definedName name="kjhgf">#REF!</definedName>
    <definedName name="kjhq">#REF!</definedName>
    <definedName name="kjio">#REF!</definedName>
    <definedName name="kjop">#REF!</definedName>
    <definedName name="kjse">#REF!</definedName>
    <definedName name="kjuhg">#REF!</definedName>
    <definedName name="kkkk55">#REF!</definedName>
    <definedName name="kkkm">#REF!</definedName>
    <definedName name="kkl">#REF!</definedName>
    <definedName name="kl">#REF!</definedName>
    <definedName name="klmn">#REF!</definedName>
    <definedName name="kloint">#REF!</definedName>
    <definedName name="klop">#REF!</definedName>
    <definedName name="kls">#REF!</definedName>
    <definedName name="km">'[3]niveloba'!#REF!</definedName>
    <definedName name="kmb">#REF!</definedName>
    <definedName name="kmjm">#REF!</definedName>
    <definedName name="kmn">#REF!</definedName>
    <definedName name="knhyb">#REF!</definedName>
    <definedName name="kopw">#REF!</definedName>
    <definedName name="kot">'[3]niveloba'!#REF!</definedName>
    <definedName name="kp">'[3]niveloba'!#REF!</definedName>
    <definedName name="ks">#REF!</definedName>
    <definedName name="ksael">#REF!</definedName>
    <definedName name="kx">'[2]niveloba'!#REF!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h">#REF!</definedName>
    <definedName name="lkjh545">#REF!</definedName>
    <definedName name="lkjhb1">#REF!</definedName>
    <definedName name="lkjjhh">#REF!</definedName>
    <definedName name="llll54">#REF!</definedName>
    <definedName name="llll555">#REF!</definedName>
    <definedName name="LMBVCX">#REF!</definedName>
    <definedName name="lmuioa">#REF!</definedName>
    <definedName name="lmutaz">#REF!</definedName>
    <definedName name="lo3">#REF!</definedName>
    <definedName name="loiu">#REF!</definedName>
    <definedName name="lok">#REF!</definedName>
    <definedName name="lokj">#REF!</definedName>
    <definedName name="lomj">'[5]x2,3'!#REF!</definedName>
    <definedName name="lomz">#REF!</definedName>
    <definedName name="lpo">#REF!</definedName>
    <definedName name="lpoki">#REF!</definedName>
    <definedName name="lqat">#REF!</definedName>
    <definedName name="lzo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kh">#REF!</definedName>
    <definedName name="mmmm13">#REF!</definedName>
    <definedName name="mmn">'[5]x2,3'!#REF!</definedName>
    <definedName name="mnbnv">#REF!</definedName>
    <definedName name="more">#REF!</definedName>
    <definedName name="mrewa">#REF!</definedName>
    <definedName name="nnnn88">#REF!</definedName>
    <definedName name="nuaq">#REF!</definedName>
    <definedName name="o">#REF!</definedName>
    <definedName name="oil36">#REF!</definedName>
    <definedName name="oiuy">#REF!</definedName>
    <definedName name="okil">#REF!</definedName>
    <definedName name="okm44">#REF!</definedName>
    <definedName name="olm">#REF!</definedName>
    <definedName name="ooii">#REF!</definedName>
    <definedName name="oooo6">#REF!</definedName>
    <definedName name="ooooooii">#REF!</definedName>
    <definedName name="opl">#REF!</definedName>
    <definedName name="opl321">#REF!</definedName>
    <definedName name="opuyu">#REF!</definedName>
    <definedName name="otxi">#REF!</definedName>
    <definedName name="pazxs">#REF!</definedName>
    <definedName name="pi">#REF!</definedName>
    <definedName name="pirveli">#REF!</definedName>
    <definedName name="pkoi">'[5]x2,3'!#REF!</definedName>
    <definedName name="plmz">#REF!</definedName>
    <definedName name="pm2">#REF!</definedName>
    <definedName name="po69">#REF!</definedName>
    <definedName name="poi">#REF!</definedName>
    <definedName name="poi54">#REF!</definedName>
    <definedName name="poiu">'[4]x r '!#REF!</definedName>
    <definedName name="poiuy">#REF!</definedName>
    <definedName name="poli">#REF!</definedName>
    <definedName name="polkijnmbg">#REF!</definedName>
    <definedName name="ppp">#REF!</definedName>
    <definedName name="ppp3">#REF!</definedName>
    <definedName name="ppp9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xu">#REF!</definedName>
    <definedName name="sdxza">#REF!</definedName>
    <definedName name="svidi">#REF!</definedName>
    <definedName name="tea">#REF!</definedName>
    <definedName name="tertmeti">#REF!</definedName>
    <definedName name="tormeti">#REF!</definedName>
    <definedName name="tre589">#REF!</definedName>
    <definedName name="tri">#REF!</definedName>
    <definedName name="ty859">#REF!</definedName>
    <definedName name="tytu">'[5]x2,3'!#REF!</definedName>
    <definedName name="ubez">#REF!</definedName>
    <definedName name="uio2">'[5]x2,3'!#REF!</definedName>
    <definedName name="uiyv">#REF!</definedName>
    <definedName name="uuuu4">#REF!</definedName>
    <definedName name="uyt">#REF!</definedName>
    <definedName name="uytn">#REF!</definedName>
    <definedName name="uyuy321">#REF!</definedName>
    <definedName name="vbcx">#REF!</definedName>
    <definedName name="xdrt">#REF!</definedName>
    <definedName name="xuti">#REF!</definedName>
    <definedName name="xxcv">'[3]niveloba'!#REF!</definedName>
    <definedName name="ytui458">'[7]x1 (5)'!#REF!</definedName>
    <definedName name="yu621">'[5]x2,3'!#REF!</definedName>
    <definedName name="yui56">#REF!</definedName>
    <definedName name="yyyy333">#REF!</definedName>
    <definedName name="zzzz444">#REF!</definedName>
    <definedName name="лллл">'[5]x2,3'!#REF!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<sst xmlns="http://schemas.openxmlformats.org/spreadsheetml/2006/main" count="223" uniqueCount="101">
  <si>
    <t>#</t>
  </si>
  <si>
    <t>k= 0,7</t>
  </si>
  <si>
    <t xml:space="preserve"> </t>
  </si>
  <si>
    <t>sabazro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</si>
  <si>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</si>
  <si>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ლოკალურ-რესურსული  ხარჯთაღრიცხვა</t>
  </si>
  <si>
    <t>ლარი</t>
  </si>
  <si>
    <t>სამუშაოს  დასახელება</t>
  </si>
  <si>
    <t>განზომილების   ერთეული</t>
  </si>
  <si>
    <t>რაოდენობა</t>
  </si>
  <si>
    <t>სახარჯთაღრ.  ღირებულება</t>
  </si>
  <si>
    <t>სულ</t>
  </si>
  <si>
    <t>განზომილების    ერთეოლზე</t>
  </si>
  <si>
    <t>საპროექტო  მონაცემ.</t>
  </si>
  <si>
    <t>განზომილების  ერთეულზე</t>
  </si>
  <si>
    <t>არსებული  საკანალიზაციო  მილსადენების  დემონტაჟი  დიამეტრით  დ=100მმ</t>
  </si>
  <si>
    <t>პლასტმასის  საკანალიზაციო  მილების  მონტაჟი  დ-100X3,2მმ სქელკედლიანი</t>
  </si>
  <si>
    <t>100მ</t>
  </si>
  <si>
    <t>კაც/სთ</t>
  </si>
  <si>
    <t>ლ</t>
  </si>
  <si>
    <t>შრომითი  დანახარჯები</t>
  </si>
  <si>
    <t>მანქანები</t>
  </si>
  <si>
    <t>პლასტმასის  მილი  დ=100მმ</t>
  </si>
  <si>
    <t>სხვა  მასალები</t>
  </si>
  <si>
    <t>მ</t>
  </si>
  <si>
    <t>სამშ .ნორ.ბი  და  წ.16-6-2</t>
  </si>
  <si>
    <t>საბაზრო</t>
  </si>
  <si>
    <t>პლასტმასის  მილი  დ=150მმ</t>
  </si>
  <si>
    <t>ფასონური  ნაწილები</t>
  </si>
  <si>
    <t>ც</t>
  </si>
  <si>
    <t>10ც</t>
  </si>
  <si>
    <t>10კბმ</t>
  </si>
  <si>
    <t>კბმ</t>
  </si>
  <si>
    <t>ბეტონი</t>
  </si>
  <si>
    <t>გადახურვის და ფსკერის  ფილები  ანაკრები  რკ/ბეტონის</t>
  </si>
  <si>
    <t>ცემენტის  ხსნარი  1;2</t>
  </si>
  <si>
    <t>წყლის  ამოტუმბვა სარდაფიდან  ცენტრიდანული  ტუმბოთი</t>
  </si>
  <si>
    <t>სამშ. ნორმ და  წეს 1-88</t>
  </si>
  <si>
    <t>100    კბმ</t>
  </si>
  <si>
    <t>მ/სთ</t>
  </si>
  <si>
    <t>არსებულ  საკანალიზაციო  დგართან  ჩართვა</t>
  </si>
  <si>
    <t>მიერთ.</t>
  </si>
  <si>
    <t>სამშ ნ და წეს 16-21-2</t>
  </si>
  <si>
    <t>სამშ. ნ. და წეს 23_15</t>
  </si>
  <si>
    <t>100   მ</t>
  </si>
  <si>
    <t>საკანალიზაციო  სისტემის  გაწმენდა  გამორეცხვი (ჭებს  შორის არსებული  მილსადენების  ჩათვლით)</t>
  </si>
  <si>
    <t>ნახვრეტების  გამოტეხვა  ბეტონის  კედლებში</t>
  </si>
  <si>
    <t>სამშ. ნ. და წეს 46-21</t>
  </si>
  <si>
    <t>ნახვრეტების  ამოვსება  ბეტონით</t>
  </si>
  <si>
    <t>ტ</t>
  </si>
  <si>
    <t>არმატურა</t>
  </si>
  <si>
    <t>ფიცარი  ჩამოგანული  Iv კატ.  25-32მმ</t>
  </si>
  <si>
    <t>გრუნტის  გათხრა  ხელით 111  კატეგ. გრუნტი</t>
  </si>
  <si>
    <t>100   კბმ</t>
  </si>
  <si>
    <t>სამშ. ნ. და წ 46-22-1</t>
  </si>
  <si>
    <t>სამშ ნ. და წ 1-80</t>
  </si>
  <si>
    <t>გრუნტის  უკუჩაყრა  ხელით  111 კატ.  გრუნტი</t>
  </si>
  <si>
    <t>სამშ. ნ. და წ 1-80</t>
  </si>
  <si>
    <t>არსებული  ა/ბეტონის  საფარის მოხსნა  სანგრევი ჩაქუჩით</t>
  </si>
  <si>
    <t>100კბმ</t>
  </si>
  <si>
    <t>ს</t>
  </si>
  <si>
    <t>ექსკავატორი</t>
  </si>
  <si>
    <t>ავტოგრეიდერი   108,0  ცხ. ძ</t>
  </si>
  <si>
    <t>სანგრევი  ჩაქუჩი</t>
  </si>
  <si>
    <t>ა/ბეტონის  საფარის  აღდგენა</t>
  </si>
  <si>
    <t>სამშ.წ. და ნ.  46-22</t>
  </si>
  <si>
    <t>1000კვმ</t>
  </si>
  <si>
    <t>ა/ბეტონის  დამგები</t>
  </si>
  <si>
    <t>საგზაო  სატკეპნი  გლუვი  5,0ტ</t>
  </si>
  <si>
    <t>იგივე, 10,0ტ</t>
  </si>
  <si>
    <t>სხვადასხვა  მანქანები</t>
  </si>
  <si>
    <t>ა/ბეტონის  ნარევი</t>
  </si>
  <si>
    <t>სხვა მასალები</t>
  </si>
  <si>
    <t xml:space="preserve">ლოკალურ_რესურსული  უწყისის  ჯამი </t>
  </si>
  <si>
    <t>სამშენებლო  მანქანები</t>
  </si>
  <si>
    <t>მატერიალური  რესურსები</t>
  </si>
  <si>
    <t>სამშენებლო  რესურსების  მიხევით  დანახარჯების  ჯამი</t>
  </si>
  <si>
    <t>ჯამი</t>
  </si>
  <si>
    <t xml:space="preserve">100მ  </t>
  </si>
  <si>
    <t>ფიცრები  ჩამოგანული  წიწვოვანი   სისქით  15-32მმ   III კატ.</t>
  </si>
  <si>
    <t>100 ნახვ</t>
  </si>
  <si>
    <t xml:space="preserve">ს. ნორმ და წ 16-2-1            </t>
  </si>
  <si>
    <t>არსებული  საკანალიზაციო  მილსადენების  დემონტაჟი  დიამეტრით  დ=150მმ</t>
  </si>
  <si>
    <t xml:space="preserve">ს. ნორმ და წ 16-2-2            </t>
  </si>
  <si>
    <t>სამშ. ნორმ. და წესები 22-23</t>
  </si>
  <si>
    <t>სამშ. ნორმ. და წესები23-15-1</t>
  </si>
  <si>
    <t>კანალიზაციის  ჭების  მონტაჟი  მრგვალი  მონოლითური  ბატონით</t>
  </si>
  <si>
    <t>ზედმეტი  გრუნტის  გატანა  ავტომანქანებით  10,0კმ_ზე</t>
  </si>
  <si>
    <t xml:space="preserve">                          </t>
  </si>
  <si>
    <t>პლასტმასის  საკანალიზაციო  მილების  მონტაჟი  დ=150მმ  გოფრირებული  სნ 4</t>
  </si>
  <si>
    <t>სარდაფში  მილლსადენების    ჩამოდება  საყრდენებზე  ბეტონის  ბლოკებისაგან</t>
  </si>
  <si>
    <t>სამშ. ნორმ. და წესები46-22</t>
  </si>
  <si>
    <t>სამშენებლო  ბეტონის  ბლოკები</t>
  </si>
  <si>
    <t>ცალი</t>
  </si>
  <si>
    <r>
      <t>ქ. ბათუმში</t>
    </r>
    <r>
      <rPr>
        <sz val="12"/>
        <rFont val="Sylfaen"/>
        <family val="1"/>
      </rPr>
      <t>, ლეონიძის  ქუჩა  #6-ბ-ში  მდებარე   ამხანაგობა  ,იბერია"_ს  თორმეტ  სართულიანი ერთი   სადარბაზოთი  საცხოვრებელი  სახლის  სარდაფის შიგა  კანალიზაციის  ქსელის შეცვლაზე</t>
    </r>
  </si>
  <si>
    <t>პლასტმასის  ფასონური  ნაწილები  კანალიზაციისათვის  (მუხლები, სამკაპები  და  სხვა)</t>
  </si>
  <si>
    <t>დღგ</t>
  </si>
  <si>
    <t xml:space="preserve">ზედნადები  ხარჯები  </t>
  </si>
  <si>
    <t xml:space="preserve">გეგმიური  დაგროვება  </t>
  </si>
  <si>
    <t xml:space="preserve">რეზერვი  გაუთვალისწინებელ  სამუშაოებზე </t>
  </si>
  <si>
    <t>სულ ჯამი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</si>
</sst>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\ &quot;Lari&quot;;\-#,##0\ &quot;Lari&quot;"/>
    <numFmt numFmtId="179" formatCode="#,##0\ &quot;Lari&quot;;[Red]\-#,##0\ &quot;Lari&quot;"/>
    <numFmt numFmtId="180" formatCode="#,##0.00\ &quot;Lari&quot;;\-#,##0.00\ &quot;Lari&quot;"/>
    <numFmt numFmtId="181" formatCode="#,##0.00\ &quot;Lari&quot;;[Red]\-#,##0.00\ &quot;Lari&quot;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  <numFmt numFmtId="185" formatCode="_-* #,##0.00\ _L_a_r_i_-;\-* #,##0.00\ _L_a_r_i_-;_-* &quot;-&quot;??\ _L_a_r_i_-;_-@_-"/>
    <numFmt numFmtId="186" formatCode="0.00000000"/>
    <numFmt numFmtId="187" formatCode="0.0000000"/>
    <numFmt numFmtId="188" formatCode="0.000000"/>
    <numFmt numFmtId="189" formatCode="0.00000"/>
    <numFmt numFmtId="190" formatCode="_-* #,##0.0_р_._-;\-* #,##0.0_р_._-;_-* &quot;-&quot;??_р_._-;_-@_-"/>
    <numFmt numFmtId="191" formatCode="_-* #,##0_р_._-;\-* #,##0_р_._-;_-* &quot;-&quot;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mmm/yyyy"/>
    <numFmt numFmtId="201" formatCode="0.000000000"/>
    <numFmt numFmtId="202" formatCode="_-* #,##0.000_р_._-;\-* #,##0.000_р_._-;_-* &quot;-&quot;???_р_._-;_-@_-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sz val="10"/>
      <color indexed="10"/>
      <name val="Sylfaen"/>
      <family val="1"/>
    </font>
    <font>
      <sz val="10"/>
      <color indexed="12"/>
      <name val="Sylfaen"/>
      <family val="1"/>
    </font>
    <font>
      <b/>
      <sz val="10"/>
      <color indexed="10"/>
      <name val="Sylfaen"/>
      <family val="1"/>
    </font>
    <font>
      <b/>
      <sz val="10"/>
      <color indexed="12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Sylfaen"/>
      <family val="1"/>
    </font>
    <font>
      <b/>
      <sz val="12"/>
      <color indexed="3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Sylfaen"/>
      <family val="1"/>
    </font>
    <font>
      <sz val="10"/>
      <color theme="4"/>
      <name val="Sylfaen"/>
      <family val="1"/>
    </font>
    <font>
      <b/>
      <sz val="12"/>
      <color rgb="FF0070C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1" fontId="48" fillId="34" borderId="11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1" fontId="49" fillId="34" borderId="11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50" fillId="33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fti%20BNZ-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iorgi\sport%20darbaz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2)"/>
      <sheetName val="1"/>
      <sheetName val="2"/>
      <sheetName val="3"/>
      <sheetName val="4"/>
      <sheetName val="D"/>
      <sheetName val="Gk (3)"/>
      <sheetName val="K"/>
      <sheetName val="O"/>
      <sheetName val="5"/>
      <sheetName val="6"/>
      <sheetName val="Gk (2)"/>
      <sheetName val="K (3)"/>
      <sheetName val="O (3)"/>
      <sheetName val="7"/>
      <sheetName val="8"/>
      <sheetName val="D (2)"/>
      <sheetName val="Gk (9)"/>
      <sheetName val="K (9)"/>
      <sheetName val="9"/>
      <sheetName val="9 (2)"/>
      <sheetName val="D (9)"/>
      <sheetName val="7 (2)"/>
      <sheetName val="Лист1"/>
      <sheetName val="Лист3"/>
      <sheetName val="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7.00390625" style="1" customWidth="1"/>
    <col min="2" max="4" width="9.125" style="1" customWidth="1"/>
    <col min="5" max="5" width="19.375" style="1" customWidth="1"/>
    <col min="6" max="6" width="9.00390625" style="1" customWidth="1"/>
    <col min="7" max="7" width="6.625" style="1" customWidth="1"/>
    <col min="8" max="8" width="8.125" style="1" customWidth="1"/>
    <col min="9" max="9" width="6.625" style="1" customWidth="1"/>
    <col min="10" max="10" width="8.25390625" style="1" customWidth="1"/>
    <col min="11" max="11" width="9.125" style="1" customWidth="1"/>
    <col min="12" max="12" width="13.75390625" style="1" bestFit="1" customWidth="1"/>
    <col min="13" max="16384" width="9.125" style="1" customWidth="1"/>
  </cols>
  <sheetData>
    <row r="1" spans="1:9" ht="27.75" customHeight="1">
      <c r="A1" s="45" t="s">
        <v>5</v>
      </c>
      <c r="B1" s="45"/>
      <c r="C1" s="45"/>
      <c r="D1" s="45"/>
      <c r="E1" s="45"/>
      <c r="F1" s="45"/>
      <c r="G1" s="45"/>
      <c r="H1" s="45"/>
      <c r="I1" s="45"/>
    </row>
    <row r="2" ht="21.75" customHeight="1"/>
    <row r="3" spans="1:9" ht="55.5" customHeight="1">
      <c r="A3" s="55" t="s">
        <v>94</v>
      </c>
      <c r="B3" s="55"/>
      <c r="C3" s="55"/>
      <c r="D3" s="55"/>
      <c r="E3" s="55"/>
      <c r="F3" s="55"/>
      <c r="G3" s="55"/>
      <c r="H3" s="55"/>
      <c r="I3" s="55"/>
    </row>
    <row r="5" spans="1:14" ht="42.75" customHeight="1">
      <c r="A5" s="56" t="s">
        <v>0</v>
      </c>
      <c r="B5" s="53"/>
      <c r="C5" s="57" t="s">
        <v>7</v>
      </c>
      <c r="D5" s="58"/>
      <c r="E5" s="59"/>
      <c r="F5" s="53" t="s">
        <v>8</v>
      </c>
      <c r="G5" s="39" t="s">
        <v>9</v>
      </c>
      <c r="H5" s="41"/>
      <c r="I5" s="39" t="s">
        <v>10</v>
      </c>
      <c r="J5" s="41"/>
      <c r="N5" s="1" t="s">
        <v>4</v>
      </c>
    </row>
    <row r="6" spans="1:10" ht="79.5" customHeight="1">
      <c r="A6" s="54"/>
      <c r="B6" s="54"/>
      <c r="C6" s="60"/>
      <c r="D6" s="61"/>
      <c r="E6" s="62"/>
      <c r="F6" s="54"/>
      <c r="G6" s="2" t="s">
        <v>12</v>
      </c>
      <c r="H6" s="2" t="s">
        <v>13</v>
      </c>
      <c r="I6" s="2" t="s">
        <v>14</v>
      </c>
      <c r="J6" s="2" t="s">
        <v>11</v>
      </c>
    </row>
    <row r="7" spans="1:10" ht="18">
      <c r="A7" s="3">
        <v>1</v>
      </c>
      <c r="B7" s="3">
        <v>2</v>
      </c>
      <c r="C7" s="52">
        <v>3</v>
      </c>
      <c r="D7" s="40"/>
      <c r="E7" s="41"/>
      <c r="F7" s="3">
        <v>4</v>
      </c>
      <c r="G7" s="3">
        <v>5</v>
      </c>
      <c r="H7" s="3">
        <v>6</v>
      </c>
      <c r="I7" s="3">
        <v>7</v>
      </c>
      <c r="J7" s="3">
        <v>8</v>
      </c>
    </row>
    <row r="8" spans="1:10" ht="74.25" customHeight="1">
      <c r="A8" s="4">
        <v>1</v>
      </c>
      <c r="B8" s="4" t="s">
        <v>81</v>
      </c>
      <c r="C8" s="36" t="s">
        <v>15</v>
      </c>
      <c r="D8" s="37"/>
      <c r="E8" s="38"/>
      <c r="F8" s="4" t="s">
        <v>17</v>
      </c>
      <c r="G8" s="4"/>
      <c r="H8" s="4">
        <v>1.2</v>
      </c>
      <c r="I8" s="4"/>
      <c r="J8" s="5">
        <f>SUM(J9:J10)</f>
        <v>0</v>
      </c>
    </row>
    <row r="9" spans="1:10" ht="23.25" customHeight="1">
      <c r="A9" s="6">
        <f>A8+0.1</f>
        <v>1.1</v>
      </c>
      <c r="B9" s="6" t="s">
        <v>1</v>
      </c>
      <c r="C9" s="39" t="s">
        <v>20</v>
      </c>
      <c r="D9" s="40"/>
      <c r="E9" s="41"/>
      <c r="F9" s="7" t="s">
        <v>18</v>
      </c>
      <c r="G9" s="7">
        <v>58.5</v>
      </c>
      <c r="H9" s="8">
        <f>H8*G9</f>
        <v>70.2</v>
      </c>
      <c r="I9" s="7"/>
      <c r="J9" s="9">
        <f>H9*I9</f>
        <v>0</v>
      </c>
    </row>
    <row r="10" spans="1:10" ht="23.25" customHeight="1">
      <c r="A10" s="6">
        <f>A9+0.1</f>
        <v>1.2</v>
      </c>
      <c r="B10" s="6"/>
      <c r="C10" s="42" t="s">
        <v>21</v>
      </c>
      <c r="D10" s="43"/>
      <c r="E10" s="44"/>
      <c r="F10" s="10" t="s">
        <v>19</v>
      </c>
      <c r="G10" s="10">
        <v>4.83</v>
      </c>
      <c r="H10" s="11">
        <f>H8*G10</f>
        <v>5.8</v>
      </c>
      <c r="I10" s="10"/>
      <c r="J10" s="12">
        <f>H10*I10</f>
        <v>0</v>
      </c>
    </row>
    <row r="11" spans="1:10" ht="69.75" customHeight="1">
      <c r="A11" s="4">
        <v>2</v>
      </c>
      <c r="B11" s="4" t="s">
        <v>83</v>
      </c>
      <c r="C11" s="36" t="s">
        <v>82</v>
      </c>
      <c r="D11" s="37"/>
      <c r="E11" s="38"/>
      <c r="F11" s="4" t="s">
        <v>17</v>
      </c>
      <c r="G11" s="4"/>
      <c r="H11" s="4">
        <v>0.74</v>
      </c>
      <c r="I11" s="4"/>
      <c r="J11" s="5">
        <f>SUM(J12:J13)</f>
        <v>0</v>
      </c>
    </row>
    <row r="12" spans="1:10" ht="23.25" customHeight="1">
      <c r="A12" s="6">
        <f>A11+0.1</f>
        <v>2.1</v>
      </c>
      <c r="B12" s="6" t="s">
        <v>1</v>
      </c>
      <c r="C12" s="39" t="s">
        <v>20</v>
      </c>
      <c r="D12" s="40"/>
      <c r="E12" s="41"/>
      <c r="F12" s="7" t="s">
        <v>18</v>
      </c>
      <c r="G12" s="7">
        <v>58.5</v>
      </c>
      <c r="H12" s="8">
        <f>H11*G12</f>
        <v>43.29</v>
      </c>
      <c r="I12" s="7"/>
      <c r="J12" s="9">
        <f>H12*I12</f>
        <v>0</v>
      </c>
    </row>
    <row r="13" spans="1:10" ht="23.25" customHeight="1">
      <c r="A13" s="6">
        <f>A12+0.1</f>
        <v>2.2</v>
      </c>
      <c r="B13" s="6"/>
      <c r="C13" s="42" t="s">
        <v>21</v>
      </c>
      <c r="D13" s="43"/>
      <c r="E13" s="44"/>
      <c r="F13" s="10" t="s">
        <v>19</v>
      </c>
      <c r="G13" s="10">
        <v>4.83</v>
      </c>
      <c r="H13" s="11">
        <f>H11*G13</f>
        <v>3.57</v>
      </c>
      <c r="I13" s="10"/>
      <c r="J13" s="12">
        <f>H13*I13</f>
        <v>0</v>
      </c>
    </row>
    <row r="14" spans="1:10" ht="92.25" customHeight="1">
      <c r="A14" s="4">
        <v>3</v>
      </c>
      <c r="B14" s="4" t="s">
        <v>25</v>
      </c>
      <c r="C14" s="36" t="s">
        <v>16</v>
      </c>
      <c r="D14" s="37"/>
      <c r="E14" s="38"/>
      <c r="F14" s="4" t="s">
        <v>17</v>
      </c>
      <c r="G14" s="7"/>
      <c r="H14" s="4">
        <v>1.2</v>
      </c>
      <c r="I14" s="4"/>
      <c r="J14" s="5">
        <f>J15+J16+J17+J18</f>
        <v>0</v>
      </c>
    </row>
    <row r="15" spans="1:10" ht="18">
      <c r="A15" s="6">
        <f>A14+0.1</f>
        <v>3.1</v>
      </c>
      <c r="B15" s="6"/>
      <c r="C15" s="39" t="s">
        <v>20</v>
      </c>
      <c r="D15" s="40"/>
      <c r="E15" s="41"/>
      <c r="F15" s="7" t="s">
        <v>18</v>
      </c>
      <c r="G15" s="7">
        <v>58.3</v>
      </c>
      <c r="H15" s="8">
        <f>H14*G15</f>
        <v>69.96</v>
      </c>
      <c r="I15" s="7"/>
      <c r="J15" s="9">
        <f>H15*I15</f>
        <v>0</v>
      </c>
    </row>
    <row r="16" spans="1:10" ht="18">
      <c r="A16" s="6">
        <f>A15+0.1</f>
        <v>3.2</v>
      </c>
      <c r="B16" s="6"/>
      <c r="C16" s="42" t="s">
        <v>21</v>
      </c>
      <c r="D16" s="43"/>
      <c r="E16" s="44"/>
      <c r="F16" s="10" t="s">
        <v>19</v>
      </c>
      <c r="G16" s="10">
        <v>0.46</v>
      </c>
      <c r="H16" s="11">
        <f>G16*H14</f>
        <v>0.55</v>
      </c>
      <c r="I16" s="10"/>
      <c r="J16" s="12">
        <f>H16*I16</f>
        <v>0</v>
      </c>
    </row>
    <row r="17" spans="1:10" ht="18">
      <c r="A17" s="6">
        <f>A16+0.1</f>
        <v>3.3</v>
      </c>
      <c r="B17" s="6" t="s">
        <v>3</v>
      </c>
      <c r="C17" s="39" t="s">
        <v>22</v>
      </c>
      <c r="D17" s="40"/>
      <c r="E17" s="41"/>
      <c r="F17" s="6" t="s">
        <v>24</v>
      </c>
      <c r="G17" s="3">
        <v>100</v>
      </c>
      <c r="H17" s="6">
        <f>H14*G17</f>
        <v>120</v>
      </c>
      <c r="I17" s="6"/>
      <c r="J17" s="13">
        <f>H17*I17</f>
        <v>0</v>
      </c>
    </row>
    <row r="18" spans="1:10" ht="18">
      <c r="A18" s="6">
        <f>A17+0.1</f>
        <v>3.4</v>
      </c>
      <c r="B18" s="6"/>
      <c r="C18" s="39" t="s">
        <v>23</v>
      </c>
      <c r="D18" s="40"/>
      <c r="E18" s="41"/>
      <c r="F18" s="6" t="s">
        <v>19</v>
      </c>
      <c r="G18" s="3">
        <v>20.8</v>
      </c>
      <c r="H18" s="14">
        <f>H14*G18</f>
        <v>24.96</v>
      </c>
      <c r="I18" s="6"/>
      <c r="J18" s="13">
        <f>H18*I18</f>
        <v>0</v>
      </c>
    </row>
    <row r="19" spans="1:10" ht="90" customHeight="1">
      <c r="A19" s="4">
        <v>4</v>
      </c>
      <c r="B19" s="4" t="s">
        <v>25</v>
      </c>
      <c r="C19" s="36" t="s">
        <v>89</v>
      </c>
      <c r="D19" s="37"/>
      <c r="E19" s="38"/>
      <c r="F19" s="4" t="s">
        <v>78</v>
      </c>
      <c r="G19" s="7"/>
      <c r="H19" s="4">
        <v>0.74</v>
      </c>
      <c r="I19" s="4"/>
      <c r="J19" s="5">
        <f>J20+J21+J22+J23</f>
        <v>0</v>
      </c>
    </row>
    <row r="20" spans="1:10" ht="20.25" customHeight="1">
      <c r="A20" s="6">
        <v>4.1</v>
      </c>
      <c r="B20" s="4"/>
      <c r="C20" s="39" t="s">
        <v>20</v>
      </c>
      <c r="D20" s="40"/>
      <c r="E20" s="41"/>
      <c r="F20" s="7" t="s">
        <v>18</v>
      </c>
      <c r="G20" s="7">
        <v>58.3</v>
      </c>
      <c r="H20" s="8">
        <f>H19*G20</f>
        <v>43.14</v>
      </c>
      <c r="I20" s="7"/>
      <c r="J20" s="9">
        <f>H20*I20</f>
        <v>0</v>
      </c>
    </row>
    <row r="21" spans="1:10" ht="21.75" customHeight="1">
      <c r="A21" s="6">
        <v>4.2</v>
      </c>
      <c r="B21" s="4"/>
      <c r="C21" s="42" t="s">
        <v>21</v>
      </c>
      <c r="D21" s="43"/>
      <c r="E21" s="44"/>
      <c r="F21" s="10" t="s">
        <v>19</v>
      </c>
      <c r="G21" s="10">
        <v>0.46</v>
      </c>
      <c r="H21" s="11">
        <f>G21*H19</f>
        <v>0.34</v>
      </c>
      <c r="I21" s="10"/>
      <c r="J21" s="12">
        <f>H21*I21</f>
        <v>0</v>
      </c>
    </row>
    <row r="22" spans="1:10" ht="20.25" customHeight="1">
      <c r="A22" s="6">
        <v>4.3</v>
      </c>
      <c r="B22" s="6" t="s">
        <v>26</v>
      </c>
      <c r="C22" s="39" t="s">
        <v>27</v>
      </c>
      <c r="D22" s="40"/>
      <c r="E22" s="41"/>
      <c r="F22" s="6" t="s">
        <v>24</v>
      </c>
      <c r="G22" s="3">
        <v>100</v>
      </c>
      <c r="H22" s="6">
        <f>H19*G22</f>
        <v>74</v>
      </c>
      <c r="I22" s="6"/>
      <c r="J22" s="13">
        <f>H22*I22</f>
        <v>0</v>
      </c>
    </row>
    <row r="23" spans="1:10" ht="17.25" customHeight="1">
      <c r="A23" s="6">
        <v>4.4</v>
      </c>
      <c r="B23" s="6"/>
      <c r="C23" s="39" t="s">
        <v>23</v>
      </c>
      <c r="D23" s="40"/>
      <c r="E23" s="41"/>
      <c r="F23" s="6" t="s">
        <v>19</v>
      </c>
      <c r="G23" s="3">
        <v>20.8</v>
      </c>
      <c r="H23" s="14">
        <f>H19*G23</f>
        <v>15.39</v>
      </c>
      <c r="I23" s="6"/>
      <c r="J23" s="13">
        <f>H23*I23</f>
        <v>0</v>
      </c>
    </row>
    <row r="24" spans="1:10" ht="92.25" customHeight="1">
      <c r="A24" s="4">
        <v>5</v>
      </c>
      <c r="B24" s="4" t="s">
        <v>84</v>
      </c>
      <c r="C24" s="36" t="s">
        <v>95</v>
      </c>
      <c r="D24" s="37"/>
      <c r="E24" s="38"/>
      <c r="F24" s="4" t="s">
        <v>30</v>
      </c>
      <c r="G24" s="10"/>
      <c r="H24" s="4">
        <v>9.5</v>
      </c>
      <c r="I24" s="10"/>
      <c r="J24" s="5">
        <f>J25+J26+J27+J28</f>
        <v>0</v>
      </c>
    </row>
    <row r="25" spans="1:10" ht="18">
      <c r="A25" s="6">
        <f>A24+0.1</f>
        <v>5.1</v>
      </c>
      <c r="B25" s="6"/>
      <c r="C25" s="39" t="s">
        <v>20</v>
      </c>
      <c r="D25" s="40"/>
      <c r="E25" s="41"/>
      <c r="F25" s="7" t="s">
        <v>18</v>
      </c>
      <c r="G25" s="7">
        <v>5.84</v>
      </c>
      <c r="H25" s="8">
        <f>H24*G25</f>
        <v>55.48</v>
      </c>
      <c r="I25" s="7"/>
      <c r="J25" s="9">
        <f>H25*I25</f>
        <v>0</v>
      </c>
    </row>
    <row r="26" spans="1:10" ht="18">
      <c r="A26" s="6">
        <f>A25+0.1</f>
        <v>5.2</v>
      </c>
      <c r="B26" s="6"/>
      <c r="C26" s="42" t="s">
        <v>21</v>
      </c>
      <c r="D26" s="43"/>
      <c r="E26" s="44"/>
      <c r="F26" s="10" t="s">
        <v>19</v>
      </c>
      <c r="G26" s="10">
        <v>2.27</v>
      </c>
      <c r="H26" s="11">
        <f>G26*H24</f>
        <v>21.57</v>
      </c>
      <c r="I26" s="10"/>
      <c r="J26" s="12">
        <f>H26*I26</f>
        <v>0</v>
      </c>
    </row>
    <row r="27" spans="1:10" ht="18">
      <c r="A27" s="6">
        <f>A26+0.1</f>
        <v>5.3</v>
      </c>
      <c r="B27" s="6" t="s">
        <v>26</v>
      </c>
      <c r="C27" s="39" t="s">
        <v>28</v>
      </c>
      <c r="D27" s="40"/>
      <c r="E27" s="41"/>
      <c r="F27" s="6" t="s">
        <v>29</v>
      </c>
      <c r="G27" s="6">
        <v>10</v>
      </c>
      <c r="H27" s="6">
        <f>H24*G27</f>
        <v>95</v>
      </c>
      <c r="I27" s="6"/>
      <c r="J27" s="13">
        <f>H27*I27</f>
        <v>0</v>
      </c>
    </row>
    <row r="28" spans="1:10" ht="18">
      <c r="A28" s="6">
        <f>A27+0.1</f>
        <v>5.4</v>
      </c>
      <c r="B28" s="6"/>
      <c r="C28" s="39" t="s">
        <v>23</v>
      </c>
      <c r="D28" s="40"/>
      <c r="E28" s="41"/>
      <c r="F28" s="6" t="s">
        <v>19</v>
      </c>
      <c r="G28" s="6">
        <v>0.24</v>
      </c>
      <c r="H28" s="15">
        <f>G28*H24</f>
        <v>2.3</v>
      </c>
      <c r="I28" s="6"/>
      <c r="J28" s="13">
        <f>H28*I28</f>
        <v>0</v>
      </c>
    </row>
    <row r="29" spans="1:10" ht="102" customHeight="1">
      <c r="A29" s="4">
        <v>6</v>
      </c>
      <c r="B29" s="4" t="s">
        <v>85</v>
      </c>
      <c r="C29" s="36" t="s">
        <v>86</v>
      </c>
      <c r="D29" s="37"/>
      <c r="E29" s="38"/>
      <c r="F29" s="4" t="s">
        <v>31</v>
      </c>
      <c r="G29" s="10"/>
      <c r="H29" s="4">
        <v>0.65</v>
      </c>
      <c r="I29" s="10"/>
      <c r="J29" s="5">
        <f>J30+J31+J32+J33+J34+J35+J36</f>
        <v>0</v>
      </c>
    </row>
    <row r="30" spans="1:10" ht="18">
      <c r="A30" s="6">
        <f>A29+0.1</f>
        <v>6.1</v>
      </c>
      <c r="B30" s="6"/>
      <c r="C30" s="39" t="s">
        <v>20</v>
      </c>
      <c r="D30" s="40"/>
      <c r="E30" s="41"/>
      <c r="F30" s="7" t="s">
        <v>18</v>
      </c>
      <c r="G30" s="7">
        <v>252</v>
      </c>
      <c r="H30" s="8">
        <f>H29*G30</f>
        <v>163.8</v>
      </c>
      <c r="I30" s="7"/>
      <c r="J30" s="9">
        <f aca="true" t="shared" si="0" ref="J30:J36">H30*I30</f>
        <v>0</v>
      </c>
    </row>
    <row r="31" spans="1:10" ht="18">
      <c r="A31" s="6">
        <f>A30+0.1</f>
        <v>6.2</v>
      </c>
      <c r="B31" s="6"/>
      <c r="C31" s="42" t="s">
        <v>21</v>
      </c>
      <c r="D31" s="43"/>
      <c r="E31" s="44"/>
      <c r="F31" s="10" t="s">
        <v>19</v>
      </c>
      <c r="G31" s="10">
        <v>2.3</v>
      </c>
      <c r="H31" s="11">
        <f>G31*H29</f>
        <v>1.5</v>
      </c>
      <c r="I31" s="10"/>
      <c r="J31" s="12">
        <f t="shared" si="0"/>
        <v>0</v>
      </c>
    </row>
    <row r="32" spans="1:10" ht="18">
      <c r="A32" s="6">
        <f>A31+0.1</f>
        <v>6.3</v>
      </c>
      <c r="B32" s="6" t="s">
        <v>26</v>
      </c>
      <c r="C32" s="39" t="s">
        <v>33</v>
      </c>
      <c r="D32" s="40"/>
      <c r="E32" s="41"/>
      <c r="F32" s="6" t="s">
        <v>32</v>
      </c>
      <c r="G32" s="6">
        <v>9.62</v>
      </c>
      <c r="H32" s="6">
        <f>H29*G32</f>
        <v>6.253</v>
      </c>
      <c r="I32" s="6"/>
      <c r="J32" s="13">
        <f t="shared" si="0"/>
        <v>0</v>
      </c>
    </row>
    <row r="33" spans="1:10" ht="30" customHeight="1">
      <c r="A33" s="6">
        <f>A32+0.1</f>
        <v>6.4</v>
      </c>
      <c r="B33" s="6" t="s">
        <v>26</v>
      </c>
      <c r="C33" s="39" t="s">
        <v>34</v>
      </c>
      <c r="D33" s="40"/>
      <c r="E33" s="41"/>
      <c r="F33" s="6" t="s">
        <v>32</v>
      </c>
      <c r="G33" s="6">
        <v>0.38</v>
      </c>
      <c r="H33" s="6">
        <f>H29*G33</f>
        <v>0.247</v>
      </c>
      <c r="I33" s="6"/>
      <c r="J33" s="13">
        <f t="shared" si="0"/>
        <v>0</v>
      </c>
    </row>
    <row r="34" spans="1:10" ht="18">
      <c r="A34" s="6">
        <v>7.5</v>
      </c>
      <c r="B34" s="6" t="s">
        <v>26</v>
      </c>
      <c r="C34" s="39" t="s">
        <v>35</v>
      </c>
      <c r="D34" s="40"/>
      <c r="E34" s="41"/>
      <c r="F34" s="6" t="s">
        <v>32</v>
      </c>
      <c r="G34" s="6">
        <v>0.5</v>
      </c>
      <c r="H34" s="6">
        <f>H29*G34</f>
        <v>0.325</v>
      </c>
      <c r="I34" s="6"/>
      <c r="J34" s="13">
        <f t="shared" si="0"/>
        <v>0</v>
      </c>
    </row>
    <row r="35" spans="1:10" ht="28.5" customHeight="1">
      <c r="A35" s="6">
        <v>7.6</v>
      </c>
      <c r="B35" s="6" t="s">
        <v>26</v>
      </c>
      <c r="C35" s="39" t="s">
        <v>79</v>
      </c>
      <c r="D35" s="40"/>
      <c r="E35" s="41"/>
      <c r="F35" s="6" t="s">
        <v>32</v>
      </c>
      <c r="G35" s="6">
        <v>1.38</v>
      </c>
      <c r="H35" s="6">
        <f>H29*G35</f>
        <v>0.897</v>
      </c>
      <c r="I35" s="6"/>
      <c r="J35" s="13">
        <f t="shared" si="0"/>
        <v>0</v>
      </c>
    </row>
    <row r="36" spans="1:10" ht="18">
      <c r="A36" s="6">
        <v>7.7</v>
      </c>
      <c r="B36" s="6"/>
      <c r="C36" s="39" t="s">
        <v>23</v>
      </c>
      <c r="D36" s="40"/>
      <c r="E36" s="41"/>
      <c r="F36" s="6" t="s">
        <v>19</v>
      </c>
      <c r="G36" s="6">
        <v>25.4</v>
      </c>
      <c r="H36" s="15">
        <f>G36*H29</f>
        <v>16.5</v>
      </c>
      <c r="I36" s="6"/>
      <c r="J36" s="13">
        <f t="shared" si="0"/>
        <v>0</v>
      </c>
    </row>
    <row r="37" spans="1:10" ht="92.25" customHeight="1">
      <c r="A37" s="4">
        <v>7</v>
      </c>
      <c r="B37" s="4" t="s">
        <v>91</v>
      </c>
      <c r="C37" s="36" t="s">
        <v>90</v>
      </c>
      <c r="D37" s="37"/>
      <c r="E37" s="38"/>
      <c r="F37" s="4" t="s">
        <v>32</v>
      </c>
      <c r="G37" s="10"/>
      <c r="H37" s="4">
        <v>3.5</v>
      </c>
      <c r="I37" s="10"/>
      <c r="J37" s="5">
        <f>J38+J39+J40+J41+J42+J43</f>
        <v>0</v>
      </c>
    </row>
    <row r="38" spans="1:10" ht="18">
      <c r="A38" s="6">
        <f>A37+0.1</f>
        <v>7.1</v>
      </c>
      <c r="B38" s="6"/>
      <c r="C38" s="39" t="s">
        <v>20</v>
      </c>
      <c r="D38" s="40"/>
      <c r="E38" s="41"/>
      <c r="F38" s="7" t="s">
        <v>18</v>
      </c>
      <c r="G38" s="7">
        <v>19.3</v>
      </c>
      <c r="H38" s="8">
        <f>H37*G38</f>
        <v>67.55</v>
      </c>
      <c r="I38" s="7"/>
      <c r="J38" s="9">
        <f aca="true" t="shared" si="1" ref="J38:J43">H38*I38</f>
        <v>0</v>
      </c>
    </row>
    <row r="39" spans="1:10" ht="18">
      <c r="A39" s="6">
        <f>A38+0.1</f>
        <v>7.2</v>
      </c>
      <c r="B39" s="6"/>
      <c r="C39" s="42" t="s">
        <v>21</v>
      </c>
      <c r="D39" s="43"/>
      <c r="E39" s="44"/>
      <c r="F39" s="10" t="s">
        <v>19</v>
      </c>
      <c r="G39" s="10">
        <v>0.18</v>
      </c>
      <c r="H39" s="11">
        <f>G39*H37</f>
        <v>0.63</v>
      </c>
      <c r="I39" s="10"/>
      <c r="J39" s="12">
        <f t="shared" si="1"/>
        <v>0</v>
      </c>
    </row>
    <row r="40" spans="1:10" ht="18">
      <c r="A40" s="6">
        <f>A39+0.1</f>
        <v>7.3</v>
      </c>
      <c r="B40" s="6" t="s">
        <v>26</v>
      </c>
      <c r="C40" s="39" t="s">
        <v>33</v>
      </c>
      <c r="D40" s="40"/>
      <c r="E40" s="41"/>
      <c r="F40" s="6" t="s">
        <v>32</v>
      </c>
      <c r="G40" s="6">
        <v>0.145</v>
      </c>
      <c r="H40" s="6">
        <f>H37*G40</f>
        <v>0.5075</v>
      </c>
      <c r="I40" s="6"/>
      <c r="J40" s="13">
        <f t="shared" si="1"/>
        <v>0</v>
      </c>
    </row>
    <row r="41" spans="1:10" ht="30" customHeight="1">
      <c r="A41" s="6">
        <f>A40+0.1</f>
        <v>7.4</v>
      </c>
      <c r="B41" s="6" t="s">
        <v>26</v>
      </c>
      <c r="C41" s="39" t="s">
        <v>92</v>
      </c>
      <c r="D41" s="40"/>
      <c r="E41" s="41"/>
      <c r="F41" s="6" t="s">
        <v>93</v>
      </c>
      <c r="G41" s="6">
        <v>65</v>
      </c>
      <c r="H41" s="6">
        <f>H37*G41</f>
        <v>227.5</v>
      </c>
      <c r="I41" s="6"/>
      <c r="J41" s="13">
        <f t="shared" si="1"/>
        <v>0</v>
      </c>
    </row>
    <row r="42" spans="1:10" ht="18">
      <c r="A42" s="6">
        <v>8.5</v>
      </c>
      <c r="B42" s="6" t="s">
        <v>26</v>
      </c>
      <c r="C42" s="39" t="s">
        <v>35</v>
      </c>
      <c r="D42" s="40"/>
      <c r="E42" s="41"/>
      <c r="F42" s="6" t="s">
        <v>32</v>
      </c>
      <c r="G42" s="6">
        <v>0.19</v>
      </c>
      <c r="H42" s="6">
        <f>H37*G42</f>
        <v>0.665</v>
      </c>
      <c r="I42" s="6"/>
      <c r="J42" s="13">
        <f t="shared" si="1"/>
        <v>0</v>
      </c>
    </row>
    <row r="43" spans="1:10" ht="18">
      <c r="A43" s="6">
        <v>8.6</v>
      </c>
      <c r="B43" s="6"/>
      <c r="C43" s="39" t="s">
        <v>23</v>
      </c>
      <c r="D43" s="40"/>
      <c r="E43" s="41"/>
      <c r="F43" s="6" t="s">
        <v>19</v>
      </c>
      <c r="G43" s="6">
        <v>25.4</v>
      </c>
      <c r="H43" s="15">
        <f>G43*H37</f>
        <v>88.9</v>
      </c>
      <c r="I43" s="6"/>
      <c r="J43" s="13">
        <f t="shared" si="1"/>
        <v>0</v>
      </c>
    </row>
    <row r="44" spans="1:10" ht="64.5" customHeight="1">
      <c r="A44" s="4">
        <v>8</v>
      </c>
      <c r="B44" s="4" t="s">
        <v>37</v>
      </c>
      <c r="C44" s="36" t="s">
        <v>36</v>
      </c>
      <c r="D44" s="37"/>
      <c r="E44" s="38"/>
      <c r="F44" s="4" t="s">
        <v>38</v>
      </c>
      <c r="G44" s="10"/>
      <c r="H44" s="4">
        <v>1.1</v>
      </c>
      <c r="I44" s="10"/>
      <c r="J44" s="5">
        <f>J45</f>
        <v>0</v>
      </c>
    </row>
    <row r="45" spans="1:10" ht="18">
      <c r="A45" s="6">
        <f>A44+0.1</f>
        <v>8.1</v>
      </c>
      <c r="B45" s="6"/>
      <c r="C45" s="42" t="s">
        <v>21</v>
      </c>
      <c r="D45" s="43"/>
      <c r="E45" s="44"/>
      <c r="F45" s="10" t="s">
        <v>39</v>
      </c>
      <c r="G45" s="10">
        <v>143</v>
      </c>
      <c r="H45" s="11">
        <f>H44*G45</f>
        <v>157.3</v>
      </c>
      <c r="I45" s="10"/>
      <c r="J45" s="12">
        <f>H45*I45</f>
        <v>0</v>
      </c>
    </row>
    <row r="46" spans="1:10" ht="51.75" customHeight="1">
      <c r="A46" s="4">
        <v>9</v>
      </c>
      <c r="B46" s="4" t="s">
        <v>42</v>
      </c>
      <c r="C46" s="36" t="s">
        <v>40</v>
      </c>
      <c r="D46" s="37"/>
      <c r="E46" s="38"/>
      <c r="F46" s="4" t="s">
        <v>41</v>
      </c>
      <c r="G46" s="10"/>
      <c r="H46" s="4">
        <v>8</v>
      </c>
      <c r="I46" s="10"/>
      <c r="J46" s="5">
        <f>J47+J48+J49</f>
        <v>0</v>
      </c>
    </row>
    <row r="47" spans="1:10" ht="22.5" customHeight="1">
      <c r="A47" s="6">
        <f>A46+0.1</f>
        <v>9.1</v>
      </c>
      <c r="B47" s="6"/>
      <c r="C47" s="39" t="s">
        <v>20</v>
      </c>
      <c r="D47" s="40"/>
      <c r="E47" s="41"/>
      <c r="F47" s="7" t="s">
        <v>18</v>
      </c>
      <c r="G47" s="7">
        <v>9.46</v>
      </c>
      <c r="H47" s="8">
        <f>H46*G47</f>
        <v>75.68</v>
      </c>
      <c r="I47" s="7"/>
      <c r="J47" s="9">
        <f>H47*I47</f>
        <v>0</v>
      </c>
    </row>
    <row r="48" spans="1:10" ht="24.75" customHeight="1">
      <c r="A48" s="6">
        <f>A47+0.1</f>
        <v>9.2</v>
      </c>
      <c r="B48" s="6"/>
      <c r="C48" s="42" t="s">
        <v>21</v>
      </c>
      <c r="D48" s="43"/>
      <c r="E48" s="44"/>
      <c r="F48" s="10" t="s">
        <v>19</v>
      </c>
      <c r="G48" s="10">
        <v>0.03</v>
      </c>
      <c r="H48" s="11">
        <f>G48*H46</f>
        <v>0.24</v>
      </c>
      <c r="I48" s="10"/>
      <c r="J48" s="12">
        <f>H48*I48</f>
        <v>0</v>
      </c>
    </row>
    <row r="49" spans="1:10" ht="23.25" customHeight="1">
      <c r="A49" s="6">
        <f>A48+0.1</f>
        <v>9.3</v>
      </c>
      <c r="B49" s="6"/>
      <c r="C49" s="39" t="s">
        <v>23</v>
      </c>
      <c r="D49" s="40"/>
      <c r="E49" s="41"/>
      <c r="F49" s="6" t="s">
        <v>19</v>
      </c>
      <c r="G49" s="6">
        <v>1.94</v>
      </c>
      <c r="H49" s="15">
        <f>G49*H46</f>
        <v>15.5</v>
      </c>
      <c r="I49" s="6"/>
      <c r="J49" s="13">
        <f>H49*I49</f>
        <v>0</v>
      </c>
    </row>
    <row r="50" spans="1:10" ht="92.25" customHeight="1">
      <c r="A50" s="4">
        <v>10</v>
      </c>
      <c r="B50" s="4" t="s">
        <v>43</v>
      </c>
      <c r="C50" s="36" t="s">
        <v>45</v>
      </c>
      <c r="D50" s="37"/>
      <c r="E50" s="38"/>
      <c r="F50" s="4" t="s">
        <v>44</v>
      </c>
      <c r="G50" s="10"/>
      <c r="H50" s="4">
        <v>1.94</v>
      </c>
      <c r="I50" s="10"/>
      <c r="J50" s="5">
        <f>SUM(J51:J52)</f>
        <v>0</v>
      </c>
    </row>
    <row r="51" spans="1:10" ht="25.5" customHeight="1">
      <c r="A51" s="6">
        <f>A50+0.1</f>
        <v>10.1</v>
      </c>
      <c r="B51" s="6"/>
      <c r="C51" s="39" t="s">
        <v>20</v>
      </c>
      <c r="D51" s="40"/>
      <c r="E51" s="41"/>
      <c r="F51" s="7" t="s">
        <v>18</v>
      </c>
      <c r="G51" s="7">
        <v>8.5</v>
      </c>
      <c r="H51" s="8">
        <f>H50*G51</f>
        <v>16.49</v>
      </c>
      <c r="I51" s="7"/>
      <c r="J51" s="9">
        <f>H51*I51</f>
        <v>0</v>
      </c>
    </row>
    <row r="52" spans="1:10" ht="26.25" customHeight="1">
      <c r="A52" s="6">
        <f>A51+0.1</f>
        <v>10.2</v>
      </c>
      <c r="B52" s="6"/>
      <c r="C52" s="39" t="s">
        <v>23</v>
      </c>
      <c r="D52" s="40"/>
      <c r="E52" s="41"/>
      <c r="F52" s="6" t="s">
        <v>19</v>
      </c>
      <c r="G52" s="6">
        <v>0.28</v>
      </c>
      <c r="H52" s="15">
        <f>G52*H50</f>
        <v>0.5</v>
      </c>
      <c r="I52" s="6"/>
      <c r="J52" s="13">
        <f>H52*I52</f>
        <v>0</v>
      </c>
    </row>
    <row r="53" spans="1:10" ht="57.75" customHeight="1">
      <c r="A53" s="4">
        <v>11</v>
      </c>
      <c r="B53" s="4" t="s">
        <v>47</v>
      </c>
      <c r="C53" s="36" t="s">
        <v>46</v>
      </c>
      <c r="D53" s="37"/>
      <c r="E53" s="38"/>
      <c r="F53" s="4" t="s">
        <v>80</v>
      </c>
      <c r="G53" s="10"/>
      <c r="H53" s="4">
        <v>0.2</v>
      </c>
      <c r="I53" s="10"/>
      <c r="J53" s="5">
        <f>SUM(J54:J55)</f>
        <v>0</v>
      </c>
    </row>
    <row r="54" spans="1:10" ht="25.5" customHeight="1">
      <c r="A54" s="6">
        <f>A53+0.1</f>
        <v>11.1</v>
      </c>
      <c r="B54" s="6"/>
      <c r="C54" s="39" t="s">
        <v>20</v>
      </c>
      <c r="D54" s="40"/>
      <c r="E54" s="41"/>
      <c r="F54" s="7" t="s">
        <v>18</v>
      </c>
      <c r="G54" s="7">
        <v>140</v>
      </c>
      <c r="H54" s="8">
        <f>H53*G54</f>
        <v>28</v>
      </c>
      <c r="I54" s="7"/>
      <c r="J54" s="9">
        <f>H54*I54</f>
        <v>0</v>
      </c>
    </row>
    <row r="55" spans="1:10" ht="26.25" customHeight="1">
      <c r="A55" s="6">
        <f>A54+0.1</f>
        <v>11.2</v>
      </c>
      <c r="B55" s="6"/>
      <c r="C55" s="39" t="s">
        <v>23</v>
      </c>
      <c r="D55" s="40"/>
      <c r="E55" s="41"/>
      <c r="F55" s="6" t="s">
        <v>19</v>
      </c>
      <c r="G55" s="6">
        <v>68.3</v>
      </c>
      <c r="H55" s="15">
        <f>G55*H53</f>
        <v>13.7</v>
      </c>
      <c r="I55" s="6"/>
      <c r="J55" s="13">
        <f>H55*I55</f>
        <v>0</v>
      </c>
    </row>
    <row r="56" spans="1:10" ht="39.75" customHeight="1">
      <c r="A56" s="4">
        <v>12</v>
      </c>
      <c r="B56" s="4" t="s">
        <v>54</v>
      </c>
      <c r="C56" s="36" t="s">
        <v>48</v>
      </c>
      <c r="D56" s="37"/>
      <c r="E56" s="38"/>
      <c r="F56" s="4" t="s">
        <v>32</v>
      </c>
      <c r="G56" s="10"/>
      <c r="H56" s="4">
        <v>0.25</v>
      </c>
      <c r="I56" s="10"/>
      <c r="J56" s="5">
        <f>J57+J58+J59+J60+J61+J62</f>
        <v>0</v>
      </c>
    </row>
    <row r="57" spans="1:10" ht="26.25" customHeight="1">
      <c r="A57" s="6">
        <f aca="true" t="shared" si="2" ref="A57:A62">A56+0.1</f>
        <v>12.1</v>
      </c>
      <c r="B57" s="6"/>
      <c r="C57" s="39" t="s">
        <v>20</v>
      </c>
      <c r="D57" s="40"/>
      <c r="E57" s="41"/>
      <c r="F57" s="7" t="s">
        <v>18</v>
      </c>
      <c r="G57" s="7">
        <v>54.9</v>
      </c>
      <c r="H57" s="8">
        <f>H56*G57</f>
        <v>13.73</v>
      </c>
      <c r="I57" s="7"/>
      <c r="J57" s="9">
        <f aca="true" t="shared" si="3" ref="J57:J62">H57*I57</f>
        <v>0</v>
      </c>
    </row>
    <row r="58" spans="1:10" ht="21.75" customHeight="1">
      <c r="A58" s="6">
        <f t="shared" si="2"/>
        <v>12.2</v>
      </c>
      <c r="B58" s="6"/>
      <c r="C58" s="39" t="s">
        <v>21</v>
      </c>
      <c r="D58" s="40"/>
      <c r="E58" s="41"/>
      <c r="F58" s="10" t="s">
        <v>19</v>
      </c>
      <c r="G58" s="10">
        <v>2.07</v>
      </c>
      <c r="H58" s="11">
        <f>G58*H56</f>
        <v>0.52</v>
      </c>
      <c r="I58" s="10"/>
      <c r="J58" s="12">
        <f t="shared" si="3"/>
        <v>0</v>
      </c>
    </row>
    <row r="59" spans="1:10" ht="21.75" customHeight="1">
      <c r="A59" s="6">
        <f t="shared" si="2"/>
        <v>12.3</v>
      </c>
      <c r="B59" s="6" t="s">
        <v>26</v>
      </c>
      <c r="C59" s="39" t="s">
        <v>50</v>
      </c>
      <c r="D59" s="40"/>
      <c r="E59" s="41"/>
      <c r="F59" s="6" t="s">
        <v>49</v>
      </c>
      <c r="G59" s="6">
        <v>0.07</v>
      </c>
      <c r="H59" s="6">
        <f>H56*G59</f>
        <v>0.0175</v>
      </c>
      <c r="I59" s="6"/>
      <c r="J59" s="16">
        <f t="shared" si="3"/>
        <v>0</v>
      </c>
    </row>
    <row r="60" spans="1:10" ht="21.75" customHeight="1">
      <c r="A60" s="6">
        <f t="shared" si="2"/>
        <v>12.4</v>
      </c>
      <c r="B60" s="6" t="s">
        <v>26</v>
      </c>
      <c r="C60" s="39" t="s">
        <v>33</v>
      </c>
      <c r="D60" s="40"/>
      <c r="E60" s="41"/>
      <c r="F60" s="6" t="s">
        <v>32</v>
      </c>
      <c r="G60" s="6">
        <v>1.04</v>
      </c>
      <c r="H60" s="6">
        <f>H56*G60</f>
        <v>0.26</v>
      </c>
      <c r="I60" s="6"/>
      <c r="J60" s="13">
        <f t="shared" si="3"/>
        <v>0</v>
      </c>
    </row>
    <row r="61" spans="1:10" ht="21.75" customHeight="1">
      <c r="A61" s="6">
        <f t="shared" si="2"/>
        <v>12.5</v>
      </c>
      <c r="B61" s="6" t="s">
        <v>26</v>
      </c>
      <c r="C61" s="39" t="s">
        <v>51</v>
      </c>
      <c r="D61" s="40"/>
      <c r="E61" s="41"/>
      <c r="F61" s="6" t="s">
        <v>32</v>
      </c>
      <c r="G61" s="6">
        <v>0.9</v>
      </c>
      <c r="H61" s="6">
        <f>H56*G61</f>
        <v>0.225</v>
      </c>
      <c r="I61" s="6"/>
      <c r="J61" s="13">
        <f t="shared" si="3"/>
        <v>0</v>
      </c>
    </row>
    <row r="62" spans="1:10" ht="19.5" customHeight="1">
      <c r="A62" s="6">
        <f t="shared" si="2"/>
        <v>12.6</v>
      </c>
      <c r="B62" s="6"/>
      <c r="C62" s="39" t="s">
        <v>23</v>
      </c>
      <c r="D62" s="40"/>
      <c r="E62" s="41"/>
      <c r="F62" s="6" t="s">
        <v>19</v>
      </c>
      <c r="G62" s="6">
        <v>3.9</v>
      </c>
      <c r="H62" s="15">
        <f>H56*G62</f>
        <v>1</v>
      </c>
      <c r="I62" s="6"/>
      <c r="J62" s="13">
        <f t="shared" si="3"/>
        <v>0</v>
      </c>
    </row>
    <row r="63" spans="1:10" ht="52.5" customHeight="1">
      <c r="A63" s="4">
        <v>13</v>
      </c>
      <c r="B63" s="4" t="s">
        <v>55</v>
      </c>
      <c r="C63" s="36" t="s">
        <v>52</v>
      </c>
      <c r="D63" s="37"/>
      <c r="E63" s="38"/>
      <c r="F63" s="4" t="s">
        <v>53</v>
      </c>
      <c r="G63" s="10"/>
      <c r="H63" s="4">
        <v>0.85</v>
      </c>
      <c r="I63" s="10"/>
      <c r="J63" s="5">
        <f>SUM(J64:J64)</f>
        <v>0</v>
      </c>
    </row>
    <row r="64" spans="1:10" ht="25.5" customHeight="1">
      <c r="A64" s="6">
        <f>A63+0.1</f>
        <v>13.1</v>
      </c>
      <c r="B64" s="6"/>
      <c r="C64" s="39" t="s">
        <v>20</v>
      </c>
      <c r="D64" s="40"/>
      <c r="E64" s="41"/>
      <c r="F64" s="7" t="s">
        <v>18</v>
      </c>
      <c r="G64" s="7">
        <v>247.8</v>
      </c>
      <c r="H64" s="8">
        <f>H63*G64</f>
        <v>210.63</v>
      </c>
      <c r="I64" s="7"/>
      <c r="J64" s="9">
        <f>H64*I64</f>
        <v>0</v>
      </c>
    </row>
    <row r="65" spans="1:10" ht="52.5" customHeight="1">
      <c r="A65" s="4">
        <v>14</v>
      </c>
      <c r="B65" s="4" t="s">
        <v>57</v>
      </c>
      <c r="C65" s="36" t="s">
        <v>56</v>
      </c>
      <c r="D65" s="37"/>
      <c r="E65" s="38"/>
      <c r="F65" s="4" t="s">
        <v>53</v>
      </c>
      <c r="G65" s="10"/>
      <c r="H65" s="4">
        <v>0.77</v>
      </c>
      <c r="I65" s="10"/>
      <c r="J65" s="5">
        <f>SUM(J66:J66)</f>
        <v>0</v>
      </c>
    </row>
    <row r="66" spans="1:10" ht="25.5" customHeight="1">
      <c r="A66" s="6">
        <f>A65+0.1</f>
        <v>14.1</v>
      </c>
      <c r="B66" s="6"/>
      <c r="C66" s="39" t="s">
        <v>20</v>
      </c>
      <c r="D66" s="40"/>
      <c r="E66" s="41"/>
      <c r="F66" s="7" t="s">
        <v>18</v>
      </c>
      <c r="G66" s="7">
        <v>143</v>
      </c>
      <c r="H66" s="8">
        <f>H65*G66</f>
        <v>110.11</v>
      </c>
      <c r="I66" s="7"/>
      <c r="J66" s="9">
        <f>H66*I66</f>
        <v>0</v>
      </c>
    </row>
    <row r="67" spans="1:10" ht="72" customHeight="1">
      <c r="A67" s="4">
        <v>15</v>
      </c>
      <c r="B67" s="4" t="s">
        <v>54</v>
      </c>
      <c r="C67" s="36" t="s">
        <v>58</v>
      </c>
      <c r="D67" s="37"/>
      <c r="E67" s="38"/>
      <c r="F67" s="4" t="s">
        <v>59</v>
      </c>
      <c r="G67" s="10"/>
      <c r="H67" s="4">
        <v>0.21</v>
      </c>
      <c r="I67" s="10"/>
      <c r="J67" s="5">
        <f>J68+J69+J70+J71</f>
        <v>0</v>
      </c>
    </row>
    <row r="68" spans="1:10" ht="26.25" customHeight="1">
      <c r="A68" s="6">
        <f aca="true" t="shared" si="4" ref="A68:A79">A67+0.1</f>
        <v>15.1</v>
      </c>
      <c r="B68" s="6"/>
      <c r="C68" s="39" t="s">
        <v>20</v>
      </c>
      <c r="D68" s="40"/>
      <c r="E68" s="41"/>
      <c r="F68" s="7" t="s">
        <v>18</v>
      </c>
      <c r="G68" s="7">
        <v>186.7</v>
      </c>
      <c r="H68" s="8">
        <f>H67*G68</f>
        <v>39.21</v>
      </c>
      <c r="I68" s="7"/>
      <c r="J68" s="9">
        <f>H68*I68</f>
        <v>0</v>
      </c>
    </row>
    <row r="69" spans="1:10" ht="21.75" customHeight="1">
      <c r="A69" s="6">
        <f t="shared" si="4"/>
        <v>15.2</v>
      </c>
      <c r="B69" s="6"/>
      <c r="C69" s="42" t="s">
        <v>61</v>
      </c>
      <c r="D69" s="43"/>
      <c r="E69" s="44"/>
      <c r="F69" s="26" t="s">
        <v>39</v>
      </c>
      <c r="G69" s="26">
        <v>6.05</v>
      </c>
      <c r="H69" s="27">
        <f>G69*H67</f>
        <v>1.27</v>
      </c>
      <c r="I69" s="26"/>
      <c r="J69" s="28">
        <f>H69*I69</f>
        <v>0</v>
      </c>
    </row>
    <row r="70" spans="1:10" ht="21.75" customHeight="1">
      <c r="A70" s="6">
        <f t="shared" si="4"/>
        <v>15.3</v>
      </c>
      <c r="B70" s="6" t="s">
        <v>26</v>
      </c>
      <c r="C70" s="42" t="s">
        <v>62</v>
      </c>
      <c r="D70" s="43"/>
      <c r="E70" s="44"/>
      <c r="F70" s="26" t="s">
        <v>39</v>
      </c>
      <c r="G70" s="26">
        <v>2.01</v>
      </c>
      <c r="H70" s="26">
        <f>H67*G70</f>
        <v>0.4221</v>
      </c>
      <c r="I70" s="26"/>
      <c r="J70" s="29">
        <f>H70*I70</f>
        <v>0</v>
      </c>
    </row>
    <row r="71" spans="1:10" ht="21.75" customHeight="1">
      <c r="A71" s="6">
        <f t="shared" si="4"/>
        <v>15.4</v>
      </c>
      <c r="B71" s="6" t="s">
        <v>26</v>
      </c>
      <c r="C71" s="42" t="s">
        <v>63</v>
      </c>
      <c r="D71" s="43"/>
      <c r="E71" s="44"/>
      <c r="F71" s="26" t="s">
        <v>39</v>
      </c>
      <c r="G71" s="26">
        <v>106.95</v>
      </c>
      <c r="H71" s="26">
        <f>H67*G71</f>
        <v>22.4595</v>
      </c>
      <c r="I71" s="26"/>
      <c r="J71" s="28">
        <f>H71*I71</f>
        <v>0</v>
      </c>
    </row>
    <row r="72" spans="1:15" ht="26.25" customHeight="1">
      <c r="A72" s="4">
        <v>16</v>
      </c>
      <c r="B72" s="4" t="s">
        <v>65</v>
      </c>
      <c r="C72" s="36" t="s">
        <v>64</v>
      </c>
      <c r="D72" s="37"/>
      <c r="E72" s="38"/>
      <c r="F72" s="4" t="s">
        <v>66</v>
      </c>
      <c r="G72" s="10"/>
      <c r="H72" s="4">
        <v>0.11</v>
      </c>
      <c r="I72" s="10"/>
      <c r="J72" s="5">
        <f>J73+J74+J75+J76+J77+J78+J79</f>
        <v>0</v>
      </c>
      <c r="O72" s="1" t="s">
        <v>60</v>
      </c>
    </row>
    <row r="73" spans="1:10" ht="26.25" customHeight="1">
      <c r="A73" s="6">
        <f t="shared" si="4"/>
        <v>16.1</v>
      </c>
      <c r="B73" s="6"/>
      <c r="C73" s="39" t="s">
        <v>20</v>
      </c>
      <c r="D73" s="40"/>
      <c r="E73" s="41"/>
      <c r="F73" s="7" t="s">
        <v>18</v>
      </c>
      <c r="G73" s="7">
        <v>45.17</v>
      </c>
      <c r="H73" s="8">
        <f>H72*G73</f>
        <v>4.97</v>
      </c>
      <c r="I73" s="7"/>
      <c r="J73" s="9">
        <f aca="true" t="shared" si="5" ref="J73:J79">H73*I73</f>
        <v>0</v>
      </c>
    </row>
    <row r="74" spans="1:10" ht="21.75" customHeight="1">
      <c r="A74" s="6">
        <f t="shared" si="4"/>
        <v>16.2</v>
      </c>
      <c r="B74" s="6"/>
      <c r="C74" s="49" t="s">
        <v>67</v>
      </c>
      <c r="D74" s="50"/>
      <c r="E74" s="51"/>
      <c r="F74" s="22" t="s">
        <v>39</v>
      </c>
      <c r="G74" s="22">
        <v>3.12</v>
      </c>
      <c r="H74" s="23">
        <f>G74*H72</f>
        <v>0.34</v>
      </c>
      <c r="I74" s="22"/>
      <c r="J74" s="24">
        <f t="shared" si="5"/>
        <v>0</v>
      </c>
    </row>
    <row r="75" spans="1:10" ht="21.75" customHeight="1">
      <c r="A75" s="6">
        <f t="shared" si="4"/>
        <v>16.3</v>
      </c>
      <c r="B75" s="6" t="s">
        <v>26</v>
      </c>
      <c r="C75" s="49" t="s">
        <v>68</v>
      </c>
      <c r="D75" s="50"/>
      <c r="E75" s="51"/>
      <c r="F75" s="22" t="s">
        <v>39</v>
      </c>
      <c r="G75" s="22">
        <v>4.44</v>
      </c>
      <c r="H75" s="22">
        <f>H72*G75</f>
        <v>0.4884</v>
      </c>
      <c r="I75" s="22"/>
      <c r="J75" s="25">
        <f t="shared" si="5"/>
        <v>0</v>
      </c>
    </row>
    <row r="76" spans="1:10" ht="21.75" customHeight="1">
      <c r="A76" s="6">
        <f t="shared" si="4"/>
        <v>16.4</v>
      </c>
      <c r="B76" s="6" t="s">
        <v>26</v>
      </c>
      <c r="C76" s="49" t="s">
        <v>69</v>
      </c>
      <c r="D76" s="50"/>
      <c r="E76" s="51"/>
      <c r="F76" s="22" t="s">
        <v>39</v>
      </c>
      <c r="G76" s="22">
        <v>13.2</v>
      </c>
      <c r="H76" s="22">
        <f>H72*G76</f>
        <v>1.452</v>
      </c>
      <c r="I76" s="22"/>
      <c r="J76" s="24">
        <f t="shared" si="5"/>
        <v>0</v>
      </c>
    </row>
    <row r="77" spans="1:10" ht="21.75" customHeight="1">
      <c r="A77" s="6">
        <f>A75+0.1</f>
        <v>16.4</v>
      </c>
      <c r="B77" s="6" t="s">
        <v>26</v>
      </c>
      <c r="C77" s="49" t="s">
        <v>70</v>
      </c>
      <c r="D77" s="50"/>
      <c r="E77" s="51"/>
      <c r="F77" s="22" t="s">
        <v>39</v>
      </c>
      <c r="G77" s="22">
        <v>276</v>
      </c>
      <c r="H77" s="22">
        <f>H72*G77</f>
        <v>30.36</v>
      </c>
      <c r="I77" s="22"/>
      <c r="J77" s="24">
        <f>H77*I77</f>
        <v>0</v>
      </c>
    </row>
    <row r="78" spans="1:10" ht="21.75" customHeight="1">
      <c r="A78" s="6">
        <f>A76+0.1</f>
        <v>16.5</v>
      </c>
      <c r="B78" s="6" t="s">
        <v>26</v>
      </c>
      <c r="C78" s="39" t="s">
        <v>71</v>
      </c>
      <c r="D78" s="40"/>
      <c r="E78" s="41"/>
      <c r="F78" s="6" t="s">
        <v>49</v>
      </c>
      <c r="G78" s="6">
        <v>121.6</v>
      </c>
      <c r="H78" s="6">
        <f>H72*G78</f>
        <v>13.376</v>
      </c>
      <c r="I78" s="6"/>
      <c r="J78" s="13">
        <f t="shared" si="5"/>
        <v>0</v>
      </c>
    </row>
    <row r="79" spans="1:10" ht="19.5" customHeight="1">
      <c r="A79" s="6">
        <f t="shared" si="4"/>
        <v>16.6</v>
      </c>
      <c r="B79" s="6"/>
      <c r="C79" s="39" t="s">
        <v>72</v>
      </c>
      <c r="D79" s="40"/>
      <c r="E79" s="41"/>
      <c r="F79" s="6" t="s">
        <v>19</v>
      </c>
      <c r="G79" s="6">
        <v>1.08</v>
      </c>
      <c r="H79" s="15">
        <f>H72*G79</f>
        <v>0.1</v>
      </c>
      <c r="I79" s="6"/>
      <c r="J79" s="13">
        <f t="shared" si="5"/>
        <v>0</v>
      </c>
    </row>
    <row r="80" spans="1:12" ht="52.5" customHeight="1">
      <c r="A80" s="4">
        <v>17</v>
      </c>
      <c r="B80" s="6" t="s">
        <v>26</v>
      </c>
      <c r="C80" s="36" t="s">
        <v>87</v>
      </c>
      <c r="D80" s="37"/>
      <c r="E80" s="38"/>
      <c r="F80" s="4" t="s">
        <v>49</v>
      </c>
      <c r="G80" s="26"/>
      <c r="H80" s="26">
        <v>14</v>
      </c>
      <c r="I80" s="26"/>
      <c r="J80" s="32"/>
      <c r="L80" s="1">
        <v>0</v>
      </c>
    </row>
    <row r="81" spans="1:10" ht="48" customHeight="1">
      <c r="A81" s="6"/>
      <c r="B81" s="4"/>
      <c r="C81" s="36" t="s">
        <v>73</v>
      </c>
      <c r="D81" s="37"/>
      <c r="E81" s="38"/>
      <c r="F81" s="6" t="s">
        <v>6</v>
      </c>
      <c r="G81" s="10"/>
      <c r="H81" s="30"/>
      <c r="I81" s="26"/>
      <c r="J81" s="5">
        <f>J80+J72+J67+J65+J63+J56+J53+J50+J46+J44+J37+J29+J24+J19+J14+J11+J8</f>
        <v>0</v>
      </c>
    </row>
    <row r="82" spans="1:10" ht="28.5" customHeight="1">
      <c r="A82" s="4"/>
      <c r="B82" s="6"/>
      <c r="C82" s="39" t="s">
        <v>20</v>
      </c>
      <c r="D82" s="40"/>
      <c r="E82" s="41"/>
      <c r="F82" s="6" t="s">
        <v>6</v>
      </c>
      <c r="G82" s="7"/>
      <c r="H82" s="4"/>
      <c r="I82" s="10"/>
      <c r="J82" s="17">
        <f>J73+J68+J66+J64+J57+J54+J51+J47+J38+J30+J25+J20+J15+J12+J9</f>
        <v>0</v>
      </c>
    </row>
    <row r="83" spans="1:13" ht="27" customHeight="1">
      <c r="A83" s="6"/>
      <c r="B83" s="6"/>
      <c r="C83" s="39" t="s">
        <v>74</v>
      </c>
      <c r="D83" s="40"/>
      <c r="E83" s="41"/>
      <c r="F83" s="6" t="s">
        <v>6</v>
      </c>
      <c r="G83" s="10"/>
      <c r="H83" s="7"/>
      <c r="I83" s="4"/>
      <c r="J83" s="18">
        <f>J80+J77+J76+J75+J74+J71+J70+J69+J58+J48+J45+J39+J31+J26+J21+J16+J13+J10</f>
        <v>0</v>
      </c>
      <c r="M83" s="20"/>
    </row>
    <row r="84" spans="1:10" ht="23.25" customHeight="1">
      <c r="A84" s="6"/>
      <c r="B84" s="6"/>
      <c r="C84" s="39" t="s">
        <v>75</v>
      </c>
      <c r="D84" s="40"/>
      <c r="E84" s="41"/>
      <c r="F84" s="6" t="s">
        <v>6</v>
      </c>
      <c r="G84" s="6"/>
      <c r="H84" s="10"/>
      <c r="I84" s="7"/>
      <c r="J84" s="19">
        <f>J79+J78+J62+J61+J60+J59+J55+J52+J49+J43+J42+J41+J40+J36+J35+J34+J33+J32+J28+J27+J23+J22+J18+J17</f>
        <v>0</v>
      </c>
    </row>
    <row r="85" spans="1:10" ht="46.5" customHeight="1">
      <c r="A85" s="6"/>
      <c r="B85" s="6"/>
      <c r="C85" s="36" t="s">
        <v>76</v>
      </c>
      <c r="D85" s="37"/>
      <c r="E85" s="38"/>
      <c r="F85" s="6" t="s">
        <v>6</v>
      </c>
      <c r="G85" s="6"/>
      <c r="H85" s="6"/>
      <c r="I85" s="10"/>
      <c r="J85" s="5">
        <f>J84+J83+J82</f>
        <v>0</v>
      </c>
    </row>
    <row r="86" spans="1:10" ht="22.5" customHeight="1">
      <c r="A86" s="6"/>
      <c r="B86" s="6"/>
      <c r="C86" s="33" t="s">
        <v>97</v>
      </c>
      <c r="D86" s="34"/>
      <c r="E86" s="35"/>
      <c r="F86" s="63">
        <v>0.12</v>
      </c>
      <c r="G86" s="6"/>
      <c r="H86" s="6"/>
      <c r="I86" s="6"/>
      <c r="J86" s="19">
        <f>J85*0.12</f>
        <v>0</v>
      </c>
    </row>
    <row r="87" spans="1:10" ht="24.75" customHeight="1">
      <c r="A87" s="6"/>
      <c r="B87" s="6"/>
      <c r="C87" s="33" t="s">
        <v>77</v>
      </c>
      <c r="D87" s="34"/>
      <c r="E87" s="35"/>
      <c r="F87" s="64" t="s">
        <v>6</v>
      </c>
      <c r="G87" s="6"/>
      <c r="H87" s="6"/>
      <c r="I87" s="6"/>
      <c r="J87" s="19">
        <f>J85+J86</f>
        <v>0</v>
      </c>
    </row>
    <row r="88" spans="1:13" ht="22.5" customHeight="1">
      <c r="A88" s="6"/>
      <c r="B88" s="6"/>
      <c r="C88" s="33" t="s">
        <v>98</v>
      </c>
      <c r="D88" s="34"/>
      <c r="E88" s="35"/>
      <c r="F88" s="63">
        <v>0.08</v>
      </c>
      <c r="G88" s="6"/>
      <c r="H88" s="6"/>
      <c r="I88" s="6"/>
      <c r="J88" s="19">
        <f>J87*0.08</f>
        <v>0</v>
      </c>
      <c r="M88" s="1" t="s">
        <v>2</v>
      </c>
    </row>
    <row r="89" spans="1:10" ht="22.5" customHeight="1">
      <c r="A89" s="6"/>
      <c r="B89" s="6"/>
      <c r="C89" s="33" t="s">
        <v>77</v>
      </c>
      <c r="D89" s="34"/>
      <c r="E89" s="35"/>
      <c r="F89" s="64" t="s">
        <v>6</v>
      </c>
      <c r="G89" s="6"/>
      <c r="H89" s="6"/>
      <c r="I89" s="6"/>
      <c r="J89" s="19"/>
    </row>
    <row r="90" spans="1:10" ht="31.5" customHeight="1">
      <c r="A90" s="6"/>
      <c r="B90" s="6"/>
      <c r="C90" s="33" t="s">
        <v>99</v>
      </c>
      <c r="D90" s="34"/>
      <c r="E90" s="35"/>
      <c r="F90" s="63">
        <v>0.03</v>
      </c>
      <c r="G90" s="6"/>
      <c r="H90" s="6"/>
      <c r="I90" s="6"/>
      <c r="J90" s="19"/>
    </row>
    <row r="91" spans="1:10" ht="22.5" customHeight="1">
      <c r="A91" s="6"/>
      <c r="B91" s="6"/>
      <c r="C91" s="33" t="s">
        <v>77</v>
      </c>
      <c r="D91" s="34"/>
      <c r="E91" s="35"/>
      <c r="F91" s="64" t="s">
        <v>6</v>
      </c>
      <c r="G91" s="6"/>
      <c r="H91" s="6"/>
      <c r="I91" s="6"/>
      <c r="J91" s="19"/>
    </row>
    <row r="92" spans="1:10" ht="22.5" customHeight="1">
      <c r="A92" s="6"/>
      <c r="B92" s="6"/>
      <c r="C92" s="33" t="s">
        <v>96</v>
      </c>
      <c r="D92" s="34"/>
      <c r="E92" s="35"/>
      <c r="F92" s="63">
        <v>0.18</v>
      </c>
      <c r="G92" s="6"/>
      <c r="H92" s="6"/>
      <c r="I92" s="6"/>
      <c r="J92" s="19"/>
    </row>
    <row r="93" spans="1:10" ht="22.5" customHeight="1">
      <c r="A93" s="6"/>
      <c r="B93" s="6"/>
      <c r="C93" s="33" t="s">
        <v>77</v>
      </c>
      <c r="D93" s="34"/>
      <c r="E93" s="35"/>
      <c r="F93" s="64" t="s">
        <v>6</v>
      </c>
      <c r="G93" s="6"/>
      <c r="H93" s="6"/>
      <c r="I93" s="6"/>
      <c r="J93" s="19"/>
    </row>
    <row r="94" spans="1:13" ht="28.5" customHeight="1">
      <c r="A94" s="6"/>
      <c r="B94" s="6"/>
      <c r="C94" s="46" t="s">
        <v>100</v>
      </c>
      <c r="D94" s="47"/>
      <c r="E94" s="48"/>
      <c r="F94" s="64" t="s">
        <v>6</v>
      </c>
      <c r="G94" s="6"/>
      <c r="H94" s="6"/>
      <c r="I94" s="6"/>
      <c r="J94" s="5">
        <f>J87+J88</f>
        <v>0</v>
      </c>
      <c r="M94" s="1" t="s">
        <v>88</v>
      </c>
    </row>
    <row r="95" spans="1:10" ht="21.75" customHeight="1">
      <c r="A95" s="21"/>
      <c r="F95" s="31"/>
      <c r="G95" s="31"/>
      <c r="H95" s="21"/>
      <c r="I95" s="21"/>
      <c r="J95" s="20"/>
    </row>
    <row r="96" spans="6:9" ht="15" customHeight="1">
      <c r="F96" s="31"/>
      <c r="G96" s="31"/>
      <c r="H96" s="31"/>
      <c r="I96" s="21"/>
    </row>
    <row r="97" spans="2:8" ht="72" customHeight="1">
      <c r="B97" s="45"/>
      <c r="C97" s="45"/>
      <c r="D97" s="45"/>
      <c r="E97" s="45"/>
      <c r="F97" s="45"/>
      <c r="G97" s="45"/>
      <c r="H97" s="45"/>
    </row>
    <row r="99" ht="18" customHeight="1"/>
    <row r="101" ht="16.5" customHeight="1"/>
  </sheetData>
  <sheetProtection/>
  <mergeCells count="97">
    <mergeCell ref="C90:E90"/>
    <mergeCell ref="C91:E91"/>
    <mergeCell ref="C31:E31"/>
    <mergeCell ref="C18:E18"/>
    <mergeCell ref="C24:E24"/>
    <mergeCell ref="C29:E29"/>
    <mergeCell ref="C30:E30"/>
    <mergeCell ref="C39:E39"/>
    <mergeCell ref="C25:E25"/>
    <mergeCell ref="C28:E28"/>
    <mergeCell ref="C27:E27"/>
    <mergeCell ref="C36:E36"/>
    <mergeCell ref="C32:E32"/>
    <mergeCell ref="C49:E49"/>
    <mergeCell ref="C50:E50"/>
    <mergeCell ref="C47:E47"/>
    <mergeCell ref="C43:E43"/>
    <mergeCell ref="C13:E13"/>
    <mergeCell ref="C17:E17"/>
    <mergeCell ref="C21:E21"/>
    <mergeCell ref="C16:E16"/>
    <mergeCell ref="C33:E33"/>
    <mergeCell ref="C38:E38"/>
    <mergeCell ref="C52:E52"/>
    <mergeCell ref="C48:E48"/>
    <mergeCell ref="C44:E44"/>
    <mergeCell ref="C51:E51"/>
    <mergeCell ref="C35:E35"/>
    <mergeCell ref="C40:E40"/>
    <mergeCell ref="C41:E41"/>
    <mergeCell ref="C42:E42"/>
    <mergeCell ref="C23:E23"/>
    <mergeCell ref="C14:E14"/>
    <mergeCell ref="C20:E20"/>
    <mergeCell ref="C60:E60"/>
    <mergeCell ref="C19:E19"/>
    <mergeCell ref="C46:E46"/>
    <mergeCell ref="C45:E45"/>
    <mergeCell ref="C37:E37"/>
    <mergeCell ref="C22:E22"/>
    <mergeCell ref="C34:E34"/>
    <mergeCell ref="C84:E84"/>
    <mergeCell ref="C81:E81"/>
    <mergeCell ref="C78:E78"/>
    <mergeCell ref="C85:E85"/>
    <mergeCell ref="C53:E53"/>
    <mergeCell ref="C57:E57"/>
    <mergeCell ref="C83:E83"/>
    <mergeCell ref="C54:E54"/>
    <mergeCell ref="C55:E55"/>
    <mergeCell ref="C88:E88"/>
    <mergeCell ref="C79:E79"/>
    <mergeCell ref="C72:E72"/>
    <mergeCell ref="C73:E73"/>
    <mergeCell ref="C74:E74"/>
    <mergeCell ref="C61:E61"/>
    <mergeCell ref="C66:E66"/>
    <mergeCell ref="C71:E71"/>
    <mergeCell ref="C87:E87"/>
    <mergeCell ref="C82:E82"/>
    <mergeCell ref="A1:I1"/>
    <mergeCell ref="A3:I3"/>
    <mergeCell ref="A5:A6"/>
    <mergeCell ref="B5:B6"/>
    <mergeCell ref="C5:E6"/>
    <mergeCell ref="G5:H5"/>
    <mergeCell ref="I5:J5"/>
    <mergeCell ref="C76:E76"/>
    <mergeCell ref="C7:E7"/>
    <mergeCell ref="C8:E8"/>
    <mergeCell ref="C9:E9"/>
    <mergeCell ref="F5:F6"/>
    <mergeCell ref="C11:E11"/>
    <mergeCell ref="C10:E10"/>
    <mergeCell ref="C15:E15"/>
    <mergeCell ref="C26:E26"/>
    <mergeCell ref="C12:E12"/>
    <mergeCell ref="C59:E59"/>
    <mergeCell ref="B97:H97"/>
    <mergeCell ref="C80:E80"/>
    <mergeCell ref="C94:E94"/>
    <mergeCell ref="C86:E86"/>
    <mergeCell ref="C64:E64"/>
    <mergeCell ref="C75:E75"/>
    <mergeCell ref="C77:E77"/>
    <mergeCell ref="C70:E70"/>
    <mergeCell ref="C67:E67"/>
    <mergeCell ref="C89:E89"/>
    <mergeCell ref="C92:E92"/>
    <mergeCell ref="C93:E93"/>
    <mergeCell ref="C56:E56"/>
    <mergeCell ref="C68:E68"/>
    <mergeCell ref="C69:E69"/>
    <mergeCell ref="C65:E65"/>
    <mergeCell ref="C62:E62"/>
    <mergeCell ref="C63:E63"/>
    <mergeCell ref="C58:E58"/>
  </mergeCells>
  <printOptions/>
  <pageMargins left="0.9055118110236221" right="0.16" top="0.6" bottom="0.24" header="0.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SERGO</dc:creator>
  <cp:keywords/>
  <dc:description/>
  <cp:lastModifiedBy>mindia</cp:lastModifiedBy>
  <cp:lastPrinted>2018-02-21T07:18:21Z</cp:lastPrinted>
  <dcterms:created xsi:type="dcterms:W3CDTF">2005-09-14T08:03:02Z</dcterms:created>
  <dcterms:modified xsi:type="dcterms:W3CDTF">2018-05-22T09:17:32Z</dcterms:modified>
  <cp:category/>
  <cp:version/>
  <cp:contentType/>
  <cp:contentStatus/>
</cp:coreProperties>
</file>