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okheli\Desktop\სტადიონები\sabilovo golteti\"/>
    </mc:Choice>
  </mc:AlternateContent>
  <bookViews>
    <workbookView xWindow="0" yWindow="840" windowWidth="20400" windowHeight="7215"/>
  </bookViews>
  <sheets>
    <sheet name="Лист1" sheetId="1" r:id="rId1"/>
  </sheets>
  <definedNames>
    <definedName name="_xlnm.Print_Area" localSheetId="0">Лист1!$A$1:$M$137</definedName>
  </definedNames>
  <calcPr calcId="152511"/>
</workbook>
</file>

<file path=xl/calcChain.xml><?xml version="1.0" encoding="utf-8"?>
<calcChain xmlns="http://schemas.openxmlformats.org/spreadsheetml/2006/main">
  <c r="F114" i="1" l="1"/>
  <c r="E90" i="1" l="1"/>
  <c r="E68" i="1"/>
  <c r="E63" i="1"/>
  <c r="E58" i="1"/>
  <c r="F31" i="1"/>
  <c r="F36" i="1" s="1"/>
  <c r="E32" i="1"/>
  <c r="F17" i="1"/>
  <c r="F19" i="1" s="1"/>
  <c r="E15" i="1"/>
  <c r="E16" i="1"/>
  <c r="E14" i="1"/>
  <c r="E13" i="1"/>
  <c r="E12" i="1"/>
  <c r="F11" i="1"/>
  <c r="F12" i="1" l="1"/>
  <c r="F18" i="1"/>
  <c r="F32" i="1"/>
  <c r="F34" i="1"/>
  <c r="F16" i="1"/>
  <c r="F15" i="1"/>
  <c r="F14" i="1"/>
  <c r="F13" i="1"/>
  <c r="F68" i="1"/>
  <c r="F99" i="1"/>
  <c r="F97" i="1" l="1"/>
  <c r="F96" i="1"/>
  <c r="F95" i="1"/>
  <c r="F94" i="1"/>
  <c r="F91" i="1"/>
  <c r="F90" i="1"/>
  <c r="F92" i="1"/>
  <c r="F89" i="1"/>
  <c r="F88" i="1"/>
  <c r="F54" i="1"/>
  <c r="F53" i="1"/>
  <c r="F52" i="1"/>
  <c r="F51" i="1"/>
  <c r="F23" i="1"/>
  <c r="F73" i="1" l="1"/>
  <c r="F64" i="1" l="1"/>
  <c r="F63" i="1"/>
  <c r="F62" i="1"/>
  <c r="F61" i="1"/>
  <c r="F59" i="1"/>
  <c r="F58" i="1"/>
  <c r="F57" i="1"/>
  <c r="F56" i="1"/>
  <c r="F49" i="1"/>
  <c r="F46" i="1"/>
  <c r="F42" i="1"/>
  <c r="F41" i="1"/>
  <c r="F40" i="1"/>
  <c r="F38" i="1"/>
  <c r="F37" i="1"/>
  <c r="F33" i="1"/>
  <c r="F29" i="1"/>
  <c r="F28" i="1"/>
  <c r="F27" i="1"/>
  <c r="F25" i="1"/>
  <c r="F21" i="1" l="1"/>
  <c r="F101" i="1" l="1"/>
  <c r="F102" i="1"/>
  <c r="F100" i="1"/>
  <c r="F127" i="1" l="1"/>
  <c r="F126" i="1"/>
  <c r="F125" i="1"/>
  <c r="F123" i="1"/>
  <c r="F122" i="1"/>
  <c r="F121" i="1"/>
  <c r="F120" i="1"/>
  <c r="F118" i="1"/>
  <c r="F113" i="1"/>
  <c r="F112" i="1"/>
  <c r="F111" i="1"/>
  <c r="F74" i="1" l="1"/>
  <c r="F72" i="1"/>
  <c r="F71" i="1"/>
  <c r="F69" i="1"/>
  <c r="F67" i="1"/>
  <c r="F66" i="1"/>
  <c r="F86" i="1" l="1"/>
  <c r="F85" i="1"/>
  <c r="F84" i="1"/>
  <c r="F81" i="1" l="1"/>
  <c r="F82" i="1"/>
  <c r="F80" i="1"/>
  <c r="F78" i="1"/>
  <c r="F77" i="1"/>
  <c r="F76" i="1"/>
</calcChain>
</file>

<file path=xl/sharedStrings.xml><?xml version="1.0" encoding="utf-8"?>
<sst xmlns="http://schemas.openxmlformats.org/spreadsheetml/2006/main" count="349" uniqueCount="178">
  <si>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</si>
  <si>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</si>
  <si>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</si>
  <si>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</si>
  <si>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</si>
  <si>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</si>
  <si>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</si>
  <si>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</si>
  <si>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</si>
  <si>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</si>
  <si>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</si>
  <si>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</si>
  <si>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</si>
  <si>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</si>
  <si>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</si>
  <si>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</si>
  <si>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</si>
  <si>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</si>
  <si>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</si>
  <si>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</si>
  <si>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</si>
  <si>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</si>
  <si>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</si>
  <si>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SromiTi resursebi</t>
  </si>
  <si>
    <t>kac/sT</t>
  </si>
  <si>
    <t>m/sT</t>
  </si>
  <si>
    <t>sxva manqanebi</t>
  </si>
  <si>
    <t>lari</t>
  </si>
  <si>
    <t>kub.m</t>
  </si>
  <si>
    <t>sxva xarjebi</t>
  </si>
  <si>
    <t xml:space="preserve">zednadebi xarjebi </t>
  </si>
  <si>
    <t>grZ.m</t>
  </si>
  <si>
    <t>gauTvaliswinebeli xarji</t>
  </si>
  <si>
    <t>samuSaos  dasaxeleba</t>
  </si>
  <si>
    <t xml:space="preserve"> normatiuli resursi</t>
  </si>
  <si>
    <t xml:space="preserve"> masala</t>
  </si>
  <si>
    <t>m3</t>
  </si>
  <si>
    <t>s.r.f.k.</t>
  </si>
  <si>
    <t>kg</t>
  </si>
  <si>
    <t>t</t>
  </si>
  <si>
    <t>m2</t>
  </si>
  <si>
    <t xml:space="preserve"> manqanebi</t>
  </si>
  <si>
    <t>კგ</t>
  </si>
  <si>
    <t>lokaluri xarjTaRricxva</t>
  </si>
  <si>
    <t xml:space="preserve">  manqana meqanizmebi </t>
  </si>
  <si>
    <t>100m2</t>
  </si>
  <si>
    <t>1000m2</t>
  </si>
  <si>
    <t>armatura a-I klasis d=6mm</t>
  </si>
  <si>
    <t>1.1p13</t>
  </si>
  <si>
    <t>eleqtrodi   d=3mm</t>
  </si>
  <si>
    <t>mavTulbadis montaJi Robis seqciebSi</t>
  </si>
  <si>
    <t>SromiTi resursi</t>
  </si>
  <si>
    <t>კac/სთ</t>
  </si>
  <si>
    <t>ლარი</t>
  </si>
  <si>
    <t>მ3</t>
  </si>
  <si>
    <t>qviSa Savi</t>
  </si>
  <si>
    <t xml:space="preserve">xelovnuri balaxis ,,mwvane safaris" mowyoba </t>
  </si>
  <si>
    <t>xelovnuri balaxi ,,mwvane safari", sisqiT 26mm</t>
  </si>
  <si>
    <t>4.7p9</t>
  </si>
  <si>
    <t>kalaTburTis fari kompleqtSi (fari,rgoli, bade da Zelze samagri konstruqcia)</t>
  </si>
  <si>
    <t>jami Tavi1.</t>
  </si>
  <si>
    <t>sakontaqto momWerebi</t>
  </si>
  <si>
    <t>satransporto xarjebi masalaze</t>
  </si>
  <si>
    <t>zednadebi xarjebi montaJze</t>
  </si>
  <si>
    <t>gegmiuri mogeba</t>
  </si>
  <si>
    <t>I+II Tavebis jami</t>
  </si>
  <si>
    <t>Tavi II. eleqtrosamontaJo samuSaoebi</t>
  </si>
  <si>
    <t>TaviI.  samSeneblo samuSaoebi</t>
  </si>
  <si>
    <t>qviSis fenis mowyoba saS. sisqiT 15mm, xelovnuri balaxis safarSi CavarcxniT</t>
  </si>
  <si>
    <t>jami TaviII.</t>
  </si>
  <si>
    <t>15_164_8</t>
  </si>
  <si>
    <t>sxva xarjebi   0,02</t>
  </si>
  <si>
    <t>RorRi  fraqcia 10-20mm</t>
  </si>
  <si>
    <t>1_23_5</t>
  </si>
  <si>
    <t>eqskavatori erTcicxviani pnevmatur svlaze sxva saxis mSeneblobaze 0,25m3</t>
  </si>
  <si>
    <t>kodi 0926</t>
  </si>
  <si>
    <t>1000m3</t>
  </si>
  <si>
    <t>pr.</t>
  </si>
  <si>
    <t xml:space="preserve">  sxva masalebi</t>
  </si>
  <si>
    <t>1.10p13</t>
  </si>
  <si>
    <t>armatura a-I klasis d=8mm</t>
  </si>
  <si>
    <t>1.1p14</t>
  </si>
  <si>
    <t>amwe saavtomobilo svlaze 10t</t>
  </si>
  <si>
    <t>kodi 0470</t>
  </si>
  <si>
    <t>1t.</t>
  </si>
  <si>
    <t>amwe muxluxa svlaze 25t</t>
  </si>
  <si>
    <t>kodi 0481</t>
  </si>
  <si>
    <t xml:space="preserve">  manqanebi</t>
  </si>
  <si>
    <t>foladis kvadratuli mili 120X120X5mm</t>
  </si>
  <si>
    <t>2.2p 105</t>
  </si>
  <si>
    <t>2.1p 14</t>
  </si>
  <si>
    <t>foladis mili 32X3mm</t>
  </si>
  <si>
    <t>fexburTis karis bade (adgilobrivi warmoebis)</t>
  </si>
  <si>
    <t>saRebavi zeTovani  (mwvane)</t>
  </si>
  <si>
    <t>4.2p25</t>
  </si>
  <si>
    <t>saRebavi zeTovani  (TeTri)</t>
  </si>
  <si>
    <t xml:space="preserve">SromiTi resursi  </t>
  </si>
  <si>
    <t xml:space="preserve">manqanebi  </t>
  </si>
  <si>
    <t>RorRis safuZvlis mowyoba  sisqiT 9,0sm</t>
  </si>
  <si>
    <t>RorRis safuZvlis mowyoba  sisqiT 5,0sm</t>
  </si>
  <si>
    <t>4.1p232</t>
  </si>
  <si>
    <t>4.1p231</t>
  </si>
  <si>
    <t>qviSis safuZvlis mowyoba sisqiT 4sm</t>
  </si>
  <si>
    <t>4.1p222</t>
  </si>
  <si>
    <t>4.1p221</t>
  </si>
  <si>
    <t>qviSa yviTeli</t>
  </si>
  <si>
    <t xml:space="preserve"> eleqtrosadenis montaJi  saTanado samagrebisa da damxmare masalebis CaTvliT</t>
  </si>
  <si>
    <t>1 km</t>
  </si>
  <si>
    <t>xazis Sualeduri samagri, liTonis</t>
  </si>
  <si>
    <r>
      <t xml:space="preserve">aluminis sahaero kabeli </t>
    </r>
    <r>
      <rPr>
        <sz val="12"/>
        <rFont val="Calibri"/>
        <family val="2"/>
        <charset val="204"/>
        <scheme val="minor"/>
      </rPr>
      <t>SIP-ABC</t>
    </r>
    <r>
      <rPr>
        <sz val="12"/>
        <rFont val="AcadNusx"/>
      </rPr>
      <t xml:space="preserve"> 2X10mm</t>
    </r>
  </si>
  <si>
    <t>manqanebi</t>
  </si>
  <si>
    <t>kodi0208</t>
  </si>
  <si>
    <t>СНиП IV-6-82</t>
  </si>
  <si>
    <t>rkinis dasakidi karadis montaJi</t>
  </si>
  <si>
    <t>1c</t>
  </si>
  <si>
    <t>rkinis karada 300X400X180mm</t>
  </si>
  <si>
    <t>8_574_18</t>
  </si>
  <si>
    <t>avtomatebis montaJi</t>
  </si>
  <si>
    <t>avtomati 1p.  10amp.</t>
  </si>
  <si>
    <t>sportuli moednis daxazva</t>
  </si>
  <si>
    <t xml:space="preserve"> seqciebidan dazianebuli mavTulbadis demontaJi</t>
  </si>
  <si>
    <t>kodi0470</t>
  </si>
  <si>
    <t xml:space="preserve">moednis asfaltobetonis safaris demontaJi </t>
  </si>
  <si>
    <t xml:space="preserve">moednis safaris safuZvlis fenis moWra xeliT   </t>
  </si>
  <si>
    <t>gamomuSavebuli inertuli masalis zidva xelis urikiT moednis gareT  20m-mde</t>
  </si>
  <si>
    <t xml:space="preserve"> gamomuSavebuli inertuli masalis datvirTva avtoTviTmclelze 0,25m3 tevadobis eqskavatoriT</t>
  </si>
  <si>
    <t xml:space="preserve">inertuli masalis zidva 20km-mde </t>
  </si>
  <si>
    <t>fexburTis karis da kalaTburTis faris  konstruqciebis SekeTeba da mowyoba</t>
  </si>
  <si>
    <t>fexburTis karis, kalaTburTis faris  da ganaTebis sayrdeni boZebis SeRebva</t>
  </si>
  <si>
    <t>RorRi  fraqcia 5-10mm</t>
  </si>
  <si>
    <t>1_80_6</t>
  </si>
  <si>
    <t>100m3</t>
  </si>
  <si>
    <t>ormoebis amoReba xeliT skamis fexebis  mosawyobad</t>
  </si>
  <si>
    <t>4.1p 342</t>
  </si>
  <si>
    <t>sasaqonlo betoni, mZime m-250</t>
  </si>
  <si>
    <t>skamis fexebis dabetoneba</t>
  </si>
  <si>
    <t>stadionis SemoRobvis liTonis konstruqciebis da skamis fexebis SeRebva</t>
  </si>
  <si>
    <t>10_34_1</t>
  </si>
  <si>
    <t>skamis dasajdomis mowyoba xis masaliT</t>
  </si>
  <si>
    <t>1m3</t>
  </si>
  <si>
    <t>5.1p 10</t>
  </si>
  <si>
    <t>xemasala daxerxili mSrali, wiwvovani</t>
  </si>
  <si>
    <t>4.2p 64</t>
  </si>
  <si>
    <t>saRebavi antiseptikuri</t>
  </si>
  <si>
    <t>skamebis xis konstruqciis SeRebva</t>
  </si>
  <si>
    <t>saRebavi zeTovani   (feri SeTanxmdes damkveTTan)</t>
  </si>
  <si>
    <t>liTonis bade 2,5mm, moTuTiebuli ujrediT 60X60mm</t>
  </si>
  <si>
    <t>1.9p 20</t>
  </si>
  <si>
    <t>danam. 3
9-40
gamoyen.</t>
  </si>
  <si>
    <t>danam. 3
9-40
gamoyen.
teq. naw.
p.6 k=0.6;0.7;0.5</t>
  </si>
  <si>
    <t>amwe saavtomobilo svlaze 10 t</t>
  </si>
  <si>
    <t>SromiTi resursebi  3.89*0,6=2.33</t>
  </si>
  <si>
    <t xml:space="preserve"> manqanebi 11*0,7=3,67</t>
  </si>
  <si>
    <t>46-30-1
gamoy.</t>
  </si>
  <si>
    <t>1-64-2
gamoy.</t>
  </si>
  <si>
    <r>
      <t xml:space="preserve">ВЗEР-88         </t>
    </r>
    <r>
      <rPr>
        <sz val="11"/>
        <rFont val="AcadNusx"/>
      </rPr>
      <t>1-127</t>
    </r>
  </si>
  <si>
    <t>9_10_12
gamoy.</t>
  </si>
  <si>
    <t>6_1_2
gamoy.</t>
  </si>
  <si>
    <t>11_1_6
gamoy.</t>
  </si>
  <si>
    <t>11_1_3
gamoy.</t>
  </si>
  <si>
    <t>11_28
gamoy.</t>
  </si>
  <si>
    <t>15_159_3
gamoy.</t>
  </si>
  <si>
    <t>satransporto xarjebi liTonis profilebis zidvaze 20 km-ze</t>
  </si>
  <si>
    <t>koSkura teleskopuri 26 m</t>
  </si>
  <si>
    <t>kodi1904</t>
  </si>
  <si>
    <t>traqtori muxluxa svlaze,  40 kvt. (54 cx. Z.)</t>
  </si>
  <si>
    <t>8.1p106</t>
  </si>
  <si>
    <t>33-115-1
gamoy.</t>
  </si>
  <si>
    <t>8_573_6</t>
  </si>
  <si>
    <t>8.14p 305</t>
  </si>
  <si>
    <t>8.14p53</t>
  </si>
  <si>
    <t>zednadebi xarjebi l/k</t>
  </si>
  <si>
    <t>m. S. l/k</t>
  </si>
  <si>
    <r>
      <t>S.p.s. `Robe~-s nvoisi #</t>
    </r>
    <r>
      <rPr>
        <sz val="11"/>
        <rFont val="Calibri"/>
        <family val="2"/>
        <charset val="204"/>
        <scheme val="minor"/>
      </rPr>
      <t>G-017 10.04.2018 w.</t>
    </r>
  </si>
  <si>
    <t>invoisi #8986 11.04.2018 w.</t>
  </si>
  <si>
    <t>%</t>
  </si>
  <si>
    <t xml:space="preserve">                                                                                                              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3%-ის შემცირება დაუშვებელია.
3. ხარჯთაღრიცხვაში ნებისმიერი პუნქტის/ქვეპუნქტის 0 (ნულით) განფასების შემთხვევაში, სამუშაოები შესრულების შემდგომ არ მოხდება მისი ანაზღაურება.
4. ხარჯთაღრიცხვაში ციფრები დამრგვალებული უნდა იყოს მეასედებამდე. (0.00)
                                                                                                        ხელმოწერა------------------ბ.ა.</t>
  </si>
  <si>
    <r>
      <t xml:space="preserve">                                                                                                                   cxrili #1
</t>
    </r>
    <r>
      <rPr>
        <b/>
        <sz val="12"/>
        <rFont val="AcadNusx"/>
      </rPr>
      <t>TeTriwyaros municipalitetis sof.KgolTeTSi arsebuli sportuli moednis sareabilitacio samuSaoebi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</si>
</sst>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19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4"/>
      <name val="AcadNusx"/>
    </font>
    <font>
      <sz val="12"/>
      <color theme="1"/>
      <name val="AcadNusx"/>
      <family val="2"/>
      <charset val="204"/>
    </font>
    <font>
      <sz val="11"/>
      <color theme="1"/>
      <name val="AcadNusx"/>
    </font>
    <font>
      <sz val="12"/>
      <name val="Calibri"/>
      <family val="2"/>
      <charset val="204"/>
      <scheme val="minor"/>
    </font>
    <font>
      <sz val="12"/>
      <color rgb="FFFF0000"/>
      <name val="AcadNusx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1" fillId="0" borderId="0"/>
  </cellStyleXfs>
  <cellXfs count="151">
    <xf numFmtId="0" fontId="0" fillId="0" borderId="0" xfId="0"/>
    <xf numFmtId="0" fontId="0" fillId="0" borderId="0" xfId="0" applyBorder="1"/>
    <xf numFmtId="0" fontId="3" fillId="0" borderId="0" xfId="12" applyFont="1" applyFill="1" applyAlignment="1">
      <alignment horizontal="center"/>
    </xf>
    <xf numFmtId="0" fontId="9" fillId="0" borderId="0" xfId="12" applyFont="1" applyFill="1" applyAlignment="1">
      <alignment vertical="center" wrapText="1"/>
    </xf>
    <xf numFmtId="0" fontId="0" fillId="0" borderId="0" xfId="0" applyFill="1"/>
    <xf numFmtId="0" fontId="4" fillId="0" borderId="0" xfId="12" applyFont="1" applyFill="1" applyAlignment="1"/>
    <xf numFmtId="0" fontId="4" fillId="0" borderId="0" xfId="12" applyFont="1" applyFill="1" applyBorder="1" applyAlignment="1">
      <alignment horizontal="center" wrapText="1"/>
    </xf>
    <xf numFmtId="0" fontId="2" fillId="0" borderId="0" xfId="12" applyFont="1" applyFill="1" applyBorder="1" applyAlignment="1">
      <alignment horizontal="center" wrapText="1"/>
    </xf>
    <xf numFmtId="0" fontId="4" fillId="2" borderId="12" xfId="5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vertical="center" wrapText="1" indent="1"/>
    </xf>
    <xf numFmtId="164" fontId="4" fillId="2" borderId="12" xfId="2" applyNumberFormat="1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indent="1"/>
    </xf>
    <xf numFmtId="2" fontId="4" fillId="2" borderId="12" xfId="5" applyNumberFormat="1" applyFont="1" applyFill="1" applyBorder="1" applyAlignment="1">
      <alignment horizontal="center"/>
    </xf>
    <xf numFmtId="165" fontId="4" fillId="2" borderId="12" xfId="5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indent="1"/>
    </xf>
    <xf numFmtId="0" fontId="4" fillId="2" borderId="12" xfId="5" applyFont="1" applyFill="1" applyBorder="1" applyAlignment="1">
      <alignment horizontal="left" wrapText="1" indent="1"/>
    </xf>
    <xf numFmtId="0" fontId="4" fillId="2" borderId="12" xfId="5" applyFont="1" applyFill="1" applyBorder="1" applyAlignment="1">
      <alignment horizontal="center" vertical="center"/>
    </xf>
    <xf numFmtId="2" fontId="4" fillId="2" borderId="12" xfId="5" applyNumberFormat="1" applyFont="1" applyFill="1" applyBorder="1" applyAlignment="1">
      <alignment horizontal="center" vertical="center"/>
    </xf>
    <xf numFmtId="164" fontId="4" fillId="2" borderId="12" xfId="5" applyNumberFormat="1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left" vertical="center" wrapText="1" indent="1"/>
    </xf>
    <xf numFmtId="164" fontId="4" fillId="2" borderId="12" xfId="3" applyNumberFormat="1" applyFont="1" applyFill="1" applyBorder="1" applyAlignment="1">
      <alignment horizontal="center" vertical="center" wrapText="1"/>
    </xf>
    <xf numFmtId="2" fontId="4" fillId="2" borderId="12" xfId="3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left" indent="1"/>
    </xf>
    <xf numFmtId="164" fontId="4" fillId="2" borderId="12" xfId="3" applyNumberFormat="1" applyFont="1" applyFill="1" applyBorder="1" applyAlignment="1">
      <alignment horizontal="center"/>
    </xf>
    <xf numFmtId="2" fontId="4" fillId="2" borderId="12" xfId="3" applyNumberFormat="1" applyFont="1" applyFill="1" applyBorder="1" applyAlignment="1">
      <alignment horizontal="center"/>
    </xf>
    <xf numFmtId="165" fontId="4" fillId="2" borderId="12" xfId="3" applyNumberFormat="1" applyFont="1" applyFill="1" applyBorder="1" applyAlignment="1">
      <alignment horizontal="center" vertical="center" wrapText="1"/>
    </xf>
    <xf numFmtId="165" fontId="4" fillId="2" borderId="12" xfId="3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 vertical="center" wrapText="1"/>
    </xf>
    <xf numFmtId="165" fontId="4" fillId="2" borderId="12" xfId="5" applyNumberFormat="1" applyFont="1" applyFill="1" applyBorder="1" applyAlignment="1">
      <alignment horizontal="center" vertical="center" wrapText="1"/>
    </xf>
    <xf numFmtId="2" fontId="4" fillId="2" borderId="12" xfId="5" applyNumberFormat="1" applyFont="1" applyFill="1" applyBorder="1" applyAlignment="1">
      <alignment horizontal="center" vertical="center" wrapText="1"/>
    </xf>
    <xf numFmtId="167" fontId="4" fillId="2" borderId="12" xfId="5" applyNumberFormat="1" applyFont="1" applyFill="1" applyBorder="1" applyAlignment="1">
      <alignment horizontal="center" vertical="center"/>
    </xf>
    <xf numFmtId="167" fontId="4" fillId="2" borderId="12" xfId="5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wrapText="1" indent="1"/>
    </xf>
    <xf numFmtId="165" fontId="4" fillId="2" borderId="12" xfId="2" applyNumberFormat="1" applyFont="1" applyFill="1" applyBorder="1" applyAlignment="1">
      <alignment horizontal="center"/>
    </xf>
    <xf numFmtId="0" fontId="18" fillId="2" borderId="12" xfId="5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indent="1"/>
    </xf>
    <xf numFmtId="164" fontId="8" fillId="2" borderId="12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4" fillId="2" borderId="12" xfId="13" applyFont="1" applyFill="1" applyBorder="1" applyAlignment="1">
      <alignment horizontal="left" vertical="center" wrapText="1" inden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wrapText="1"/>
    </xf>
    <xf numFmtId="9" fontId="4" fillId="2" borderId="12" xfId="9" applyFont="1" applyFill="1" applyBorder="1" applyAlignment="1">
      <alignment horizontal="center" vertical="center"/>
    </xf>
    <xf numFmtId="164" fontId="4" fillId="2" borderId="12" xfId="8" applyNumberFormat="1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/>
    </xf>
    <xf numFmtId="164" fontId="9" fillId="2" borderId="12" xfId="8" applyNumberFormat="1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167" fontId="4" fillId="2" borderId="12" xfId="2" applyNumberFormat="1" applyFont="1" applyFill="1" applyBorder="1" applyAlignment="1">
      <alignment horizontal="center"/>
    </xf>
    <xf numFmtId="0" fontId="3" fillId="2" borderId="12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left" vertical="center" wrapText="1"/>
    </xf>
    <xf numFmtId="14" fontId="16" fillId="2" borderId="12" xfId="5" applyNumberFormat="1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indent="1"/>
    </xf>
    <xf numFmtId="164" fontId="4" fillId="2" borderId="12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4" fillId="2" borderId="12" xfId="8" applyFont="1" applyFill="1" applyBorder="1" applyAlignment="1">
      <alignment horizontal="center"/>
    </xf>
    <xf numFmtId="9" fontId="9" fillId="2" borderId="12" xfId="11" applyFont="1" applyFill="1" applyBorder="1" applyAlignment="1">
      <alignment horizontal="center"/>
    </xf>
    <xf numFmtId="0" fontId="3" fillId="2" borderId="0" xfId="12" applyFont="1" applyFill="1" applyBorder="1" applyAlignment="1">
      <alignment horizontal="center"/>
    </xf>
    <xf numFmtId="0" fontId="11" fillId="2" borderId="0" xfId="12" applyFont="1" applyFill="1" applyAlignment="1">
      <alignment vertical="center"/>
    </xf>
    <xf numFmtId="0" fontId="8" fillId="2" borderId="0" xfId="18" applyFont="1" applyFill="1"/>
    <xf numFmtId="0" fontId="13" fillId="2" borderId="0" xfId="0" applyFont="1" applyFill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166" fontId="4" fillId="2" borderId="12" xfId="3" applyNumberFormat="1" applyFont="1" applyFill="1" applyBorder="1" applyAlignment="1">
      <alignment horizontal="center" vertical="center" wrapText="1"/>
    </xf>
    <xf numFmtId="1" fontId="4" fillId="2" borderId="12" xfId="5" applyNumberFormat="1" applyFont="1" applyFill="1" applyBorder="1" applyAlignment="1">
      <alignment horizontal="center" vertical="center" wrapText="1"/>
    </xf>
    <xf numFmtId="1" fontId="4" fillId="2" borderId="12" xfId="6" applyNumberFormat="1" applyFont="1" applyFill="1" applyBorder="1" applyAlignment="1">
      <alignment horizontal="center" vertical="center" wrapText="1"/>
    </xf>
    <xf numFmtId="2" fontId="4" fillId="2" borderId="12" xfId="6" applyNumberFormat="1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/>
    </xf>
    <xf numFmtId="2" fontId="4" fillId="2" borderId="12" xfId="6" applyNumberFormat="1" applyFont="1" applyFill="1" applyBorder="1" applyAlignment="1">
      <alignment horizontal="center"/>
    </xf>
    <xf numFmtId="1" fontId="4" fillId="2" borderId="12" xfId="2" applyNumberFormat="1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2" fontId="15" fillId="2" borderId="12" xfId="2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2" fontId="4" fillId="2" borderId="12" xfId="8" applyNumberFormat="1" applyFont="1" applyFill="1" applyBorder="1" applyAlignment="1">
      <alignment horizontal="center" vertical="center"/>
    </xf>
    <xf numFmtId="166" fontId="4" fillId="2" borderId="12" xfId="8" applyNumberFormat="1" applyFont="1" applyFill="1" applyBorder="1" applyAlignment="1">
      <alignment horizontal="center" vertical="center"/>
    </xf>
    <xf numFmtId="4" fontId="9" fillId="2" borderId="12" xfId="8" applyNumberFormat="1" applyFont="1" applyFill="1" applyBorder="1" applyAlignment="1">
      <alignment horizontal="center"/>
    </xf>
    <xf numFmtId="166" fontId="9" fillId="2" borderId="12" xfId="8" applyNumberFormat="1" applyFont="1" applyFill="1" applyBorder="1" applyAlignment="1">
      <alignment horizontal="center"/>
    </xf>
    <xf numFmtId="9" fontId="9" fillId="2" borderId="12" xfId="9" applyFont="1" applyFill="1" applyBorder="1" applyAlignment="1">
      <alignment horizontal="center"/>
    </xf>
    <xf numFmtId="2" fontId="9" fillId="2" borderId="12" xfId="8" applyNumberFormat="1" applyFont="1" applyFill="1" applyBorder="1" applyAlignment="1">
      <alignment horizontal="center"/>
    </xf>
    <xf numFmtId="0" fontId="0" fillId="2" borderId="12" xfId="0" applyFill="1" applyBorder="1"/>
    <xf numFmtId="0" fontId="4" fillId="2" borderId="12" xfId="19" applyFont="1" applyFill="1" applyBorder="1" applyAlignment="1">
      <alignment horizontal="center"/>
    </xf>
    <xf numFmtId="1" fontId="4" fillId="2" borderId="12" xfId="5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164" fontId="9" fillId="2" borderId="12" xfId="2" applyNumberFormat="1" applyFont="1" applyFill="1" applyBorder="1" applyAlignment="1">
      <alignment horizontal="center"/>
    </xf>
    <xf numFmtId="4" fontId="9" fillId="2" borderId="12" xfId="2" applyNumberFormat="1" applyFont="1" applyFill="1" applyBorder="1" applyAlignment="1">
      <alignment horizontal="center"/>
    </xf>
    <xf numFmtId="2" fontId="9" fillId="2" borderId="12" xfId="2" applyNumberFormat="1" applyFont="1" applyFill="1" applyBorder="1" applyAlignment="1">
      <alignment horizontal="center"/>
    </xf>
    <xf numFmtId="2" fontId="9" fillId="2" borderId="12" xfId="1" applyNumberFormat="1" applyFont="1" applyFill="1" applyBorder="1" applyAlignment="1">
      <alignment horizontal="center"/>
    </xf>
    <xf numFmtId="9" fontId="9" fillId="2" borderId="12" xfId="2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 vertical="center" wrapText="1"/>
    </xf>
    <xf numFmtId="9" fontId="9" fillId="2" borderId="12" xfId="2" applyNumberFormat="1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>
      <alignment horizontal="center" vertical="center" wrapText="1"/>
    </xf>
    <xf numFmtId="2" fontId="9" fillId="2" borderId="12" xfId="2" applyNumberFormat="1" applyFont="1" applyFill="1" applyBorder="1" applyAlignment="1">
      <alignment horizontal="center" vertical="center" wrapText="1"/>
    </xf>
    <xf numFmtId="2" fontId="9" fillId="2" borderId="12" xfId="1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4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9" fontId="10" fillId="2" borderId="12" xfId="0" applyNumberFormat="1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7" fillId="2" borderId="12" xfId="5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2" applyFont="1" applyFill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</cellXfs>
  <cellStyles count="20">
    <cellStyle name="Normal" xfId="0" builtinId="0"/>
    <cellStyle name="Normal 10" xfId="8"/>
    <cellStyle name="Normal 11 2 2" xfId="3"/>
    <cellStyle name="Normal 13" xfId="10"/>
    <cellStyle name="Normal 2 10" xfId="2"/>
    <cellStyle name="Normal 36 2 2" xfId="5"/>
    <cellStyle name="Normal 38 3" xfId="15"/>
    <cellStyle name="Normal 42" xfId="14"/>
    <cellStyle name="Normal 5 2 2" xfId="4"/>
    <cellStyle name="Normal_gare wyalsadfenigagarini 10" xfId="6"/>
    <cellStyle name="Normal_gare wyalsadfenigagarini 2 2" xfId="19"/>
    <cellStyle name="Normal_gare wyalsadfenigagarini_ELEQ-08-IIkv" xfId="1"/>
    <cellStyle name="Normal_gare wyalsadfenigagarini_SAN2008=IIkv" xfId="13"/>
    <cellStyle name="Percent 2" xfId="11"/>
    <cellStyle name="Обычный 2" xfId="18"/>
    <cellStyle name="Обычный 3" xfId="7"/>
    <cellStyle name="Обычный 5 2 2" xfId="17"/>
    <cellStyle name="Обычный_SAN2008-I" xfId="12"/>
    <cellStyle name="Процентный 2" xfId="9"/>
    <cellStyle name="Процентный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zoomScaleNormal="100" zoomScaleSheetLayoutView="100" workbookViewId="0">
      <selection activeCell="A2" sqref="A2:M2"/>
    </sheetView>
  </sheetViews>
  <sheetFormatPr defaultRowHeight="15.75"/>
  <cols>
    <col min="1" max="1" width="5.25" customWidth="1"/>
    <col min="2" max="2" width="9.125" customWidth="1"/>
    <col min="3" max="3" width="52.625" customWidth="1"/>
    <col min="4" max="4" width="8.5" customWidth="1"/>
    <col min="5" max="5" width="8.875" customWidth="1"/>
    <col min="6" max="6" width="9.25" customWidth="1"/>
    <col min="7" max="7" width="6.25" customWidth="1"/>
    <col min="8" max="8" width="11.375" bestFit="1" customWidth="1"/>
    <col min="9" max="9" width="7.375" customWidth="1"/>
    <col min="10" max="10" width="10.25" customWidth="1"/>
    <col min="11" max="11" width="7.25" customWidth="1"/>
    <col min="12" max="12" width="9.5" customWidth="1"/>
    <col min="13" max="13" width="11.625" customWidth="1"/>
  </cols>
  <sheetData>
    <row r="1" spans="1:13" ht="16.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78.75" customHeight="1">
      <c r="A2" s="126" t="s">
        <v>177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6.5">
      <c r="A3" s="6"/>
      <c r="B3" s="6"/>
      <c r="C3" s="7"/>
      <c r="D3" s="6"/>
      <c r="E3" s="6"/>
      <c r="F3" s="5"/>
      <c r="G3" s="5"/>
      <c r="H3" s="5"/>
      <c r="I3" s="5"/>
      <c r="J3" s="5"/>
      <c r="K3" s="5"/>
      <c r="L3" s="5"/>
      <c r="M3" s="5"/>
    </row>
    <row r="4" spans="1:13" ht="21">
      <c r="A4" s="82"/>
      <c r="B4" s="148" t="s">
        <v>43</v>
      </c>
      <c r="C4" s="148"/>
      <c r="D4" s="148"/>
      <c r="E4" s="148"/>
      <c r="F4" s="148"/>
      <c r="G4" s="148"/>
      <c r="H4" s="83"/>
      <c r="I4" s="83"/>
      <c r="J4" s="83"/>
      <c r="K4" s="83"/>
      <c r="L4" s="84"/>
      <c r="M4" s="85"/>
    </row>
    <row r="5" spans="1:13" ht="15.75" customHeight="1">
      <c r="A5" s="130" t="s">
        <v>2</v>
      </c>
      <c r="B5" s="133" t="s">
        <v>3</v>
      </c>
      <c r="C5" s="127" t="s">
        <v>33</v>
      </c>
      <c r="D5" s="140" t="s">
        <v>4</v>
      </c>
      <c r="E5" s="136" t="s">
        <v>34</v>
      </c>
      <c r="F5" s="137"/>
      <c r="G5" s="140" t="s">
        <v>0</v>
      </c>
      <c r="H5" s="149"/>
      <c r="I5" s="140" t="s">
        <v>35</v>
      </c>
      <c r="J5" s="149"/>
      <c r="K5" s="146" t="s">
        <v>44</v>
      </c>
      <c r="L5" s="137"/>
      <c r="M5" s="127" t="s">
        <v>1</v>
      </c>
    </row>
    <row r="6" spans="1:13" ht="15.75" customHeight="1">
      <c r="A6" s="131"/>
      <c r="B6" s="134"/>
      <c r="C6" s="128"/>
      <c r="D6" s="141"/>
      <c r="E6" s="138"/>
      <c r="F6" s="139"/>
      <c r="G6" s="142"/>
      <c r="H6" s="150"/>
      <c r="I6" s="142"/>
      <c r="J6" s="150"/>
      <c r="K6" s="147"/>
      <c r="L6" s="139"/>
      <c r="M6" s="128"/>
    </row>
    <row r="7" spans="1:13" ht="16.5">
      <c r="A7" s="131"/>
      <c r="B7" s="134"/>
      <c r="C7" s="128"/>
      <c r="D7" s="141"/>
      <c r="E7" s="133" t="s">
        <v>5</v>
      </c>
      <c r="F7" s="127" t="s">
        <v>6</v>
      </c>
      <c r="G7" s="86" t="s">
        <v>7</v>
      </c>
      <c r="H7" s="127" t="s">
        <v>6</v>
      </c>
      <c r="I7" s="86" t="s">
        <v>7</v>
      </c>
      <c r="J7" s="127" t="s">
        <v>6</v>
      </c>
      <c r="K7" s="86" t="s">
        <v>7</v>
      </c>
      <c r="L7" s="127" t="s">
        <v>6</v>
      </c>
      <c r="M7" s="128"/>
    </row>
    <row r="8" spans="1:13" ht="16.5">
      <c r="A8" s="132"/>
      <c r="B8" s="135"/>
      <c r="C8" s="129"/>
      <c r="D8" s="142"/>
      <c r="E8" s="135"/>
      <c r="F8" s="129"/>
      <c r="G8" s="87" t="s">
        <v>8</v>
      </c>
      <c r="H8" s="129"/>
      <c r="I8" s="87" t="s">
        <v>8</v>
      </c>
      <c r="J8" s="129"/>
      <c r="K8" s="87" t="s">
        <v>8</v>
      </c>
      <c r="L8" s="129"/>
      <c r="M8" s="129"/>
    </row>
    <row r="9" spans="1:13">
      <c r="A9" s="11" t="s">
        <v>9</v>
      </c>
      <c r="B9" s="12" t="s">
        <v>10</v>
      </c>
      <c r="C9" s="12" t="s">
        <v>11</v>
      </c>
      <c r="D9" s="11" t="s">
        <v>12</v>
      </c>
      <c r="E9" s="12" t="s">
        <v>13</v>
      </c>
      <c r="F9" s="13" t="s">
        <v>14</v>
      </c>
      <c r="G9" s="14" t="s">
        <v>15</v>
      </c>
      <c r="H9" s="11" t="s">
        <v>16</v>
      </c>
      <c r="I9" s="12" t="s">
        <v>17</v>
      </c>
      <c r="J9" s="14" t="s">
        <v>18</v>
      </c>
      <c r="K9" s="12" t="s">
        <v>19</v>
      </c>
      <c r="L9" s="11" t="s">
        <v>20</v>
      </c>
      <c r="M9" s="12" t="s">
        <v>21</v>
      </c>
    </row>
    <row r="10" spans="1:13" ht="16.5">
      <c r="A10" s="11"/>
      <c r="B10" s="12"/>
      <c r="C10" s="15" t="s">
        <v>67</v>
      </c>
      <c r="D10" s="14"/>
      <c r="E10" s="12"/>
      <c r="F10" s="14"/>
      <c r="G10" s="14"/>
      <c r="H10" s="11"/>
      <c r="I10" s="12"/>
      <c r="J10" s="14"/>
      <c r="K10" s="12"/>
      <c r="L10" s="14"/>
      <c r="M10" s="12"/>
    </row>
    <row r="11" spans="1:13" ht="81">
      <c r="A11" s="16">
        <v>1</v>
      </c>
      <c r="B11" s="17" t="s">
        <v>149</v>
      </c>
      <c r="C11" s="18" t="s">
        <v>120</v>
      </c>
      <c r="D11" s="16" t="s">
        <v>40</v>
      </c>
      <c r="E11" s="19"/>
      <c r="F11" s="19">
        <f>36*1.5</f>
        <v>54</v>
      </c>
      <c r="G11" s="10"/>
      <c r="H11" s="10"/>
      <c r="I11" s="16"/>
      <c r="J11" s="16"/>
      <c r="K11" s="16"/>
      <c r="L11" s="16"/>
      <c r="M11" s="10"/>
    </row>
    <row r="12" spans="1:13" ht="16.5">
      <c r="A12" s="20"/>
      <c r="B12" s="21"/>
      <c r="C12" s="22" t="s">
        <v>151</v>
      </c>
      <c r="D12" s="20" t="s">
        <v>24</v>
      </c>
      <c r="E12" s="23">
        <f>3.89*0.6</f>
        <v>2.3340000000000001</v>
      </c>
      <c r="F12" s="24">
        <f>F11*E12</f>
        <v>126.036</v>
      </c>
      <c r="G12" s="23"/>
      <c r="H12" s="23"/>
      <c r="I12" s="20"/>
      <c r="J12" s="20"/>
      <c r="K12" s="20"/>
      <c r="L12" s="20"/>
      <c r="M12" s="23"/>
    </row>
    <row r="13" spans="1:13" ht="16.5">
      <c r="A13" s="20"/>
      <c r="B13" s="20"/>
      <c r="C13" s="22" t="s">
        <v>152</v>
      </c>
      <c r="D13" s="20" t="s">
        <v>27</v>
      </c>
      <c r="E13" s="25">
        <f>0.11*0.7</f>
        <v>7.6999999999999999E-2</v>
      </c>
      <c r="F13" s="25">
        <f>F11*E13</f>
        <v>4.1580000000000004</v>
      </c>
      <c r="G13" s="9"/>
      <c r="H13" s="26"/>
      <c r="I13" s="9"/>
      <c r="J13" s="9"/>
      <c r="K13" s="9"/>
      <c r="L13" s="9"/>
      <c r="M13" s="23"/>
    </row>
    <row r="14" spans="1:13" ht="16.5">
      <c r="A14" s="26"/>
      <c r="B14" s="27" t="s">
        <v>121</v>
      </c>
      <c r="C14" s="28" t="s">
        <v>150</v>
      </c>
      <c r="D14" s="16" t="s">
        <v>25</v>
      </c>
      <c r="E14" s="25">
        <f>0.01*0.7</f>
        <v>6.9999999999999993E-3</v>
      </c>
      <c r="F14" s="25">
        <f>F11*E14</f>
        <v>0.37799999999999995</v>
      </c>
      <c r="G14" s="9"/>
      <c r="H14" s="9"/>
      <c r="I14" s="26"/>
      <c r="J14" s="26"/>
      <c r="K14" s="10"/>
      <c r="L14" s="10"/>
      <c r="M14" s="23"/>
    </row>
    <row r="15" spans="1:13" ht="16.5">
      <c r="A15" s="20"/>
      <c r="B15" s="20" t="s">
        <v>79</v>
      </c>
      <c r="C15" s="29" t="s">
        <v>49</v>
      </c>
      <c r="D15" s="30" t="s">
        <v>38</v>
      </c>
      <c r="E15" s="31">
        <f>0.71*0.5</f>
        <v>0.35499999999999998</v>
      </c>
      <c r="F15" s="32">
        <f>F11*E15</f>
        <v>19.169999999999998</v>
      </c>
      <c r="G15" s="31"/>
      <c r="H15" s="30"/>
      <c r="I15" s="31"/>
      <c r="J15" s="31"/>
      <c r="K15" s="88"/>
      <c r="L15" s="88"/>
      <c r="M15" s="23"/>
    </row>
    <row r="16" spans="1:13" ht="16.5">
      <c r="A16" s="20"/>
      <c r="B16" s="20"/>
      <c r="C16" s="29" t="s">
        <v>26</v>
      </c>
      <c r="D16" s="30" t="s">
        <v>27</v>
      </c>
      <c r="E16" s="31">
        <f>0.07*0.5</f>
        <v>3.5000000000000003E-2</v>
      </c>
      <c r="F16" s="32">
        <f>F11*E16</f>
        <v>1.8900000000000001</v>
      </c>
      <c r="G16" s="31"/>
      <c r="H16" s="30"/>
      <c r="I16" s="31"/>
      <c r="J16" s="31"/>
      <c r="K16" s="88"/>
      <c r="L16" s="88"/>
      <c r="M16" s="23"/>
    </row>
    <row r="17" spans="1:14" ht="33">
      <c r="A17" s="33">
        <v>2</v>
      </c>
      <c r="B17" s="33" t="s">
        <v>153</v>
      </c>
      <c r="C17" s="34" t="s">
        <v>122</v>
      </c>
      <c r="D17" s="33" t="s">
        <v>45</v>
      </c>
      <c r="E17" s="35"/>
      <c r="F17" s="35">
        <f>442*0.01</f>
        <v>4.42</v>
      </c>
      <c r="G17" s="36"/>
      <c r="H17" s="89"/>
      <c r="I17" s="36"/>
      <c r="J17" s="89"/>
      <c r="K17" s="33"/>
      <c r="L17" s="33"/>
      <c r="M17" s="36"/>
    </row>
    <row r="18" spans="1:14" ht="16.5">
      <c r="A18" s="37"/>
      <c r="B18" s="37"/>
      <c r="C18" s="38" t="s">
        <v>23</v>
      </c>
      <c r="D18" s="37" t="s">
        <v>24</v>
      </c>
      <c r="E18" s="39">
        <v>20.5</v>
      </c>
      <c r="F18" s="40">
        <f>F17*E18</f>
        <v>90.61</v>
      </c>
      <c r="G18" s="40"/>
      <c r="H18" s="40"/>
      <c r="I18" s="37"/>
      <c r="J18" s="37"/>
      <c r="K18" s="37"/>
      <c r="L18" s="37"/>
      <c r="M18" s="23"/>
    </row>
    <row r="19" spans="1:14" ht="16.5">
      <c r="A19" s="20"/>
      <c r="B19" s="20"/>
      <c r="C19" s="29" t="s">
        <v>110</v>
      </c>
      <c r="D19" s="30" t="s">
        <v>27</v>
      </c>
      <c r="E19" s="31">
        <v>7.8</v>
      </c>
      <c r="F19" s="32">
        <f>F17*E19</f>
        <v>34.475999999999999</v>
      </c>
      <c r="G19" s="31"/>
      <c r="H19" s="30"/>
      <c r="I19" s="31"/>
      <c r="J19" s="31"/>
      <c r="K19" s="88"/>
      <c r="L19" s="88"/>
      <c r="M19" s="23"/>
    </row>
    <row r="20" spans="1:14" ht="33">
      <c r="A20" s="33">
        <v>3</v>
      </c>
      <c r="B20" s="33" t="s">
        <v>154</v>
      </c>
      <c r="C20" s="34" t="s">
        <v>123</v>
      </c>
      <c r="D20" s="33" t="s">
        <v>46</v>
      </c>
      <c r="E20" s="35"/>
      <c r="F20" s="35">
        <v>0.442</v>
      </c>
      <c r="G20" s="36"/>
      <c r="H20" s="89"/>
      <c r="I20" s="36"/>
      <c r="J20" s="89"/>
      <c r="K20" s="33"/>
      <c r="L20" s="33"/>
      <c r="M20" s="36"/>
    </row>
    <row r="21" spans="1:14" ht="16.5">
      <c r="A21" s="37"/>
      <c r="B21" s="37"/>
      <c r="C21" s="38" t="s">
        <v>23</v>
      </c>
      <c r="D21" s="37" t="s">
        <v>24</v>
      </c>
      <c r="E21" s="39">
        <v>129</v>
      </c>
      <c r="F21" s="39">
        <f>F20*E21</f>
        <v>57.018000000000001</v>
      </c>
      <c r="G21" s="40"/>
      <c r="H21" s="40"/>
      <c r="I21" s="37"/>
      <c r="J21" s="37"/>
      <c r="K21" s="37"/>
      <c r="L21" s="37"/>
      <c r="M21" s="23"/>
    </row>
    <row r="22" spans="1:14" ht="33">
      <c r="A22" s="33">
        <v>4</v>
      </c>
      <c r="B22" s="33" t="s">
        <v>130</v>
      </c>
      <c r="C22" s="34" t="s">
        <v>132</v>
      </c>
      <c r="D22" s="33" t="s">
        <v>131</v>
      </c>
      <c r="E22" s="35"/>
      <c r="F22" s="41">
        <v>7.1999999999999998E-3</v>
      </c>
      <c r="G22" s="36"/>
      <c r="H22" s="89"/>
      <c r="I22" s="36"/>
      <c r="J22" s="89"/>
      <c r="K22" s="33"/>
      <c r="L22" s="33"/>
      <c r="M22" s="36"/>
    </row>
    <row r="23" spans="1:14" ht="16.5">
      <c r="A23" s="37"/>
      <c r="B23" s="37"/>
      <c r="C23" s="38" t="s">
        <v>23</v>
      </c>
      <c r="D23" s="37" t="s">
        <v>24</v>
      </c>
      <c r="E23" s="40">
        <v>282</v>
      </c>
      <c r="F23" s="42">
        <f>F22*E23</f>
        <v>2.0303999999999998</v>
      </c>
      <c r="G23" s="40"/>
      <c r="H23" s="40"/>
      <c r="I23" s="37"/>
      <c r="J23" s="37"/>
      <c r="K23" s="37"/>
      <c r="L23" s="37"/>
      <c r="M23" s="23"/>
    </row>
    <row r="24" spans="1:14" ht="33">
      <c r="A24" s="20">
        <v>5</v>
      </c>
      <c r="B24" s="145" t="s">
        <v>155</v>
      </c>
      <c r="C24" s="29" t="s">
        <v>124</v>
      </c>
      <c r="D24" s="30" t="s">
        <v>36</v>
      </c>
      <c r="E24" s="31"/>
      <c r="F24" s="32">
        <v>110.5</v>
      </c>
      <c r="G24" s="31"/>
      <c r="H24" s="31"/>
      <c r="I24" s="30"/>
      <c r="J24" s="30"/>
      <c r="K24" s="30"/>
      <c r="L24" s="30"/>
      <c r="M24" s="31"/>
      <c r="N24" s="1"/>
    </row>
    <row r="25" spans="1:14" ht="16.5">
      <c r="A25" s="20"/>
      <c r="B25" s="145"/>
      <c r="C25" s="22" t="s">
        <v>23</v>
      </c>
      <c r="D25" s="20" t="s">
        <v>24</v>
      </c>
      <c r="E25" s="23">
        <v>2.9</v>
      </c>
      <c r="F25" s="43">
        <f>F24*E25</f>
        <v>320.45</v>
      </c>
      <c r="G25" s="23"/>
      <c r="H25" s="23"/>
      <c r="I25" s="20"/>
      <c r="J25" s="20"/>
      <c r="K25" s="20"/>
      <c r="L25" s="20"/>
      <c r="M25" s="23"/>
    </row>
    <row r="26" spans="1:14" ht="49.5">
      <c r="A26" s="8">
        <v>6</v>
      </c>
      <c r="B26" s="8" t="s">
        <v>73</v>
      </c>
      <c r="C26" s="18" t="s">
        <v>125</v>
      </c>
      <c r="D26" s="8" t="s">
        <v>76</v>
      </c>
      <c r="E26" s="44"/>
      <c r="F26" s="45">
        <v>0.1105</v>
      </c>
      <c r="G26" s="46"/>
      <c r="H26" s="8"/>
      <c r="I26" s="46"/>
      <c r="J26" s="90"/>
      <c r="K26" s="91"/>
      <c r="L26" s="91"/>
      <c r="M26" s="90"/>
    </row>
    <row r="27" spans="1:14" ht="16.5">
      <c r="A27" s="20"/>
      <c r="B27" s="21"/>
      <c r="C27" s="22" t="s">
        <v>23</v>
      </c>
      <c r="D27" s="20" t="s">
        <v>24</v>
      </c>
      <c r="E27" s="23">
        <v>24.2</v>
      </c>
      <c r="F27" s="24">
        <f>F26*E27</f>
        <v>2.6741000000000001</v>
      </c>
      <c r="G27" s="23"/>
      <c r="H27" s="23"/>
      <c r="I27" s="20"/>
      <c r="J27" s="20"/>
      <c r="K27" s="20"/>
      <c r="L27" s="20"/>
      <c r="M27" s="23"/>
    </row>
    <row r="28" spans="1:14" ht="33">
      <c r="A28" s="20"/>
      <c r="B28" s="27" t="s">
        <v>75</v>
      </c>
      <c r="C28" s="29" t="s">
        <v>74</v>
      </c>
      <c r="D28" s="16" t="s">
        <v>25</v>
      </c>
      <c r="E28" s="31">
        <v>57.1</v>
      </c>
      <c r="F28" s="47">
        <f>F26*E28</f>
        <v>6.3095499999999998</v>
      </c>
      <c r="G28" s="31"/>
      <c r="H28" s="30"/>
      <c r="I28" s="31"/>
      <c r="J28" s="31"/>
      <c r="K28" s="92"/>
      <c r="L28" s="92"/>
      <c r="M28" s="23"/>
    </row>
    <row r="29" spans="1:14" ht="16.5">
      <c r="A29" s="20"/>
      <c r="B29" s="20"/>
      <c r="C29" s="22" t="s">
        <v>26</v>
      </c>
      <c r="D29" s="20" t="s">
        <v>27</v>
      </c>
      <c r="E29" s="23">
        <v>5.57</v>
      </c>
      <c r="F29" s="48">
        <f>F26*E29</f>
        <v>0.61548500000000006</v>
      </c>
      <c r="G29" s="23"/>
      <c r="H29" s="20"/>
      <c r="I29" s="23"/>
      <c r="J29" s="23"/>
      <c r="K29" s="93"/>
      <c r="L29" s="94"/>
      <c r="M29" s="23"/>
    </row>
    <row r="30" spans="1:14" ht="16.5">
      <c r="A30" s="33">
        <v>7</v>
      </c>
      <c r="B30" s="33" t="s">
        <v>37</v>
      </c>
      <c r="C30" s="34" t="s">
        <v>126</v>
      </c>
      <c r="D30" s="33" t="s">
        <v>28</v>
      </c>
      <c r="E30" s="35"/>
      <c r="F30" s="36">
        <v>110.5</v>
      </c>
      <c r="G30" s="36"/>
      <c r="H30" s="89"/>
      <c r="I30" s="36"/>
      <c r="J30" s="89"/>
      <c r="K30" s="33"/>
      <c r="L30" s="33"/>
      <c r="M30" s="23"/>
    </row>
    <row r="31" spans="1:14" ht="40.5">
      <c r="A31" s="16">
        <v>8</v>
      </c>
      <c r="B31" s="17" t="s">
        <v>148</v>
      </c>
      <c r="C31" s="18" t="s">
        <v>50</v>
      </c>
      <c r="D31" s="33" t="s">
        <v>40</v>
      </c>
      <c r="E31" s="19"/>
      <c r="F31" s="10">
        <f>36*1.5</f>
        <v>54</v>
      </c>
      <c r="G31" s="10"/>
      <c r="H31" s="10"/>
      <c r="I31" s="16"/>
      <c r="J31" s="16"/>
      <c r="K31" s="16"/>
      <c r="L31" s="16"/>
      <c r="M31" s="10"/>
    </row>
    <row r="32" spans="1:14" ht="16.5">
      <c r="A32" s="20"/>
      <c r="B32" s="21"/>
      <c r="C32" s="22" t="s">
        <v>23</v>
      </c>
      <c r="D32" s="20" t="s">
        <v>24</v>
      </c>
      <c r="E32" s="23">
        <f>3.89</f>
        <v>3.89</v>
      </c>
      <c r="F32" s="23">
        <f>F31*E32</f>
        <v>210.06</v>
      </c>
      <c r="G32" s="23"/>
      <c r="H32" s="23"/>
      <c r="I32" s="20"/>
      <c r="J32" s="20"/>
      <c r="K32" s="20"/>
      <c r="L32" s="20"/>
      <c r="M32" s="23"/>
    </row>
    <row r="33" spans="1:14" ht="16.5">
      <c r="A33" s="20"/>
      <c r="B33" s="20"/>
      <c r="C33" s="22" t="s">
        <v>41</v>
      </c>
      <c r="D33" s="20" t="s">
        <v>27</v>
      </c>
      <c r="E33" s="9">
        <v>0.11</v>
      </c>
      <c r="F33" s="25">
        <f>F31*E33</f>
        <v>5.94</v>
      </c>
      <c r="G33" s="9"/>
      <c r="H33" s="26"/>
      <c r="I33" s="9"/>
      <c r="J33" s="95"/>
      <c r="K33" s="9"/>
      <c r="L33" s="9"/>
      <c r="M33" s="23"/>
      <c r="N33" s="1"/>
    </row>
    <row r="34" spans="1:14" ht="16.5">
      <c r="A34" s="26"/>
      <c r="B34" s="27" t="s">
        <v>83</v>
      </c>
      <c r="C34" s="28" t="s">
        <v>82</v>
      </c>
      <c r="D34" s="16" t="s">
        <v>25</v>
      </c>
      <c r="E34" s="9">
        <v>0.01</v>
      </c>
      <c r="F34" s="25">
        <f>F31*E34</f>
        <v>0.54</v>
      </c>
      <c r="G34" s="9"/>
      <c r="H34" s="9"/>
      <c r="I34" s="26"/>
      <c r="J34" s="26"/>
      <c r="K34" s="10"/>
      <c r="L34" s="10"/>
      <c r="M34" s="23"/>
    </row>
    <row r="35" spans="1:14" ht="16.5">
      <c r="A35" s="8"/>
      <c r="B35" s="49" t="s">
        <v>81</v>
      </c>
      <c r="C35" s="18" t="s">
        <v>80</v>
      </c>
      <c r="D35" s="26" t="s">
        <v>31</v>
      </c>
      <c r="E35" s="25" t="s">
        <v>77</v>
      </c>
      <c r="F35" s="46">
        <v>612.6</v>
      </c>
      <c r="G35" s="46"/>
      <c r="H35" s="8"/>
      <c r="I35" s="46"/>
      <c r="J35" s="46"/>
      <c r="K35" s="96"/>
      <c r="L35" s="96"/>
      <c r="M35" s="23"/>
    </row>
    <row r="36" spans="1:14" ht="33">
      <c r="A36" s="26"/>
      <c r="B36" s="49" t="s">
        <v>147</v>
      </c>
      <c r="C36" s="50" t="s">
        <v>146</v>
      </c>
      <c r="D36" s="16" t="s">
        <v>40</v>
      </c>
      <c r="E36" s="10">
        <v>1</v>
      </c>
      <c r="F36" s="10">
        <f>F31*E36</f>
        <v>54</v>
      </c>
      <c r="G36" s="10"/>
      <c r="H36" s="16"/>
      <c r="I36" s="10"/>
      <c r="J36" s="10"/>
      <c r="K36" s="10"/>
      <c r="L36" s="10"/>
      <c r="M36" s="23"/>
    </row>
    <row r="37" spans="1:14" ht="16.5">
      <c r="A37" s="20"/>
      <c r="B37" s="20" t="s">
        <v>79</v>
      </c>
      <c r="C37" s="29" t="s">
        <v>49</v>
      </c>
      <c r="D37" s="30" t="s">
        <v>38</v>
      </c>
      <c r="E37" s="31">
        <v>0.71</v>
      </c>
      <c r="F37" s="32">
        <f>F31*E37</f>
        <v>38.339999999999996</v>
      </c>
      <c r="G37" s="31"/>
      <c r="H37" s="30"/>
      <c r="I37" s="31"/>
      <c r="J37" s="31"/>
      <c r="K37" s="88"/>
      <c r="L37" s="88"/>
      <c r="M37" s="23"/>
    </row>
    <row r="38" spans="1:14" ht="16.5">
      <c r="A38" s="26"/>
      <c r="B38" s="26"/>
      <c r="C38" s="22" t="s">
        <v>78</v>
      </c>
      <c r="D38" s="26" t="s">
        <v>27</v>
      </c>
      <c r="E38" s="25">
        <v>7.0000000000000007E-2</v>
      </c>
      <c r="F38" s="25">
        <f>F31*E38</f>
        <v>3.7800000000000002</v>
      </c>
      <c r="G38" s="9"/>
      <c r="H38" s="26"/>
      <c r="I38" s="9"/>
      <c r="J38" s="9"/>
      <c r="K38" s="97"/>
      <c r="L38" s="97"/>
      <c r="M38" s="23"/>
    </row>
    <row r="39" spans="1:14" ht="33">
      <c r="A39" s="8">
        <v>9</v>
      </c>
      <c r="B39" s="21" t="s">
        <v>156</v>
      </c>
      <c r="C39" s="18" t="s">
        <v>127</v>
      </c>
      <c r="D39" s="8" t="s">
        <v>84</v>
      </c>
      <c r="E39" s="44"/>
      <c r="F39" s="44">
        <v>0.16</v>
      </c>
      <c r="G39" s="46"/>
      <c r="H39" s="8"/>
      <c r="I39" s="46"/>
      <c r="J39" s="90"/>
      <c r="K39" s="91"/>
      <c r="L39" s="91"/>
      <c r="M39" s="90"/>
    </row>
    <row r="40" spans="1:14" ht="16.5">
      <c r="A40" s="20"/>
      <c r="B40" s="21"/>
      <c r="C40" s="22" t="s">
        <v>23</v>
      </c>
      <c r="D40" s="20" t="s">
        <v>24</v>
      </c>
      <c r="E40" s="23">
        <v>5.78</v>
      </c>
      <c r="F40" s="24">
        <f>F39*E40</f>
        <v>0.92480000000000007</v>
      </c>
      <c r="G40" s="23"/>
      <c r="H40" s="23"/>
      <c r="I40" s="20"/>
      <c r="J40" s="20"/>
      <c r="K40" s="20"/>
      <c r="L40" s="20"/>
      <c r="M40" s="23"/>
    </row>
    <row r="41" spans="1:14" ht="16.5">
      <c r="A41" s="20"/>
      <c r="B41" s="20"/>
      <c r="C41" s="22" t="s">
        <v>87</v>
      </c>
      <c r="D41" s="20" t="s">
        <v>27</v>
      </c>
      <c r="E41" s="9">
        <v>1.17</v>
      </c>
      <c r="F41" s="51">
        <f>F39*E41</f>
        <v>0.18720000000000001</v>
      </c>
      <c r="G41" s="9"/>
      <c r="H41" s="26"/>
      <c r="I41" s="9"/>
      <c r="J41" s="95"/>
      <c r="K41" s="9"/>
      <c r="L41" s="9"/>
      <c r="M41" s="23"/>
    </row>
    <row r="42" spans="1:14" ht="16.5">
      <c r="A42" s="26"/>
      <c r="B42" s="27" t="s">
        <v>86</v>
      </c>
      <c r="C42" s="28" t="s">
        <v>85</v>
      </c>
      <c r="D42" s="16" t="s">
        <v>25</v>
      </c>
      <c r="E42" s="25">
        <v>0.95</v>
      </c>
      <c r="F42" s="25">
        <f>F39*E42</f>
        <v>0.152</v>
      </c>
      <c r="G42" s="9"/>
      <c r="H42" s="9"/>
      <c r="I42" s="26"/>
      <c r="J42" s="26"/>
      <c r="K42" s="10"/>
      <c r="L42" s="10"/>
      <c r="M42" s="23"/>
    </row>
    <row r="43" spans="1:14" ht="16.5">
      <c r="A43" s="26"/>
      <c r="B43" s="49" t="s">
        <v>89</v>
      </c>
      <c r="C43" s="28" t="s">
        <v>88</v>
      </c>
      <c r="D43" s="26" t="s">
        <v>31</v>
      </c>
      <c r="E43" s="25" t="s">
        <v>77</v>
      </c>
      <c r="F43" s="9">
        <v>1.6</v>
      </c>
      <c r="G43" s="9"/>
      <c r="H43" s="26"/>
      <c r="I43" s="9"/>
      <c r="J43" s="9"/>
      <c r="K43" s="9"/>
      <c r="L43" s="9"/>
      <c r="M43" s="23"/>
    </row>
    <row r="44" spans="1:14" ht="16.5">
      <c r="A44" s="26"/>
      <c r="B44" s="49" t="s">
        <v>90</v>
      </c>
      <c r="C44" s="28" t="s">
        <v>91</v>
      </c>
      <c r="D44" s="26" t="s">
        <v>31</v>
      </c>
      <c r="E44" s="25" t="s">
        <v>77</v>
      </c>
      <c r="F44" s="9">
        <v>9.5</v>
      </c>
      <c r="G44" s="9"/>
      <c r="H44" s="26"/>
      <c r="I44" s="9"/>
      <c r="J44" s="9"/>
      <c r="K44" s="9"/>
      <c r="L44" s="9"/>
      <c r="M44" s="23"/>
    </row>
    <row r="45" spans="1:14" ht="16.5">
      <c r="A45" s="8"/>
      <c r="B45" s="49" t="s">
        <v>48</v>
      </c>
      <c r="C45" s="18" t="s">
        <v>47</v>
      </c>
      <c r="D45" s="26" t="s">
        <v>31</v>
      </c>
      <c r="E45" s="25" t="s">
        <v>77</v>
      </c>
      <c r="F45" s="46">
        <v>3</v>
      </c>
      <c r="G45" s="46"/>
      <c r="H45" s="8"/>
      <c r="I45" s="46"/>
      <c r="J45" s="46"/>
      <c r="K45" s="96"/>
      <c r="L45" s="96"/>
      <c r="M45" s="23"/>
    </row>
    <row r="46" spans="1:14" ht="16.5">
      <c r="A46" s="20"/>
      <c r="B46" s="20" t="s">
        <v>79</v>
      </c>
      <c r="C46" s="29" t="s">
        <v>49</v>
      </c>
      <c r="D46" s="30" t="s">
        <v>38</v>
      </c>
      <c r="E46" s="31">
        <v>5</v>
      </c>
      <c r="F46" s="32">
        <f>F39*E46</f>
        <v>0.8</v>
      </c>
      <c r="G46" s="31"/>
      <c r="H46" s="30"/>
      <c r="I46" s="31"/>
      <c r="J46" s="31"/>
      <c r="K46" s="88"/>
      <c r="L46" s="88"/>
      <c r="M46" s="23"/>
    </row>
    <row r="47" spans="1:14" ht="82.5">
      <c r="A47" s="20"/>
      <c r="B47" s="52" t="s">
        <v>173</v>
      </c>
      <c r="C47" s="29" t="s">
        <v>59</v>
      </c>
      <c r="D47" s="30" t="s">
        <v>22</v>
      </c>
      <c r="E47" s="32" t="s">
        <v>77</v>
      </c>
      <c r="F47" s="32">
        <v>2</v>
      </c>
      <c r="G47" s="31"/>
      <c r="H47" s="30"/>
      <c r="I47" s="31"/>
      <c r="J47" s="31"/>
      <c r="K47" s="88"/>
      <c r="L47" s="88"/>
      <c r="M47" s="23"/>
    </row>
    <row r="48" spans="1:14" ht="82.5">
      <c r="A48" s="8"/>
      <c r="B48" s="52" t="s">
        <v>173</v>
      </c>
      <c r="C48" s="18" t="s">
        <v>92</v>
      </c>
      <c r="D48" s="8" t="s">
        <v>22</v>
      </c>
      <c r="E48" s="44" t="s">
        <v>77</v>
      </c>
      <c r="F48" s="46">
        <v>2</v>
      </c>
      <c r="G48" s="46"/>
      <c r="H48" s="8"/>
      <c r="I48" s="46"/>
      <c r="J48" s="46"/>
      <c r="K48" s="96"/>
      <c r="L48" s="96"/>
      <c r="M48" s="23"/>
    </row>
    <row r="49" spans="1:13" ht="16.5">
      <c r="A49" s="20"/>
      <c r="B49" s="20"/>
      <c r="C49" s="22" t="s">
        <v>78</v>
      </c>
      <c r="D49" s="20" t="s">
        <v>27</v>
      </c>
      <c r="E49" s="23">
        <v>2.78</v>
      </c>
      <c r="F49" s="24">
        <f>F39*E49</f>
        <v>0.44479999999999997</v>
      </c>
      <c r="G49" s="23"/>
      <c r="H49" s="20"/>
      <c r="I49" s="23"/>
      <c r="J49" s="23"/>
      <c r="K49" s="93"/>
      <c r="L49" s="93"/>
      <c r="M49" s="23"/>
    </row>
    <row r="50" spans="1:13" ht="33">
      <c r="A50" s="33">
        <v>10</v>
      </c>
      <c r="B50" s="33" t="s">
        <v>157</v>
      </c>
      <c r="C50" s="34" t="s">
        <v>135</v>
      </c>
      <c r="D50" s="33" t="s">
        <v>131</v>
      </c>
      <c r="E50" s="35"/>
      <c r="F50" s="41">
        <v>7.1999999999999998E-3</v>
      </c>
      <c r="G50" s="36"/>
      <c r="H50" s="89"/>
      <c r="I50" s="36"/>
      <c r="J50" s="89"/>
      <c r="K50" s="33"/>
      <c r="L50" s="33"/>
      <c r="M50" s="36"/>
    </row>
    <row r="51" spans="1:13" ht="16.5">
      <c r="A51" s="37"/>
      <c r="B51" s="37"/>
      <c r="C51" s="38" t="s">
        <v>23</v>
      </c>
      <c r="D51" s="37" t="s">
        <v>24</v>
      </c>
      <c r="E51" s="40">
        <v>450</v>
      </c>
      <c r="F51" s="42">
        <f>F50*E51</f>
        <v>3.2399999999999998</v>
      </c>
      <c r="G51" s="40"/>
      <c r="H51" s="40"/>
      <c r="I51" s="37"/>
      <c r="J51" s="37"/>
      <c r="K51" s="37"/>
      <c r="L51" s="37"/>
      <c r="M51" s="23"/>
    </row>
    <row r="52" spans="1:13" ht="16.5">
      <c r="A52" s="20"/>
      <c r="B52" s="20"/>
      <c r="C52" s="22" t="s">
        <v>41</v>
      </c>
      <c r="D52" s="20" t="s">
        <v>27</v>
      </c>
      <c r="E52" s="25">
        <v>37</v>
      </c>
      <c r="F52" s="51">
        <f>F50*E52</f>
        <v>0.26639999999999997</v>
      </c>
      <c r="G52" s="9"/>
      <c r="H52" s="26"/>
      <c r="I52" s="9"/>
      <c r="J52" s="9"/>
      <c r="K52" s="9"/>
      <c r="L52" s="9"/>
      <c r="M52" s="23"/>
    </row>
    <row r="53" spans="1:13" ht="16.5">
      <c r="A53" s="26"/>
      <c r="B53" s="49" t="s">
        <v>133</v>
      </c>
      <c r="C53" s="28" t="s">
        <v>134</v>
      </c>
      <c r="D53" s="26" t="s">
        <v>36</v>
      </c>
      <c r="E53" s="9">
        <v>102</v>
      </c>
      <c r="F53" s="51">
        <f>F50*E53</f>
        <v>0.73439999999999994</v>
      </c>
      <c r="G53" s="9"/>
      <c r="H53" s="26"/>
      <c r="I53" s="9"/>
      <c r="J53" s="9"/>
      <c r="K53" s="9"/>
      <c r="L53" s="9"/>
      <c r="M53" s="23"/>
    </row>
    <row r="54" spans="1:13" ht="16.5">
      <c r="A54" s="20"/>
      <c r="B54" s="20"/>
      <c r="C54" s="22" t="s">
        <v>78</v>
      </c>
      <c r="D54" s="20" t="s">
        <v>27</v>
      </c>
      <c r="E54" s="23">
        <v>28</v>
      </c>
      <c r="F54" s="24">
        <f>F50*E54</f>
        <v>0.2016</v>
      </c>
      <c r="G54" s="23"/>
      <c r="H54" s="20"/>
      <c r="I54" s="23"/>
      <c r="J54" s="23"/>
      <c r="K54" s="93"/>
      <c r="L54" s="93"/>
      <c r="M54" s="23"/>
    </row>
    <row r="55" spans="1:13" ht="33">
      <c r="A55" s="8">
        <v>11</v>
      </c>
      <c r="B55" s="8" t="s">
        <v>70</v>
      </c>
      <c r="C55" s="18" t="s">
        <v>136</v>
      </c>
      <c r="D55" s="8" t="s">
        <v>45</v>
      </c>
      <c r="E55" s="46"/>
      <c r="F55" s="46">
        <v>1.5</v>
      </c>
      <c r="G55" s="46"/>
      <c r="H55" s="8"/>
      <c r="I55" s="46"/>
      <c r="J55" s="90"/>
      <c r="K55" s="91"/>
      <c r="L55" s="91"/>
      <c r="M55" s="90"/>
    </row>
    <row r="56" spans="1:13" ht="16.5">
      <c r="A56" s="20"/>
      <c r="B56" s="21"/>
      <c r="C56" s="22" t="s">
        <v>23</v>
      </c>
      <c r="D56" s="20" t="s">
        <v>24</v>
      </c>
      <c r="E56" s="23">
        <v>68</v>
      </c>
      <c r="F56" s="23">
        <f>F55*E56</f>
        <v>102</v>
      </c>
      <c r="G56" s="23"/>
      <c r="H56" s="23"/>
      <c r="I56" s="20"/>
      <c r="J56" s="20"/>
      <c r="K56" s="20"/>
      <c r="L56" s="20"/>
      <c r="M56" s="23"/>
    </row>
    <row r="57" spans="1:13" ht="16.5">
      <c r="A57" s="20"/>
      <c r="B57" s="20"/>
      <c r="C57" s="22" t="s">
        <v>41</v>
      </c>
      <c r="D57" s="20" t="s">
        <v>27</v>
      </c>
      <c r="E57" s="9">
        <v>0.03</v>
      </c>
      <c r="F57" s="25">
        <f>F55*E57</f>
        <v>4.4999999999999998E-2</v>
      </c>
      <c r="G57" s="9"/>
      <c r="H57" s="26"/>
      <c r="I57" s="9"/>
      <c r="J57" s="95"/>
      <c r="K57" s="9"/>
      <c r="L57" s="9"/>
      <c r="M57" s="23"/>
    </row>
    <row r="58" spans="1:13" ht="16.5">
      <c r="A58" s="26"/>
      <c r="B58" s="53" t="s">
        <v>94</v>
      </c>
      <c r="C58" s="28" t="s">
        <v>93</v>
      </c>
      <c r="D58" s="26" t="s">
        <v>42</v>
      </c>
      <c r="E58" s="9">
        <f>24.4+0.2+2.7</f>
        <v>27.299999999999997</v>
      </c>
      <c r="F58" s="9">
        <f>F55*E58</f>
        <v>40.949999999999996</v>
      </c>
      <c r="G58" s="9"/>
      <c r="H58" s="26"/>
      <c r="I58" s="9"/>
      <c r="J58" s="9"/>
      <c r="K58" s="9"/>
      <c r="L58" s="9"/>
      <c r="M58" s="23"/>
    </row>
    <row r="59" spans="1:13" ht="16.5">
      <c r="A59" s="20"/>
      <c r="B59" s="20"/>
      <c r="C59" s="22" t="s">
        <v>78</v>
      </c>
      <c r="D59" s="20" t="s">
        <v>27</v>
      </c>
      <c r="E59" s="23">
        <v>0.19</v>
      </c>
      <c r="F59" s="43">
        <f>F55*E59</f>
        <v>0.28500000000000003</v>
      </c>
      <c r="G59" s="23"/>
      <c r="H59" s="20"/>
      <c r="I59" s="23"/>
      <c r="J59" s="23"/>
      <c r="K59" s="93"/>
      <c r="L59" s="93"/>
      <c r="M59" s="23"/>
    </row>
    <row r="60" spans="1:13" ht="33">
      <c r="A60" s="8">
        <v>12</v>
      </c>
      <c r="B60" s="8" t="s">
        <v>70</v>
      </c>
      <c r="C60" s="34" t="s">
        <v>128</v>
      </c>
      <c r="D60" s="8" t="s">
        <v>45</v>
      </c>
      <c r="E60" s="46"/>
      <c r="F60" s="46">
        <v>0.18</v>
      </c>
      <c r="G60" s="46"/>
      <c r="H60" s="8"/>
      <c r="I60" s="46"/>
      <c r="J60" s="90"/>
      <c r="K60" s="91"/>
      <c r="L60" s="91"/>
      <c r="M60" s="90"/>
    </row>
    <row r="61" spans="1:13" ht="16.5">
      <c r="A61" s="20"/>
      <c r="B61" s="21"/>
      <c r="C61" s="22" t="s">
        <v>23</v>
      </c>
      <c r="D61" s="20" t="s">
        <v>24</v>
      </c>
      <c r="E61" s="23">
        <v>68</v>
      </c>
      <c r="F61" s="23">
        <f>F60*E61</f>
        <v>12.24</v>
      </c>
      <c r="G61" s="23"/>
      <c r="H61" s="23"/>
      <c r="I61" s="20"/>
      <c r="J61" s="20"/>
      <c r="K61" s="20"/>
      <c r="L61" s="20"/>
      <c r="M61" s="23"/>
    </row>
    <row r="62" spans="1:13" ht="16.5">
      <c r="A62" s="20"/>
      <c r="B62" s="20"/>
      <c r="C62" s="22" t="s">
        <v>41</v>
      </c>
      <c r="D62" s="20" t="s">
        <v>27</v>
      </c>
      <c r="E62" s="9">
        <v>0.03</v>
      </c>
      <c r="F62" s="51">
        <f>F60*E62</f>
        <v>5.3999999999999994E-3</v>
      </c>
      <c r="G62" s="9"/>
      <c r="H62" s="26"/>
      <c r="I62" s="9"/>
      <c r="J62" s="95"/>
      <c r="K62" s="9"/>
      <c r="L62" s="9"/>
      <c r="M62" s="23"/>
    </row>
    <row r="63" spans="1:13" ht="16.5">
      <c r="A63" s="26"/>
      <c r="B63" s="53" t="s">
        <v>94</v>
      </c>
      <c r="C63" s="28" t="s">
        <v>95</v>
      </c>
      <c r="D63" s="26" t="s">
        <v>42</v>
      </c>
      <c r="E63" s="9">
        <f>24.4+0.2+2.7</f>
        <v>27.299999999999997</v>
      </c>
      <c r="F63" s="25">
        <f>F60*E63</f>
        <v>4.9139999999999997</v>
      </c>
      <c r="G63" s="9"/>
      <c r="H63" s="26"/>
      <c r="I63" s="9"/>
      <c r="J63" s="9"/>
      <c r="K63" s="9"/>
      <c r="L63" s="9"/>
      <c r="M63" s="23"/>
    </row>
    <row r="64" spans="1:13" ht="16.5">
      <c r="A64" s="20"/>
      <c r="B64" s="20"/>
      <c r="C64" s="22" t="s">
        <v>78</v>
      </c>
      <c r="D64" s="20" t="s">
        <v>27</v>
      </c>
      <c r="E64" s="23">
        <v>0.19</v>
      </c>
      <c r="F64" s="24">
        <f>F60*E64</f>
        <v>3.4200000000000001E-2</v>
      </c>
      <c r="G64" s="23"/>
      <c r="H64" s="20"/>
      <c r="I64" s="23"/>
      <c r="J64" s="23"/>
      <c r="K64" s="93"/>
      <c r="L64" s="93"/>
      <c r="M64" s="23"/>
    </row>
    <row r="65" spans="1:13" ht="33">
      <c r="A65" s="54">
        <v>13</v>
      </c>
      <c r="B65" s="54" t="s">
        <v>158</v>
      </c>
      <c r="C65" s="54" t="s">
        <v>98</v>
      </c>
      <c r="D65" s="49" t="s">
        <v>36</v>
      </c>
      <c r="E65" s="49"/>
      <c r="F65" s="55">
        <v>39.78</v>
      </c>
      <c r="G65" s="49"/>
      <c r="H65" s="56"/>
      <c r="I65" s="49"/>
      <c r="J65" s="56"/>
      <c r="K65" s="49"/>
      <c r="L65" s="49"/>
      <c r="M65" s="49"/>
    </row>
    <row r="66" spans="1:13" ht="16.5">
      <c r="A66" s="57"/>
      <c r="B66" s="49"/>
      <c r="C66" s="58" t="s">
        <v>96</v>
      </c>
      <c r="D66" s="49" t="s">
        <v>52</v>
      </c>
      <c r="E66" s="59">
        <v>3.52</v>
      </c>
      <c r="F66" s="60">
        <f>F65*E66</f>
        <v>140.0256</v>
      </c>
      <c r="G66" s="56"/>
      <c r="H66" s="56"/>
      <c r="I66" s="49"/>
      <c r="J66" s="56"/>
      <c r="K66" s="49"/>
      <c r="L66" s="49"/>
      <c r="M66" s="23"/>
    </row>
    <row r="67" spans="1:13" ht="16.5">
      <c r="A67" s="57"/>
      <c r="B67" s="49"/>
      <c r="C67" s="58" t="s">
        <v>97</v>
      </c>
      <c r="D67" s="49" t="s">
        <v>53</v>
      </c>
      <c r="E67" s="49">
        <v>1.06</v>
      </c>
      <c r="F67" s="60">
        <f>E67*F65</f>
        <v>42.166800000000002</v>
      </c>
      <c r="G67" s="49"/>
      <c r="H67" s="56"/>
      <c r="I67" s="56"/>
      <c r="J67" s="56"/>
      <c r="K67" s="56"/>
      <c r="L67" s="56"/>
      <c r="M67" s="23"/>
    </row>
    <row r="68" spans="1:13" ht="16.5">
      <c r="A68" s="57"/>
      <c r="B68" s="49" t="s">
        <v>100</v>
      </c>
      <c r="C68" s="61" t="s">
        <v>72</v>
      </c>
      <c r="D68" s="49" t="s">
        <v>54</v>
      </c>
      <c r="E68" s="59">
        <f>0.18+0.09+0.97</f>
        <v>1.24</v>
      </c>
      <c r="F68" s="62">
        <f>F65*E68</f>
        <v>49.327199999999998</v>
      </c>
      <c r="G68" s="49"/>
      <c r="H68" s="56"/>
      <c r="I68" s="56"/>
      <c r="J68" s="56"/>
      <c r="K68" s="98"/>
      <c r="L68" s="49"/>
      <c r="M68" s="23"/>
    </row>
    <row r="69" spans="1:13" ht="16.5">
      <c r="A69" s="57"/>
      <c r="B69" s="49"/>
      <c r="C69" s="58" t="s">
        <v>71</v>
      </c>
      <c r="D69" s="49" t="s">
        <v>53</v>
      </c>
      <c r="E69" s="49">
        <v>0.02</v>
      </c>
      <c r="F69" s="60">
        <f>F65*E69</f>
        <v>0.79560000000000008</v>
      </c>
      <c r="G69" s="49"/>
      <c r="H69" s="56"/>
      <c r="I69" s="56"/>
      <c r="J69" s="56"/>
      <c r="K69" s="49"/>
      <c r="L69" s="49"/>
      <c r="M69" s="23"/>
    </row>
    <row r="70" spans="1:13" ht="33">
      <c r="A70" s="54">
        <v>14</v>
      </c>
      <c r="B70" s="54" t="s">
        <v>158</v>
      </c>
      <c r="C70" s="54" t="s">
        <v>99</v>
      </c>
      <c r="D70" s="49" t="s">
        <v>36</v>
      </c>
      <c r="E70" s="49"/>
      <c r="F70" s="55">
        <v>22.1</v>
      </c>
      <c r="G70" s="49"/>
      <c r="H70" s="56"/>
      <c r="I70" s="49"/>
      <c r="J70" s="56"/>
      <c r="K70" s="49"/>
      <c r="L70" s="49"/>
      <c r="M70" s="49"/>
    </row>
    <row r="71" spans="1:13" ht="16.5">
      <c r="A71" s="57"/>
      <c r="B71" s="49"/>
      <c r="C71" s="58" t="s">
        <v>96</v>
      </c>
      <c r="D71" s="49" t="s">
        <v>52</v>
      </c>
      <c r="E71" s="59">
        <v>3.52</v>
      </c>
      <c r="F71" s="59">
        <f>F70*E71</f>
        <v>77.792000000000002</v>
      </c>
      <c r="G71" s="56"/>
      <c r="H71" s="56"/>
      <c r="I71" s="49"/>
      <c r="J71" s="56"/>
      <c r="K71" s="49"/>
      <c r="L71" s="49"/>
      <c r="M71" s="23"/>
    </row>
    <row r="72" spans="1:13" ht="16.5">
      <c r="A72" s="57"/>
      <c r="B72" s="49"/>
      <c r="C72" s="58" t="s">
        <v>97</v>
      </c>
      <c r="D72" s="49" t="s">
        <v>53</v>
      </c>
      <c r="E72" s="49">
        <v>1.06</v>
      </c>
      <c r="F72" s="59">
        <f>E72*F70</f>
        <v>23.426000000000002</v>
      </c>
      <c r="G72" s="49"/>
      <c r="H72" s="56"/>
      <c r="I72" s="56"/>
      <c r="J72" s="56"/>
      <c r="K72" s="56"/>
      <c r="L72" s="56"/>
      <c r="M72" s="23"/>
    </row>
    <row r="73" spans="1:13" ht="16.5">
      <c r="A73" s="57"/>
      <c r="B73" s="49" t="s">
        <v>101</v>
      </c>
      <c r="C73" s="61" t="s">
        <v>129</v>
      </c>
      <c r="D73" s="49" t="s">
        <v>54</v>
      </c>
      <c r="E73" s="59">
        <v>1.24</v>
      </c>
      <c r="F73" s="55">
        <f>F70*E73</f>
        <v>27.404</v>
      </c>
      <c r="G73" s="49"/>
      <c r="H73" s="56"/>
      <c r="I73" s="56"/>
      <c r="J73" s="56"/>
      <c r="K73" s="98"/>
      <c r="L73" s="56"/>
      <c r="M73" s="23"/>
    </row>
    <row r="74" spans="1:13" ht="16.5">
      <c r="A74" s="57"/>
      <c r="B74" s="49"/>
      <c r="C74" s="58" t="s">
        <v>71</v>
      </c>
      <c r="D74" s="49" t="s">
        <v>53</v>
      </c>
      <c r="E74" s="49">
        <v>0.02</v>
      </c>
      <c r="F74" s="59">
        <f>F70*E74</f>
        <v>0.44200000000000006</v>
      </c>
      <c r="G74" s="49"/>
      <c r="H74" s="56"/>
      <c r="I74" s="56"/>
      <c r="J74" s="56"/>
      <c r="K74" s="49"/>
      <c r="L74" s="49"/>
      <c r="M74" s="23"/>
    </row>
    <row r="75" spans="1:13" ht="33">
      <c r="A75" s="54">
        <v>15</v>
      </c>
      <c r="B75" s="54" t="s">
        <v>159</v>
      </c>
      <c r="C75" s="54" t="s">
        <v>102</v>
      </c>
      <c r="D75" s="49" t="s">
        <v>36</v>
      </c>
      <c r="E75" s="49"/>
      <c r="F75" s="55">
        <v>17.68</v>
      </c>
      <c r="G75" s="49"/>
      <c r="H75" s="56"/>
      <c r="I75" s="49"/>
      <c r="J75" s="56"/>
      <c r="K75" s="49"/>
      <c r="L75" s="49"/>
      <c r="M75" s="49"/>
    </row>
    <row r="76" spans="1:13" ht="16.5">
      <c r="A76" s="57"/>
      <c r="B76" s="49"/>
      <c r="C76" s="58" t="s">
        <v>51</v>
      </c>
      <c r="D76" s="49" t="s">
        <v>52</v>
      </c>
      <c r="E76" s="59">
        <v>3</v>
      </c>
      <c r="F76" s="59">
        <f>F75*E76</f>
        <v>53.04</v>
      </c>
      <c r="G76" s="56"/>
      <c r="H76" s="56"/>
      <c r="I76" s="49"/>
      <c r="J76" s="56"/>
      <c r="K76" s="49"/>
      <c r="L76" s="49"/>
      <c r="M76" s="23"/>
    </row>
    <row r="77" spans="1:13" ht="16.5">
      <c r="A77" s="57"/>
      <c r="B77" s="49" t="s">
        <v>103</v>
      </c>
      <c r="C77" s="61" t="s">
        <v>55</v>
      </c>
      <c r="D77" s="49" t="s">
        <v>54</v>
      </c>
      <c r="E77" s="59">
        <v>1.1200000000000001</v>
      </c>
      <c r="F77" s="62">
        <f>F75*E77</f>
        <v>19.801600000000001</v>
      </c>
      <c r="G77" s="49"/>
      <c r="H77" s="56"/>
      <c r="I77" s="56"/>
      <c r="J77" s="56"/>
      <c r="K77" s="98"/>
      <c r="L77" s="56"/>
      <c r="M77" s="23"/>
    </row>
    <row r="78" spans="1:13" ht="16.5">
      <c r="A78" s="57"/>
      <c r="B78" s="49"/>
      <c r="C78" s="58" t="s">
        <v>29</v>
      </c>
      <c r="D78" s="49" t="s">
        <v>53</v>
      </c>
      <c r="E78" s="49">
        <v>0.01</v>
      </c>
      <c r="F78" s="60">
        <f>F75*E78</f>
        <v>0.17680000000000001</v>
      </c>
      <c r="G78" s="49"/>
      <c r="H78" s="56"/>
      <c r="I78" s="56"/>
      <c r="J78" s="56"/>
      <c r="K78" s="49"/>
      <c r="L78" s="49"/>
      <c r="M78" s="23"/>
    </row>
    <row r="79" spans="1:13" ht="33">
      <c r="A79" s="54">
        <v>16</v>
      </c>
      <c r="B79" s="54" t="s">
        <v>160</v>
      </c>
      <c r="C79" s="54" t="s">
        <v>56</v>
      </c>
      <c r="D79" s="49" t="s">
        <v>45</v>
      </c>
      <c r="E79" s="49"/>
      <c r="F79" s="55">
        <v>4.42</v>
      </c>
      <c r="G79" s="49"/>
      <c r="H79" s="56"/>
      <c r="I79" s="49"/>
      <c r="J79" s="56"/>
      <c r="K79" s="49"/>
      <c r="L79" s="49"/>
      <c r="M79" s="49"/>
    </row>
    <row r="80" spans="1:13" ht="16.5">
      <c r="A80" s="57"/>
      <c r="B80" s="49"/>
      <c r="C80" s="58" t="s">
        <v>51</v>
      </c>
      <c r="D80" s="49" t="s">
        <v>52</v>
      </c>
      <c r="E80" s="56">
        <v>75.5</v>
      </c>
      <c r="F80" s="59">
        <f>F79*E80</f>
        <v>333.71</v>
      </c>
      <c r="G80" s="56"/>
      <c r="H80" s="56"/>
      <c r="I80" s="49"/>
      <c r="J80" s="56"/>
      <c r="K80" s="49"/>
      <c r="L80" s="49"/>
      <c r="M80" s="23"/>
    </row>
    <row r="81" spans="1:13" ht="16.5">
      <c r="A81" s="20"/>
      <c r="B81" s="20"/>
      <c r="C81" s="22" t="s">
        <v>41</v>
      </c>
      <c r="D81" s="20" t="s">
        <v>27</v>
      </c>
      <c r="E81" s="9">
        <v>0.75</v>
      </c>
      <c r="F81" s="51">
        <f>F79*E81</f>
        <v>3.3149999999999999</v>
      </c>
      <c r="G81" s="9"/>
      <c r="H81" s="26"/>
      <c r="I81" s="9"/>
      <c r="J81" s="95"/>
      <c r="K81" s="9"/>
      <c r="L81" s="9"/>
      <c r="M81" s="23"/>
    </row>
    <row r="82" spans="1:13" ht="16.5">
      <c r="A82" s="57"/>
      <c r="B82" s="49" t="s">
        <v>58</v>
      </c>
      <c r="C82" s="54" t="s">
        <v>57</v>
      </c>
      <c r="D82" s="49" t="s">
        <v>40</v>
      </c>
      <c r="E82" s="56">
        <v>102</v>
      </c>
      <c r="F82" s="55">
        <f>F79*E82</f>
        <v>450.84</v>
      </c>
      <c r="G82" s="49"/>
      <c r="H82" s="56"/>
      <c r="I82" s="56"/>
      <c r="J82" s="56"/>
      <c r="K82" s="98"/>
      <c r="L82" s="56"/>
      <c r="M82" s="23"/>
    </row>
    <row r="83" spans="1:13" ht="33">
      <c r="A83" s="54">
        <v>17</v>
      </c>
      <c r="B83" s="54" t="s">
        <v>159</v>
      </c>
      <c r="C83" s="54" t="s">
        <v>68</v>
      </c>
      <c r="D83" s="49" t="s">
        <v>36</v>
      </c>
      <c r="E83" s="49"/>
      <c r="F83" s="55">
        <v>6.63</v>
      </c>
      <c r="G83" s="49"/>
      <c r="H83" s="56"/>
      <c r="I83" s="49"/>
      <c r="J83" s="56"/>
      <c r="K83" s="49"/>
      <c r="L83" s="49"/>
      <c r="M83" s="49"/>
    </row>
    <row r="84" spans="1:13" ht="16.5">
      <c r="A84" s="57"/>
      <c r="B84" s="49"/>
      <c r="C84" s="58" t="s">
        <v>51</v>
      </c>
      <c r="D84" s="49" t="s">
        <v>52</v>
      </c>
      <c r="E84" s="59">
        <v>3</v>
      </c>
      <c r="F84" s="59">
        <f>F83*E84</f>
        <v>19.89</v>
      </c>
      <c r="G84" s="56"/>
      <c r="H84" s="56"/>
      <c r="I84" s="49"/>
      <c r="J84" s="56"/>
      <c r="K84" s="49"/>
      <c r="L84" s="49"/>
      <c r="M84" s="23"/>
    </row>
    <row r="85" spans="1:13" ht="16.5">
      <c r="A85" s="57"/>
      <c r="B85" s="49" t="s">
        <v>104</v>
      </c>
      <c r="C85" s="61" t="s">
        <v>105</v>
      </c>
      <c r="D85" s="49" t="s">
        <v>54</v>
      </c>
      <c r="E85" s="59">
        <v>1.1200000000000001</v>
      </c>
      <c r="F85" s="62">
        <f>F83*E85</f>
        <v>7.4256000000000002</v>
      </c>
      <c r="G85" s="49"/>
      <c r="H85" s="56"/>
      <c r="I85" s="56"/>
      <c r="J85" s="56"/>
      <c r="K85" s="98"/>
      <c r="L85" s="56"/>
      <c r="M85" s="23"/>
    </row>
    <row r="86" spans="1:13" ht="16.5">
      <c r="A86" s="57"/>
      <c r="B86" s="49"/>
      <c r="C86" s="58" t="s">
        <v>29</v>
      </c>
      <c r="D86" s="49" t="s">
        <v>53</v>
      </c>
      <c r="E86" s="49">
        <v>0.01</v>
      </c>
      <c r="F86" s="60">
        <f>F83*E86</f>
        <v>6.6299999999999998E-2</v>
      </c>
      <c r="G86" s="49"/>
      <c r="H86" s="56"/>
      <c r="I86" s="56"/>
      <c r="J86" s="56"/>
      <c r="K86" s="49"/>
      <c r="L86" s="49"/>
      <c r="M86" s="23"/>
    </row>
    <row r="87" spans="1:13" ht="16.5">
      <c r="A87" s="8">
        <v>18</v>
      </c>
      <c r="B87" s="8" t="s">
        <v>137</v>
      </c>
      <c r="C87" s="18" t="s">
        <v>138</v>
      </c>
      <c r="D87" s="8" t="s">
        <v>139</v>
      </c>
      <c r="E87" s="44"/>
      <c r="F87" s="44">
        <v>0.36</v>
      </c>
      <c r="G87" s="46"/>
      <c r="H87" s="8"/>
      <c r="I87" s="46"/>
      <c r="J87" s="90"/>
      <c r="K87" s="91"/>
      <c r="L87" s="91"/>
      <c r="M87" s="90"/>
    </row>
    <row r="88" spans="1:13" ht="16.5">
      <c r="A88" s="20"/>
      <c r="B88" s="21"/>
      <c r="C88" s="22" t="s">
        <v>23</v>
      </c>
      <c r="D88" s="20" t="s">
        <v>24</v>
      </c>
      <c r="E88" s="23">
        <v>17.100000000000001</v>
      </c>
      <c r="F88" s="43">
        <f>F87*E88</f>
        <v>6.1560000000000006</v>
      </c>
      <c r="G88" s="23"/>
      <c r="H88" s="23"/>
      <c r="I88" s="20"/>
      <c r="J88" s="20"/>
      <c r="K88" s="20"/>
      <c r="L88" s="20"/>
      <c r="M88" s="23"/>
    </row>
    <row r="89" spans="1:13" ht="16.5">
      <c r="A89" s="20"/>
      <c r="B89" s="20"/>
      <c r="C89" s="22" t="s">
        <v>87</v>
      </c>
      <c r="D89" s="20" t="s">
        <v>27</v>
      </c>
      <c r="E89" s="9">
        <v>1.27</v>
      </c>
      <c r="F89" s="51">
        <f>F87*E89</f>
        <v>0.4572</v>
      </c>
      <c r="G89" s="9"/>
      <c r="H89" s="26"/>
      <c r="I89" s="9"/>
      <c r="J89" s="95"/>
      <c r="K89" s="9"/>
      <c r="L89" s="9"/>
      <c r="M89" s="23"/>
    </row>
    <row r="90" spans="1:13" ht="16.5">
      <c r="A90" s="26"/>
      <c r="B90" s="49" t="s">
        <v>140</v>
      </c>
      <c r="C90" s="28" t="s">
        <v>141</v>
      </c>
      <c r="D90" s="26" t="s">
        <v>36</v>
      </c>
      <c r="E90" s="9">
        <f>0.86+0.19</f>
        <v>1.05</v>
      </c>
      <c r="F90" s="9">
        <f>F87*E90</f>
        <v>0.378</v>
      </c>
      <c r="G90" s="9"/>
      <c r="H90" s="26"/>
      <c r="I90" s="9"/>
      <c r="J90" s="9"/>
      <c r="K90" s="9"/>
      <c r="L90" s="9"/>
      <c r="M90" s="23"/>
    </row>
    <row r="91" spans="1:13" ht="16.5">
      <c r="A91" s="26"/>
      <c r="B91" s="49" t="s">
        <v>142</v>
      </c>
      <c r="C91" s="28" t="s">
        <v>143</v>
      </c>
      <c r="D91" s="26" t="s">
        <v>38</v>
      </c>
      <c r="E91" s="9">
        <v>10.5</v>
      </c>
      <c r="F91" s="9">
        <f>F87*E91</f>
        <v>3.78</v>
      </c>
      <c r="G91" s="9"/>
      <c r="H91" s="26"/>
      <c r="I91" s="9"/>
      <c r="J91" s="9"/>
      <c r="K91" s="9"/>
      <c r="L91" s="9"/>
      <c r="M91" s="23"/>
    </row>
    <row r="92" spans="1:13" ht="16.5">
      <c r="A92" s="20"/>
      <c r="B92" s="20"/>
      <c r="C92" s="22" t="s">
        <v>78</v>
      </c>
      <c r="D92" s="20" t="s">
        <v>27</v>
      </c>
      <c r="E92" s="23">
        <v>2.1800000000000002</v>
      </c>
      <c r="F92" s="24">
        <f>F87*E92</f>
        <v>0.78480000000000005</v>
      </c>
      <c r="G92" s="23"/>
      <c r="H92" s="20"/>
      <c r="I92" s="23"/>
      <c r="J92" s="23"/>
      <c r="K92" s="93"/>
      <c r="L92" s="93"/>
      <c r="M92" s="23"/>
    </row>
    <row r="93" spans="1:13" ht="33">
      <c r="A93" s="8">
        <v>19</v>
      </c>
      <c r="B93" s="8" t="s">
        <v>161</v>
      </c>
      <c r="C93" s="34" t="s">
        <v>144</v>
      </c>
      <c r="D93" s="8" t="s">
        <v>45</v>
      </c>
      <c r="E93" s="46"/>
      <c r="F93" s="46">
        <v>0.16</v>
      </c>
      <c r="G93" s="46"/>
      <c r="H93" s="8"/>
      <c r="I93" s="46"/>
      <c r="J93" s="90"/>
      <c r="K93" s="91"/>
      <c r="L93" s="91"/>
      <c r="M93" s="90"/>
    </row>
    <row r="94" spans="1:13" ht="16.5">
      <c r="A94" s="20"/>
      <c r="B94" s="21"/>
      <c r="C94" s="22" t="s">
        <v>23</v>
      </c>
      <c r="D94" s="20" t="s">
        <v>24</v>
      </c>
      <c r="E94" s="23">
        <v>49.2</v>
      </c>
      <c r="F94" s="43">
        <f>F93*E94</f>
        <v>7.8720000000000008</v>
      </c>
      <c r="G94" s="23"/>
      <c r="H94" s="23"/>
      <c r="I94" s="20"/>
      <c r="J94" s="20"/>
      <c r="K94" s="20"/>
      <c r="L94" s="20"/>
      <c r="M94" s="23"/>
    </row>
    <row r="95" spans="1:13" ht="16.5">
      <c r="A95" s="20"/>
      <c r="B95" s="20"/>
      <c r="C95" s="22" t="s">
        <v>41</v>
      </c>
      <c r="D95" s="20" t="s">
        <v>27</v>
      </c>
      <c r="E95" s="9">
        <v>0.8</v>
      </c>
      <c r="F95" s="25">
        <f>F93*E95</f>
        <v>0.128</v>
      </c>
      <c r="G95" s="9"/>
      <c r="H95" s="26"/>
      <c r="I95" s="9"/>
      <c r="J95" s="95"/>
      <c r="K95" s="9"/>
      <c r="L95" s="9"/>
      <c r="M95" s="23"/>
    </row>
    <row r="96" spans="1:13" ht="33">
      <c r="A96" s="26"/>
      <c r="B96" s="53" t="s">
        <v>94</v>
      </c>
      <c r="C96" s="50" t="s">
        <v>145</v>
      </c>
      <c r="D96" s="16" t="s">
        <v>42</v>
      </c>
      <c r="E96" s="10">
        <v>36.6</v>
      </c>
      <c r="F96" s="19">
        <f>F93*E96</f>
        <v>5.8560000000000008</v>
      </c>
      <c r="G96" s="10"/>
      <c r="H96" s="16"/>
      <c r="I96" s="10"/>
      <c r="J96" s="10"/>
      <c r="K96" s="10"/>
      <c r="L96" s="10"/>
      <c r="M96" s="23"/>
    </row>
    <row r="97" spans="1:13" ht="16.5">
      <c r="A97" s="20"/>
      <c r="B97" s="20"/>
      <c r="C97" s="22" t="s">
        <v>78</v>
      </c>
      <c r="D97" s="20" t="s">
        <v>27</v>
      </c>
      <c r="E97" s="23">
        <v>0.7</v>
      </c>
      <c r="F97" s="43">
        <f>F93*E97</f>
        <v>0.11199999999999999</v>
      </c>
      <c r="G97" s="23"/>
      <c r="H97" s="20"/>
      <c r="I97" s="23"/>
      <c r="J97" s="23"/>
      <c r="K97" s="93"/>
      <c r="L97" s="93"/>
      <c r="M97" s="23"/>
    </row>
    <row r="98" spans="1:13" ht="33">
      <c r="A98" s="8">
        <v>20</v>
      </c>
      <c r="B98" s="8" t="s">
        <v>161</v>
      </c>
      <c r="C98" s="18" t="s">
        <v>119</v>
      </c>
      <c r="D98" s="8" t="s">
        <v>45</v>
      </c>
      <c r="E98" s="44"/>
      <c r="F98" s="44">
        <v>0.19</v>
      </c>
      <c r="G98" s="46"/>
      <c r="H98" s="8"/>
      <c r="I98" s="46"/>
      <c r="J98" s="90"/>
      <c r="K98" s="91"/>
      <c r="L98" s="91"/>
      <c r="M98" s="90"/>
    </row>
    <row r="99" spans="1:13" ht="16.5">
      <c r="A99" s="20"/>
      <c r="B99" s="21"/>
      <c r="C99" s="22" t="s">
        <v>23</v>
      </c>
      <c r="D99" s="20" t="s">
        <v>24</v>
      </c>
      <c r="E99" s="23">
        <v>49.2</v>
      </c>
      <c r="F99" s="43">
        <f>F98*E99</f>
        <v>9.3480000000000008</v>
      </c>
      <c r="G99" s="23"/>
      <c r="H99" s="23"/>
      <c r="I99" s="20"/>
      <c r="J99" s="20"/>
      <c r="K99" s="20"/>
      <c r="L99" s="20"/>
      <c r="M99" s="23"/>
    </row>
    <row r="100" spans="1:13" ht="16.5">
      <c r="A100" s="20"/>
      <c r="B100" s="20"/>
      <c r="C100" s="22" t="s">
        <v>41</v>
      </c>
      <c r="D100" s="20" t="s">
        <v>27</v>
      </c>
      <c r="E100" s="9">
        <v>0.8</v>
      </c>
      <c r="F100" s="25">
        <f>F98*E100</f>
        <v>0.15200000000000002</v>
      </c>
      <c r="G100" s="9"/>
      <c r="H100" s="26"/>
      <c r="I100" s="9"/>
      <c r="J100" s="95"/>
      <c r="K100" s="9"/>
      <c r="L100" s="9"/>
      <c r="M100" s="23"/>
    </row>
    <row r="101" spans="1:13" ht="16.5">
      <c r="A101" s="26"/>
      <c r="B101" s="53" t="s">
        <v>94</v>
      </c>
      <c r="C101" s="28" t="s">
        <v>95</v>
      </c>
      <c r="D101" s="26" t="s">
        <v>42</v>
      </c>
      <c r="E101" s="9">
        <v>36.6</v>
      </c>
      <c r="F101" s="25">
        <f>F98*E101</f>
        <v>6.9540000000000006</v>
      </c>
      <c r="G101" s="9"/>
      <c r="H101" s="26"/>
      <c r="I101" s="9"/>
      <c r="J101" s="9"/>
      <c r="K101" s="9"/>
      <c r="L101" s="9"/>
      <c r="M101" s="23"/>
    </row>
    <row r="102" spans="1:13" ht="16.5">
      <c r="A102" s="20"/>
      <c r="B102" s="20"/>
      <c r="C102" s="22" t="s">
        <v>78</v>
      </c>
      <c r="D102" s="20" t="s">
        <v>27</v>
      </c>
      <c r="E102" s="23">
        <v>0.7</v>
      </c>
      <c r="F102" s="43">
        <f>F98*E102</f>
        <v>0.13299999999999998</v>
      </c>
      <c r="G102" s="23"/>
      <c r="H102" s="20"/>
      <c r="I102" s="23"/>
      <c r="J102" s="23"/>
      <c r="K102" s="93"/>
      <c r="L102" s="93"/>
      <c r="M102" s="23"/>
    </row>
    <row r="103" spans="1:13" ht="33">
      <c r="A103" s="63">
        <v>21</v>
      </c>
      <c r="B103" s="33" t="s">
        <v>37</v>
      </c>
      <c r="C103" s="64" t="s">
        <v>162</v>
      </c>
      <c r="D103" s="65" t="s">
        <v>39</v>
      </c>
      <c r="E103" s="66" t="s">
        <v>77</v>
      </c>
      <c r="F103" s="66">
        <v>0.13500000000000001</v>
      </c>
      <c r="G103" s="99"/>
      <c r="H103" s="99"/>
      <c r="I103" s="100"/>
      <c r="J103" s="99"/>
      <c r="K103" s="99"/>
      <c r="L103" s="99"/>
      <c r="M103" s="23"/>
    </row>
    <row r="104" spans="1:13" ht="16.5">
      <c r="A104" s="67"/>
      <c r="B104" s="67"/>
      <c r="C104" s="67" t="s">
        <v>1</v>
      </c>
      <c r="D104" s="67"/>
      <c r="E104" s="67"/>
      <c r="F104" s="67"/>
      <c r="G104" s="67"/>
      <c r="H104" s="101"/>
      <c r="I104" s="102"/>
      <c r="J104" s="101"/>
      <c r="K104" s="102"/>
      <c r="L104" s="101"/>
      <c r="M104" s="101"/>
    </row>
    <row r="105" spans="1:13" ht="16.5">
      <c r="A105" s="67"/>
      <c r="B105" s="67"/>
      <c r="C105" s="67" t="s">
        <v>172</v>
      </c>
      <c r="D105" s="67"/>
      <c r="E105" s="67"/>
      <c r="F105" s="67"/>
      <c r="G105" s="67"/>
      <c r="H105" s="102"/>
      <c r="I105" s="102"/>
      <c r="J105" s="102"/>
      <c r="K105" s="102"/>
      <c r="L105" s="102"/>
      <c r="M105" s="102"/>
    </row>
    <row r="106" spans="1:13" ht="16.5">
      <c r="A106" s="67"/>
      <c r="B106" s="67"/>
      <c r="C106" s="67" t="s">
        <v>30</v>
      </c>
      <c r="D106" s="103" t="s">
        <v>175</v>
      </c>
      <c r="E106" s="68"/>
      <c r="F106" s="68"/>
      <c r="G106" s="104"/>
      <c r="H106" s="102"/>
      <c r="I106" s="102"/>
      <c r="J106" s="102"/>
      <c r="K106" s="102"/>
      <c r="L106" s="102"/>
      <c r="M106" s="101"/>
    </row>
    <row r="107" spans="1:13" ht="16.5">
      <c r="A107" s="67"/>
      <c r="B107" s="67"/>
      <c r="C107" s="67" t="s">
        <v>171</v>
      </c>
      <c r="D107" s="103" t="s">
        <v>175</v>
      </c>
      <c r="E107" s="68"/>
      <c r="F107" s="68"/>
      <c r="G107" s="104"/>
      <c r="H107" s="105"/>
      <c r="I107" s="105"/>
      <c r="J107" s="105"/>
      <c r="K107" s="105"/>
      <c r="L107" s="105"/>
      <c r="M107" s="101"/>
    </row>
    <row r="108" spans="1:13" ht="16.5">
      <c r="A108" s="67"/>
      <c r="B108" s="67"/>
      <c r="C108" s="67" t="s">
        <v>60</v>
      </c>
      <c r="D108" s="67"/>
      <c r="E108" s="67"/>
      <c r="F108" s="67"/>
      <c r="G108" s="67"/>
      <c r="H108" s="102"/>
      <c r="I108" s="102"/>
      <c r="J108" s="102"/>
      <c r="K108" s="102"/>
      <c r="L108" s="102"/>
      <c r="M108" s="101"/>
    </row>
    <row r="109" spans="1:13" ht="16.5">
      <c r="A109" s="37"/>
      <c r="B109" s="37"/>
      <c r="C109" s="69" t="s">
        <v>66</v>
      </c>
      <c r="D109" s="37"/>
      <c r="E109" s="39"/>
      <c r="F109" s="39"/>
      <c r="G109" s="40"/>
      <c r="H109" s="40"/>
      <c r="I109" s="40"/>
      <c r="J109" s="37"/>
      <c r="K109" s="106"/>
      <c r="L109" s="106"/>
      <c r="M109" s="40"/>
    </row>
    <row r="110" spans="1:13" ht="33">
      <c r="A110" s="8">
        <v>22</v>
      </c>
      <c r="B110" s="8" t="s">
        <v>167</v>
      </c>
      <c r="C110" s="18" t="s">
        <v>106</v>
      </c>
      <c r="D110" s="8" t="s">
        <v>107</v>
      </c>
      <c r="E110" s="44"/>
      <c r="F110" s="44">
        <v>2.5000000000000001E-2</v>
      </c>
      <c r="G110" s="46"/>
      <c r="H110" s="8"/>
      <c r="I110" s="46"/>
      <c r="J110" s="90"/>
      <c r="K110" s="91"/>
      <c r="L110" s="91"/>
      <c r="M110" s="90"/>
    </row>
    <row r="111" spans="1:13" ht="16.5">
      <c r="A111" s="20"/>
      <c r="B111" s="20"/>
      <c r="C111" s="22" t="s">
        <v>23</v>
      </c>
      <c r="D111" s="20" t="s">
        <v>24</v>
      </c>
      <c r="E111" s="23">
        <v>15.1</v>
      </c>
      <c r="F111" s="24">
        <f>F110*E111</f>
        <v>0.3775</v>
      </c>
      <c r="G111" s="23"/>
      <c r="H111" s="23"/>
      <c r="I111" s="20"/>
      <c r="J111" s="20"/>
      <c r="K111" s="20"/>
      <c r="L111" s="20"/>
      <c r="M111" s="23"/>
    </row>
    <row r="112" spans="1:13" ht="16.5">
      <c r="A112" s="26"/>
      <c r="B112" s="26"/>
      <c r="C112" s="28" t="s">
        <v>110</v>
      </c>
      <c r="D112" s="26" t="s">
        <v>27</v>
      </c>
      <c r="E112" s="9">
        <v>1.41</v>
      </c>
      <c r="F112" s="70">
        <f>F110*E112</f>
        <v>3.5249999999999997E-2</v>
      </c>
      <c r="G112" s="9"/>
      <c r="H112" s="9"/>
      <c r="I112" s="26"/>
      <c r="J112" s="26"/>
      <c r="K112" s="9"/>
      <c r="L112" s="9"/>
      <c r="M112" s="23"/>
    </row>
    <row r="113" spans="1:13" ht="16.5">
      <c r="A113" s="20"/>
      <c r="B113" s="71" t="s">
        <v>164</v>
      </c>
      <c r="C113" s="72" t="s">
        <v>163</v>
      </c>
      <c r="D113" s="20" t="s">
        <v>25</v>
      </c>
      <c r="E113" s="23">
        <v>2.19</v>
      </c>
      <c r="F113" s="48">
        <f>F110*E113</f>
        <v>5.475E-2</v>
      </c>
      <c r="G113" s="23"/>
      <c r="H113" s="20"/>
      <c r="I113" s="23"/>
      <c r="J113" s="107"/>
      <c r="K113" s="23"/>
      <c r="L113" s="23"/>
      <c r="M113" s="23"/>
    </row>
    <row r="114" spans="1:13" ht="16.5">
      <c r="A114" s="20"/>
      <c r="B114" s="71" t="s">
        <v>111</v>
      </c>
      <c r="C114" s="22" t="s">
        <v>165</v>
      </c>
      <c r="D114" s="20" t="s">
        <v>25</v>
      </c>
      <c r="E114" s="23">
        <v>0.93</v>
      </c>
      <c r="F114" s="48">
        <f>E114*F110</f>
        <v>2.3250000000000003E-2</v>
      </c>
      <c r="G114" s="23"/>
      <c r="H114" s="20"/>
      <c r="I114" s="23"/>
      <c r="J114" s="107"/>
      <c r="K114" s="23"/>
      <c r="L114" s="23"/>
      <c r="M114" s="23"/>
    </row>
    <row r="115" spans="1:13" ht="16.5">
      <c r="A115" s="8"/>
      <c r="B115" s="8" t="s">
        <v>166</v>
      </c>
      <c r="C115" s="18" t="s">
        <v>109</v>
      </c>
      <c r="D115" s="8" t="s">
        <v>31</v>
      </c>
      <c r="E115" s="46" t="s">
        <v>77</v>
      </c>
      <c r="F115" s="46">
        <v>25</v>
      </c>
      <c r="G115" s="46"/>
      <c r="H115" s="8"/>
      <c r="I115" s="46"/>
      <c r="J115" s="46"/>
      <c r="K115" s="96"/>
      <c r="L115" s="96"/>
      <c r="M115" s="23"/>
    </row>
    <row r="116" spans="1:13" ht="33.75">
      <c r="A116" s="8"/>
      <c r="B116" s="52" t="s">
        <v>174</v>
      </c>
      <c r="C116" s="18" t="s">
        <v>108</v>
      </c>
      <c r="D116" s="8" t="s">
        <v>22</v>
      </c>
      <c r="E116" s="46" t="s">
        <v>77</v>
      </c>
      <c r="F116" s="46">
        <v>2</v>
      </c>
      <c r="G116" s="46"/>
      <c r="H116" s="8"/>
      <c r="I116" s="46"/>
      <c r="J116" s="46"/>
      <c r="K116" s="96"/>
      <c r="L116" s="96"/>
      <c r="M116" s="23"/>
    </row>
    <row r="117" spans="1:13" ht="33.75">
      <c r="A117" s="8"/>
      <c r="B117" s="52" t="s">
        <v>174</v>
      </c>
      <c r="C117" s="18" t="s">
        <v>61</v>
      </c>
      <c r="D117" s="8" t="s">
        <v>22</v>
      </c>
      <c r="E117" s="46" t="s">
        <v>77</v>
      </c>
      <c r="F117" s="46">
        <v>2</v>
      </c>
      <c r="G117" s="46"/>
      <c r="H117" s="8"/>
      <c r="I117" s="46"/>
      <c r="J117" s="46"/>
      <c r="K117" s="96"/>
      <c r="L117" s="96"/>
      <c r="M117" s="23"/>
    </row>
    <row r="118" spans="1:13" ht="16.5">
      <c r="A118" s="20"/>
      <c r="B118" s="20"/>
      <c r="C118" s="22" t="s">
        <v>29</v>
      </c>
      <c r="D118" s="20" t="s">
        <v>27</v>
      </c>
      <c r="E118" s="23">
        <v>0.53</v>
      </c>
      <c r="F118" s="48">
        <f>F110*E118</f>
        <v>1.3250000000000001E-2</v>
      </c>
      <c r="G118" s="23"/>
      <c r="H118" s="20"/>
      <c r="I118" s="23"/>
      <c r="J118" s="23"/>
      <c r="K118" s="93"/>
      <c r="L118" s="93"/>
      <c r="M118" s="23"/>
    </row>
    <row r="119" spans="1:13" ht="24">
      <c r="A119" s="8">
        <v>23</v>
      </c>
      <c r="B119" s="73" t="s">
        <v>112</v>
      </c>
      <c r="C119" s="18" t="s">
        <v>113</v>
      </c>
      <c r="D119" s="8" t="s">
        <v>114</v>
      </c>
      <c r="E119" s="44"/>
      <c r="F119" s="46">
        <v>1</v>
      </c>
      <c r="G119" s="46"/>
      <c r="H119" s="46"/>
      <c r="I119" s="8"/>
      <c r="J119" s="8"/>
      <c r="K119" s="8"/>
      <c r="L119" s="8"/>
      <c r="M119" s="46"/>
    </row>
    <row r="120" spans="1:13" ht="16.5">
      <c r="A120" s="20"/>
      <c r="B120" s="74" t="s">
        <v>168</v>
      </c>
      <c r="C120" s="22" t="s">
        <v>23</v>
      </c>
      <c r="D120" s="20" t="s">
        <v>24</v>
      </c>
      <c r="E120" s="43">
        <v>1</v>
      </c>
      <c r="F120" s="23">
        <f>F119*E120</f>
        <v>1</v>
      </c>
      <c r="G120" s="23"/>
      <c r="H120" s="23"/>
      <c r="I120" s="20"/>
      <c r="J120" s="20"/>
      <c r="K120" s="20"/>
      <c r="L120" s="20"/>
      <c r="M120" s="23"/>
    </row>
    <row r="121" spans="1:13" ht="16.5">
      <c r="A121" s="75"/>
      <c r="B121" s="76"/>
      <c r="C121" s="77" t="s">
        <v>110</v>
      </c>
      <c r="D121" s="75" t="s">
        <v>27</v>
      </c>
      <c r="E121" s="78">
        <v>0.16</v>
      </c>
      <c r="F121" s="79">
        <f>F119*E121</f>
        <v>0.16</v>
      </c>
      <c r="G121" s="93"/>
      <c r="H121" s="94"/>
      <c r="I121" s="79"/>
      <c r="J121" s="79"/>
      <c r="K121" s="79"/>
      <c r="L121" s="79"/>
      <c r="M121" s="23"/>
    </row>
    <row r="122" spans="1:13" ht="16.5">
      <c r="A122" s="8"/>
      <c r="B122" s="8" t="s">
        <v>169</v>
      </c>
      <c r="C122" s="18" t="s">
        <v>115</v>
      </c>
      <c r="D122" s="8" t="s">
        <v>22</v>
      </c>
      <c r="E122" s="46">
        <v>1</v>
      </c>
      <c r="F122" s="46">
        <f>F119*E122</f>
        <v>1</v>
      </c>
      <c r="G122" s="46"/>
      <c r="H122" s="8"/>
      <c r="I122" s="46"/>
      <c r="J122" s="46"/>
      <c r="K122" s="96"/>
      <c r="L122" s="96"/>
      <c r="M122" s="23"/>
    </row>
    <row r="123" spans="1:13" ht="16.5">
      <c r="A123" s="20"/>
      <c r="B123" s="20"/>
      <c r="C123" s="22" t="s">
        <v>29</v>
      </c>
      <c r="D123" s="20" t="s">
        <v>27</v>
      </c>
      <c r="E123" s="23">
        <v>0.26</v>
      </c>
      <c r="F123" s="23">
        <f>F119*E123</f>
        <v>0.26</v>
      </c>
      <c r="G123" s="23"/>
      <c r="H123" s="20"/>
      <c r="I123" s="23"/>
      <c r="J123" s="23"/>
      <c r="K123" s="93"/>
      <c r="L123" s="93"/>
      <c r="M123" s="23"/>
    </row>
    <row r="124" spans="1:13" ht="24">
      <c r="A124" s="8">
        <v>24</v>
      </c>
      <c r="B124" s="73" t="s">
        <v>112</v>
      </c>
      <c r="C124" s="18" t="s">
        <v>117</v>
      </c>
      <c r="D124" s="8" t="s">
        <v>114</v>
      </c>
      <c r="E124" s="44"/>
      <c r="F124" s="46">
        <v>2</v>
      </c>
      <c r="G124" s="46"/>
      <c r="H124" s="46"/>
      <c r="I124" s="8"/>
      <c r="J124" s="8"/>
      <c r="K124" s="8"/>
      <c r="L124" s="8"/>
      <c r="M124" s="46"/>
    </row>
    <row r="125" spans="1:13" ht="16.5">
      <c r="A125" s="20"/>
      <c r="B125" s="74" t="s">
        <v>116</v>
      </c>
      <c r="C125" s="22" t="s">
        <v>23</v>
      </c>
      <c r="D125" s="20" t="s">
        <v>24</v>
      </c>
      <c r="E125" s="43">
        <v>0.2</v>
      </c>
      <c r="F125" s="23">
        <f>F124*E125</f>
        <v>0.4</v>
      </c>
      <c r="G125" s="23"/>
      <c r="H125" s="23"/>
      <c r="I125" s="20"/>
      <c r="J125" s="20"/>
      <c r="K125" s="20"/>
      <c r="L125" s="20"/>
      <c r="M125" s="23"/>
    </row>
    <row r="126" spans="1:13" ht="16.5">
      <c r="A126" s="8"/>
      <c r="B126" s="8" t="s">
        <v>170</v>
      </c>
      <c r="C126" s="18" t="s">
        <v>118</v>
      </c>
      <c r="D126" s="8" t="s">
        <v>22</v>
      </c>
      <c r="E126" s="46">
        <v>1</v>
      </c>
      <c r="F126" s="46">
        <f>F124*E126</f>
        <v>2</v>
      </c>
      <c r="G126" s="46"/>
      <c r="H126" s="8"/>
      <c r="I126" s="46"/>
      <c r="J126" s="46"/>
      <c r="K126" s="96"/>
      <c r="L126" s="96"/>
      <c r="M126" s="23"/>
    </row>
    <row r="127" spans="1:13" ht="16.5">
      <c r="A127" s="20"/>
      <c r="B127" s="20"/>
      <c r="C127" s="22" t="s">
        <v>29</v>
      </c>
      <c r="D127" s="20" t="s">
        <v>27</v>
      </c>
      <c r="E127" s="23">
        <v>0.12</v>
      </c>
      <c r="F127" s="23">
        <f>F124*E127</f>
        <v>0.24</v>
      </c>
      <c r="G127" s="23"/>
      <c r="H127" s="20"/>
      <c r="I127" s="23"/>
      <c r="J127" s="23"/>
      <c r="K127" s="93"/>
      <c r="L127" s="93"/>
      <c r="M127" s="23"/>
    </row>
    <row r="128" spans="1:13" ht="16.5">
      <c r="A128" s="108"/>
      <c r="B128" s="108"/>
      <c r="C128" s="108" t="s">
        <v>1</v>
      </c>
      <c r="D128" s="108"/>
      <c r="E128" s="109"/>
      <c r="F128" s="109"/>
      <c r="G128" s="108"/>
      <c r="H128" s="110"/>
      <c r="I128" s="111"/>
      <c r="J128" s="110"/>
      <c r="K128" s="112"/>
      <c r="L128" s="110"/>
      <c r="M128" s="110"/>
    </row>
    <row r="129" spans="1:13" ht="16.5">
      <c r="A129" s="80">
        <v>25</v>
      </c>
      <c r="B129" s="67"/>
      <c r="C129" s="67" t="s">
        <v>62</v>
      </c>
      <c r="D129" s="81" t="s">
        <v>175</v>
      </c>
      <c r="E129" s="68"/>
      <c r="F129" s="68"/>
      <c r="G129" s="104"/>
      <c r="H129" s="104"/>
      <c r="I129" s="104"/>
      <c r="J129" s="104"/>
      <c r="K129" s="104"/>
      <c r="L129" s="104"/>
      <c r="M129" s="101"/>
    </row>
    <row r="130" spans="1:13" ht="16.5">
      <c r="A130" s="67"/>
      <c r="B130" s="67"/>
      <c r="C130" s="67" t="s">
        <v>1</v>
      </c>
      <c r="D130" s="67"/>
      <c r="E130" s="67"/>
      <c r="F130" s="67"/>
      <c r="G130" s="67"/>
      <c r="H130" s="104"/>
      <c r="I130" s="104"/>
      <c r="J130" s="104"/>
      <c r="K130" s="104"/>
      <c r="L130" s="104"/>
      <c r="M130" s="101"/>
    </row>
    <row r="131" spans="1:13" ht="16.5">
      <c r="A131" s="108"/>
      <c r="B131" s="108"/>
      <c r="C131" s="108" t="s">
        <v>63</v>
      </c>
      <c r="D131" s="113" t="s">
        <v>175</v>
      </c>
      <c r="E131" s="109"/>
      <c r="F131" s="109"/>
      <c r="G131" s="108"/>
      <c r="H131" s="111"/>
      <c r="I131" s="111"/>
      <c r="J131" s="111"/>
      <c r="K131" s="112"/>
      <c r="L131" s="112"/>
      <c r="M131" s="110"/>
    </row>
    <row r="132" spans="1:13" ht="16.5">
      <c r="A132" s="108"/>
      <c r="B132" s="108"/>
      <c r="C132" s="108" t="s">
        <v>69</v>
      </c>
      <c r="D132" s="108"/>
      <c r="E132" s="109"/>
      <c r="F132" s="109"/>
      <c r="G132" s="108"/>
      <c r="H132" s="111"/>
      <c r="I132" s="111"/>
      <c r="J132" s="111"/>
      <c r="K132" s="112"/>
      <c r="L132" s="111"/>
      <c r="M132" s="110"/>
    </row>
    <row r="133" spans="1:13" ht="16.5">
      <c r="A133" s="108"/>
      <c r="B133" s="108"/>
      <c r="C133" s="108" t="s">
        <v>65</v>
      </c>
      <c r="D133" s="108"/>
      <c r="E133" s="109"/>
      <c r="F133" s="109"/>
      <c r="G133" s="108"/>
      <c r="H133" s="111"/>
      <c r="I133" s="111"/>
      <c r="J133" s="111"/>
      <c r="K133" s="112"/>
      <c r="L133" s="111"/>
      <c r="M133" s="110"/>
    </row>
    <row r="134" spans="1:13" ht="16.5">
      <c r="A134" s="114"/>
      <c r="B134" s="114"/>
      <c r="C134" s="114" t="s">
        <v>64</v>
      </c>
      <c r="D134" s="115" t="s">
        <v>175</v>
      </c>
      <c r="E134" s="116"/>
      <c r="F134" s="116"/>
      <c r="G134" s="114"/>
      <c r="H134" s="117"/>
      <c r="I134" s="117"/>
      <c r="J134" s="117"/>
      <c r="K134" s="118"/>
      <c r="L134" s="117"/>
      <c r="M134" s="119"/>
    </row>
    <row r="135" spans="1:13" ht="16.5">
      <c r="A135" s="120"/>
      <c r="B135" s="37"/>
      <c r="C135" s="121" t="s">
        <v>1</v>
      </c>
      <c r="D135" s="121"/>
      <c r="E135" s="122"/>
      <c r="F135" s="122"/>
      <c r="G135" s="122"/>
      <c r="H135" s="122"/>
      <c r="I135" s="122"/>
      <c r="J135" s="122"/>
      <c r="K135" s="122"/>
      <c r="L135" s="122"/>
      <c r="M135" s="123"/>
    </row>
    <row r="136" spans="1:13" ht="16.5">
      <c r="A136" s="120"/>
      <c r="B136" s="37"/>
      <c r="C136" s="124" t="s">
        <v>32</v>
      </c>
      <c r="D136" s="125">
        <v>0.03</v>
      </c>
      <c r="E136" s="122"/>
      <c r="F136" s="122"/>
      <c r="G136" s="122"/>
      <c r="H136" s="122"/>
      <c r="I136" s="122"/>
      <c r="J136" s="122"/>
      <c r="K136" s="122"/>
      <c r="L136" s="122"/>
      <c r="M136" s="123"/>
    </row>
    <row r="137" spans="1:13" ht="16.5">
      <c r="A137" s="33"/>
      <c r="B137" s="33"/>
      <c r="C137" s="121" t="s">
        <v>1</v>
      </c>
      <c r="D137" s="121"/>
      <c r="E137" s="122"/>
      <c r="F137" s="122"/>
      <c r="G137" s="122"/>
      <c r="H137" s="122"/>
      <c r="I137" s="122"/>
      <c r="J137" s="122"/>
      <c r="K137" s="122"/>
      <c r="L137" s="122"/>
      <c r="M137" s="123"/>
    </row>
    <row r="138" spans="1:13">
      <c r="B138" s="143" t="s">
        <v>176</v>
      </c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1:13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</row>
    <row r="140" spans="1:13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</row>
    <row r="141" spans="1:13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</row>
    <row r="142" spans="1:13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</row>
    <row r="143" spans="1:13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</row>
    <row r="144" spans="1:13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</row>
    <row r="145" spans="2:13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</row>
    <row r="146" spans="2:13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</row>
    <row r="147" spans="2:13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</row>
    <row r="148" spans="2:13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</row>
  </sheetData>
  <mergeCells count="18">
    <mergeCell ref="B138:M148"/>
    <mergeCell ref="B24:B25"/>
    <mergeCell ref="K5:L6"/>
    <mergeCell ref="B4:G4"/>
    <mergeCell ref="G5:H6"/>
    <mergeCell ref="I5:J6"/>
    <mergeCell ref="A2:M2"/>
    <mergeCell ref="M5:M8"/>
    <mergeCell ref="L7:L8"/>
    <mergeCell ref="J7:J8"/>
    <mergeCell ref="H7:H8"/>
    <mergeCell ref="A5:A8"/>
    <mergeCell ref="B5:B8"/>
    <mergeCell ref="C5:C8"/>
    <mergeCell ref="F7:F8"/>
    <mergeCell ref="E7:E8"/>
    <mergeCell ref="E5:F6"/>
    <mergeCell ref="D5:D8"/>
  </mergeCells>
  <pageMargins left="1.1811023622047245" right="0.19685039370078741" top="0.9055118110236221" bottom="0.55118110236220474" header="0.47244094488188981" footer="0.31496062992125984"/>
  <pageSetup paperSize="9" scale="7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Nino Chokheli</cp:lastModifiedBy>
  <cp:lastPrinted>2018-04-23T09:08:38Z</cp:lastPrinted>
  <dcterms:created xsi:type="dcterms:W3CDTF">2016-03-03T18:17:34Z</dcterms:created>
  <dcterms:modified xsi:type="dcterms:W3CDTF">2018-05-16T10:29:42Z</dcterms:modified>
</cp:coreProperties>
</file>