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534" i="1" l="1"/>
  <c r="E533" i="1"/>
  <c r="E532" i="1"/>
  <c r="E531" i="1"/>
  <c r="E529" i="1"/>
  <c r="E528" i="1"/>
  <c r="E527" i="1"/>
  <c r="E525" i="1"/>
  <c r="E524" i="1"/>
  <c r="E523" i="1"/>
  <c r="E522" i="1"/>
  <c r="E520" i="1"/>
  <c r="E519" i="1"/>
  <c r="E518" i="1"/>
  <c r="E517" i="1"/>
  <c r="E509" i="1"/>
  <c r="E510" i="1" s="1"/>
  <c r="E508" i="1"/>
  <c r="E507" i="1"/>
  <c r="E505" i="1"/>
  <c r="E504" i="1"/>
  <c r="E503" i="1"/>
  <c r="E502" i="1"/>
  <c r="E500" i="1"/>
  <c r="E499" i="1"/>
  <c r="E497" i="1"/>
  <c r="E494" i="1"/>
  <c r="E493" i="1"/>
  <c r="E491" i="1"/>
  <c r="E490" i="1"/>
  <c r="E489" i="1"/>
  <c r="E488" i="1"/>
  <c r="E486" i="1"/>
  <c r="E485" i="1"/>
  <c r="E484" i="1"/>
  <c r="E483" i="1"/>
  <c r="E481" i="1"/>
  <c r="E480" i="1"/>
  <c r="E479" i="1"/>
  <c r="E478" i="1"/>
  <c r="E465" i="1"/>
  <c r="E464" i="1"/>
  <c r="A464" i="1"/>
  <c r="A465" i="1" s="1"/>
  <c r="E462" i="1"/>
  <c r="E461" i="1"/>
  <c r="A461" i="1"/>
  <c r="A462" i="1" s="1"/>
  <c r="E459" i="1"/>
  <c r="E458" i="1"/>
  <c r="A458" i="1"/>
  <c r="A459" i="1" s="1"/>
  <c r="E456" i="1"/>
  <c r="E455" i="1"/>
  <c r="A455" i="1"/>
  <c r="A456" i="1" s="1"/>
  <c r="E453" i="1"/>
  <c r="E452" i="1"/>
  <c r="E451" i="1"/>
  <c r="A451" i="1"/>
  <c r="A452" i="1" s="1"/>
  <c r="A453" i="1" s="1"/>
  <c r="E449" i="1"/>
  <c r="E448" i="1"/>
  <c r="A448" i="1"/>
  <c r="A449" i="1" s="1"/>
  <c r="E498" i="1" l="1"/>
  <c r="E511" i="1"/>
  <c r="E515" i="1"/>
  <c r="E431" i="1"/>
  <c r="E430" i="1"/>
  <c r="E428" i="1"/>
  <c r="E427" i="1"/>
  <c r="A427" i="1"/>
  <c r="A428" i="1" s="1"/>
  <c r="A429" i="1" s="1"/>
  <c r="A430" i="1" s="1"/>
  <c r="A431" i="1" s="1"/>
  <c r="E425" i="1"/>
  <c r="E424" i="1"/>
  <c r="E423" i="1"/>
  <c r="A423" i="1"/>
  <c r="A424" i="1" s="1"/>
  <c r="A425" i="1" s="1"/>
  <c r="E421" i="1"/>
  <c r="E420" i="1"/>
  <c r="E419" i="1"/>
  <c r="E418" i="1"/>
  <c r="A418" i="1"/>
  <c r="A419" i="1" s="1"/>
  <c r="A420" i="1" s="1"/>
  <c r="A421" i="1" s="1"/>
  <c r="E416" i="1"/>
  <c r="E414" i="1"/>
  <c r="E413" i="1"/>
  <c r="E412" i="1"/>
  <c r="E411" i="1"/>
  <c r="A411" i="1"/>
  <c r="A412" i="1" s="1"/>
  <c r="A413" i="1" s="1"/>
  <c r="A414" i="1" s="1"/>
  <c r="A415" i="1" s="1"/>
  <c r="A416" i="1" s="1"/>
  <c r="E409" i="1"/>
  <c r="E408" i="1"/>
  <c r="E407" i="1"/>
  <c r="E406" i="1"/>
  <c r="E405" i="1"/>
  <c r="E404" i="1"/>
  <c r="E403" i="1"/>
  <c r="E402" i="1"/>
  <c r="A402" i="1"/>
  <c r="A403" i="1" s="1"/>
  <c r="A404" i="1" s="1"/>
  <c r="A405" i="1" s="1"/>
  <c r="A406" i="1" s="1"/>
  <c r="A407" i="1" s="1"/>
  <c r="A408" i="1" s="1"/>
  <c r="A409" i="1" s="1"/>
  <c r="E400" i="1"/>
  <c r="E399" i="1"/>
  <c r="E398" i="1"/>
  <c r="A398" i="1"/>
  <c r="A399" i="1" s="1"/>
  <c r="A400" i="1" s="1"/>
  <c r="E396" i="1"/>
  <c r="E395" i="1"/>
  <c r="E394" i="1"/>
  <c r="E393" i="1"/>
  <c r="A393" i="1"/>
  <c r="A394" i="1" s="1"/>
  <c r="A395" i="1" s="1"/>
  <c r="A396" i="1" s="1"/>
  <c r="E391" i="1"/>
  <c r="E390" i="1"/>
  <c r="E389" i="1"/>
  <c r="E388" i="1"/>
  <c r="A388" i="1"/>
  <c r="A389" i="1" s="1"/>
  <c r="A390" i="1" s="1"/>
  <c r="A391" i="1" s="1"/>
  <c r="E386" i="1"/>
  <c r="E385" i="1"/>
  <c r="E384" i="1"/>
  <c r="E383" i="1"/>
  <c r="A383" i="1"/>
  <c r="A384" i="1" s="1"/>
  <c r="A385" i="1" s="1"/>
  <c r="A386" i="1" s="1"/>
  <c r="E380" i="1"/>
  <c r="E379" i="1"/>
  <c r="E378" i="1"/>
  <c r="E377" i="1"/>
  <c r="E375" i="1"/>
  <c r="E374" i="1"/>
  <c r="E373" i="1"/>
  <c r="A373" i="1"/>
  <c r="A374" i="1" s="1"/>
  <c r="A375" i="1" s="1"/>
  <c r="A376" i="1" s="1"/>
  <c r="A377" i="1" s="1"/>
  <c r="A378" i="1" s="1"/>
  <c r="A379" i="1" s="1"/>
  <c r="A380" i="1" s="1"/>
  <c r="A381" i="1" s="1"/>
  <c r="E371" i="1"/>
  <c r="E370" i="1"/>
  <c r="E369" i="1"/>
  <c r="E368" i="1"/>
  <c r="E367" i="1"/>
  <c r="A367" i="1"/>
  <c r="A368" i="1" s="1"/>
  <c r="A369" i="1" s="1"/>
  <c r="A370" i="1" s="1"/>
  <c r="A371" i="1" s="1"/>
  <c r="E365" i="1"/>
  <c r="E364" i="1"/>
  <c r="E363" i="1"/>
  <c r="E362" i="1"/>
  <c r="A362" i="1"/>
  <c r="A363" i="1" s="1"/>
  <c r="A364" i="1" s="1"/>
  <c r="A365" i="1" s="1"/>
  <c r="E360" i="1"/>
  <c r="A360" i="1"/>
  <c r="E340" i="1"/>
  <c r="E338" i="1"/>
  <c r="E337" i="1"/>
  <c r="E336" i="1"/>
  <c r="E334" i="1"/>
  <c r="E333" i="1"/>
  <c r="E332" i="1"/>
  <c r="E330" i="1"/>
  <c r="E329" i="1"/>
  <c r="E328" i="1"/>
  <c r="E326" i="1"/>
  <c r="E325" i="1"/>
  <c r="E324" i="1"/>
  <c r="E323" i="1"/>
  <c r="E321" i="1"/>
  <c r="E320" i="1"/>
  <c r="E319" i="1"/>
  <c r="E318" i="1"/>
  <c r="E302" i="1"/>
  <c r="E299" i="1"/>
  <c r="E298" i="1"/>
  <c r="E296" i="1"/>
  <c r="E295" i="1"/>
  <c r="E289" i="1"/>
  <c r="E287" i="1"/>
  <c r="E286" i="1"/>
  <c r="E284" i="1"/>
  <c r="E283" i="1"/>
  <c r="E278" i="1"/>
  <c r="E279" i="1" s="1"/>
  <c r="E262" i="1"/>
  <c r="E261" i="1"/>
  <c r="E260" i="1"/>
  <c r="E259" i="1"/>
  <c r="A259" i="1"/>
  <c r="A260" i="1" s="1"/>
  <c r="A261" i="1" s="1"/>
  <c r="A262" i="1" s="1"/>
  <c r="E257" i="1"/>
  <c r="E256" i="1"/>
  <c r="E255" i="1"/>
  <c r="E254" i="1"/>
  <c r="A254" i="1"/>
  <c r="A255" i="1" s="1"/>
  <c r="A256" i="1" s="1"/>
  <c r="A257" i="1" s="1"/>
  <c r="E252" i="1"/>
  <c r="E251" i="1"/>
  <c r="E250" i="1"/>
  <c r="E249" i="1"/>
  <c r="A249" i="1"/>
  <c r="A250" i="1" s="1"/>
  <c r="A251" i="1" s="1"/>
  <c r="A252" i="1" s="1"/>
  <c r="E247" i="1"/>
  <c r="E246" i="1"/>
  <c r="E245" i="1"/>
  <c r="E244" i="1"/>
  <c r="A244" i="1"/>
  <c r="A245" i="1" s="1"/>
  <c r="A246" i="1" s="1"/>
  <c r="A247" i="1" s="1"/>
  <c r="E242" i="1"/>
  <c r="E241" i="1"/>
  <c r="E240" i="1"/>
  <c r="E239" i="1"/>
  <c r="E237" i="1"/>
  <c r="E236" i="1"/>
  <c r="E235" i="1"/>
  <c r="E234" i="1"/>
  <c r="E232" i="1"/>
  <c r="E231" i="1"/>
  <c r="E230" i="1"/>
  <c r="E229" i="1"/>
  <c r="A229" i="1"/>
  <c r="A230" i="1" s="1"/>
  <c r="A231" i="1" s="1"/>
  <c r="E227" i="1"/>
  <c r="E226" i="1"/>
  <c r="E225" i="1"/>
  <c r="E223" i="1"/>
  <c r="E222" i="1"/>
  <c r="E221" i="1"/>
  <c r="E220" i="1"/>
  <c r="E218" i="1"/>
  <c r="E217" i="1"/>
  <c r="E216" i="1"/>
  <c r="E215" i="1"/>
  <c r="A215" i="1"/>
  <c r="A216" i="1" s="1"/>
  <c r="A217" i="1" s="1"/>
  <c r="E213" i="1"/>
  <c r="E212" i="1"/>
  <c r="E211" i="1"/>
  <c r="E210" i="1"/>
  <c r="A210" i="1"/>
  <c r="A211" i="1" s="1"/>
  <c r="A212" i="1" s="1"/>
  <c r="E208" i="1"/>
  <c r="E207" i="1"/>
  <c r="E206" i="1"/>
  <c r="E205" i="1"/>
  <c r="A204" i="1"/>
  <c r="A205" i="1" s="1"/>
  <c r="A206" i="1" s="1"/>
  <c r="E203" i="1"/>
  <c r="E202" i="1"/>
  <c r="E201" i="1"/>
  <c r="E200" i="1"/>
  <c r="A200" i="1"/>
  <c r="A201" i="1" s="1"/>
  <c r="A202" i="1" l="1"/>
  <c r="A203" i="1"/>
  <c r="A207" i="1"/>
  <c r="A208" i="1"/>
  <c r="D184" i="1"/>
  <c r="E184" i="1" s="1"/>
  <c r="D183" i="1"/>
  <c r="E183" i="1" s="1"/>
  <c r="D182" i="1"/>
  <c r="E182" i="1" s="1"/>
  <c r="D181" i="1"/>
  <c r="E181" i="1" s="1"/>
  <c r="D180" i="1"/>
  <c r="E180" i="1" s="1"/>
  <c r="E178" i="1"/>
  <c r="E177" i="1"/>
  <c r="E176" i="1"/>
  <c r="E175" i="1"/>
  <c r="E174" i="1"/>
  <c r="E172" i="1"/>
  <c r="E171" i="1"/>
  <c r="E170" i="1"/>
  <c r="E169" i="1"/>
  <c r="E168" i="1"/>
  <c r="E166" i="1"/>
  <c r="E165" i="1"/>
  <c r="E162" i="1"/>
  <c r="E161" i="1"/>
  <c r="E159" i="1"/>
  <c r="E158" i="1"/>
  <c r="E157" i="1"/>
  <c r="E156" i="1"/>
  <c r="E154" i="1"/>
  <c r="E153" i="1"/>
  <c r="E152" i="1"/>
  <c r="E151" i="1"/>
  <c r="E149" i="1"/>
  <c r="E148" i="1"/>
  <c r="E147" i="1"/>
  <c r="E146" i="1"/>
  <c r="E145" i="1"/>
  <c r="E144" i="1"/>
  <c r="E143" i="1"/>
  <c r="E141" i="1"/>
  <c r="E140" i="1"/>
  <c r="E139" i="1"/>
  <c r="E138" i="1"/>
  <c r="E137" i="1"/>
  <c r="E136" i="1"/>
  <c r="D134" i="1"/>
  <c r="E134" i="1" s="1"/>
  <c r="E133" i="1"/>
  <c r="D132" i="1"/>
  <c r="E132" i="1" s="1"/>
  <c r="E131" i="1"/>
  <c r="E128" i="1"/>
  <c r="E127" i="1"/>
  <c r="E126" i="1"/>
  <c r="E125" i="1"/>
  <c r="E124" i="1"/>
  <c r="E122" i="1"/>
  <c r="E121" i="1"/>
  <c r="E120" i="1"/>
  <c r="E119" i="1"/>
  <c r="E117" i="1"/>
  <c r="E116" i="1"/>
  <c r="E115" i="1"/>
  <c r="E114" i="1"/>
  <c r="E111" i="1"/>
  <c r="E110" i="1"/>
  <c r="E109" i="1"/>
  <c r="E108" i="1"/>
  <c r="E107" i="1"/>
  <c r="D105" i="1"/>
  <c r="E105" i="1" s="1"/>
  <c r="D104" i="1"/>
  <c r="E104" i="1" s="1"/>
  <c r="E103" i="1"/>
  <c r="D102" i="1"/>
  <c r="E102" i="1" s="1"/>
  <c r="E101" i="1"/>
  <c r="D99" i="1"/>
  <c r="E99" i="1" s="1"/>
  <c r="E98" i="1"/>
  <c r="E97" i="1"/>
  <c r="E96" i="1"/>
  <c r="D94" i="1"/>
  <c r="E94" i="1" s="1"/>
  <c r="D93" i="1"/>
  <c r="E93" i="1" s="1"/>
  <c r="E92" i="1"/>
  <c r="E91" i="1"/>
  <c r="E88" i="1"/>
  <c r="E87" i="1"/>
  <c r="D86" i="1"/>
  <c r="E86" i="1" s="1"/>
  <c r="D85" i="1"/>
  <c r="E85" i="1" s="1"/>
  <c r="D84" i="1"/>
  <c r="E84" i="1" s="1"/>
  <c r="D82" i="1"/>
  <c r="E82" i="1" s="1"/>
  <c r="D81" i="1"/>
  <c r="E81" i="1" s="1"/>
  <c r="D80" i="1"/>
  <c r="E80" i="1" s="1"/>
  <c r="E79" i="1"/>
  <c r="E77" i="1"/>
  <c r="E75" i="1"/>
  <c r="E74" i="1"/>
  <c r="E73" i="1"/>
  <c r="E72" i="1"/>
  <c r="E70" i="1"/>
  <c r="E69" i="1"/>
  <c r="E67" i="1"/>
  <c r="D66" i="1"/>
  <c r="E66" i="1" s="1"/>
  <c r="E65" i="1"/>
  <c r="E59" i="1"/>
  <c r="E62" i="1" s="1"/>
  <c r="E56" i="1"/>
  <c r="E55" i="1"/>
  <c r="E54" i="1"/>
  <c r="E52" i="1"/>
  <c r="E51" i="1"/>
  <c r="E50" i="1"/>
  <c r="E49" i="1"/>
  <c r="E47" i="1"/>
  <c r="E46" i="1"/>
  <c r="E45" i="1"/>
  <c r="E43" i="1"/>
  <c r="E42" i="1"/>
  <c r="E41" i="1"/>
  <c r="E40" i="1"/>
  <c r="E39" i="1"/>
  <c r="E37" i="1"/>
  <c r="E36" i="1"/>
  <c r="E35" i="1"/>
  <c r="E34" i="1"/>
  <c r="E33" i="1"/>
  <c r="E30" i="1"/>
  <c r="A30" i="1"/>
  <c r="E29" i="1"/>
  <c r="D27" i="1"/>
  <c r="E27" i="1" s="1"/>
  <c r="D26" i="1"/>
  <c r="E26" i="1" s="1"/>
  <c r="E24" i="1"/>
  <c r="E23" i="1"/>
  <c r="E21" i="1"/>
  <c r="E20" i="1"/>
  <c r="E18" i="1"/>
  <c r="E17" i="1"/>
  <c r="E15" i="1"/>
  <c r="E14" i="1"/>
  <c r="E12" i="1"/>
  <c r="E11" i="1"/>
  <c r="E9" i="1"/>
  <c r="E8" i="1"/>
  <c r="E61" i="1" l="1"/>
  <c r="E63" i="1"/>
  <c r="E60" i="1"/>
</calcChain>
</file>

<file path=xl/sharedStrings.xml><?xml version="1.0" encoding="utf-8"?>
<sst xmlns="http://schemas.openxmlformats.org/spreadsheetml/2006/main" count="1220" uniqueCount="340">
  <si>
    <t>ლოკალურ-რესურსული  ხარჯთაღრიცხვა №1/1</t>
  </si>
  <si>
    <t xml:space="preserve"> </t>
  </si>
  <si>
    <t>№</t>
  </si>
  <si>
    <t>სამუშაოს დასახელება</t>
  </si>
  <si>
    <t>განზომილების ერთეული</t>
  </si>
  <si>
    <t>რაოდენობა</t>
  </si>
  <si>
    <t>სახარჯთ-აღრიცხვო ღირებულება</t>
  </si>
  <si>
    <t>განზომილების ერთეულზე</t>
  </si>
  <si>
    <t>საპროექტო მონაცემებზე</t>
  </si>
  <si>
    <t>სულ</t>
  </si>
  <si>
    <t>დაშლა კონსტრუქციების</t>
  </si>
  <si>
    <t xml:space="preserve">არსებული ბლოკის კედლების დაშლა  </t>
  </si>
  <si>
    <t>მ3</t>
  </si>
  <si>
    <t>შრომითი დანახარჯები</t>
  </si>
  <si>
    <t>კაც/სთ</t>
  </si>
  <si>
    <t>მანქანები</t>
  </si>
  <si>
    <t>ლარი</t>
  </si>
  <si>
    <t xml:space="preserve">არსებული თუნუქის სახურავის დაშლა  </t>
  </si>
  <si>
    <t>მ2</t>
  </si>
  <si>
    <t>არსებული კარის ბლოკების დემონტაჟი</t>
  </si>
  <si>
    <t>არსებული ლამინატის იატაკების დაშლა</t>
  </si>
  <si>
    <t>არსებული ხის იატაკების დაშლა</t>
  </si>
  <si>
    <t xml:space="preserve">              </t>
  </si>
  <si>
    <t>არსებული გრანიტისა და მეტლახის იატაკების დაშლა</t>
  </si>
  <si>
    <t xml:space="preserve">  კედლების დაფხეკა და დასუფთავება  ძველი საღებავისგან </t>
  </si>
  <si>
    <t>სხვადასხვა მანქანები</t>
  </si>
  <si>
    <t>ლარიı</t>
  </si>
  <si>
    <t>სამშენებლო ნარჩენებისა და ნაგავის შენობიდან გამოტანა, ა/თვითმცლელებზე დატვირთვა</t>
  </si>
  <si>
    <t xml:space="preserve">შრომითი დანახარჯები </t>
  </si>
  <si>
    <t>სამშენებლო ნანგრევების გატანა,  ავტომანქანით 5 კმ  მანძილზე</t>
  </si>
  <si>
    <t>1 ტ</t>
  </si>
  <si>
    <t>კედელი</t>
  </si>
  <si>
    <t>კედლების ამოშენება მცირე საკედლე ბლოკებით</t>
  </si>
  <si>
    <t>ლ</t>
  </si>
  <si>
    <t>ქვიშა-ცემენტის ხსნარი მ-75</t>
  </si>
  <si>
    <t>საკედლე ბლოკები (39*19*19) სმ</t>
  </si>
  <si>
    <t>ც</t>
  </si>
  <si>
    <t>სხვა მასალა</t>
  </si>
  <si>
    <t>ტიხრების მოწყობა მცირე საკედლე ბლოკებით</t>
  </si>
  <si>
    <t>საკედლე ბლოკები (39*19*10) სმ</t>
  </si>
  <si>
    <t>მდფ-ის კარის ბლოკების მონტაჟი</t>
  </si>
  <si>
    <t>მდფ-ის კარები მოწყობილობით</t>
  </si>
  <si>
    <t xml:space="preserve"> მეტალოპლასმასის კარის ბლოკების მონტაჟი</t>
  </si>
  <si>
    <t>მეტალოპლასმასის კარები თეთრი</t>
  </si>
  <si>
    <t xml:space="preserve"> მეტალოპლასმასის ვიტრაჟების გამაგრება</t>
  </si>
  <si>
    <t>მოძრავ ფანჭრებზე  მწერსაცავი ბადეების მოწყობა</t>
  </si>
  <si>
    <t>იატაკი</t>
  </si>
  <si>
    <t>ცემენტის მჭიმის მოწყობა იატაკებზე 3 სმ</t>
  </si>
  <si>
    <t>სხვა მანქანა</t>
  </si>
  <si>
    <t>ცემენტის ხსნარი მ-100</t>
  </si>
  <si>
    <t>იატაკების მოწყობა ხაოიანი მეტლახით</t>
  </si>
  <si>
    <t xml:space="preserve">კერამიკული ფილები                                                                                                                                                                                            </t>
  </si>
  <si>
    <t>კვმ</t>
  </si>
  <si>
    <t>კერამიკული პლინტუსები</t>
  </si>
  <si>
    <t>მ</t>
  </si>
  <si>
    <t xml:space="preserve">    წებო-ცემენტი ჰიდროსაიზოლაციო</t>
  </si>
  <si>
    <t>კგ</t>
  </si>
  <si>
    <t>სხვა მასალები</t>
  </si>
  <si>
    <t>კერამოგრანიტის ფილების მოწყობა  ხაოიანი ზედაპირით იატაკზე პლინტუსით</t>
  </si>
  <si>
    <t>წებო ცემენტი</t>
  </si>
  <si>
    <t>კერამოგრანიტის ფილები</t>
  </si>
  <si>
    <t>კერამოგრანიტის პლინტუსები</t>
  </si>
  <si>
    <t>გრძ.მ</t>
  </si>
  <si>
    <t>მაღალხარისხოვანი ლამინირებული  პარკეტის იატაკის მოწყობა, აქსესუარებით ქვესაგებითა და პლინტუსებით (ლამინატი კლასით არანაკლებ 31)</t>
  </si>
  <si>
    <t>მაღალხარისხოვანი ლამინირებული პარკეტი აქსესუარებით; ქვესაგებითა და პლინტუსებით</t>
  </si>
  <si>
    <t>ხის ლამფის დაგება პალუბნი სისქით 28 მმ დამუშავებული ზედაპირით (გერმანული) ერთი პირი მოლაქვით</t>
  </si>
  <si>
    <t>ხის ლამფა სისქით 28 მმ დამუშავებული ზედაპირით (გერმანული)</t>
  </si>
  <si>
    <t>ლაქი პარკეტის</t>
  </si>
  <si>
    <t>კედლების მოპირკეთება</t>
  </si>
  <si>
    <t>კედლების შელესვა ქვიშაცემენტის ხსნარით</t>
  </si>
  <si>
    <t>ქვიშა ცემენტის  ხსნარი 1/3</t>
  </si>
  <si>
    <t>კარისა და ფანჯრის ფერდოების შელესვა ქვიშა ცემენტის ხსნარით</t>
  </si>
  <si>
    <t>შიდა კედლების და ფერდოების   დამუშავება და  შეღებვა მაღალხარისხოვანი წყალემულსიური საღებავით</t>
  </si>
  <si>
    <t>ფითხი</t>
  </si>
  <si>
    <t>საღებავი მაღალხარისხოვანი წყალემულსიური</t>
  </si>
  <si>
    <t xml:space="preserve">სანკვანძის კედლების მოპირკეთება კერამიკული ფილებით სიმაღლით 1,65მ.    ჰიდროსაიზოლაციო  წებო-ცემენტით   </t>
  </si>
  <si>
    <t xml:space="preserve">კერამიკული ფილები                                                                                                                                                                                                       </t>
  </si>
  <si>
    <t xml:space="preserve">    წებო-ცემენტი </t>
  </si>
  <si>
    <t>ჭერის მოწყობის სამუშაოები</t>
  </si>
  <si>
    <t>შეკიდული ჭერების მოწყობა თაბაშირმუყაოს ფილებით ლითონის კარკასზე</t>
  </si>
  <si>
    <t>თაბაშირ მუყაოს ფილა ლითონის კარკასით</t>
  </si>
  <si>
    <t>შეკიდული ჭერების მოწყობა მაღალი ხარისხის  პლასტიკატით ლითონის კარკასზე</t>
  </si>
  <si>
    <t>მაღალი ხარისხის პლასტიკატი ლითონის კარკასით</t>
  </si>
  <si>
    <t xml:space="preserve"> ჭერების დამუშავება და შეღებვა წყალემულსიური საღებავით</t>
  </si>
  <si>
    <t>საფითხნი</t>
  </si>
  <si>
    <t>ფასადი</t>
  </si>
  <si>
    <t xml:space="preserve">ფასადის კედლების შელესვა ქვიშა-ცემენტის ხსნარით  </t>
  </si>
  <si>
    <t>ხსნარის ტუმბო 3 კბმ/სთ</t>
  </si>
  <si>
    <t>მანქ/სთ</t>
  </si>
  <si>
    <t>ხსნარი ცემენტის მოსაპირკეთებელი 1.3</t>
  </si>
  <si>
    <t>კბმ</t>
  </si>
  <si>
    <t xml:space="preserve">ფასადის კედლებისა და ფერდოების  შეღებვა ფასადის სილიკონიანი წყალმედეგი საღებავით        </t>
  </si>
  <si>
    <t>საღებავი ფასადის  წყალმედეგი</t>
  </si>
  <si>
    <t>საგრუნტი</t>
  </si>
  <si>
    <t>პანდუსის  მოწყობა ბ25 ბეტონით</t>
  </si>
  <si>
    <t>სხვა მანქანები</t>
  </si>
  <si>
    <t xml:space="preserve">ბეტონი მ25 </t>
  </si>
  <si>
    <t>ფარი ყალიბის</t>
  </si>
  <si>
    <t>ხის ფიცარი</t>
  </si>
  <si>
    <t>ლურსმანი</t>
  </si>
  <si>
    <t>ბეტონის არმირება</t>
  </si>
  <si>
    <t>ტნ</t>
  </si>
  <si>
    <t>არმატურა ა-III დ-16</t>
  </si>
  <si>
    <t>ლითონის მოაჯირზე ხის სახელურის მოწყობა მაგარი ჯიშის</t>
  </si>
  <si>
    <t>სახელური მაგარი ჯიშის</t>
  </si>
  <si>
    <t xml:space="preserve">  ლითონის მოაჯირების მოწყობა         </t>
  </si>
  <si>
    <t>მანქანა მექანიზმები</t>
  </si>
  <si>
    <t>მილი კვადრატები 50*50*3</t>
  </si>
  <si>
    <t xml:space="preserve">მილი კვადრატები( 50*30*,2)     </t>
  </si>
  <si>
    <t>ელექტროდი</t>
  </si>
  <si>
    <t>ლითონის დეტალების  შეღებვა  ზეთოვანი საღებავით</t>
  </si>
  <si>
    <t xml:space="preserve">ზეთოვანი საღებავი </t>
  </si>
  <si>
    <t>ოლიფა</t>
  </si>
  <si>
    <t>არსებულ კარკასზე პროფილირებული თუნუქის სახურავის მოწყობა კიბის უჯრედზე</t>
  </si>
  <si>
    <t>პროფილირებული თუნუქი 0 55 მმ</t>
  </si>
  <si>
    <t>სჭვალი</t>
  </si>
  <si>
    <t>ცალი</t>
  </si>
  <si>
    <t>ინვენტარული ხარაჩოების მოწყობა და დაშლა</t>
  </si>
  <si>
    <t>ხარაჩოს ლითონის დეტალები</t>
  </si>
  <si>
    <t>ტ</t>
  </si>
  <si>
    <t>ხარაჩოს ხის დეტალები</t>
  </si>
  <si>
    <t>ხის ფენილი</t>
  </si>
  <si>
    <t xml:space="preserve"> სამშენებლო რესურსების მიხედვით პირდაპირი დანახარჯების ჯამი</t>
  </si>
  <si>
    <t xml:space="preserve">             შრომითი რესურსები</t>
  </si>
  <si>
    <t>მატერიალური რესურსები</t>
  </si>
  <si>
    <t>სატრანსპორტო ხარჯი</t>
  </si>
  <si>
    <t>ჯამი</t>
  </si>
  <si>
    <t>ზედდებული ხარჯი</t>
  </si>
  <si>
    <t>გეგმიური მოგება</t>
  </si>
  <si>
    <t>%</t>
  </si>
  <si>
    <t>ლოკალურ-რესურსული  ხარჯთაღრიცხვა #1/2</t>
  </si>
  <si>
    <t xml:space="preserve">შიგა წყალსადენზე და კანალიზაციაზე </t>
  </si>
  <si>
    <t xml:space="preserve"> საბავშვო ფაიანსის პირსაბანების მოწყობა </t>
  </si>
  <si>
    <t>კომპლ</t>
  </si>
  <si>
    <t>პირსაბანი ფაიანსის საბავშვო</t>
  </si>
  <si>
    <t xml:space="preserve"> საბავშვო უნიტაზის მოწყობა </t>
  </si>
  <si>
    <t>უნიტაზი ფაიანსის საბავშვო</t>
  </si>
  <si>
    <t xml:space="preserve">ადმინისტრაციისათვის პირსაბანის  მოწყობა </t>
  </si>
  <si>
    <t xml:space="preserve">პირსაბანი  </t>
  </si>
  <si>
    <t xml:space="preserve">ადმინისტრაციისათვის უნიტაზების  მოწყობა </t>
  </si>
  <si>
    <t xml:space="preserve">უნიტაზი  </t>
  </si>
  <si>
    <t>დასადგამი პადონის მონტაჟი</t>
  </si>
  <si>
    <t>კომპ</t>
  </si>
  <si>
    <t>სხვამანქანა</t>
  </si>
  <si>
    <t>ონკანი</t>
  </si>
  <si>
    <t>პადონი</t>
  </si>
  <si>
    <t>ორსექციანი სარეცხელას მონტაჟი</t>
  </si>
  <si>
    <t>სარეცხელა უჟანგავი</t>
  </si>
  <si>
    <t>წყალშემრევი ხელსაბანებისათვის</t>
  </si>
  <si>
    <t>წყალშემრევი</t>
  </si>
  <si>
    <t>50 მმ-ნი წყალსადენის პოლიეთილენის მილების დაერთება ცენტრალურ  ქსელთან</t>
  </si>
  <si>
    <t>პოლუეთილენის წყალსადენის მილი დ-50 მმ</t>
  </si>
  <si>
    <t>20 მმ-ნი წყალსადენის პოლიეთილენის მილების დაერთება არსებულ ქსელთან</t>
  </si>
  <si>
    <t>მილი, დ-20მმ</t>
  </si>
  <si>
    <t>50 მმ-ნი კანალიზაციის პლასტმასის მილების მოწყობა</t>
  </si>
  <si>
    <t>მილი, დ-50მმ</t>
  </si>
  <si>
    <t>100 მმ-ნი კანალიზაციის პლასტმასის მილების მოწყობა</t>
  </si>
  <si>
    <t>მილი, დ-100 მმ სქელკედლიანი</t>
  </si>
  <si>
    <t>პლასტმასის ფასონური ნაწილები</t>
  </si>
  <si>
    <t>10 ც.</t>
  </si>
  <si>
    <t>ფასონური ნაწილები</t>
  </si>
  <si>
    <t>თუჯის  ტრაპის  მონტაჟი</t>
  </si>
  <si>
    <t>თუჯის  ტრაპი</t>
  </si>
  <si>
    <t>წყლის ვენტილების მონტაჟი დ20</t>
  </si>
  <si>
    <t xml:space="preserve">      შრომითი რესურსები</t>
  </si>
  <si>
    <t xml:space="preserve">            მატერიალური რესურსები</t>
  </si>
  <si>
    <t>ზედნადები ხარჯები</t>
  </si>
  <si>
    <t xml:space="preserve">სახარჯთაღრიცხვო მოგება </t>
  </si>
  <si>
    <t>ლოკალური ხარჯთაღრიცხვა  #1/3</t>
  </si>
  <si>
    <t>ელ.სამონტაჟო სამუშაოები</t>
  </si>
  <si>
    <t>განზ.ერთეულზე</t>
  </si>
  <si>
    <t>ღირებულება</t>
  </si>
  <si>
    <t>ერთ.
ფასი</t>
  </si>
  <si>
    <t xml:space="preserve"> კაბელის მონტაჟი </t>
  </si>
  <si>
    <t>3X2,5 კაბელი</t>
  </si>
  <si>
    <t>3X1,5 კაბელი</t>
  </si>
  <si>
    <t xml:space="preserve"> ორპოლუსიანი  როზეტის მონტაჟი  დამიწების კონტაქტით</t>
  </si>
  <si>
    <t xml:space="preserve">ც </t>
  </si>
  <si>
    <t>როზეტი  დამიწების კონტაქტი</t>
  </si>
  <si>
    <t>ერთპოლუსიანი გამომრთველი</t>
  </si>
  <si>
    <t>ჩამრთველი</t>
  </si>
  <si>
    <t xml:space="preserve">ჭერის სანათების მოწყობა </t>
  </si>
  <si>
    <t>ჭერის ბრა ერთნათურიანი</t>
  </si>
  <si>
    <t>გარე განათების ბრა ორნათურიანი</t>
  </si>
  <si>
    <t xml:space="preserve">ჭერის სანათი ეკონათურით </t>
  </si>
  <si>
    <t>ნათურა</t>
  </si>
  <si>
    <t>ავტომატური  ამომრთველის  მონტაჟი</t>
  </si>
  <si>
    <t>შრომის დანახარჯი</t>
  </si>
  <si>
    <t>25 ამპ. ავტომატური ამომრთველი</t>
  </si>
  <si>
    <t xml:space="preserve"> გამწოვი ვენტილატორების მოწყობა </t>
  </si>
  <si>
    <t xml:space="preserve">  გამწოვი ვენტილატორი</t>
  </si>
  <si>
    <t>პლასმასის მილები დ-100 მმ</t>
  </si>
  <si>
    <t>პირდაპირი დანახარჯების ჯამი</t>
  </si>
  <si>
    <t xml:space="preserve"> შრომის დანახარჯები</t>
  </si>
  <si>
    <t>ზედდებული ხარჯი შრომითებიდან</t>
  </si>
  <si>
    <t>ლოკალური ხარჯთაღრიცხვა #1/4</t>
  </si>
  <si>
    <t>ტერიტორიის კეთილმოწყობის სამუშაოები</t>
  </si>
  <si>
    <t>განზ.</t>
  </si>
  <si>
    <t>ნორმ.ერთეულზე</t>
  </si>
  <si>
    <t>ერთ.ფასი</t>
  </si>
  <si>
    <t>ბეტონის სარინელის მოწყობა  (39*0,05) მ3</t>
  </si>
  <si>
    <t>მან/სთ</t>
  </si>
  <si>
    <t>ბეტონი მ200</t>
  </si>
  <si>
    <t>ბეტონის საფუძველის მოწყობა კაუჩუკის საფარის ქვეშ ატრაქციონებისათვის (70*0,06) მ3</t>
  </si>
  <si>
    <t>ბეტონი მ150</t>
  </si>
  <si>
    <t>ბეტონის ბორდიურების მოწყობა ატრაქციონებთან (34*0,15*0,15) მ3</t>
  </si>
  <si>
    <t>ფიცარი</t>
  </si>
  <si>
    <t xml:space="preserve">კაუჩუკის საფარის მოწყობა ატრაქციონებისათვის  </t>
  </si>
  <si>
    <t>წებო</t>
  </si>
  <si>
    <t xml:space="preserve">კაუჩუკის საფარი სისქით 20 მმ </t>
  </si>
  <si>
    <t>ატრაქციონის მოწყობა</t>
  </si>
  <si>
    <t>ატრაქციონი ცხოველები ორიანი</t>
  </si>
  <si>
    <t>ატრაქციონი აიწონა-დაიწონა</t>
  </si>
  <si>
    <t>კარუსელი ცხოველები</t>
  </si>
  <si>
    <t>ატრაქციონი საქანელა</t>
  </si>
  <si>
    <t>გეგმიური მიგება</t>
  </si>
  <si>
    <t>ლოკალური ხარჯთაღრიცხვა #2/1</t>
  </si>
  <si>
    <t xml:space="preserve"> საქვაბის  სამშენებლო სამუშაოები</t>
  </si>
  <si>
    <t>1</t>
  </si>
  <si>
    <t>გრუნტის დამუშავება ხელით  შენობის და საძირკვლის მოსაწყობად  (21*0,3*0,3) მ3</t>
  </si>
  <si>
    <t>მ 3</t>
  </si>
  <si>
    <t>შენობის  საძირკვლის და ზეძირკვლის  მოწყობა (21*0,6*0,3) მ3</t>
  </si>
  <si>
    <t>ბეტონი მ 200</t>
  </si>
  <si>
    <t>კედლების მოწყობა (სისქით 20 სმ) მცირე საკედლე ბლოკებისაგან (21*2,7*0,2) მ3</t>
  </si>
  <si>
    <t>ცემენტის ხსნარიმ-75</t>
  </si>
  <si>
    <t>მცირე საკედლე ბლოკი   39*19*19 სმ</t>
  </si>
  <si>
    <t xml:space="preserve"> რკ/ბეტონის სარტყლის მოწყობა მ-200</t>
  </si>
  <si>
    <t>კ/სთ</t>
  </si>
  <si>
    <t xml:space="preserve">არმატურა  ა-3 დ-12 მმ </t>
  </si>
  <si>
    <t>გ.მ.</t>
  </si>
  <si>
    <t>დახერხილი მასალა</t>
  </si>
  <si>
    <t>სამშენებლო ჭანჭიკი</t>
  </si>
  <si>
    <t>გლინულა</t>
  </si>
  <si>
    <t xml:space="preserve">ბათქაშის მოწყობა   კედლებზე ცემენტის ხსნარით    </t>
  </si>
  <si>
    <t>ხსნარტუმბო 1მ3/სთ</t>
  </si>
  <si>
    <t>ცემენტის ხსნარი 1/3</t>
  </si>
  <si>
    <t>7</t>
  </si>
  <si>
    <t>ცემენტის მჭიმის მოწყობა იატაკებზე 3 სმ სისქით</t>
  </si>
  <si>
    <t>ცემენტის ხსნარი მსუბუქი ბეტონიმ100</t>
  </si>
  <si>
    <t>8</t>
  </si>
  <si>
    <t>მეტალოპლასმასის   კარის მოწყობა</t>
  </si>
  <si>
    <t>კარის ღირებულება</t>
  </si>
  <si>
    <t>9</t>
  </si>
  <si>
    <t>მეტალოპლასტმასის ფანჯრის ბლოკების შეძენა და მონტაჟი</t>
  </si>
  <si>
    <t>მეტალოპლასტმასის ფანჯრის ბლოკი თეთრი,5,2 სმ სისქით</t>
  </si>
  <si>
    <t>სხვა მასალაs</t>
  </si>
  <si>
    <t>10</t>
  </si>
  <si>
    <t>გადახურვის ხის ელემენტების მოწყობა</t>
  </si>
  <si>
    <t>ხის მასალა (მაუერლატი,დგარი,კოჭი,განივი)</t>
  </si>
  <si>
    <t>პასტა ანტისეპტიკური</t>
  </si>
  <si>
    <t>ტოლი</t>
  </si>
  <si>
    <t>ნაჭედი სამშენებლო</t>
  </si>
  <si>
    <t>სამშენებლო ლურსმანი</t>
  </si>
  <si>
    <t>11</t>
  </si>
  <si>
    <t xml:space="preserve">სახურავის მოწყობა ფერადი ფროპილირებული თუნუქით  </t>
  </si>
  <si>
    <t>ფერადი ფროპილირებული თუნუქი 0.5მმ</t>
  </si>
  <si>
    <t>ლითონის ფურცელი  ბტყელი ფერადი</t>
  </si>
  <si>
    <t>12</t>
  </si>
  <si>
    <t>სახურავის ბურულის ხის კონსტრუქციების ცეცხლდაცვა</t>
  </si>
  <si>
    <t>კვ.მ.</t>
  </si>
  <si>
    <t>ცეცხლდამცავი ხსნარი</t>
  </si>
  <si>
    <t>13</t>
  </si>
  <si>
    <t>სახურავის ბურულის ხის კონსტრუქციების დამუშავება ანტისეპტიკური ხსნარით</t>
  </si>
  <si>
    <t>ანსტისეპტიკური ხსნარი</t>
  </si>
  <si>
    <t>14</t>
  </si>
  <si>
    <t xml:space="preserve">ჭერზე პლასტიკატის აკვრა   </t>
  </si>
  <si>
    <t>100მ2</t>
  </si>
  <si>
    <t>ხე-მასალა შავი პოლი</t>
  </si>
  <si>
    <t>ლურსმანი სამშენებლო</t>
  </si>
  <si>
    <t>პლასტიკატი</t>
  </si>
  <si>
    <t>გამწოვი ვენტილიატორის მონტაჟი დ-150</t>
  </si>
  <si>
    <t>მატერიალური ხარჯები და მანქანები</t>
  </si>
  <si>
    <t>სატრანსპორტო ხარჯები</t>
  </si>
  <si>
    <t xml:space="preserve">ზედნადები ხარჯები </t>
  </si>
  <si>
    <t xml:space="preserve">გეგმიური დაგროვება </t>
  </si>
  <si>
    <t>ლოკალური ხარჯთაღრიცხვა #2/2</t>
  </si>
  <si>
    <t>სახარჯთაღრიცხვო ღირებულება</t>
  </si>
  <si>
    <t>შიფრი</t>
  </si>
  <si>
    <t>სამუშაოების დასახელება</t>
  </si>
  <si>
    <t>განზ.ერთ.</t>
  </si>
  <si>
    <t>განზ.. ერთეულზე</t>
  </si>
  <si>
    <t>3X2,5 სადენი მონტაჟი</t>
  </si>
  <si>
    <t>შრომის დანახარჯები</t>
  </si>
  <si>
    <t>3X1.5სადენი მონტაჟი</t>
  </si>
  <si>
    <t>3X1.5კაბელი</t>
  </si>
  <si>
    <t>სხვადასხვა მასალები</t>
  </si>
  <si>
    <t>ერთპოლუსიანი გამომრთველის მონტაჟი</t>
  </si>
  <si>
    <t xml:space="preserve"> შტეპსელური  როზეტის მონტაჟი დამიწების კონტურით</t>
  </si>
  <si>
    <t>როზეტი დამიწების კონტურით</t>
  </si>
  <si>
    <t>ჭერის სანათების მონტაჟი ვარვარა ნათურით</t>
  </si>
  <si>
    <t>ჭერის სანათი</t>
  </si>
  <si>
    <t>გამანაწილებელი კოლოფების მონტაჟი როზეტებისა და გამომრთველებისათვის</t>
  </si>
  <si>
    <t xml:space="preserve"> კოლოფები როზეტებისა და გამომრთველებისათვის</t>
  </si>
  <si>
    <t>მათ.შორის შრომის დანახარჯები</t>
  </si>
  <si>
    <t>ზედნადები ხარჯები შრ.დანახარჯებიდან %</t>
  </si>
  <si>
    <t>გეგმიური დაგროვება %</t>
  </si>
  <si>
    <t xml:space="preserve">ბაღის შენობის გათბობა   </t>
  </si>
  <si>
    <t>ლოკალური ხარჯთარრიცხვა  #2/3</t>
  </si>
  <si>
    <t>#</t>
  </si>
  <si>
    <t>სამუსაოების და დანახარჯების  ჩამონათვალი</t>
  </si>
  <si>
    <t>განზომილების ერტეული</t>
  </si>
  <si>
    <t>საპროექტო მონაცემზე</t>
  </si>
  <si>
    <t>ჯამი სულ</t>
  </si>
  <si>
    <t>1.</t>
  </si>
  <si>
    <t>ქვაბის მონტაჟი</t>
  </si>
  <si>
    <t>კომპ.</t>
  </si>
  <si>
    <t>კედელზე დასაკიდი გათბობის ქვაბი სიმძლავრით 85კვტ/სთ</t>
  </si>
  <si>
    <t>მარეგულირებელი ფილტრის მონტაჟი</t>
  </si>
  <si>
    <t>მარეგულირებელი ფილტრი</t>
  </si>
  <si>
    <t>გრძ.მ.</t>
  </si>
  <si>
    <t>ქვაბის მკვებავი წყალსადენის მოწყობა d50 მმ-იანი მილით</t>
  </si>
  <si>
    <t>d50მმ-იანი ფოლადის  მილი სისქით 3მმ.</t>
  </si>
  <si>
    <r>
      <t>მილები 20 მმ</t>
    </r>
    <r>
      <rPr>
        <b/>
        <sz val="11"/>
        <color indexed="8"/>
        <rFont val="AcadNusx"/>
      </rPr>
      <t xml:space="preserve"> folgiani cxeli wylis</t>
    </r>
  </si>
  <si>
    <t>მილები 20 მმ ფოლგიანი</t>
  </si>
  <si>
    <t>გრ.მ</t>
  </si>
  <si>
    <t xml:space="preserve">სპეციალური ვენტილების მონტაჟი რადიატორებთან </t>
  </si>
  <si>
    <t>სპეციალური ვენტილები</t>
  </si>
  <si>
    <t>პლასტმასის ფასონური ნაწილების მონტაჟი</t>
  </si>
  <si>
    <t>10ცალი</t>
  </si>
  <si>
    <t>ხვრეტების გამოტეხვა ბეტონის კედლებში</t>
  </si>
  <si>
    <t xml:space="preserve">გრძივი პანელური რადიატორების მონტაჟი </t>
  </si>
  <si>
    <t>პანელური რადიატორები (0,5*0,6) მ</t>
  </si>
  <si>
    <t>პანელური რადიატორები (1,0*0,6) მ</t>
  </si>
  <si>
    <t>პანელური რადიატორები (0,8*0,6) მ</t>
  </si>
  <si>
    <t xml:space="preserve">ხვრელების ამოვსება ბეტონით </t>
  </si>
  <si>
    <t>ბეტონი - Б-15</t>
  </si>
  <si>
    <t>უკუსარქველის მონტაჟი</t>
  </si>
  <si>
    <t>უკუსარქველი</t>
  </si>
  <si>
    <t xml:space="preserve"> სისტემისა და ელემენტების გარეცხვა ,გამოცდა და გაშვება</t>
  </si>
  <si>
    <t>100მ.</t>
  </si>
  <si>
    <t>წყალი</t>
  </si>
  <si>
    <t>გაზის მიყვანა და  დაერთება მრიცხველიდან საქვაბემდე</t>
  </si>
  <si>
    <t>გაზის მილი დ-32 მმ</t>
  </si>
  <si>
    <t>ლოკალურ-რესურსული უწყისის ჯამი</t>
  </si>
  <si>
    <t>შრომითი რესურსები</t>
  </si>
  <si>
    <t>გეგმიური დაგროვება</t>
  </si>
  <si>
    <t xml:space="preserve">რეზერვი გაუთვალისწინებელ სამუშაოებზე3 % </t>
  </si>
  <si>
    <t>დღგ 18%</t>
  </si>
  <si>
    <t>სულ  ჯამი</t>
  </si>
  <si>
    <t>სოფელ ახალსამგორში საბავშვო ბაღის  სარეაბილიტაციო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</si>
</sst>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"/>
    <numFmt numFmtId="166" formatCode="0.0000"/>
    <numFmt numFmtId="167" formatCode="#,##0.0"/>
    <numFmt numFmtId="168" formatCode="#,##0.000"/>
    <numFmt numFmtId="169" formatCode="#,##0.0000"/>
    <numFmt numFmtId="170" formatCode="#,##0.00000"/>
  </numFmts>
  <fonts count="60">
    <font>
      <sz val="11"/>
      <color theme="1"/>
      <name val="Calibri"/>
      <family val="2"/>
      <scheme val="minor"/>
    </font>
    <font>
      <sz val="10"/>
      <name val="Sylfaen"/>
      <family val="1"/>
    </font>
    <font>
      <sz val="10"/>
      <name val="Sylfaen"/>
      <family val="1"/>
      <charset val="204"/>
    </font>
    <font>
      <b/>
      <sz val="11"/>
      <color rgb="FFFF0000"/>
      <name val="Sylfaen"/>
      <family val="1"/>
    </font>
    <font>
      <b/>
      <sz val="10"/>
      <name val="Sylfaen"/>
      <family val="1"/>
      <charset val="204"/>
    </font>
    <font>
      <b/>
      <sz val="9"/>
      <name val="Sylfaen"/>
      <family val="1"/>
      <charset val="204"/>
    </font>
    <font>
      <sz val="8"/>
      <name val="Sylfaen"/>
      <family val="1"/>
      <charset val="204"/>
    </font>
    <font>
      <sz val="9"/>
      <name val="Sylfaen"/>
      <family val="1"/>
      <charset val="204"/>
    </font>
    <font>
      <b/>
      <sz val="8"/>
      <name val="Sylfaen"/>
      <family val="1"/>
      <charset val="204"/>
    </font>
    <font>
      <b/>
      <sz val="8"/>
      <name val="Sylfaen"/>
      <family val="1"/>
    </font>
    <font>
      <b/>
      <sz val="10"/>
      <name val="Sylfaen"/>
      <family val="1"/>
    </font>
    <font>
      <b/>
      <sz val="9"/>
      <name val="Sylfaen"/>
      <family val="1"/>
    </font>
    <font>
      <sz val="10"/>
      <name val="Arial Cyr"/>
      <family val="2"/>
      <charset val="204"/>
    </font>
    <font>
      <b/>
      <u/>
      <sz val="11"/>
      <color rgb="FFFF0000"/>
      <name val="Sylfaen"/>
      <family val="1"/>
      <charset val="204"/>
    </font>
    <font>
      <sz val="10"/>
      <name val="Arial"/>
      <family val="2"/>
    </font>
    <font>
      <b/>
      <sz val="11"/>
      <name val="Sylfaen"/>
      <family val="1"/>
      <charset val="204"/>
    </font>
    <font>
      <b/>
      <sz val="11"/>
      <color rgb="FFFF0000"/>
      <name val="Sylfaen"/>
      <family val="1"/>
      <charset val="204"/>
    </font>
    <font>
      <sz val="10"/>
      <name val="Arial"/>
      <family val="2"/>
      <charset val="204"/>
    </font>
    <font>
      <b/>
      <i/>
      <sz val="10"/>
      <color rgb="FFFF0000"/>
      <name val="Sylfaen"/>
      <family val="1"/>
      <charset val="204"/>
    </font>
    <font>
      <b/>
      <i/>
      <u/>
      <sz val="10"/>
      <color rgb="FFFF0000"/>
      <name val="Sylfaen"/>
      <family val="1"/>
      <charset val="204"/>
    </font>
    <font>
      <b/>
      <sz val="10"/>
      <name val="Arial"/>
      <family val="2"/>
    </font>
    <font>
      <sz val="11"/>
      <name val="Sylfaen"/>
      <family val="1"/>
      <charset val="204"/>
    </font>
    <font>
      <b/>
      <sz val="10"/>
      <color rgb="FFFF0000"/>
      <name val="Sylfaen"/>
      <family val="1"/>
    </font>
    <font>
      <b/>
      <sz val="8"/>
      <name val="Sylfaen"/>
      <family val="1"/>
      <charset val="1"/>
    </font>
    <font>
      <sz val="8"/>
      <name val="Sylfaen"/>
      <family val="1"/>
      <charset val="1"/>
    </font>
    <font>
      <sz val="8"/>
      <name val="Sylfaen"/>
      <family val="1"/>
    </font>
    <font>
      <sz val="12"/>
      <name val="Sylfaen"/>
      <family val="1"/>
      <charset val="204"/>
    </font>
    <font>
      <b/>
      <sz val="12"/>
      <color rgb="FFFF0000"/>
      <name val="Sylfaen"/>
      <family val="1"/>
    </font>
    <font>
      <b/>
      <sz val="10"/>
      <name val="Sylfaen"/>
      <family val="1"/>
      <charset val="1"/>
    </font>
    <font>
      <b/>
      <sz val="10"/>
      <name val="Arial"/>
      <family val="2"/>
      <charset val="1"/>
    </font>
    <font>
      <b/>
      <sz val="11"/>
      <name val="Sylfaen"/>
      <family val="1"/>
      <charset val="1"/>
    </font>
    <font>
      <b/>
      <sz val="12"/>
      <name val="Sylfaen"/>
      <family val="1"/>
      <charset val="204"/>
    </font>
    <font>
      <b/>
      <i/>
      <sz val="12"/>
      <color rgb="FFFF0000"/>
      <name val="Sylfaen"/>
      <family val="1"/>
    </font>
    <font>
      <b/>
      <sz val="9"/>
      <name val="Sylfaen"/>
      <family val="1"/>
      <charset val="1"/>
    </font>
    <font>
      <b/>
      <sz val="11"/>
      <color indexed="8"/>
      <name val="AcadNusx"/>
    </font>
    <font>
      <sz val="10"/>
      <name val="AcadNusx"/>
    </font>
    <font>
      <sz val="9"/>
      <name val="Arial"/>
      <family val="2"/>
      <charset val="204"/>
    </font>
    <font>
      <b/>
      <sz val="9"/>
      <name val="_! Kolhety"/>
      <family val="2"/>
      <charset val="1"/>
    </font>
    <font>
      <b/>
      <sz val="9"/>
      <name val="AcadNusx"/>
    </font>
    <font>
      <sz val="8"/>
      <name val="_! Kolhety"/>
      <family val="2"/>
      <charset val="1"/>
    </font>
    <font>
      <sz val="8"/>
      <name val="AcadNusx"/>
    </font>
    <font>
      <b/>
      <sz val="11"/>
      <name val="Sylfaen"/>
      <family val="1"/>
    </font>
    <font>
      <b/>
      <sz val="12"/>
      <name val="Sylfaen"/>
      <family val="1"/>
    </font>
    <font>
      <b/>
      <u/>
      <sz val="10"/>
      <name val="Sylfaen"/>
      <family val="1"/>
      <charset val="1"/>
    </font>
    <font>
      <sz val="9"/>
      <color indexed="8"/>
      <name val="Sylfaen"/>
      <family val="1"/>
      <charset val="204"/>
    </font>
    <font>
      <b/>
      <sz val="14"/>
      <name val="Sylfaen"/>
      <family val="1"/>
    </font>
    <font>
      <sz val="9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color indexed="8"/>
      <name val="Sylfaen"/>
      <family val="1"/>
      <charset val="204"/>
    </font>
    <font>
      <b/>
      <sz val="10"/>
      <color indexed="8"/>
      <name val="Sylfaen"/>
      <family val="1"/>
      <charset val="204"/>
    </font>
    <font>
      <b/>
      <sz val="8"/>
      <color indexed="8"/>
      <name val="Sylfaen"/>
      <family val="1"/>
      <charset val="1"/>
    </font>
    <font>
      <sz val="8"/>
      <color indexed="8"/>
      <name val="Sylfaen"/>
      <family val="1"/>
      <charset val="1"/>
    </font>
    <font>
      <sz val="8"/>
      <color indexed="8"/>
      <name val="Sylfaen"/>
      <family val="1"/>
      <charset val="204"/>
    </font>
    <font>
      <b/>
      <sz val="8"/>
      <name val="Arial"/>
      <family val="2"/>
      <charset val="1"/>
    </font>
    <font>
      <sz val="8"/>
      <color indexed="8"/>
      <name val="Sylfaen"/>
      <family val="1"/>
    </font>
    <font>
      <sz val="10"/>
      <color indexed="8"/>
      <name val="Sylfaen"/>
      <family val="1"/>
    </font>
    <font>
      <b/>
      <sz val="8"/>
      <color indexed="8"/>
      <name val="Sylfaen"/>
      <family val="1"/>
      <charset val="204"/>
    </font>
    <font>
      <b/>
      <sz val="10"/>
      <color indexed="8"/>
      <name val="Sylfaen"/>
      <family val="1"/>
    </font>
    <font>
      <b/>
      <sz val="8"/>
      <color indexed="8"/>
      <name val="Sylfaen"/>
      <family val="1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2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3"/>
      </left>
      <right/>
      <top/>
      <bottom style="medium">
        <color indexed="63"/>
      </bottom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</borders>
  <cellStyleXfs count="4">
    <xf numFmtId="0" fontId="0" fillId="0" borderId="0"/>
    <xf numFmtId="0" fontId="12" fillId="0" borderId="0"/>
    <xf numFmtId="0" fontId="14" fillId="0" borderId="0"/>
    <xf numFmtId="0" fontId="17" fillId="0" borderId="0"/>
  </cellStyleXfs>
  <cellXfs count="476">
    <xf numFmtId="0" fontId="0" fillId="0" borderId="0" xfId="0"/>
    <xf numFmtId="0" fontId="2" fillId="0" borderId="0" xfId="0" applyFont="1"/>
    <xf numFmtId="0" fontId="7" fillId="0" borderId="5" xfId="0" applyFont="1" applyFill="1" applyBorder="1" applyAlignment="1">
      <alignment horizontal="center" vertical="center" textRotation="90" wrapText="1"/>
    </xf>
    <xf numFmtId="2" fontId="7" fillId="0" borderId="5" xfId="0" applyNumberFormat="1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 vertical="center" wrapText="1"/>
    </xf>
    <xf numFmtId="1" fontId="8" fillId="3" borderId="5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166" fontId="7" fillId="0" borderId="5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166" fontId="11" fillId="4" borderId="5" xfId="0" applyNumberFormat="1" applyFont="1" applyFill="1" applyBorder="1" applyAlignment="1">
      <alignment horizontal="center" vertical="center" wrapText="1"/>
    </xf>
    <xf numFmtId="4" fontId="11" fillId="4" borderId="5" xfId="0" applyNumberFormat="1" applyFont="1" applyFill="1" applyBorder="1" applyAlignment="1">
      <alignment horizontal="center" vertical="center" wrapText="1"/>
    </xf>
    <xf numFmtId="2" fontId="11" fillId="4" borderId="5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167" fontId="5" fillId="3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168" fontId="7" fillId="0" borderId="5" xfId="0" applyNumberFormat="1" applyFont="1" applyFill="1" applyBorder="1" applyAlignment="1">
      <alignment horizontal="center" vertical="center" wrapText="1"/>
    </xf>
    <xf numFmtId="169" fontId="7" fillId="0" borderId="5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15" fillId="3" borderId="5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/>
    </xf>
    <xf numFmtId="2" fontId="5" fillId="3" borderId="5" xfId="2" applyNumberFormat="1" applyFont="1" applyFill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/>
    </xf>
    <xf numFmtId="2" fontId="7" fillId="5" borderId="5" xfId="2" applyNumberFormat="1" applyFont="1" applyFill="1" applyBorder="1" applyAlignment="1">
      <alignment horizontal="center" vertical="center" wrapText="1"/>
    </xf>
    <xf numFmtId="165" fontId="7" fillId="0" borderId="5" xfId="2" applyNumberFormat="1" applyFont="1" applyBorder="1" applyAlignment="1">
      <alignment horizontal="center" vertical="center"/>
    </xf>
    <xf numFmtId="0" fontId="11" fillId="4" borderId="5" xfId="2" applyFont="1" applyFill="1" applyBorder="1" applyAlignment="1">
      <alignment horizontal="center" vertical="center" wrapText="1"/>
    </xf>
    <xf numFmtId="165" fontId="11" fillId="4" borderId="5" xfId="2" applyNumberFormat="1" applyFont="1" applyFill="1" applyBorder="1" applyAlignment="1">
      <alignment horizontal="center" vertical="center"/>
    </xf>
    <xf numFmtId="2" fontId="11" fillId="6" borderId="5" xfId="2" applyNumberFormat="1" applyFont="1" applyFill="1" applyBorder="1" applyAlignment="1">
      <alignment horizontal="center" vertical="center" wrapText="1"/>
    </xf>
    <xf numFmtId="2" fontId="7" fillId="0" borderId="5" xfId="2" applyNumberFormat="1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 vertical="center" wrapText="1"/>
    </xf>
    <xf numFmtId="2" fontId="11" fillId="4" borderId="5" xfId="2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3" fontId="5" fillId="4" borderId="5" xfId="0" applyNumberFormat="1" applyFont="1" applyFill="1" applyBorder="1" applyAlignment="1">
      <alignment horizontal="center" vertical="center" wrapText="1"/>
    </xf>
    <xf numFmtId="0" fontId="5" fillId="4" borderId="5" xfId="0" applyNumberFormat="1" applyFont="1" applyFill="1" applyBorder="1" applyAlignment="1">
      <alignment horizontal="center" vertical="center" wrapText="1"/>
    </xf>
    <xf numFmtId="1" fontId="8" fillId="4" borderId="5" xfId="0" applyNumberFormat="1" applyFont="1" applyFill="1" applyBorder="1" applyAlignment="1">
      <alignment horizontal="center" vertical="center" wrapText="1"/>
    </xf>
    <xf numFmtId="0" fontId="10" fillId="3" borderId="5" xfId="2" applyFont="1" applyFill="1" applyBorder="1" applyAlignment="1">
      <alignment horizontal="center" vertical="center" wrapText="1"/>
    </xf>
    <xf numFmtId="4" fontId="5" fillId="3" borderId="5" xfId="2" applyNumberFormat="1" applyFont="1" applyFill="1" applyBorder="1" applyAlignment="1">
      <alignment horizontal="center" vertical="center" wrapText="1"/>
    </xf>
    <xf numFmtId="165" fontId="7" fillId="3" borderId="5" xfId="2" applyNumberFormat="1" applyFont="1" applyFill="1" applyBorder="1" applyAlignment="1">
      <alignment horizontal="center" vertical="center" wrapText="1"/>
    </xf>
    <xf numFmtId="2" fontId="7" fillId="0" borderId="5" xfId="2" applyNumberFormat="1" applyFont="1" applyBorder="1" applyAlignment="1">
      <alignment horizontal="center" vertical="center" wrapText="1"/>
    </xf>
    <xf numFmtId="165" fontId="7" fillId="0" borderId="5" xfId="2" applyNumberFormat="1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165" fontId="5" fillId="3" borderId="5" xfId="2" applyNumberFormat="1" applyFont="1" applyFill="1" applyBorder="1" applyAlignment="1">
      <alignment horizontal="center" vertical="center" wrapText="1"/>
    </xf>
    <xf numFmtId="164" fontId="7" fillId="0" borderId="5" xfId="2" applyNumberFormat="1" applyFont="1" applyBorder="1" applyAlignment="1">
      <alignment horizontal="center" vertical="center" wrapText="1"/>
    </xf>
    <xf numFmtId="0" fontId="17" fillId="0" borderId="0" xfId="3"/>
    <xf numFmtId="165" fontId="7" fillId="0" borderId="5" xfId="0" applyNumberFormat="1" applyFont="1" applyFill="1" applyBorder="1" applyAlignment="1">
      <alignment horizontal="center" vertical="center" wrapText="1"/>
    </xf>
    <xf numFmtId="167" fontId="5" fillId="4" borderId="5" xfId="0" applyNumberFormat="1" applyFont="1" applyFill="1" applyBorder="1" applyAlignment="1">
      <alignment horizontal="center" vertical="center" wrapText="1"/>
    </xf>
    <xf numFmtId="165" fontId="5" fillId="3" borderId="5" xfId="2" applyNumberFormat="1" applyFont="1" applyFill="1" applyBorder="1" applyAlignment="1">
      <alignment horizontal="center" vertical="center"/>
    </xf>
    <xf numFmtId="4" fontId="7" fillId="3" borderId="5" xfId="0" applyNumberFormat="1" applyFont="1" applyFill="1" applyBorder="1" applyAlignment="1">
      <alignment horizontal="center" vertical="center" wrapText="1"/>
    </xf>
    <xf numFmtId="167" fontId="7" fillId="0" borderId="5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4" fontId="7" fillId="4" borderId="5" xfId="0" applyNumberFormat="1" applyFont="1" applyFill="1" applyBorder="1" applyAlignment="1">
      <alignment horizontal="center" vertical="center" wrapText="1"/>
    </xf>
    <xf numFmtId="169" fontId="7" fillId="4" borderId="5" xfId="0" applyNumberFormat="1" applyFont="1" applyFill="1" applyBorder="1" applyAlignment="1">
      <alignment horizontal="center" vertical="center" wrapText="1"/>
    </xf>
    <xf numFmtId="0" fontId="2" fillId="4" borderId="0" xfId="0" applyFont="1" applyFill="1"/>
    <xf numFmtId="0" fontId="7" fillId="7" borderId="5" xfId="2" applyFont="1" applyFill="1" applyBorder="1" applyAlignment="1">
      <alignment horizontal="center" vertical="center" wrapText="1"/>
    </xf>
    <xf numFmtId="167" fontId="7" fillId="7" borderId="5" xfId="2" applyNumberFormat="1" applyFont="1" applyFill="1" applyBorder="1" applyAlignment="1">
      <alignment horizontal="center" vertical="center" wrapText="1"/>
    </xf>
    <xf numFmtId="165" fontId="7" fillId="7" borderId="5" xfId="2" applyNumberFormat="1" applyFont="1" applyFill="1" applyBorder="1" applyAlignment="1">
      <alignment horizontal="center" vertical="center" wrapText="1"/>
    </xf>
    <xf numFmtId="2" fontId="7" fillId="7" borderId="5" xfId="2" applyNumberFormat="1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165" fontId="7" fillId="7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165" fontId="11" fillId="4" borderId="5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168" fontId="11" fillId="4" borderId="5" xfId="0" applyNumberFormat="1" applyFont="1" applyFill="1" applyBorder="1" applyAlignment="1">
      <alignment horizontal="center" vertical="center" wrapText="1"/>
    </xf>
    <xf numFmtId="0" fontId="20" fillId="4" borderId="5" xfId="3" applyFont="1" applyFill="1" applyBorder="1" applyAlignment="1">
      <alignment horizontal="center" vertical="center"/>
    </xf>
    <xf numFmtId="2" fontId="20" fillId="4" borderId="5" xfId="3" applyNumberFormat="1" applyFont="1" applyFill="1" applyBorder="1" applyAlignment="1">
      <alignment horizontal="center" vertical="center"/>
    </xf>
    <xf numFmtId="0" fontId="20" fillId="4" borderId="0" xfId="3" applyFont="1" applyFill="1" applyAlignment="1">
      <alignment horizontal="center" vertical="center"/>
    </xf>
    <xf numFmtId="0" fontId="21" fillId="0" borderId="5" xfId="2" applyFont="1" applyBorder="1" applyAlignment="1">
      <alignment horizontal="center" vertical="center"/>
    </xf>
    <xf numFmtId="2" fontId="7" fillId="7" borderId="5" xfId="2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10" fillId="4" borderId="5" xfId="0" applyNumberFormat="1" applyFont="1" applyFill="1" applyBorder="1" applyAlignment="1">
      <alignment horizontal="center" vertical="center" wrapText="1"/>
    </xf>
    <xf numFmtId="4" fontId="10" fillId="4" borderId="5" xfId="0" applyNumberFormat="1" applyFont="1" applyFill="1" applyBorder="1" applyAlignment="1">
      <alignment horizontal="center" vertical="center" wrapText="1"/>
    </xf>
    <xf numFmtId="2" fontId="10" fillId="4" borderId="5" xfId="0" applyNumberFormat="1" applyFont="1" applyFill="1" applyBorder="1" applyAlignment="1">
      <alignment horizontal="center" vertical="center" wrapText="1"/>
    </xf>
    <xf numFmtId="169" fontId="2" fillId="0" borderId="5" xfId="0" applyNumberFormat="1" applyFont="1" applyFill="1" applyBorder="1" applyAlignment="1">
      <alignment horizontal="center" vertical="center" wrapText="1"/>
    </xf>
    <xf numFmtId="1" fontId="8" fillId="3" borderId="7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8" fontId="7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169" fontId="6" fillId="0" borderId="12" xfId="0" applyNumberFormat="1" applyFont="1" applyFill="1" applyBorder="1" applyAlignment="1">
      <alignment horizontal="center" vertical="center" wrapText="1"/>
    </xf>
    <xf numFmtId="168" fontId="7" fillId="0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170" fontId="6" fillId="0" borderId="1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68" fontId="6" fillId="0" borderId="13" xfId="0" applyNumberFormat="1" applyFont="1" applyFill="1" applyBorder="1" applyAlignment="1">
      <alignment horizontal="center" vertical="center" wrapText="1"/>
    </xf>
    <xf numFmtId="168" fontId="7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2" fontId="7" fillId="7" borderId="5" xfId="0" applyNumberFormat="1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textRotation="90" wrapText="1"/>
    </xf>
    <xf numFmtId="0" fontId="24" fillId="0" borderId="5" xfId="0" applyFont="1" applyBorder="1" applyAlignment="1">
      <alignment horizontal="center" vertical="center" textRotation="90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1" fontId="23" fillId="3" borderId="5" xfId="0" applyNumberFormat="1" applyFont="1" applyFill="1" applyBorder="1" applyAlignment="1">
      <alignment horizontal="center" vertical="center" wrapText="1"/>
    </xf>
    <xf numFmtId="2" fontId="23" fillId="3" borderId="5" xfId="0" applyNumberFormat="1" applyFont="1" applyFill="1" applyBorder="1" applyAlignment="1">
      <alignment horizontal="center" vertical="center" wrapText="1"/>
    </xf>
    <xf numFmtId="2" fontId="24" fillId="0" borderId="5" xfId="0" applyNumberFormat="1" applyFont="1" applyFill="1" applyBorder="1" applyAlignment="1">
      <alignment horizontal="center" vertical="center" wrapText="1"/>
    </xf>
    <xf numFmtId="4" fontId="24" fillId="0" borderId="5" xfId="0" applyNumberFormat="1" applyFont="1" applyFill="1" applyBorder="1" applyAlignment="1">
      <alignment horizontal="center" vertical="center" wrapText="1"/>
    </xf>
    <xf numFmtId="2" fontId="24" fillId="0" borderId="5" xfId="0" applyNumberFormat="1" applyFont="1" applyBorder="1" applyAlignment="1">
      <alignment horizontal="center" vertical="center" wrapText="1"/>
    </xf>
    <xf numFmtId="165" fontId="24" fillId="0" borderId="5" xfId="0" applyNumberFormat="1" applyFont="1" applyFill="1" applyBorder="1" applyAlignment="1">
      <alignment horizontal="center" vertical="center" wrapText="1"/>
    </xf>
    <xf numFmtId="167" fontId="24" fillId="0" borderId="5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1" fontId="23" fillId="3" borderId="15" xfId="0" applyNumberFormat="1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2" fontId="5" fillId="3" borderId="16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167" fontId="24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1" fontId="8" fillId="3" borderId="14" xfId="0" applyNumberFormat="1" applyFont="1" applyFill="1" applyBorder="1" applyAlignment="1">
      <alignment horizontal="center" vertical="center" wrapText="1"/>
    </xf>
    <xf numFmtId="0" fontId="23" fillId="3" borderId="5" xfId="2" applyFont="1" applyFill="1" applyBorder="1" applyAlignment="1">
      <alignment horizontal="center" vertical="center" wrapText="1"/>
    </xf>
    <xf numFmtId="2" fontId="23" fillId="3" borderId="5" xfId="2" applyNumberFormat="1" applyFont="1" applyFill="1" applyBorder="1" applyAlignment="1">
      <alignment horizontal="center" vertical="center" wrapText="1"/>
    </xf>
    <xf numFmtId="165" fontId="23" fillId="3" borderId="5" xfId="2" applyNumberFormat="1" applyFont="1" applyFill="1" applyBorder="1" applyAlignment="1">
      <alignment horizontal="center" vertical="center" wrapText="1"/>
    </xf>
    <xf numFmtId="0" fontId="24" fillId="0" borderId="5" xfId="2" applyFont="1" applyBorder="1" applyAlignment="1">
      <alignment horizontal="center" vertical="center"/>
    </xf>
    <xf numFmtId="0" fontId="24" fillId="0" borderId="5" xfId="2" applyFont="1" applyBorder="1" applyAlignment="1">
      <alignment horizontal="center" vertical="center" wrapText="1"/>
    </xf>
    <xf numFmtId="2" fontId="24" fillId="0" borderId="5" xfId="2" applyNumberFormat="1" applyFont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5" fontId="24" fillId="0" borderId="5" xfId="0" applyNumberFormat="1" applyFont="1" applyBorder="1" applyAlignment="1">
      <alignment horizontal="center" vertical="center" wrapText="1"/>
    </xf>
    <xf numFmtId="4" fontId="23" fillId="3" borderId="5" xfId="0" applyNumberFormat="1" applyFont="1" applyFill="1" applyBorder="1" applyAlignment="1">
      <alignment horizontal="center" vertical="center" wrapText="1"/>
    </xf>
    <xf numFmtId="167" fontId="23" fillId="3" borderId="5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2" fillId="0" borderId="5" xfId="0" applyFont="1" applyBorder="1" applyAlignment="1">
      <alignment horizontal="center" vertical="center" wrapText="1"/>
    </xf>
    <xf numFmtId="2" fontId="24" fillId="5" borderId="5" xfId="0" applyNumberFormat="1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left" vertical="center" wrapText="1"/>
    </xf>
    <xf numFmtId="0" fontId="23" fillId="4" borderId="5" xfId="2" applyFont="1" applyFill="1" applyBorder="1" applyAlignment="1">
      <alignment horizontal="center" vertical="center" wrapText="1"/>
    </xf>
    <xf numFmtId="0" fontId="24" fillId="4" borderId="5" xfId="2" applyFont="1" applyFill="1" applyBorder="1" applyAlignment="1">
      <alignment horizontal="center" vertical="top" wrapText="1"/>
    </xf>
    <xf numFmtId="2" fontId="23" fillId="6" borderId="5" xfId="2" applyNumberFormat="1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2" fontId="23" fillId="6" borderId="5" xfId="0" applyNumberFormat="1" applyFont="1" applyFill="1" applyBorder="1" applyAlignment="1">
      <alignment horizontal="center" vertical="center" wrapText="1"/>
    </xf>
    <xf numFmtId="2" fontId="25" fillId="0" borderId="5" xfId="0" applyNumberFormat="1" applyFont="1" applyFill="1" applyBorder="1" applyAlignment="1">
      <alignment horizontal="center" vertical="center" wrapText="1"/>
    </xf>
    <xf numFmtId="9" fontId="24" fillId="0" borderId="5" xfId="0" applyNumberFormat="1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vertical="center" wrapText="1"/>
    </xf>
    <xf numFmtId="2" fontId="25" fillId="7" borderId="5" xfId="0" applyNumberFormat="1" applyFont="1" applyFill="1" applyBorder="1" applyAlignment="1">
      <alignment horizontal="center" vertical="center" wrapText="1"/>
    </xf>
    <xf numFmtId="2" fontId="23" fillId="4" borderId="5" xfId="0" applyNumberFormat="1" applyFont="1" applyFill="1" applyBorder="1" applyAlignment="1">
      <alignment horizontal="center" vertical="center" wrapText="1"/>
    </xf>
    <xf numFmtId="0" fontId="2" fillId="0" borderId="0" xfId="2" applyFont="1"/>
    <xf numFmtId="0" fontId="26" fillId="0" borderId="0" xfId="2" applyFont="1" applyAlignment="1"/>
    <xf numFmtId="0" fontId="14" fillId="0" borderId="0" xfId="2"/>
    <xf numFmtId="0" fontId="2" fillId="0" borderId="5" xfId="2" applyFont="1" applyBorder="1" applyAlignment="1">
      <alignment horizontal="center" vertical="center" wrapText="1"/>
    </xf>
    <xf numFmtId="0" fontId="28" fillId="3" borderId="5" xfId="2" applyFont="1" applyFill="1" applyBorder="1" applyAlignment="1">
      <alignment horizontal="center" vertical="center"/>
    </xf>
    <xf numFmtId="0" fontId="28" fillId="3" borderId="5" xfId="3" applyFont="1" applyFill="1" applyBorder="1" applyAlignment="1">
      <alignment horizontal="center" vertical="center" wrapText="1"/>
    </xf>
    <xf numFmtId="165" fontId="28" fillId="3" borderId="5" xfId="2" applyNumberFormat="1" applyFont="1" applyFill="1" applyBorder="1" applyAlignment="1">
      <alignment horizontal="center" vertical="center"/>
    </xf>
    <xf numFmtId="2" fontId="28" fillId="3" borderId="5" xfId="2" applyNumberFormat="1" applyFont="1" applyFill="1" applyBorder="1" applyAlignment="1">
      <alignment horizontal="center" vertical="center"/>
    </xf>
    <xf numFmtId="0" fontId="29" fillId="0" borderId="0" xfId="0" applyFont="1"/>
    <xf numFmtId="2" fontId="7" fillId="5" borderId="5" xfId="2" applyNumberFormat="1" applyFont="1" applyFill="1" applyBorder="1" applyAlignment="1">
      <alignment horizontal="center" vertical="center"/>
    </xf>
    <xf numFmtId="0" fontId="7" fillId="0" borderId="5" xfId="3" applyFont="1" applyBorder="1" applyAlignment="1">
      <alignment horizontal="center" vertical="center" wrapText="1"/>
    </xf>
    <xf numFmtId="165" fontId="28" fillId="3" borderId="5" xfId="2" applyNumberFormat="1" applyFont="1" applyFill="1" applyBorder="1" applyAlignment="1">
      <alignment horizontal="center" vertical="center" wrapText="1"/>
    </xf>
    <xf numFmtId="0" fontId="28" fillId="3" borderId="5" xfId="2" applyFont="1" applyFill="1" applyBorder="1" applyAlignment="1">
      <alignment horizontal="center" vertical="center" wrapText="1"/>
    </xf>
    <xf numFmtId="2" fontId="28" fillId="3" borderId="5" xfId="2" applyNumberFormat="1" applyFont="1" applyFill="1" applyBorder="1" applyAlignment="1">
      <alignment horizontal="center" vertical="center" wrapText="1"/>
    </xf>
    <xf numFmtId="1" fontId="7" fillId="0" borderId="5" xfId="2" applyNumberFormat="1" applyFont="1" applyBorder="1" applyAlignment="1">
      <alignment horizontal="center" vertical="center" wrapText="1"/>
    </xf>
    <xf numFmtId="0" fontId="30" fillId="4" borderId="5" xfId="2" applyFont="1" applyFill="1" applyBorder="1" applyAlignment="1">
      <alignment horizontal="center" vertical="center"/>
    </xf>
    <xf numFmtId="0" fontId="28" fillId="6" borderId="5" xfId="2" applyFont="1" applyFill="1" applyBorder="1" applyAlignment="1">
      <alignment horizontal="center" vertical="center"/>
    </xf>
    <xf numFmtId="0" fontId="30" fillId="6" borderId="5" xfId="2" applyFont="1" applyFill="1" applyBorder="1" applyAlignment="1">
      <alignment horizontal="center" vertical="center"/>
    </xf>
    <xf numFmtId="2" fontId="30" fillId="6" borderId="5" xfId="2" applyNumberFormat="1" applyFont="1" applyFill="1" applyBorder="1" applyAlignment="1">
      <alignment horizontal="center" vertical="center"/>
    </xf>
    <xf numFmtId="0" fontId="2" fillId="8" borderId="5" xfId="2" applyFont="1" applyFill="1" applyBorder="1" applyAlignment="1">
      <alignment horizontal="center" vertical="center"/>
    </xf>
    <xf numFmtId="0" fontId="21" fillId="8" borderId="5" xfId="2" applyFont="1" applyFill="1" applyBorder="1" applyAlignment="1">
      <alignment horizontal="center" vertical="center"/>
    </xf>
    <xf numFmtId="2" fontId="21" fillId="8" borderId="5" xfId="2" applyNumberFormat="1" applyFont="1" applyFill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9" fontId="2" fillId="0" borderId="5" xfId="2" applyNumberFormat="1" applyFont="1" applyBorder="1" applyAlignment="1">
      <alignment horizontal="center" vertical="center"/>
    </xf>
    <xf numFmtId="2" fontId="21" fillId="0" borderId="5" xfId="2" applyNumberFormat="1" applyFont="1" applyBorder="1" applyAlignment="1">
      <alignment horizontal="center" vertical="center"/>
    </xf>
    <xf numFmtId="2" fontId="21" fillId="5" borderId="5" xfId="2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5" borderId="5" xfId="0" applyNumberFormat="1" applyFont="1" applyFill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2" fontId="28" fillId="6" borderId="5" xfId="0" applyNumberFormat="1" applyFont="1" applyFill="1" applyBorder="1" applyAlignment="1">
      <alignment horizontal="center" vertical="center"/>
    </xf>
    <xf numFmtId="0" fontId="2" fillId="0" borderId="0" xfId="2" applyFont="1" applyBorder="1"/>
    <xf numFmtId="0" fontId="26" fillId="0" borderId="0" xfId="2" applyFont="1" applyBorder="1" applyAlignment="1"/>
    <xf numFmtId="0" fontId="21" fillId="0" borderId="5" xfId="2" applyFont="1" applyBorder="1" applyAlignment="1">
      <alignment horizontal="center" vertical="center" wrapText="1"/>
    </xf>
    <xf numFmtId="0" fontId="21" fillId="0" borderId="5" xfId="2" applyFont="1" applyBorder="1" applyAlignment="1">
      <alignment horizontal="center"/>
    </xf>
    <xf numFmtId="1" fontId="5" fillId="3" borderId="5" xfId="0" applyNumberFormat="1" applyFont="1" applyFill="1" applyBorder="1" applyAlignment="1">
      <alignment horizontal="center" vertical="center" wrapText="1"/>
    </xf>
    <xf numFmtId="0" fontId="33" fillId="3" borderId="5" xfId="2" applyFont="1" applyFill="1" applyBorder="1" applyAlignment="1">
      <alignment horizontal="center" vertical="center" wrapText="1"/>
    </xf>
    <xf numFmtId="2" fontId="33" fillId="3" borderId="5" xfId="2" applyNumberFormat="1" applyFont="1" applyFill="1" applyBorder="1" applyAlignment="1">
      <alignment horizontal="center" vertical="center" wrapText="1"/>
    </xf>
    <xf numFmtId="165" fontId="33" fillId="3" borderId="5" xfId="2" applyNumberFormat="1" applyFont="1" applyFill="1" applyBorder="1" applyAlignment="1">
      <alignment horizontal="center" vertical="center"/>
    </xf>
    <xf numFmtId="2" fontId="34" fillId="3" borderId="5" xfId="2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wrapText="1"/>
    </xf>
    <xf numFmtId="0" fontId="7" fillId="0" borderId="5" xfId="2" applyFont="1" applyBorder="1" applyAlignment="1">
      <alignment horizontal="center" wrapText="1"/>
    </xf>
    <xf numFmtId="165" fontId="7" fillId="0" borderId="5" xfId="2" applyNumberFormat="1" applyFont="1" applyBorder="1" applyAlignment="1">
      <alignment horizontal="center" wrapText="1"/>
    </xf>
    <xf numFmtId="165" fontId="7" fillId="0" borderId="5" xfId="2" applyNumberFormat="1" applyFont="1" applyBorder="1" applyAlignment="1">
      <alignment horizontal="center"/>
    </xf>
    <xf numFmtId="0" fontId="35" fillId="0" borderId="5" xfId="2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2" fontId="35" fillId="0" borderId="5" xfId="2" applyNumberFormat="1" applyFont="1" applyBorder="1" applyAlignment="1">
      <alignment horizontal="center"/>
    </xf>
    <xf numFmtId="49" fontId="24" fillId="0" borderId="5" xfId="2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wrapText="1"/>
    </xf>
    <xf numFmtId="2" fontId="17" fillId="0" borderId="5" xfId="0" applyNumberFormat="1" applyFont="1" applyBorder="1" applyAlignment="1">
      <alignment horizontal="center"/>
    </xf>
    <xf numFmtId="165" fontId="33" fillId="3" borderId="5" xfId="2" applyNumberFormat="1" applyFont="1" applyFill="1" applyBorder="1" applyAlignment="1">
      <alignment horizontal="center" vertical="center" wrapText="1"/>
    </xf>
    <xf numFmtId="2" fontId="36" fillId="0" borderId="5" xfId="0" applyNumberFormat="1" applyFont="1" applyBorder="1" applyAlignment="1">
      <alignment horizontal="center"/>
    </xf>
    <xf numFmtId="165" fontId="2" fillId="4" borderId="5" xfId="0" applyNumberFormat="1" applyFont="1" applyFill="1" applyBorder="1" applyAlignment="1">
      <alignment horizontal="center" wrapText="1"/>
    </xf>
    <xf numFmtId="0" fontId="11" fillId="3" borderId="5" xfId="2" applyFont="1" applyFill="1" applyBorder="1" applyAlignment="1">
      <alignment horizontal="center" vertical="center" wrapText="1"/>
    </xf>
    <xf numFmtId="165" fontId="10" fillId="3" borderId="5" xfId="2" applyNumberFormat="1" applyFont="1" applyFill="1" applyBorder="1" applyAlignment="1">
      <alignment horizontal="center" vertical="center"/>
    </xf>
    <xf numFmtId="2" fontId="10" fillId="3" borderId="5" xfId="2" applyNumberFormat="1" applyFont="1" applyFill="1" applyBorder="1" applyAlignment="1">
      <alignment horizontal="center" vertical="center" wrapText="1"/>
    </xf>
    <xf numFmtId="0" fontId="37" fillId="4" borderId="5" xfId="2" applyFont="1" applyFill="1" applyBorder="1" applyAlignment="1">
      <alignment horizontal="center" vertical="center" wrapText="1"/>
    </xf>
    <xf numFmtId="0" fontId="38" fillId="4" borderId="5" xfId="2" applyFont="1" applyFill="1" applyBorder="1" applyAlignment="1">
      <alignment horizontal="center" vertical="center" wrapText="1"/>
    </xf>
    <xf numFmtId="0" fontId="33" fillId="4" borderId="5" xfId="2" applyFont="1" applyFill="1" applyBorder="1" applyAlignment="1">
      <alignment horizontal="center" vertical="center" wrapText="1"/>
    </xf>
    <xf numFmtId="0" fontId="33" fillId="4" borderId="5" xfId="2" applyFont="1" applyFill="1" applyBorder="1" applyAlignment="1">
      <alignment horizontal="center" vertical="center"/>
    </xf>
    <xf numFmtId="2" fontId="33" fillId="4" borderId="5" xfId="2" applyNumberFormat="1" applyFont="1" applyFill="1" applyBorder="1" applyAlignment="1">
      <alignment horizontal="center" vertical="center" wrapText="1"/>
    </xf>
    <xf numFmtId="0" fontId="39" fillId="7" borderId="5" xfId="2" applyFont="1" applyFill="1" applyBorder="1" applyAlignment="1">
      <alignment horizontal="center" vertical="center" wrapText="1"/>
    </xf>
    <xf numFmtId="0" fontId="40" fillId="7" borderId="5" xfId="2" applyFont="1" applyFill="1" applyBorder="1" applyAlignment="1">
      <alignment horizontal="center" vertical="center" wrapText="1"/>
    </xf>
    <xf numFmtId="0" fontId="24" fillId="7" borderId="5" xfId="2" applyFont="1" applyFill="1" applyBorder="1" applyAlignment="1">
      <alignment horizontal="center" vertical="center" wrapText="1"/>
    </xf>
    <xf numFmtId="0" fontId="24" fillId="7" borderId="5" xfId="2" applyFont="1" applyFill="1" applyBorder="1" applyAlignment="1">
      <alignment horizontal="center" vertical="center"/>
    </xf>
    <xf numFmtId="2" fontId="24" fillId="7" borderId="5" xfId="2" applyNumberFormat="1" applyFont="1" applyFill="1" applyBorder="1" applyAlignment="1">
      <alignment horizontal="center" vertical="center" wrapText="1"/>
    </xf>
    <xf numFmtId="0" fontId="0" fillId="4" borderId="0" xfId="0" applyFill="1"/>
    <xf numFmtId="0" fontId="28" fillId="7" borderId="5" xfId="0" applyFont="1" applyFill="1" applyBorder="1" applyAlignment="1">
      <alignment horizontal="center" vertical="center" wrapText="1"/>
    </xf>
    <xf numFmtId="16" fontId="2" fillId="7" borderId="5" xfId="0" applyNumberFormat="1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center" vertical="center" wrapText="1"/>
    </xf>
    <xf numFmtId="2" fontId="10" fillId="4" borderId="5" xfId="2" applyNumberFormat="1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center" vertical="center"/>
    </xf>
    <xf numFmtId="2" fontId="10" fillId="6" borderId="5" xfId="2" applyNumberFormat="1" applyFont="1" applyFill="1" applyBorder="1" applyAlignment="1">
      <alignment horizontal="center" vertical="center" wrapText="1"/>
    </xf>
    <xf numFmtId="9" fontId="7" fillId="0" borderId="5" xfId="2" applyNumberFormat="1" applyFont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41" fillId="4" borderId="5" xfId="2" applyFont="1" applyFill="1" applyBorder="1" applyAlignment="1">
      <alignment horizontal="center" vertical="center" wrapText="1"/>
    </xf>
    <xf numFmtId="2" fontId="41" fillId="4" borderId="5" xfId="2" applyNumberFormat="1" applyFont="1" applyFill="1" applyBorder="1" applyAlignment="1">
      <alignment horizontal="center" vertical="center" wrapText="1"/>
    </xf>
    <xf numFmtId="0" fontId="41" fillId="4" borderId="5" xfId="2" applyFont="1" applyFill="1" applyBorder="1" applyAlignment="1">
      <alignment horizontal="center" vertical="center"/>
    </xf>
    <xf numFmtId="165" fontId="41" fillId="6" borderId="5" xfId="2" applyNumberFormat="1" applyFont="1" applyFill="1" applyBorder="1" applyAlignment="1">
      <alignment horizontal="center" vertical="center" wrapText="1"/>
    </xf>
    <xf numFmtId="0" fontId="24" fillId="0" borderId="0" xfId="2" applyFont="1" applyBorder="1" applyAlignment="1">
      <alignment vertical="center"/>
    </xf>
    <xf numFmtId="0" fontId="23" fillId="9" borderId="5" xfId="2" applyFont="1" applyFill="1" applyBorder="1" applyAlignment="1">
      <alignment horizontal="center" vertical="center"/>
    </xf>
    <xf numFmtId="0" fontId="28" fillId="9" borderId="5" xfId="2" applyFont="1" applyFill="1" applyBorder="1" applyAlignment="1">
      <alignment horizontal="center" vertical="center" wrapText="1"/>
    </xf>
    <xf numFmtId="0" fontId="28" fillId="9" borderId="5" xfId="2" applyFont="1" applyFill="1" applyBorder="1" applyAlignment="1">
      <alignment horizontal="center" vertical="center"/>
    </xf>
    <xf numFmtId="0" fontId="43" fillId="9" borderId="5" xfId="2" applyFont="1" applyFill="1" applyBorder="1" applyAlignment="1">
      <alignment horizontal="center" vertical="center"/>
    </xf>
    <xf numFmtId="165" fontId="28" fillId="9" borderId="5" xfId="2" applyNumberFormat="1" applyFont="1" applyFill="1" applyBorder="1" applyAlignment="1">
      <alignment horizontal="center" vertical="center"/>
    </xf>
    <xf numFmtId="165" fontId="43" fillId="9" borderId="5" xfId="2" applyNumberFormat="1" applyFont="1" applyFill="1" applyBorder="1" applyAlignment="1">
      <alignment horizontal="center" vertical="center"/>
    </xf>
    <xf numFmtId="2" fontId="28" fillId="9" borderId="5" xfId="2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7" fillId="0" borderId="5" xfId="2" applyFont="1" applyBorder="1" applyAlignment="1">
      <alignment horizontal="center" vertical="top"/>
    </xf>
    <xf numFmtId="165" fontId="7" fillId="0" borderId="5" xfId="2" applyNumberFormat="1" applyFont="1" applyBorder="1" applyAlignment="1">
      <alignment horizontal="center" vertical="top"/>
    </xf>
    <xf numFmtId="2" fontId="7" fillId="7" borderId="5" xfId="2" applyNumberFormat="1" applyFont="1" applyFill="1" applyBorder="1" applyAlignment="1">
      <alignment horizontal="center" vertical="top"/>
    </xf>
    <xf numFmtId="49" fontId="23" fillId="9" borderId="5" xfId="2" applyNumberFormat="1" applyFont="1" applyFill="1" applyBorder="1" applyAlignment="1">
      <alignment horizontal="center" vertical="center"/>
    </xf>
    <xf numFmtId="165" fontId="28" fillId="9" borderId="5" xfId="2" applyNumberFormat="1" applyFont="1" applyFill="1" applyBorder="1" applyAlignment="1">
      <alignment horizontal="center" vertical="center" wrapText="1"/>
    </xf>
    <xf numFmtId="2" fontId="28" fillId="9" borderId="5" xfId="2" applyNumberFormat="1" applyFont="1" applyFill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top" wrapText="1"/>
    </xf>
    <xf numFmtId="2" fontId="7" fillId="0" borderId="5" xfId="2" applyNumberFormat="1" applyFont="1" applyBorder="1" applyAlignment="1">
      <alignment horizontal="center" vertical="top" wrapText="1"/>
    </xf>
    <xf numFmtId="165" fontId="7" fillId="0" borderId="5" xfId="2" applyNumberFormat="1" applyFont="1" applyBorder="1" applyAlignment="1">
      <alignment horizontal="center" vertical="top" wrapText="1"/>
    </xf>
    <xf numFmtId="2" fontId="7" fillId="7" borderId="5" xfId="2" applyNumberFormat="1" applyFont="1" applyFill="1" applyBorder="1" applyAlignment="1">
      <alignment horizontal="center" vertical="top" wrapText="1"/>
    </xf>
    <xf numFmtId="168" fontId="7" fillId="0" borderId="5" xfId="2" applyNumberFormat="1" applyFont="1" applyBorder="1" applyAlignment="1">
      <alignment horizontal="center" vertical="top" wrapText="1"/>
    </xf>
    <xf numFmtId="165" fontId="44" fillId="0" borderId="5" xfId="2" applyNumberFormat="1" applyFont="1" applyBorder="1" applyAlignment="1">
      <alignment horizontal="center" vertical="top"/>
    </xf>
    <xf numFmtId="2" fontId="7" fillId="0" borderId="5" xfId="2" applyNumberFormat="1" applyFont="1" applyBorder="1" applyAlignment="1">
      <alignment horizontal="center" vertical="top"/>
    </xf>
    <xf numFmtId="0" fontId="29" fillId="0" borderId="0" xfId="0" applyFont="1" applyAlignment="1">
      <alignment horizontal="center" vertical="center"/>
    </xf>
    <xf numFmtId="164" fontId="7" fillId="0" borderId="5" xfId="2" applyNumberFormat="1" applyFont="1" applyBorder="1" applyAlignment="1">
      <alignment horizontal="center" vertical="top" wrapText="1"/>
    </xf>
    <xf numFmtId="0" fontId="21" fillId="0" borderId="5" xfId="2" applyFont="1" applyBorder="1" applyAlignment="1">
      <alignment horizontal="center" vertical="top" wrapText="1"/>
    </xf>
    <xf numFmtId="0" fontId="15" fillId="0" borderId="5" xfId="2" applyFont="1" applyBorder="1" applyAlignment="1">
      <alignment horizontal="center" vertical="top" wrapText="1"/>
    </xf>
    <xf numFmtId="0" fontId="23" fillId="9" borderId="5" xfId="0" applyFont="1" applyFill="1" applyBorder="1" applyAlignment="1">
      <alignment horizontal="center" vertical="center" wrapText="1"/>
    </xf>
    <xf numFmtId="164" fontId="28" fillId="9" borderId="5" xfId="2" applyNumberFormat="1" applyFont="1" applyFill="1" applyBorder="1" applyAlignment="1">
      <alignment horizontal="center" vertical="center" wrapText="1"/>
    </xf>
    <xf numFmtId="165" fontId="24" fillId="0" borderId="5" xfId="2" applyNumberFormat="1" applyFont="1" applyBorder="1" applyAlignment="1">
      <alignment horizontal="center" vertical="center"/>
    </xf>
    <xf numFmtId="0" fontId="28" fillId="9" borderId="5" xfId="0" applyFont="1" applyFill="1" applyBorder="1" applyAlignment="1">
      <alignment horizontal="center" vertical="center" wrapText="1"/>
    </xf>
    <xf numFmtId="0" fontId="28" fillId="9" borderId="5" xfId="0" applyFont="1" applyFill="1" applyBorder="1" applyAlignment="1">
      <alignment horizontal="center" vertical="top"/>
    </xf>
    <xf numFmtId="0" fontId="28" fillId="9" borderId="5" xfId="2" applyFont="1" applyFill="1" applyBorder="1" applyAlignment="1">
      <alignment horizontal="center" vertical="top" wrapText="1"/>
    </xf>
    <xf numFmtId="2" fontId="28" fillId="9" borderId="5" xfId="2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28" fillId="9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/>
    </xf>
    <xf numFmtId="165" fontId="7" fillId="0" borderId="5" xfId="0" applyNumberFormat="1" applyFont="1" applyBorder="1" applyAlignment="1">
      <alignment horizontal="center" vertical="top"/>
    </xf>
    <xf numFmtId="4" fontId="28" fillId="9" borderId="5" xfId="0" applyNumberFormat="1" applyFont="1" applyFill="1" applyBorder="1" applyAlignment="1">
      <alignment horizontal="center" vertical="center" wrapText="1"/>
    </xf>
    <xf numFmtId="169" fontId="28" fillId="9" borderId="5" xfId="0" applyNumberFormat="1" applyFont="1" applyFill="1" applyBorder="1" applyAlignment="1">
      <alignment horizontal="center" vertical="center" wrapText="1"/>
    </xf>
    <xf numFmtId="2" fontId="28" fillId="9" borderId="5" xfId="0" applyNumberFormat="1" applyFont="1" applyFill="1" applyBorder="1" applyAlignment="1">
      <alignment horizontal="center" vertical="center" wrapText="1"/>
    </xf>
    <xf numFmtId="0" fontId="10" fillId="7" borderId="5" xfId="2" applyFont="1" applyFill="1" applyBorder="1" applyAlignment="1">
      <alignment horizontal="center" vertical="center" wrapText="1"/>
    </xf>
    <xf numFmtId="0" fontId="10" fillId="7" borderId="5" xfId="2" applyFont="1" applyFill="1" applyBorder="1" applyAlignment="1">
      <alignment horizontal="center" vertical="top" wrapText="1"/>
    </xf>
    <xf numFmtId="2" fontId="10" fillId="7" borderId="5" xfId="2" applyNumberFormat="1" applyFont="1" applyFill="1" applyBorder="1" applyAlignment="1">
      <alignment horizontal="center" vertical="top" wrapText="1"/>
    </xf>
    <xf numFmtId="0" fontId="2" fillId="7" borderId="5" xfId="2" applyFont="1" applyFill="1" applyBorder="1" applyAlignment="1">
      <alignment horizontal="center" vertical="center" wrapText="1"/>
    </xf>
    <xf numFmtId="0" fontId="2" fillId="7" borderId="5" xfId="2" applyFont="1" applyFill="1" applyBorder="1" applyAlignment="1">
      <alignment horizontal="center" vertical="top" wrapText="1"/>
    </xf>
    <xf numFmtId="164" fontId="4" fillId="7" borderId="5" xfId="2" applyNumberFormat="1" applyFont="1" applyFill="1" applyBorder="1" applyAlignment="1">
      <alignment horizontal="center" vertical="top" wrapText="1"/>
    </xf>
    <xf numFmtId="0" fontId="4" fillId="7" borderId="5" xfId="2" applyFont="1" applyFill="1" applyBorder="1" applyAlignment="1">
      <alignment horizontal="center" vertical="top" wrapText="1"/>
    </xf>
    <xf numFmtId="2" fontId="2" fillId="7" borderId="5" xfId="2" applyNumberFormat="1" applyFont="1" applyFill="1" applyBorder="1" applyAlignment="1">
      <alignment horizontal="center" vertical="top" wrapText="1"/>
    </xf>
    <xf numFmtId="9" fontId="2" fillId="0" borderId="5" xfId="2" applyNumberFormat="1" applyFont="1" applyBorder="1" applyAlignment="1">
      <alignment horizontal="center" vertical="top" wrapText="1"/>
    </xf>
    <xf numFmtId="0" fontId="2" fillId="0" borderId="5" xfId="2" applyFont="1" applyBorder="1" applyAlignment="1">
      <alignment horizontal="center" vertical="top" wrapText="1"/>
    </xf>
    <xf numFmtId="0" fontId="4" fillId="0" borderId="5" xfId="2" applyFont="1" applyBorder="1" applyAlignment="1">
      <alignment horizontal="center" vertical="top" wrapText="1"/>
    </xf>
    <xf numFmtId="2" fontId="2" fillId="0" borderId="5" xfId="2" applyNumberFormat="1" applyFont="1" applyBorder="1" applyAlignment="1">
      <alignment horizontal="center" vertical="top" wrapText="1"/>
    </xf>
    <xf numFmtId="0" fontId="24" fillId="4" borderId="5" xfId="2" applyFont="1" applyFill="1" applyBorder="1" applyAlignment="1">
      <alignment horizontal="center" vertical="center"/>
    </xf>
    <xf numFmtId="0" fontId="41" fillId="9" borderId="5" xfId="2" applyFont="1" applyFill="1" applyBorder="1" applyAlignment="1">
      <alignment horizontal="center" vertical="center" wrapText="1"/>
    </xf>
    <xf numFmtId="2" fontId="10" fillId="9" borderId="5" xfId="2" applyNumberFormat="1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1" fillId="0" borderId="0" xfId="2" applyFont="1"/>
    <xf numFmtId="0" fontId="45" fillId="0" borderId="0" xfId="2" applyFont="1"/>
    <xf numFmtId="0" fontId="46" fillId="0" borderId="5" xfId="2" applyFont="1" applyBorder="1" applyAlignment="1">
      <alignment horizontal="center" vertical="center" wrapText="1"/>
    </xf>
    <xf numFmtId="0" fontId="46" fillId="0" borderId="5" xfId="2" applyFont="1" applyBorder="1" applyAlignment="1">
      <alignment horizontal="center"/>
    </xf>
    <xf numFmtId="0" fontId="1" fillId="9" borderId="5" xfId="2" applyFont="1" applyFill="1" applyBorder="1" applyAlignment="1">
      <alignment horizontal="center" vertical="center"/>
    </xf>
    <xf numFmtId="0" fontId="10" fillId="9" borderId="5" xfId="3" applyFont="1" applyFill="1" applyBorder="1" applyAlignment="1">
      <alignment horizontal="center" vertical="center" wrapText="1"/>
    </xf>
    <xf numFmtId="0" fontId="47" fillId="9" borderId="5" xfId="2" applyFont="1" applyFill="1" applyBorder="1" applyAlignment="1">
      <alignment horizontal="center" vertical="center"/>
    </xf>
    <xf numFmtId="165" fontId="10" fillId="9" borderId="5" xfId="2" applyNumberFormat="1" applyFont="1" applyFill="1" applyBorder="1" applyAlignment="1">
      <alignment horizontal="center" vertical="center"/>
    </xf>
    <xf numFmtId="2" fontId="10" fillId="9" borderId="5" xfId="2" applyNumberFormat="1" applyFont="1" applyFill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 wrapText="1"/>
    </xf>
    <xf numFmtId="0" fontId="47" fillId="0" borderId="5" xfId="2" applyFont="1" applyBorder="1" applyAlignment="1">
      <alignment horizontal="center" vertical="center"/>
    </xf>
    <xf numFmtId="2" fontId="1" fillId="0" borderId="5" xfId="2" applyNumberFormat="1" applyFont="1" applyBorder="1" applyAlignment="1">
      <alignment horizontal="center" vertical="center"/>
    </xf>
    <xf numFmtId="2" fontId="1" fillId="7" borderId="5" xfId="2" applyNumberFormat="1" applyFont="1" applyFill="1" applyBorder="1" applyAlignment="1">
      <alignment horizontal="center" vertical="center"/>
    </xf>
    <xf numFmtId="0" fontId="1" fillId="0" borderId="5" xfId="3" applyFont="1" applyBorder="1" applyAlignment="1">
      <alignment horizontal="center" vertical="center" wrapText="1"/>
    </xf>
    <xf numFmtId="165" fontId="1" fillId="0" borderId="5" xfId="2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9" borderId="5" xfId="2" applyFont="1" applyFill="1" applyBorder="1" applyAlignment="1">
      <alignment horizontal="center" vertical="center" wrapText="1"/>
    </xf>
    <xf numFmtId="0" fontId="10" fillId="9" borderId="5" xfId="2" applyFont="1" applyFill="1" applyBorder="1" applyAlignment="1">
      <alignment horizontal="center" vertical="center" wrapText="1"/>
    </xf>
    <xf numFmtId="165" fontId="1" fillId="9" borderId="5" xfId="2" applyNumberFormat="1" applyFont="1" applyFill="1" applyBorder="1" applyAlignment="1">
      <alignment horizontal="center" vertical="center" wrapText="1"/>
    </xf>
    <xf numFmtId="165" fontId="10" fillId="9" borderId="5" xfId="2" applyNumberFormat="1" applyFont="1" applyFill="1" applyBorder="1" applyAlignment="1">
      <alignment horizontal="center" vertical="center" wrapText="1"/>
    </xf>
    <xf numFmtId="165" fontId="1" fillId="0" borderId="5" xfId="2" applyNumberFormat="1" applyFont="1" applyBorder="1" applyAlignment="1">
      <alignment horizontal="center" vertical="center" wrapText="1"/>
    </xf>
    <xf numFmtId="2" fontId="1" fillId="7" borderId="5" xfId="2" applyNumberFormat="1" applyFont="1" applyFill="1" applyBorder="1" applyAlignment="1">
      <alignment horizontal="center" vertical="center" wrapText="1"/>
    </xf>
    <xf numFmtId="0" fontId="47" fillId="0" borderId="5" xfId="2" applyFont="1" applyBorder="1" applyAlignment="1">
      <alignment horizontal="center" vertical="center" wrapText="1"/>
    </xf>
    <xf numFmtId="0" fontId="47" fillId="9" borderId="5" xfId="2" applyFont="1" applyFill="1" applyBorder="1" applyAlignment="1">
      <alignment horizontal="center" vertical="center" wrapText="1"/>
    </xf>
    <xf numFmtId="0" fontId="48" fillId="4" borderId="5" xfId="2" applyFont="1" applyFill="1" applyBorder="1" applyAlignment="1">
      <alignment horizontal="center" vertical="center"/>
    </xf>
    <xf numFmtId="165" fontId="10" fillId="4" borderId="5" xfId="2" applyNumberFormat="1" applyFont="1" applyFill="1" applyBorder="1" applyAlignment="1">
      <alignment horizontal="center" vertical="center"/>
    </xf>
    <xf numFmtId="165" fontId="10" fillId="4" borderId="5" xfId="2" applyNumberFormat="1" applyFont="1" applyFill="1" applyBorder="1" applyAlignment="1">
      <alignment horizontal="center" vertical="center" wrapText="1"/>
    </xf>
    <xf numFmtId="9" fontId="1" fillId="0" borderId="5" xfId="2" applyNumberFormat="1" applyFont="1" applyBorder="1" applyAlignment="1">
      <alignment horizontal="center" vertical="center"/>
    </xf>
    <xf numFmtId="2" fontId="10" fillId="4" borderId="5" xfId="2" applyNumberFormat="1" applyFont="1" applyFill="1" applyBorder="1" applyAlignment="1">
      <alignment horizontal="center" vertical="center"/>
    </xf>
    <xf numFmtId="0" fontId="49" fillId="5" borderId="0" xfId="0" applyFont="1" applyFill="1" applyAlignment="1">
      <alignment horizontal="center" vertical="center" wrapText="1"/>
    </xf>
    <xf numFmtId="0" fontId="49" fillId="0" borderId="5" xfId="0" applyFont="1" applyBorder="1" applyAlignment="1">
      <alignment horizontal="center" vertical="center" textRotation="90" wrapText="1"/>
    </xf>
    <xf numFmtId="1" fontId="49" fillId="0" borderId="5" xfId="0" applyNumberFormat="1" applyFont="1" applyBorder="1" applyAlignment="1">
      <alignment horizontal="center" vertical="center" textRotation="90" wrapText="1"/>
    </xf>
    <xf numFmtId="0" fontId="49" fillId="0" borderId="5" xfId="0" applyFont="1" applyBorder="1" applyAlignment="1">
      <alignment horizontal="center" vertical="center" wrapText="1"/>
    </xf>
    <xf numFmtId="1" fontId="49" fillId="0" borderId="5" xfId="0" applyNumberFormat="1" applyFont="1" applyBorder="1" applyAlignment="1">
      <alignment horizontal="center" vertical="center" wrapText="1"/>
    </xf>
    <xf numFmtId="0" fontId="51" fillId="3" borderId="5" xfId="0" applyFont="1" applyFill="1" applyBorder="1" applyAlignment="1">
      <alignment horizontal="center" vertical="center" wrapText="1"/>
    </xf>
    <xf numFmtId="0" fontId="50" fillId="3" borderId="5" xfId="0" applyFont="1" applyFill="1" applyBorder="1" applyAlignment="1">
      <alignment horizontal="center" vertical="center" wrapText="1"/>
    </xf>
    <xf numFmtId="0" fontId="49" fillId="3" borderId="5" xfId="0" applyFont="1" applyFill="1" applyBorder="1" applyAlignment="1">
      <alignment horizontal="center" vertical="center" wrapText="1"/>
    </xf>
    <xf numFmtId="1" fontId="50" fillId="3" borderId="5" xfId="0" applyNumberFormat="1" applyFont="1" applyFill="1" applyBorder="1" applyAlignment="1">
      <alignment horizontal="center" vertical="center" wrapText="1"/>
    </xf>
    <xf numFmtId="49" fontId="52" fillId="0" borderId="5" xfId="0" applyNumberFormat="1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53" fillId="0" borderId="5" xfId="0" applyFont="1" applyBorder="1" applyAlignment="1">
      <alignment horizontal="center" vertical="center" wrapText="1"/>
    </xf>
    <xf numFmtId="1" fontId="53" fillId="5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1" fontId="2" fillId="5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1" fontId="49" fillId="5" borderId="5" xfId="0" applyNumberFormat="1" applyFont="1" applyFill="1" applyBorder="1" applyAlignment="1">
      <alignment horizontal="center" vertical="center" wrapText="1"/>
    </xf>
    <xf numFmtId="2" fontId="49" fillId="0" borderId="5" xfId="0" applyNumberFormat="1" applyFont="1" applyBorder="1" applyAlignment="1">
      <alignment horizontal="center" vertical="center" wrapText="1"/>
    </xf>
    <xf numFmtId="0" fontId="54" fillId="3" borderId="5" xfId="0" applyFont="1" applyFill="1" applyBorder="1" applyAlignment="1">
      <alignment horizontal="center" vertical="center"/>
    </xf>
    <xf numFmtId="0" fontId="54" fillId="5" borderId="5" xfId="0" applyFont="1" applyFill="1" applyBorder="1" applyAlignment="1">
      <alignment horizontal="center" vertical="center"/>
    </xf>
    <xf numFmtId="0" fontId="49" fillId="5" borderId="5" xfId="0" applyFont="1" applyFill="1" applyBorder="1" applyAlignment="1">
      <alignment horizontal="center" vertical="center" wrapText="1"/>
    </xf>
    <xf numFmtId="2" fontId="49" fillId="5" borderId="5" xfId="0" applyNumberFormat="1" applyFont="1" applyFill="1" applyBorder="1" applyAlignment="1">
      <alignment horizontal="center" vertical="center" wrapText="1"/>
    </xf>
    <xf numFmtId="0" fontId="55" fillId="8" borderId="5" xfId="0" applyFont="1" applyFill="1" applyBorder="1" applyAlignment="1">
      <alignment horizontal="center" vertical="center" wrapText="1"/>
    </xf>
    <xf numFmtId="0" fontId="56" fillId="8" borderId="5" xfId="0" applyFont="1" applyFill="1" applyBorder="1" applyAlignment="1">
      <alignment horizontal="center" vertical="center" wrapText="1"/>
    </xf>
    <xf numFmtId="1" fontId="56" fillId="8" borderId="5" xfId="0" applyNumberFormat="1" applyFont="1" applyFill="1" applyBorder="1" applyAlignment="1">
      <alignment horizontal="center" vertical="center" wrapText="1"/>
    </xf>
    <xf numFmtId="0" fontId="57" fillId="3" borderId="5" xfId="0" applyFont="1" applyFill="1" applyBorder="1" applyAlignment="1">
      <alignment horizontal="center" vertical="center" wrapText="1"/>
    </xf>
    <xf numFmtId="0" fontId="58" fillId="3" borderId="5" xfId="0" applyFont="1" applyFill="1" applyBorder="1" applyAlignment="1">
      <alignment horizontal="center" vertical="center" wrapText="1"/>
    </xf>
    <xf numFmtId="0" fontId="49" fillId="0" borderId="5" xfId="0" applyNumberFormat="1" applyFont="1" applyBorder="1" applyAlignment="1">
      <alignment horizontal="center" vertical="center" wrapText="1"/>
    </xf>
    <xf numFmtId="165" fontId="50" fillId="3" borderId="5" xfId="0" applyNumberFormat="1" applyFont="1" applyFill="1" applyBorder="1" applyAlignment="1">
      <alignment horizontal="center" vertical="center" wrapText="1"/>
    </xf>
    <xf numFmtId="0" fontId="51" fillId="5" borderId="5" xfId="0" applyFont="1" applyFill="1" applyBorder="1" applyAlignment="1">
      <alignment horizontal="center" vertical="center" wrapText="1"/>
    </xf>
    <xf numFmtId="165" fontId="49" fillId="5" borderId="5" xfId="0" applyNumberFormat="1" applyFont="1" applyFill="1" applyBorder="1" applyAlignment="1">
      <alignment horizontal="center" vertical="center" wrapText="1"/>
    </xf>
    <xf numFmtId="164" fontId="49" fillId="5" borderId="5" xfId="0" applyNumberFormat="1" applyFont="1" applyFill="1" applyBorder="1" applyAlignment="1">
      <alignment horizontal="center" vertical="center" wrapText="1"/>
    </xf>
    <xf numFmtId="2" fontId="50" fillId="3" borderId="5" xfId="0" applyNumberFormat="1" applyFont="1" applyFill="1" applyBorder="1" applyAlignment="1">
      <alignment horizontal="center" vertical="center" wrapText="1"/>
    </xf>
    <xf numFmtId="165" fontId="49" fillId="0" borderId="5" xfId="0" applyNumberFormat="1" applyFont="1" applyBorder="1" applyAlignment="1">
      <alignment horizontal="center" vertical="center" wrapText="1"/>
    </xf>
    <xf numFmtId="0" fontId="59" fillId="9" borderId="5" xfId="0" applyFont="1" applyFill="1" applyBorder="1" applyAlignment="1">
      <alignment horizontal="center" vertical="center" wrapText="1"/>
    </xf>
    <xf numFmtId="0" fontId="58" fillId="9" borderId="5" xfId="0" applyFont="1" applyFill="1" applyBorder="1" applyAlignment="1">
      <alignment horizontal="center" vertical="center" wrapText="1"/>
    </xf>
    <xf numFmtId="1" fontId="58" fillId="11" borderId="5" xfId="0" applyNumberFormat="1" applyFont="1" applyFill="1" applyBorder="1" applyAlignment="1">
      <alignment horizontal="center" vertical="center" wrapText="1"/>
    </xf>
    <xf numFmtId="0" fontId="49" fillId="12" borderId="5" xfId="0" applyFont="1" applyFill="1" applyBorder="1" applyAlignment="1">
      <alignment horizontal="center" vertical="center" wrapText="1"/>
    </xf>
    <xf numFmtId="0" fontId="10" fillId="12" borderId="5" xfId="0" applyFont="1" applyFill="1" applyBorder="1" applyAlignment="1">
      <alignment horizontal="center" vertical="center" wrapText="1"/>
    </xf>
    <xf numFmtId="0" fontId="58" fillId="12" borderId="5" xfId="0" applyFont="1" applyFill="1" applyBorder="1" applyAlignment="1">
      <alignment horizontal="center" vertical="center" wrapText="1"/>
    </xf>
    <xf numFmtId="1" fontId="58" fillId="13" borderId="5" xfId="0" applyNumberFormat="1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49" fillId="8" borderId="5" xfId="0" applyFont="1" applyFill="1" applyBorder="1" applyAlignment="1">
      <alignment horizontal="center" vertical="center" wrapText="1"/>
    </xf>
    <xf numFmtId="1" fontId="49" fillId="8" borderId="5" xfId="0" applyNumberFormat="1" applyFont="1" applyFill="1" applyBorder="1" applyAlignment="1">
      <alignment horizontal="center" vertical="center" wrapText="1"/>
    </xf>
    <xf numFmtId="9" fontId="2" fillId="8" borderId="5" xfId="0" applyNumberFormat="1" applyFont="1" applyFill="1" applyBorder="1" applyAlignment="1">
      <alignment horizontal="center" vertical="center" wrapText="1"/>
    </xf>
    <xf numFmtId="0" fontId="2" fillId="14" borderId="5" xfId="0" applyFont="1" applyFill="1" applyBorder="1" applyAlignment="1">
      <alignment horizontal="center" vertical="center" wrapText="1"/>
    </xf>
    <xf numFmtId="9" fontId="2" fillId="14" borderId="5" xfId="0" applyNumberFormat="1" applyFont="1" applyFill="1" applyBorder="1" applyAlignment="1">
      <alignment horizontal="center" vertical="center" wrapText="1"/>
    </xf>
    <xf numFmtId="0" fontId="49" fillId="14" borderId="5" xfId="0" applyFont="1" applyFill="1" applyBorder="1" applyAlignment="1">
      <alignment horizontal="center" vertical="center" wrapText="1"/>
    </xf>
    <xf numFmtId="0" fontId="49" fillId="7" borderId="5" xfId="0" applyFont="1" applyFill="1" applyBorder="1" applyAlignment="1">
      <alignment horizontal="center" vertical="center" wrapText="1"/>
    </xf>
    <xf numFmtId="1" fontId="49" fillId="7" borderId="5" xfId="0" applyNumberFormat="1" applyFont="1" applyFill="1" applyBorder="1" applyAlignment="1">
      <alignment horizontal="center" vertical="center" wrapText="1"/>
    </xf>
    <xf numFmtId="0" fontId="0" fillId="0" borderId="5" xfId="0" applyFont="1" applyBorder="1"/>
    <xf numFmtId="2" fontId="26" fillId="5" borderId="0" xfId="0" applyNumberFormat="1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5" borderId="0" xfId="0" applyFont="1" applyFill="1" applyAlignment="1">
      <alignment horizontal="center" vertical="center" wrapText="1"/>
    </xf>
    <xf numFmtId="164" fontId="26" fillId="5" borderId="0" xfId="0" applyNumberFormat="1" applyFont="1" applyFill="1" applyAlignment="1">
      <alignment horizontal="center" vertical="center" wrapText="1"/>
    </xf>
    <xf numFmtId="0" fontId="0" fillId="12" borderId="1" xfId="0" applyFont="1" applyFill="1" applyBorder="1"/>
    <xf numFmtId="0" fontId="10" fillId="15" borderId="1" xfId="0" applyFont="1" applyFill="1" applyBorder="1" applyAlignment="1">
      <alignment horizontal="center" vertical="center" wrapText="1"/>
    </xf>
    <xf numFmtId="0" fontId="58" fillId="15" borderId="1" xfId="0" applyFont="1" applyFill="1" applyBorder="1" applyAlignment="1">
      <alignment horizontal="center" vertical="center" wrapText="1"/>
    </xf>
    <xf numFmtId="1" fontId="58" fillId="15" borderId="1" xfId="0" applyNumberFormat="1" applyFont="1" applyFill="1" applyBorder="1" applyAlignment="1">
      <alignment horizontal="center" vertical="center" wrapText="1"/>
    </xf>
    <xf numFmtId="0" fontId="2" fillId="16" borderId="5" xfId="0" applyFont="1" applyFill="1" applyBorder="1" applyAlignment="1">
      <alignment horizontal="center" vertical="center" wrapText="1"/>
    </xf>
    <xf numFmtId="0" fontId="26" fillId="7" borderId="5" xfId="0" applyFont="1" applyFill="1" applyBorder="1" applyAlignment="1">
      <alignment horizontal="center" vertical="center" wrapText="1"/>
    </xf>
    <xf numFmtId="2" fontId="4" fillId="16" borderId="5" xfId="0" applyNumberFormat="1" applyFont="1" applyFill="1" applyBorder="1" applyAlignment="1">
      <alignment horizontal="center" vertical="center" wrapText="1"/>
    </xf>
    <xf numFmtId="0" fontId="2" fillId="17" borderId="5" xfId="0" applyFont="1" applyFill="1" applyBorder="1" applyAlignment="1">
      <alignment horizontal="center" vertical="center" wrapText="1"/>
    </xf>
    <xf numFmtId="0" fontId="4" fillId="17" borderId="5" xfId="0" applyFont="1" applyFill="1" applyBorder="1" applyAlignment="1">
      <alignment horizontal="center" vertical="center" wrapText="1"/>
    </xf>
    <xf numFmtId="2" fontId="4" fillId="17" borderId="5" xfId="0" applyNumberFormat="1" applyFont="1" applyFill="1" applyBorder="1" applyAlignment="1">
      <alignment horizontal="center" vertical="center" wrapText="1"/>
    </xf>
    <xf numFmtId="2" fontId="4" fillId="7" borderId="5" xfId="0" applyNumberFormat="1" applyFont="1" applyFill="1" applyBorder="1" applyAlignment="1">
      <alignment horizontal="center" vertical="center" wrapText="1"/>
    </xf>
    <xf numFmtId="164" fontId="4" fillId="7" borderId="5" xfId="0" applyNumberFormat="1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16" borderId="5" xfId="0" applyFont="1" applyFill="1" applyBorder="1" applyAlignment="1">
      <alignment horizontal="center" vertical="center" wrapText="1"/>
    </xf>
    <xf numFmtId="164" fontId="4" fillId="16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1" fontId="16" fillId="2" borderId="5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165" fontId="19" fillId="2" borderId="5" xfId="0" applyNumberFormat="1" applyFont="1" applyFill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/>
    </xf>
    <xf numFmtId="0" fontId="31" fillId="0" borderId="0" xfId="2" applyFont="1" applyBorder="1" applyAlignment="1">
      <alignment horizontal="center"/>
    </xf>
    <xf numFmtId="0" fontId="32" fillId="2" borderId="0" xfId="2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6" fillId="0" borderId="0" xfId="2" applyFont="1" applyBorder="1" applyAlignment="1">
      <alignment horizontal="center"/>
    </xf>
    <xf numFmtId="0" fontId="27" fillId="2" borderId="0" xfId="2" applyFont="1" applyFill="1" applyBorder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textRotation="90" wrapText="1"/>
    </xf>
    <xf numFmtId="0" fontId="2" fillId="0" borderId="5" xfId="2" applyFont="1" applyBorder="1" applyAlignment="1">
      <alignment horizontal="center"/>
    </xf>
    <xf numFmtId="0" fontId="21" fillId="0" borderId="5" xfId="2" applyFont="1" applyBorder="1" applyAlignment="1">
      <alignment horizontal="center" vertical="center" wrapText="1"/>
    </xf>
    <xf numFmtId="0" fontId="21" fillId="0" borderId="5" xfId="2" applyFont="1" applyBorder="1" applyAlignment="1">
      <alignment horizontal="center"/>
    </xf>
    <xf numFmtId="0" fontId="42" fillId="0" borderId="0" xfId="2" applyFont="1" applyAlignment="1">
      <alignment horizontal="center"/>
    </xf>
    <xf numFmtId="0" fontId="27" fillId="2" borderId="0" xfId="2" applyFont="1" applyFill="1" applyAlignment="1">
      <alignment horizontal="center"/>
    </xf>
    <xf numFmtId="0" fontId="42" fillId="0" borderId="0" xfId="2" applyFont="1" applyBorder="1" applyAlignment="1">
      <alignment horizontal="center"/>
    </xf>
    <xf numFmtId="0" fontId="24" fillId="0" borderId="5" xfId="2" applyFont="1" applyBorder="1" applyAlignment="1">
      <alignment horizontal="center" vertical="center"/>
    </xf>
    <xf numFmtId="0" fontId="46" fillId="0" borderId="5" xfId="2" applyFont="1" applyBorder="1" applyAlignment="1">
      <alignment horizontal="center"/>
    </xf>
    <xf numFmtId="0" fontId="22" fillId="10" borderId="0" xfId="0" applyFont="1" applyFill="1" applyBorder="1" applyAlignment="1">
      <alignment horizontal="center" vertical="center" wrapText="1"/>
    </xf>
    <xf numFmtId="0" fontId="49" fillId="5" borderId="0" xfId="0" applyFont="1" applyFill="1" applyBorder="1" applyAlignment="1">
      <alignment horizontal="center" vertical="center" wrapText="1"/>
    </xf>
    <xf numFmtId="0" fontId="46" fillId="0" borderId="5" xfId="2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textRotation="90" wrapText="1"/>
    </xf>
  </cellXfs>
  <cellStyles count="4">
    <cellStyle name="Normal" xfId="0" builtinId="0"/>
    <cellStyle name="Обычный 2" xfId="3"/>
    <cellStyle name="Обычный_eras 50-52" xfId="1"/>
    <cellStyle name="Обычный_Лист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8"/>
  <sheetViews>
    <sheetView tabSelected="1" topLeftCell="A529" workbookViewId="0">
      <selection activeCell="B457" sqref="B457"/>
    </sheetView>
  </sheetViews>
  <sheetFormatPr defaultRowHeight="15"/>
  <cols>
    <col min="1" max="1" width="7.5703125" customWidth="1"/>
    <col min="2" max="2" width="56.5703125" bestFit="1" customWidth="1"/>
  </cols>
  <sheetData>
    <row r="1" spans="1:7" s="1" customFormat="1" ht="26.25" customHeight="1">
      <c r="A1" s="433" t="s">
        <v>0</v>
      </c>
      <c r="B1" s="433"/>
      <c r="C1" s="433"/>
      <c r="D1" s="433"/>
      <c r="E1" s="433"/>
      <c r="F1" s="433"/>
      <c r="G1" s="433"/>
    </row>
    <row r="2" spans="1:7" s="1" customFormat="1" ht="32.25" customHeight="1">
      <c r="A2" s="434" t="s">
        <v>339</v>
      </c>
      <c r="B2" s="434"/>
      <c r="C2" s="434"/>
      <c r="D2" s="434"/>
      <c r="E2" s="434"/>
      <c r="F2" s="434"/>
      <c r="G2" s="434"/>
    </row>
    <row r="3" spans="1:7" s="1" customFormat="1" ht="40.5" customHeight="1">
      <c r="A3" s="435" t="s">
        <v>2</v>
      </c>
      <c r="B3" s="437" t="s">
        <v>3</v>
      </c>
      <c r="C3" s="439" t="s">
        <v>4</v>
      </c>
      <c r="D3" s="441" t="s">
        <v>5</v>
      </c>
      <c r="E3" s="442"/>
      <c r="F3" s="441" t="s">
        <v>6</v>
      </c>
      <c r="G3" s="442"/>
    </row>
    <row r="4" spans="1:7" s="1" customFormat="1" ht="70.5" customHeight="1">
      <c r="A4" s="436"/>
      <c r="B4" s="438"/>
      <c r="C4" s="440"/>
      <c r="D4" s="2" t="s">
        <v>7</v>
      </c>
      <c r="E4" s="2" t="s">
        <v>8</v>
      </c>
      <c r="F4" s="2" t="s">
        <v>7</v>
      </c>
      <c r="G4" s="3" t="s">
        <v>9</v>
      </c>
    </row>
    <row r="5" spans="1:7" s="1" customFormat="1">
      <c r="A5" s="4">
        <v>1</v>
      </c>
      <c r="B5" s="5">
        <v>2</v>
      </c>
      <c r="C5" s="5">
        <v>3</v>
      </c>
      <c r="D5" s="6">
        <v>4</v>
      </c>
      <c r="E5" s="6">
        <v>5</v>
      </c>
      <c r="F5" s="6">
        <v>6</v>
      </c>
      <c r="G5" s="7">
        <v>7</v>
      </c>
    </row>
    <row r="6" spans="1:7" s="1" customFormat="1">
      <c r="A6" s="445" t="s">
        <v>10</v>
      </c>
      <c r="B6" s="445"/>
      <c r="C6" s="445"/>
      <c r="D6" s="445"/>
      <c r="E6" s="445"/>
      <c r="F6" s="445"/>
      <c r="G6" s="445"/>
    </row>
    <row r="7" spans="1:7" s="1" customFormat="1">
      <c r="A7" s="8">
        <v>1</v>
      </c>
      <c r="B7" s="9" t="s">
        <v>11</v>
      </c>
      <c r="C7" s="9" t="s">
        <v>12</v>
      </c>
      <c r="D7" s="10"/>
      <c r="E7" s="11">
        <v>4.5199999999999996</v>
      </c>
      <c r="F7" s="10"/>
      <c r="G7" s="11"/>
    </row>
    <row r="8" spans="1:7" s="1" customFormat="1">
      <c r="A8" s="4" t="s">
        <v>1</v>
      </c>
      <c r="B8" s="5" t="s">
        <v>13</v>
      </c>
      <c r="C8" s="5" t="s">
        <v>14</v>
      </c>
      <c r="D8" s="12">
        <v>4.8</v>
      </c>
      <c r="E8" s="7">
        <f>E7*D8</f>
        <v>21.695999999999998</v>
      </c>
      <c r="F8" s="7"/>
      <c r="G8" s="7"/>
    </row>
    <row r="9" spans="1:7" s="1" customFormat="1">
      <c r="A9" s="4" t="s">
        <v>1</v>
      </c>
      <c r="B9" s="5" t="s">
        <v>15</v>
      </c>
      <c r="C9" s="5" t="s">
        <v>16</v>
      </c>
      <c r="D9" s="12">
        <v>1.1000000000000001</v>
      </c>
      <c r="E9" s="7">
        <f>E7*D9</f>
        <v>4.9719999999999995</v>
      </c>
      <c r="F9" s="7"/>
      <c r="G9" s="7"/>
    </row>
    <row r="10" spans="1:7" s="1" customFormat="1">
      <c r="A10" s="8">
        <v>2</v>
      </c>
      <c r="B10" s="9" t="s">
        <v>17</v>
      </c>
      <c r="C10" s="9" t="s">
        <v>18</v>
      </c>
      <c r="D10" s="10"/>
      <c r="E10" s="13">
        <v>5</v>
      </c>
      <c r="F10" s="10"/>
      <c r="G10" s="11"/>
    </row>
    <row r="11" spans="1:7" s="1" customFormat="1">
      <c r="A11" s="4" t="s">
        <v>1</v>
      </c>
      <c r="B11" s="5" t="s">
        <v>13</v>
      </c>
      <c r="C11" s="5" t="s">
        <v>14</v>
      </c>
      <c r="D11" s="12">
        <v>8.2000000000000003E-2</v>
      </c>
      <c r="E11" s="7">
        <f>E10*D11</f>
        <v>0.41000000000000003</v>
      </c>
      <c r="F11" s="7"/>
      <c r="G11" s="7"/>
    </row>
    <row r="12" spans="1:7" s="1" customFormat="1">
      <c r="A12" s="4" t="s">
        <v>1</v>
      </c>
      <c r="B12" s="5" t="s">
        <v>15</v>
      </c>
      <c r="C12" s="5" t="s">
        <v>16</v>
      </c>
      <c r="D12" s="12">
        <v>5.0000000000000001E-3</v>
      </c>
      <c r="E12" s="7">
        <f>E10*D12</f>
        <v>2.5000000000000001E-2</v>
      </c>
      <c r="F12" s="7"/>
      <c r="G12" s="7"/>
    </row>
    <row r="13" spans="1:7" s="1" customFormat="1">
      <c r="A13" s="14">
        <v>3</v>
      </c>
      <c r="B13" s="9" t="s">
        <v>19</v>
      </c>
      <c r="C13" s="9" t="s">
        <v>18</v>
      </c>
      <c r="D13" s="15"/>
      <c r="E13" s="11">
        <v>46.86</v>
      </c>
      <c r="F13" s="10"/>
      <c r="G13" s="11"/>
    </row>
    <row r="14" spans="1:7" s="1" customFormat="1">
      <c r="A14" s="4" t="s">
        <v>1</v>
      </c>
      <c r="B14" s="5" t="s">
        <v>13</v>
      </c>
      <c r="C14" s="5" t="s">
        <v>14</v>
      </c>
      <c r="D14" s="12">
        <v>0.88700000000000001</v>
      </c>
      <c r="E14" s="16">
        <f>E13*D14</f>
        <v>41.564819999999997</v>
      </c>
      <c r="F14" s="16"/>
      <c r="G14" s="7"/>
    </row>
    <row r="15" spans="1:7" s="1" customFormat="1">
      <c r="A15" s="4" t="s">
        <v>1</v>
      </c>
      <c r="B15" s="5" t="s">
        <v>15</v>
      </c>
      <c r="C15" s="5" t="s">
        <v>16</v>
      </c>
      <c r="D15" s="17">
        <v>9.8400000000000001E-2</v>
      </c>
      <c r="E15" s="16">
        <f>E13*D15</f>
        <v>4.6110239999999996</v>
      </c>
      <c r="F15" s="16"/>
      <c r="G15" s="7"/>
    </row>
    <row r="16" spans="1:7" s="1" customFormat="1">
      <c r="A16" s="18">
        <v>4</v>
      </c>
      <c r="B16" s="19" t="s">
        <v>20</v>
      </c>
      <c r="C16" s="19" t="s">
        <v>18</v>
      </c>
      <c r="D16" s="20"/>
      <c r="E16" s="21">
        <v>101</v>
      </c>
      <c r="F16" s="21"/>
      <c r="G16" s="22"/>
    </row>
    <row r="17" spans="1:26" s="1" customFormat="1">
      <c r="A17" s="4"/>
      <c r="B17" s="5" t="s">
        <v>13</v>
      </c>
      <c r="C17" s="5" t="s">
        <v>14</v>
      </c>
      <c r="D17" s="17">
        <v>0.112</v>
      </c>
      <c r="E17" s="16">
        <f>E16*D17</f>
        <v>11.311999999999999</v>
      </c>
      <c r="F17" s="16"/>
      <c r="G17" s="7"/>
    </row>
    <row r="18" spans="1:26" s="1" customFormat="1">
      <c r="A18" s="4"/>
      <c r="B18" s="5" t="s">
        <v>15</v>
      </c>
      <c r="C18" s="5" t="s">
        <v>16</v>
      </c>
      <c r="D18" s="17">
        <v>3.0099999999999998E-2</v>
      </c>
      <c r="E18" s="16">
        <f>E16*D18</f>
        <v>3.0400999999999998</v>
      </c>
      <c r="F18" s="16"/>
      <c r="G18" s="7"/>
    </row>
    <row r="19" spans="1:26" s="1" customFormat="1">
      <c r="A19" s="18">
        <v>5</v>
      </c>
      <c r="B19" s="19" t="s">
        <v>21</v>
      </c>
      <c r="C19" s="19" t="s">
        <v>18</v>
      </c>
      <c r="D19" s="20"/>
      <c r="E19" s="21">
        <v>295</v>
      </c>
      <c r="F19" s="21"/>
      <c r="G19" s="22"/>
    </row>
    <row r="20" spans="1:26" s="1" customFormat="1">
      <c r="A20" s="4"/>
      <c r="B20" s="5" t="s">
        <v>13</v>
      </c>
      <c r="C20" s="5" t="s">
        <v>14</v>
      </c>
      <c r="D20" s="12">
        <v>0.112</v>
      </c>
      <c r="E20" s="16">
        <f>E19*D20</f>
        <v>33.04</v>
      </c>
      <c r="F20" s="16"/>
      <c r="G20" s="7"/>
      <c r="Z20" s="1" t="s">
        <v>22</v>
      </c>
    </row>
    <row r="21" spans="1:26" s="1" customFormat="1">
      <c r="A21" s="4"/>
      <c r="B21" s="5" t="s">
        <v>15</v>
      </c>
      <c r="C21" s="5" t="s">
        <v>16</v>
      </c>
      <c r="D21" s="17">
        <v>6.2799999999999995E-2</v>
      </c>
      <c r="E21" s="16">
        <f>E19*D21</f>
        <v>18.526</v>
      </c>
      <c r="F21" s="16"/>
      <c r="G21" s="7"/>
    </row>
    <row r="22" spans="1:26" s="1" customFormat="1">
      <c r="A22" s="18">
        <v>6</v>
      </c>
      <c r="B22" s="19" t="s">
        <v>23</v>
      </c>
      <c r="C22" s="19" t="s">
        <v>18</v>
      </c>
      <c r="D22" s="20"/>
      <c r="E22" s="21">
        <v>257</v>
      </c>
      <c r="F22" s="21"/>
      <c r="G22" s="22"/>
    </row>
    <row r="23" spans="1:26" s="1" customFormat="1">
      <c r="A23" s="4"/>
      <c r="B23" s="5" t="s">
        <v>13</v>
      </c>
      <c r="C23" s="5" t="s">
        <v>14</v>
      </c>
      <c r="D23" s="12">
        <v>0.32300000000000001</v>
      </c>
      <c r="E23" s="16">
        <f>E22*D23</f>
        <v>83.010999999999996</v>
      </c>
      <c r="F23" s="16"/>
      <c r="G23" s="7"/>
    </row>
    <row r="24" spans="1:26" s="1" customFormat="1">
      <c r="A24" s="4"/>
      <c r="B24" s="5" t="s">
        <v>15</v>
      </c>
      <c r="C24" s="5" t="s">
        <v>16</v>
      </c>
      <c r="D24" s="17">
        <v>2.1499999999999998E-2</v>
      </c>
      <c r="E24" s="16">
        <f>E22*D24</f>
        <v>5.5254999999999992</v>
      </c>
      <c r="F24" s="16"/>
      <c r="G24" s="7"/>
    </row>
    <row r="25" spans="1:26" s="1" customFormat="1" ht="30">
      <c r="A25" s="8">
        <v>7</v>
      </c>
      <c r="B25" s="9" t="s">
        <v>24</v>
      </c>
      <c r="C25" s="23" t="s">
        <v>18</v>
      </c>
      <c r="D25" s="24"/>
      <c r="E25" s="25">
        <v>836</v>
      </c>
      <c r="F25" s="24"/>
      <c r="G25" s="11"/>
    </row>
    <row r="26" spans="1:26" s="1" customFormat="1" ht="19.5" customHeight="1">
      <c r="A26" s="4" t="s">
        <v>1</v>
      </c>
      <c r="B26" s="5" t="s">
        <v>13</v>
      </c>
      <c r="C26" s="26" t="s">
        <v>14</v>
      </c>
      <c r="D26" s="27">
        <f>18.6*1.15/100</f>
        <v>0.21390000000000001</v>
      </c>
      <c r="E26" s="16">
        <f>E25*D26</f>
        <v>178.82040000000001</v>
      </c>
      <c r="F26" s="16"/>
      <c r="G26" s="7"/>
    </row>
    <row r="27" spans="1:26" s="1" customFormat="1">
      <c r="A27" s="4" t="s">
        <v>1</v>
      </c>
      <c r="B27" s="5" t="s">
        <v>25</v>
      </c>
      <c r="C27" s="26" t="s">
        <v>26</v>
      </c>
      <c r="D27" s="28">
        <f>0.16*1.15/100</f>
        <v>1.8400000000000001E-3</v>
      </c>
      <c r="E27" s="16">
        <f>E25*D27</f>
        <v>1.5382400000000001</v>
      </c>
      <c r="F27" s="16"/>
      <c r="G27" s="7"/>
    </row>
    <row r="28" spans="1:26" s="1" customFormat="1" ht="25.5">
      <c r="A28" s="8">
        <v>8</v>
      </c>
      <c r="B28" s="10" t="s">
        <v>27</v>
      </c>
      <c r="C28" s="9" t="s">
        <v>12</v>
      </c>
      <c r="D28" s="24"/>
      <c r="E28" s="24">
        <v>11.5</v>
      </c>
      <c r="F28" s="24"/>
      <c r="G28" s="11"/>
    </row>
    <row r="29" spans="1:26" s="1" customFormat="1" ht="20.25" customHeight="1">
      <c r="A29" s="29" t="s">
        <v>1</v>
      </c>
      <c r="B29" s="5" t="s">
        <v>28</v>
      </c>
      <c r="C29" s="5" t="s">
        <v>14</v>
      </c>
      <c r="D29" s="7">
        <v>1.85</v>
      </c>
      <c r="E29" s="7">
        <f>E28*D29</f>
        <v>21.275000000000002</v>
      </c>
      <c r="F29" s="30"/>
      <c r="G29" s="7"/>
    </row>
    <row r="30" spans="1:26" s="1" customFormat="1" ht="25.5">
      <c r="A30" s="8">
        <f>A28+1</f>
        <v>9</v>
      </c>
      <c r="B30" s="10" t="s">
        <v>29</v>
      </c>
      <c r="C30" s="9" t="s">
        <v>30</v>
      </c>
      <c r="D30" s="24">
        <v>1.65</v>
      </c>
      <c r="E30" s="24">
        <f>E28*D30</f>
        <v>18.974999999999998</v>
      </c>
      <c r="F30" s="24"/>
      <c r="G30" s="11"/>
    </row>
    <row r="31" spans="1:26" s="1" customFormat="1" ht="15.75">
      <c r="A31" s="446" t="s">
        <v>31</v>
      </c>
      <c r="B31" s="447"/>
      <c r="C31" s="447"/>
      <c r="D31" s="447"/>
      <c r="E31" s="447"/>
      <c r="F31" s="447"/>
      <c r="G31" s="448"/>
    </row>
    <row r="32" spans="1:26" s="1" customFormat="1">
      <c r="A32" s="31">
        <v>10</v>
      </c>
      <c r="B32" s="32" t="s">
        <v>32</v>
      </c>
      <c r="C32" s="33" t="s">
        <v>12</v>
      </c>
      <c r="D32" s="34"/>
      <c r="E32" s="35">
        <v>4.4000000000000004</v>
      </c>
      <c r="F32" s="36"/>
      <c r="G32" s="37"/>
    </row>
    <row r="33" spans="1:7" s="1" customFormat="1">
      <c r="A33" s="4" t="s">
        <v>1</v>
      </c>
      <c r="B33" s="38" t="s">
        <v>13</v>
      </c>
      <c r="C33" s="38" t="s">
        <v>14</v>
      </c>
      <c r="D33" s="38">
        <v>4.2</v>
      </c>
      <c r="E33" s="38">
        <f>E32*D33</f>
        <v>18.480000000000004</v>
      </c>
      <c r="F33" s="39"/>
      <c r="G33" s="40"/>
    </row>
    <row r="34" spans="1:7" s="1" customFormat="1">
      <c r="A34" s="4" t="s">
        <v>1</v>
      </c>
      <c r="B34" s="38" t="s">
        <v>15</v>
      </c>
      <c r="C34" s="38" t="s">
        <v>33</v>
      </c>
      <c r="D34" s="38">
        <v>0.92</v>
      </c>
      <c r="E34" s="38">
        <f>E32*D34</f>
        <v>4.0480000000000009</v>
      </c>
      <c r="F34" s="39"/>
      <c r="G34" s="40"/>
    </row>
    <row r="35" spans="1:7" s="1" customFormat="1">
      <c r="A35" s="4" t="s">
        <v>1</v>
      </c>
      <c r="B35" s="38" t="s">
        <v>34</v>
      </c>
      <c r="C35" s="38" t="s">
        <v>12</v>
      </c>
      <c r="D35" s="38">
        <v>0.11</v>
      </c>
      <c r="E35" s="38">
        <f>E32*D35</f>
        <v>0.48400000000000004</v>
      </c>
      <c r="F35" s="39"/>
      <c r="G35" s="40"/>
    </row>
    <row r="36" spans="1:7" s="1" customFormat="1">
      <c r="A36" s="4"/>
      <c r="B36" s="38" t="s">
        <v>35</v>
      </c>
      <c r="C36" s="38" t="s">
        <v>36</v>
      </c>
      <c r="D36" s="38">
        <v>65.346000000000004</v>
      </c>
      <c r="E36" s="38">
        <f>D36*E32</f>
        <v>287.52240000000006</v>
      </c>
      <c r="F36" s="39"/>
      <c r="G36" s="40"/>
    </row>
    <row r="37" spans="1:7" s="1" customFormat="1">
      <c r="A37" s="4" t="s">
        <v>1</v>
      </c>
      <c r="B37" s="38" t="s">
        <v>37</v>
      </c>
      <c r="C37" s="38" t="s">
        <v>16</v>
      </c>
      <c r="D37" s="38">
        <v>0.16</v>
      </c>
      <c r="E37" s="38">
        <f>E32*D37</f>
        <v>0.70400000000000007</v>
      </c>
      <c r="F37" s="41"/>
      <c r="G37" s="40"/>
    </row>
    <row r="38" spans="1:7" s="1" customFormat="1">
      <c r="A38" s="31">
        <v>11</v>
      </c>
      <c r="B38" s="32" t="s">
        <v>38</v>
      </c>
      <c r="C38" s="33" t="s">
        <v>12</v>
      </c>
      <c r="D38" s="34"/>
      <c r="E38" s="42">
        <v>0.57999999999999996</v>
      </c>
      <c r="F38" s="43"/>
      <c r="G38" s="44"/>
    </row>
    <row r="39" spans="1:7" s="1" customFormat="1">
      <c r="A39" s="4" t="s">
        <v>1</v>
      </c>
      <c r="B39" s="38" t="s">
        <v>13</v>
      </c>
      <c r="C39" s="38" t="s">
        <v>14</v>
      </c>
      <c r="D39" s="38">
        <v>4.2</v>
      </c>
      <c r="E39" s="38">
        <f>E38*D39</f>
        <v>2.4359999999999999</v>
      </c>
      <c r="F39" s="41"/>
      <c r="G39" s="40"/>
    </row>
    <row r="40" spans="1:7" s="1" customFormat="1">
      <c r="A40" s="4" t="s">
        <v>1</v>
      </c>
      <c r="B40" s="38" t="s">
        <v>15</v>
      </c>
      <c r="C40" s="38" t="s">
        <v>33</v>
      </c>
      <c r="D40" s="38">
        <v>0.92</v>
      </c>
      <c r="E40" s="38">
        <f>D40*E38</f>
        <v>0.53359999999999996</v>
      </c>
      <c r="F40" s="41"/>
      <c r="G40" s="40"/>
    </row>
    <row r="41" spans="1:7" s="1" customFormat="1">
      <c r="A41" s="4" t="s">
        <v>1</v>
      </c>
      <c r="B41" s="38" t="s">
        <v>34</v>
      </c>
      <c r="C41" s="38" t="s">
        <v>12</v>
      </c>
      <c r="D41" s="38">
        <v>0.11</v>
      </c>
      <c r="E41" s="38">
        <f>D41*E38</f>
        <v>6.3799999999999996E-2</v>
      </c>
      <c r="F41" s="41"/>
      <c r="G41" s="40"/>
    </row>
    <row r="42" spans="1:7" s="1" customFormat="1">
      <c r="A42" s="4"/>
      <c r="B42" s="38" t="s">
        <v>39</v>
      </c>
      <c r="C42" s="38" t="s">
        <v>36</v>
      </c>
      <c r="D42" s="38">
        <v>130.69200000000001</v>
      </c>
      <c r="E42" s="38">
        <f>D42*E38</f>
        <v>75.801360000000003</v>
      </c>
      <c r="F42" s="45"/>
      <c r="G42" s="40"/>
    </row>
    <row r="43" spans="1:7" s="1" customFormat="1" ht="19.5" customHeight="1">
      <c r="A43" s="4" t="s">
        <v>1</v>
      </c>
      <c r="B43" s="38" t="s">
        <v>37</v>
      </c>
      <c r="C43" s="38" t="s">
        <v>16</v>
      </c>
      <c r="D43" s="38">
        <v>0.16</v>
      </c>
      <c r="E43" s="38">
        <f>D43*E38</f>
        <v>9.2799999999999994E-2</v>
      </c>
      <c r="F43" s="41"/>
      <c r="G43" s="40"/>
    </row>
    <row r="44" spans="1:7" s="1" customFormat="1">
      <c r="A44" s="18">
        <v>12</v>
      </c>
      <c r="B44" s="42" t="s">
        <v>40</v>
      </c>
      <c r="C44" s="42" t="s">
        <v>18</v>
      </c>
      <c r="D44" s="42"/>
      <c r="E44" s="42">
        <v>27.06</v>
      </c>
      <c r="F44" s="43"/>
      <c r="G44" s="44"/>
    </row>
    <row r="45" spans="1:7" s="1" customFormat="1" ht="18" customHeight="1">
      <c r="A45" s="4"/>
      <c r="B45" s="38" t="s">
        <v>13</v>
      </c>
      <c r="C45" s="38" t="s">
        <v>14</v>
      </c>
      <c r="D45" s="38">
        <v>1</v>
      </c>
      <c r="E45" s="38">
        <f>E44*D45</f>
        <v>27.06</v>
      </c>
      <c r="F45" s="41"/>
      <c r="G45" s="40"/>
    </row>
    <row r="46" spans="1:7" s="1" customFormat="1">
      <c r="A46" s="4"/>
      <c r="B46" s="38" t="s">
        <v>15</v>
      </c>
      <c r="C46" s="38" t="s">
        <v>33</v>
      </c>
      <c r="D46" s="38">
        <v>0.35299999999999998</v>
      </c>
      <c r="E46" s="38">
        <f>E44*D46</f>
        <v>9.5521799999999999</v>
      </c>
      <c r="F46" s="41"/>
      <c r="G46" s="40"/>
    </row>
    <row r="47" spans="1:7" s="1" customFormat="1">
      <c r="A47" s="4"/>
      <c r="B47" s="38" t="s">
        <v>41</v>
      </c>
      <c r="C47" s="38" t="s">
        <v>18</v>
      </c>
      <c r="D47" s="38">
        <v>1</v>
      </c>
      <c r="E47" s="38">
        <f>E44*D47</f>
        <v>27.06</v>
      </c>
      <c r="F47" s="41"/>
      <c r="G47" s="40"/>
    </row>
    <row r="48" spans="1:7" s="1" customFormat="1">
      <c r="A48" s="46">
        <v>13</v>
      </c>
      <c r="B48" s="42" t="s">
        <v>42</v>
      </c>
      <c r="C48" s="42" t="s">
        <v>18</v>
      </c>
      <c r="D48" s="47"/>
      <c r="E48" s="48">
        <v>8.68</v>
      </c>
      <c r="F48" s="43"/>
      <c r="G48" s="44"/>
    </row>
    <row r="49" spans="1:7" s="1" customFormat="1">
      <c r="A49" s="4"/>
      <c r="B49" s="38" t="s">
        <v>13</v>
      </c>
      <c r="C49" s="38" t="s">
        <v>14</v>
      </c>
      <c r="D49" s="38">
        <v>2.72</v>
      </c>
      <c r="E49" s="38">
        <f>E48*D49</f>
        <v>23.6096</v>
      </c>
      <c r="F49" s="41"/>
      <c r="G49" s="40"/>
    </row>
    <row r="50" spans="1:7" s="1" customFormat="1">
      <c r="A50" s="4"/>
      <c r="B50" s="38" t="s">
        <v>15</v>
      </c>
      <c r="C50" s="38" t="s">
        <v>33</v>
      </c>
      <c r="D50" s="38">
        <v>0.65</v>
      </c>
      <c r="E50" s="38">
        <f>D50*E48</f>
        <v>5.6420000000000003</v>
      </c>
      <c r="F50" s="41"/>
      <c r="G50" s="40"/>
    </row>
    <row r="51" spans="1:7" s="1" customFormat="1">
      <c r="A51" s="4"/>
      <c r="B51" s="38" t="s">
        <v>43</v>
      </c>
      <c r="C51" s="38" t="s">
        <v>18</v>
      </c>
      <c r="D51" s="38">
        <v>1</v>
      </c>
      <c r="E51" s="38">
        <f>D51*E48</f>
        <v>8.68</v>
      </c>
      <c r="F51" s="41"/>
      <c r="G51" s="40"/>
    </row>
    <row r="52" spans="1:7" s="1" customFormat="1">
      <c r="A52" s="4"/>
      <c r="B52" s="38" t="s">
        <v>37</v>
      </c>
      <c r="C52" s="38" t="s">
        <v>33</v>
      </c>
      <c r="D52" s="38">
        <v>0.65600000000000003</v>
      </c>
      <c r="E52" s="38">
        <f>D52*E48</f>
        <v>5.6940800000000005</v>
      </c>
      <c r="F52" s="41"/>
      <c r="G52" s="40"/>
    </row>
    <row r="53" spans="1:7" s="1" customFormat="1">
      <c r="A53" s="18">
        <v>14</v>
      </c>
      <c r="B53" s="42" t="s">
        <v>44</v>
      </c>
      <c r="C53" s="42" t="s">
        <v>18</v>
      </c>
      <c r="D53" s="42"/>
      <c r="E53" s="42">
        <v>4.8</v>
      </c>
      <c r="F53" s="43"/>
      <c r="G53" s="44"/>
    </row>
    <row r="54" spans="1:7" s="1" customFormat="1">
      <c r="A54" s="4"/>
      <c r="B54" s="38" t="s">
        <v>13</v>
      </c>
      <c r="C54" s="38" t="s">
        <v>14</v>
      </c>
      <c r="D54" s="38">
        <v>2.72</v>
      </c>
      <c r="E54" s="38">
        <f>E53*D54</f>
        <v>13.056000000000001</v>
      </c>
      <c r="F54" s="41"/>
      <c r="G54" s="40"/>
    </row>
    <row r="55" spans="1:7" s="1" customFormat="1">
      <c r="A55" s="4"/>
      <c r="B55" s="38" t="s">
        <v>15</v>
      </c>
      <c r="C55" s="38" t="s">
        <v>33</v>
      </c>
      <c r="D55" s="38">
        <v>0.65</v>
      </c>
      <c r="E55" s="38">
        <f>E53*D55</f>
        <v>3.12</v>
      </c>
      <c r="F55" s="41"/>
      <c r="G55" s="40"/>
    </row>
    <row r="56" spans="1:7" s="1" customFormat="1">
      <c r="A56" s="4"/>
      <c r="B56" s="38" t="s">
        <v>37</v>
      </c>
      <c r="C56" s="38" t="s">
        <v>33</v>
      </c>
      <c r="D56" s="38">
        <v>2.5</v>
      </c>
      <c r="E56" s="38">
        <f>E53*D56</f>
        <v>12</v>
      </c>
      <c r="F56" s="41"/>
      <c r="G56" s="40"/>
    </row>
    <row r="57" spans="1:7" s="1" customFormat="1" ht="20.25" customHeight="1">
      <c r="A57" s="31">
        <v>15</v>
      </c>
      <c r="B57" s="49" t="s">
        <v>45</v>
      </c>
      <c r="C57" s="50" t="s">
        <v>18</v>
      </c>
      <c r="D57" s="50"/>
      <c r="E57" s="50">
        <v>17</v>
      </c>
      <c r="F57" s="51"/>
      <c r="G57" s="52"/>
    </row>
    <row r="58" spans="1:7" s="1" customFormat="1" ht="20.25" customHeight="1">
      <c r="A58" s="449" t="s">
        <v>46</v>
      </c>
      <c r="B58" s="449"/>
      <c r="C58" s="449"/>
      <c r="D58" s="449"/>
      <c r="E58" s="449"/>
      <c r="F58" s="449"/>
      <c r="G58" s="449"/>
    </row>
    <row r="59" spans="1:7" s="1" customFormat="1" ht="18.75" customHeight="1">
      <c r="A59" s="53">
        <v>16</v>
      </c>
      <c r="B59" s="32" t="s">
        <v>47</v>
      </c>
      <c r="C59" s="54" t="s">
        <v>18</v>
      </c>
      <c r="D59" s="34"/>
      <c r="E59" s="55">
        <f>E64+E71+E78+E83</f>
        <v>659.5</v>
      </c>
      <c r="F59" s="56"/>
      <c r="G59" s="37"/>
    </row>
    <row r="60" spans="1:7" s="1" customFormat="1">
      <c r="A60" s="4" t="s">
        <v>1</v>
      </c>
      <c r="B60" s="38" t="s">
        <v>13</v>
      </c>
      <c r="C60" s="38" t="s">
        <v>14</v>
      </c>
      <c r="D60" s="38">
        <v>0.315</v>
      </c>
      <c r="E60" s="57">
        <f>E59*D60</f>
        <v>207.74250000000001</v>
      </c>
      <c r="F60" s="58"/>
      <c r="G60" s="40"/>
    </row>
    <row r="61" spans="1:7" s="1" customFormat="1">
      <c r="A61" s="4" t="s">
        <v>1</v>
      </c>
      <c r="B61" s="38" t="s">
        <v>48</v>
      </c>
      <c r="C61" s="38" t="s">
        <v>16</v>
      </c>
      <c r="D61" s="39">
        <v>3.2000000000000001E-2</v>
      </c>
      <c r="E61" s="45">
        <f>E59*D61</f>
        <v>21.103999999999999</v>
      </c>
      <c r="F61" s="41"/>
      <c r="G61" s="40"/>
    </row>
    <row r="62" spans="1:7" s="1" customFormat="1" ht="19.5" customHeight="1">
      <c r="A62" s="4" t="s">
        <v>1</v>
      </c>
      <c r="B62" s="38" t="s">
        <v>49</v>
      </c>
      <c r="C62" s="38" t="s">
        <v>12</v>
      </c>
      <c r="D62" s="38">
        <v>3.2000000000000001E-2</v>
      </c>
      <c r="E62" s="38">
        <f>E59*D62</f>
        <v>21.103999999999999</v>
      </c>
      <c r="F62" s="58"/>
      <c r="G62" s="40"/>
    </row>
    <row r="63" spans="1:7" s="1" customFormat="1" ht="19.5" customHeight="1">
      <c r="A63" s="4" t="s">
        <v>1</v>
      </c>
      <c r="B63" s="38" t="s">
        <v>37</v>
      </c>
      <c r="C63" s="38" t="s">
        <v>16</v>
      </c>
      <c r="D63" s="38">
        <v>0.06</v>
      </c>
      <c r="E63" s="57">
        <f>E59*D63</f>
        <v>39.57</v>
      </c>
      <c r="F63" s="41"/>
      <c r="G63" s="40"/>
    </row>
    <row r="64" spans="1:7" s="1" customFormat="1" ht="19.5" customHeight="1">
      <c r="A64" s="53">
        <v>17</v>
      </c>
      <c r="B64" s="59" t="s">
        <v>50</v>
      </c>
      <c r="C64" s="60" t="s">
        <v>18</v>
      </c>
      <c r="D64" s="50"/>
      <c r="E64" s="50">
        <v>62.8</v>
      </c>
      <c r="F64" s="50"/>
      <c r="G64" s="61"/>
    </row>
    <row r="65" spans="1:7" s="1" customFormat="1" ht="19.5" customHeight="1">
      <c r="A65" s="4" t="s">
        <v>1</v>
      </c>
      <c r="B65" s="5" t="s">
        <v>13</v>
      </c>
      <c r="C65" s="26" t="s">
        <v>14</v>
      </c>
      <c r="D65" s="7">
        <v>1.08</v>
      </c>
      <c r="E65" s="7">
        <f>E64*D65</f>
        <v>67.823999999999998</v>
      </c>
      <c r="F65" s="16"/>
      <c r="G65" s="7"/>
    </row>
    <row r="66" spans="1:7" s="1" customFormat="1">
      <c r="A66" s="4" t="s">
        <v>1</v>
      </c>
      <c r="B66" s="5" t="s">
        <v>25</v>
      </c>
      <c r="C66" s="26" t="s">
        <v>26</v>
      </c>
      <c r="D66" s="28">
        <f>4.52/100</f>
        <v>4.5199999999999997E-2</v>
      </c>
      <c r="E66" s="16">
        <f>E64*D66</f>
        <v>2.8385599999999998</v>
      </c>
      <c r="F66" s="16"/>
      <c r="G66" s="7"/>
    </row>
    <row r="67" spans="1:7" s="1" customFormat="1">
      <c r="A67" s="4" t="s">
        <v>1</v>
      </c>
      <c r="B67" s="5" t="s">
        <v>51</v>
      </c>
      <c r="C67" s="26" t="s">
        <v>52</v>
      </c>
      <c r="D67" s="16">
        <v>1.02</v>
      </c>
      <c r="E67" s="16">
        <f>E64*D67</f>
        <v>64.055999999999997</v>
      </c>
      <c r="F67" s="16"/>
      <c r="G67" s="7"/>
    </row>
    <row r="68" spans="1:7" s="1" customFormat="1">
      <c r="A68" s="4" t="s">
        <v>1</v>
      </c>
      <c r="B68" s="5" t="s">
        <v>53</v>
      </c>
      <c r="C68" s="26" t="s">
        <v>54</v>
      </c>
      <c r="D68" s="16"/>
      <c r="E68" s="16">
        <v>68</v>
      </c>
      <c r="F68" s="16"/>
      <c r="G68" s="7"/>
    </row>
    <row r="69" spans="1:7" s="1" customFormat="1" ht="19.5" customHeight="1">
      <c r="A69" s="4" t="s">
        <v>1</v>
      </c>
      <c r="B69" s="5" t="s">
        <v>55</v>
      </c>
      <c r="C69" s="26" t="s">
        <v>56</v>
      </c>
      <c r="D69" s="16">
        <v>5</v>
      </c>
      <c r="E69" s="16">
        <f>E64*D69</f>
        <v>314</v>
      </c>
      <c r="F69" s="16"/>
      <c r="G69" s="7"/>
    </row>
    <row r="70" spans="1:7" s="1" customFormat="1" ht="17.25" customHeight="1">
      <c r="A70" s="4" t="s">
        <v>1</v>
      </c>
      <c r="B70" s="5" t="s">
        <v>57</v>
      </c>
      <c r="C70" s="26" t="s">
        <v>26</v>
      </c>
      <c r="D70" s="28">
        <v>0.16</v>
      </c>
      <c r="E70" s="16">
        <f>E64*D70</f>
        <v>10.048</v>
      </c>
      <c r="F70" s="16"/>
      <c r="G70" s="7"/>
    </row>
    <row r="71" spans="1:7" s="1" customFormat="1" ht="32.25" customHeight="1">
      <c r="A71" s="8">
        <v>18</v>
      </c>
      <c r="B71" s="35" t="s">
        <v>58</v>
      </c>
      <c r="C71" s="34" t="s">
        <v>18</v>
      </c>
      <c r="D71" s="34"/>
      <c r="E71" s="35">
        <v>194.7</v>
      </c>
      <c r="F71" s="62"/>
      <c r="G71" s="37"/>
    </row>
    <row r="72" spans="1:7" s="1" customFormat="1">
      <c r="A72" s="4" t="s">
        <v>1</v>
      </c>
      <c r="B72" s="38" t="s">
        <v>13</v>
      </c>
      <c r="C72" s="38" t="s">
        <v>14</v>
      </c>
      <c r="D72" s="38">
        <v>1.4</v>
      </c>
      <c r="E72" s="38">
        <f>E71*D72</f>
        <v>272.58</v>
      </c>
      <c r="F72" s="58"/>
      <c r="G72" s="40"/>
    </row>
    <row r="73" spans="1:7" s="1" customFormat="1">
      <c r="A73" s="4" t="s">
        <v>1</v>
      </c>
      <c r="B73" s="38" t="s">
        <v>48</v>
      </c>
      <c r="C73" s="38" t="s">
        <v>16</v>
      </c>
      <c r="D73" s="38">
        <v>0.04</v>
      </c>
      <c r="E73" s="38">
        <f>E71*D73</f>
        <v>7.7879999999999994</v>
      </c>
      <c r="F73" s="58"/>
      <c r="G73" s="40"/>
    </row>
    <row r="74" spans="1:7" s="1" customFormat="1" ht="18.75" customHeight="1">
      <c r="A74" s="4" t="s">
        <v>1</v>
      </c>
      <c r="B74" s="38" t="s">
        <v>59</v>
      </c>
      <c r="C74" s="38" t="s">
        <v>56</v>
      </c>
      <c r="D74" s="38">
        <v>5</v>
      </c>
      <c r="E74" s="63">
        <f>E71*D75</f>
        <v>198.59399999999999</v>
      </c>
      <c r="F74" s="58"/>
      <c r="G74" s="40"/>
    </row>
    <row r="75" spans="1:7" s="1" customFormat="1" ht="17.25" customHeight="1">
      <c r="A75" s="4" t="s">
        <v>1</v>
      </c>
      <c r="B75" s="38" t="s">
        <v>60</v>
      </c>
      <c r="C75" s="38" t="s">
        <v>18</v>
      </c>
      <c r="D75" s="38">
        <v>1.02</v>
      </c>
      <c r="E75" s="58">
        <f>E71*D75</f>
        <v>198.59399999999999</v>
      </c>
      <c r="F75" s="58"/>
      <c r="G75" s="40"/>
    </row>
    <row r="76" spans="1:7" s="1" customFormat="1" ht="18.75" customHeight="1">
      <c r="A76" s="4" t="s">
        <v>1</v>
      </c>
      <c r="B76" s="38" t="s">
        <v>61</v>
      </c>
      <c r="C76" s="38" t="s">
        <v>62</v>
      </c>
      <c r="D76" s="38"/>
      <c r="E76" s="58">
        <v>88</v>
      </c>
      <c r="F76" s="58"/>
      <c r="G76" s="40"/>
    </row>
    <row r="77" spans="1:7" s="1" customFormat="1" ht="20.25" customHeight="1">
      <c r="A77" s="4" t="s">
        <v>1</v>
      </c>
      <c r="B77" s="38" t="s">
        <v>37</v>
      </c>
      <c r="C77" s="38" t="s">
        <v>16</v>
      </c>
      <c r="D77" s="38">
        <v>0.16</v>
      </c>
      <c r="E77" s="38">
        <f>E71*D77</f>
        <v>31.151999999999997</v>
      </c>
      <c r="F77" s="41"/>
      <c r="G77" s="40"/>
    </row>
    <row r="78" spans="1:7" s="1" customFormat="1" ht="42" customHeight="1">
      <c r="A78" s="53">
        <v>19</v>
      </c>
      <c r="B78" s="31" t="s">
        <v>63</v>
      </c>
      <c r="C78" s="60" t="s">
        <v>18</v>
      </c>
      <c r="D78" s="50"/>
      <c r="E78" s="50">
        <v>101.5</v>
      </c>
      <c r="F78" s="50"/>
      <c r="G78" s="61"/>
    </row>
    <row r="79" spans="1:7" s="1" customFormat="1" ht="20.25" customHeight="1">
      <c r="A79" s="29" t="s">
        <v>1</v>
      </c>
      <c r="B79" s="5" t="s">
        <v>13</v>
      </c>
      <c r="C79" s="26" t="s">
        <v>14</v>
      </c>
      <c r="D79" s="27">
        <v>0.99399999999999999</v>
      </c>
      <c r="E79" s="16">
        <f>E78*D79</f>
        <v>100.89100000000001</v>
      </c>
      <c r="F79" s="16"/>
      <c r="G79" s="7"/>
    </row>
    <row r="80" spans="1:7" s="1" customFormat="1" ht="22.5" customHeight="1">
      <c r="A80" s="29" t="s">
        <v>1</v>
      </c>
      <c r="B80" s="5" t="s">
        <v>25</v>
      </c>
      <c r="C80" s="26" t="s">
        <v>26</v>
      </c>
      <c r="D80" s="27">
        <f>3.4/100</f>
        <v>3.4000000000000002E-2</v>
      </c>
      <c r="E80" s="16">
        <f>E78*D80</f>
        <v>3.4510000000000001</v>
      </c>
      <c r="F80" s="16"/>
      <c r="G80" s="7"/>
    </row>
    <row r="81" spans="1:7" s="1" customFormat="1" ht="31.5" customHeight="1">
      <c r="A81" s="29" t="s">
        <v>1</v>
      </c>
      <c r="B81" s="5" t="s">
        <v>64</v>
      </c>
      <c r="C81" s="26" t="s">
        <v>52</v>
      </c>
      <c r="D81" s="27">
        <f>101.5/100</f>
        <v>1.0149999999999999</v>
      </c>
      <c r="E81" s="16">
        <f>E78*D81</f>
        <v>103.02249999999999</v>
      </c>
      <c r="F81" s="16"/>
      <c r="G81" s="7"/>
    </row>
    <row r="82" spans="1:7" s="1" customFormat="1" ht="22.5" customHeight="1">
      <c r="A82" s="29" t="s">
        <v>1</v>
      </c>
      <c r="B82" s="5" t="s">
        <v>57</v>
      </c>
      <c r="C82" s="26" t="s">
        <v>26</v>
      </c>
      <c r="D82" s="27">
        <f>18.2/100</f>
        <v>0.182</v>
      </c>
      <c r="E82" s="16">
        <f>E78*D82</f>
        <v>18.472999999999999</v>
      </c>
      <c r="F82" s="16"/>
      <c r="G82" s="7"/>
    </row>
    <row r="83" spans="1:7" s="1" customFormat="1" ht="34.5" customHeight="1">
      <c r="A83" s="53">
        <v>20</v>
      </c>
      <c r="B83" s="31" t="s">
        <v>65</v>
      </c>
      <c r="C83" s="60" t="s">
        <v>18</v>
      </c>
      <c r="D83" s="50"/>
      <c r="E83" s="50">
        <v>300.5</v>
      </c>
      <c r="F83" s="50"/>
      <c r="G83" s="61"/>
    </row>
    <row r="84" spans="1:7" s="1" customFormat="1" ht="18" customHeight="1">
      <c r="A84" s="29" t="s">
        <v>1</v>
      </c>
      <c r="B84" s="5" t="s">
        <v>13</v>
      </c>
      <c r="C84" s="26" t="s">
        <v>14</v>
      </c>
      <c r="D84" s="16">
        <f>129/100</f>
        <v>1.29</v>
      </c>
      <c r="E84" s="16">
        <f>E83*D84</f>
        <v>387.64500000000004</v>
      </c>
      <c r="F84" s="16"/>
      <c r="G84" s="7"/>
    </row>
    <row r="85" spans="1:7" s="1" customFormat="1" ht="19.5" customHeight="1">
      <c r="A85" s="29" t="s">
        <v>1</v>
      </c>
      <c r="B85" s="5" t="s">
        <v>25</v>
      </c>
      <c r="C85" s="26" t="s">
        <v>26</v>
      </c>
      <c r="D85" s="27">
        <f>3.4/100</f>
        <v>3.4000000000000002E-2</v>
      </c>
      <c r="E85" s="16">
        <f>E83*D85</f>
        <v>10.217000000000001</v>
      </c>
      <c r="F85" s="16"/>
      <c r="G85" s="7"/>
    </row>
    <row r="86" spans="1:7" s="1" customFormat="1" ht="30.75" customHeight="1">
      <c r="A86" s="29" t="s">
        <v>1</v>
      </c>
      <c r="B86" s="5" t="s">
        <v>66</v>
      </c>
      <c r="C86" s="26" t="s">
        <v>18</v>
      </c>
      <c r="D86" s="27">
        <f>101.5/100</f>
        <v>1.0149999999999999</v>
      </c>
      <c r="E86" s="16">
        <f>E83*D86</f>
        <v>305.00749999999999</v>
      </c>
      <c r="F86" s="16"/>
      <c r="G86" s="7"/>
    </row>
    <row r="87" spans="1:7" s="1" customFormat="1" ht="21" customHeight="1">
      <c r="A87" s="29"/>
      <c r="B87" s="5" t="s">
        <v>67</v>
      </c>
      <c r="C87" s="26" t="s">
        <v>56</v>
      </c>
      <c r="D87" s="27">
        <v>0.13600000000000001</v>
      </c>
      <c r="E87" s="16">
        <f>E83*D87</f>
        <v>40.868000000000002</v>
      </c>
      <c r="F87" s="16"/>
      <c r="G87" s="7"/>
    </row>
    <row r="88" spans="1:7" s="1" customFormat="1">
      <c r="A88" s="29" t="s">
        <v>1</v>
      </c>
      <c r="B88" s="5" t="s">
        <v>57</v>
      </c>
      <c r="C88" s="26" t="s">
        <v>26</v>
      </c>
      <c r="D88" s="27">
        <v>3.4000000000000002E-2</v>
      </c>
      <c r="E88" s="16">
        <f>E83*D88</f>
        <v>10.217000000000001</v>
      </c>
      <c r="F88" s="16"/>
      <c r="G88" s="7"/>
    </row>
    <row r="89" spans="1:7" s="1" customFormat="1">
      <c r="A89" s="450" t="s">
        <v>68</v>
      </c>
      <c r="B89" s="450"/>
      <c r="C89" s="450"/>
      <c r="D89" s="450"/>
      <c r="E89" s="450"/>
      <c r="F89" s="450"/>
      <c r="G89" s="450"/>
    </row>
    <row r="90" spans="1:7" s="1" customFormat="1" ht="19.5" customHeight="1">
      <c r="A90" s="53">
        <v>21</v>
      </c>
      <c r="B90" s="49" t="s">
        <v>69</v>
      </c>
      <c r="C90" s="59" t="s">
        <v>18</v>
      </c>
      <c r="D90" s="49"/>
      <c r="E90" s="61">
        <v>294</v>
      </c>
      <c r="F90" s="49"/>
      <c r="G90" s="61"/>
    </row>
    <row r="91" spans="1:7" s="1" customFormat="1" ht="19.5" customHeight="1">
      <c r="A91" s="4" t="s">
        <v>1</v>
      </c>
      <c r="B91" s="5" t="s">
        <v>13</v>
      </c>
      <c r="C91" s="5" t="s">
        <v>14</v>
      </c>
      <c r="D91" s="6">
        <v>0.9</v>
      </c>
      <c r="E91" s="7">
        <f>E90*D91</f>
        <v>264.60000000000002</v>
      </c>
      <c r="F91" s="16"/>
      <c r="G91" s="7"/>
    </row>
    <row r="92" spans="1:7" s="1" customFormat="1" ht="19.5" customHeight="1">
      <c r="A92" s="4" t="s">
        <v>1</v>
      </c>
      <c r="B92" s="5" t="s">
        <v>25</v>
      </c>
      <c r="C92" s="5" t="s">
        <v>33</v>
      </c>
      <c r="D92" s="12">
        <v>6.8199999999999997E-2</v>
      </c>
      <c r="E92" s="7">
        <f>E90*D92</f>
        <v>20.050799999999999</v>
      </c>
      <c r="F92" s="6"/>
      <c r="G92" s="7"/>
    </row>
    <row r="93" spans="1:7" s="1" customFormat="1">
      <c r="A93" s="4" t="s">
        <v>1</v>
      </c>
      <c r="B93" s="5" t="s">
        <v>70</v>
      </c>
      <c r="C93" s="5" t="s">
        <v>12</v>
      </c>
      <c r="D93" s="6">
        <f>2.38/100</f>
        <v>2.3799999999999998E-2</v>
      </c>
      <c r="E93" s="7">
        <f>E90*D93</f>
        <v>6.9971999999999994</v>
      </c>
      <c r="F93" s="6"/>
      <c r="G93" s="7"/>
    </row>
    <row r="94" spans="1:7" s="1" customFormat="1">
      <c r="A94" s="4" t="s">
        <v>1</v>
      </c>
      <c r="B94" s="5" t="s">
        <v>57</v>
      </c>
      <c r="C94" s="5" t="s">
        <v>33</v>
      </c>
      <c r="D94" s="6">
        <f>0.3/100</f>
        <v>3.0000000000000001E-3</v>
      </c>
      <c r="E94" s="7">
        <f>D94*E90</f>
        <v>0.88200000000000001</v>
      </c>
      <c r="F94" s="6"/>
      <c r="G94" s="7"/>
    </row>
    <row r="95" spans="1:7" s="1" customFormat="1" ht="25.5">
      <c r="A95" s="53">
        <v>22</v>
      </c>
      <c r="B95" s="49" t="s">
        <v>71</v>
      </c>
      <c r="C95" s="59" t="s">
        <v>54</v>
      </c>
      <c r="D95" s="49"/>
      <c r="E95" s="61">
        <v>128</v>
      </c>
      <c r="F95" s="49"/>
      <c r="G95" s="61"/>
    </row>
    <row r="96" spans="1:7" s="1" customFormat="1" ht="20.25" customHeight="1">
      <c r="A96" s="4" t="s">
        <v>1</v>
      </c>
      <c r="B96" s="5" t="s">
        <v>13</v>
      </c>
      <c r="C96" s="5" t="s">
        <v>14</v>
      </c>
      <c r="D96" s="65">
        <v>0.3</v>
      </c>
      <c r="E96" s="7">
        <f>E95*D96</f>
        <v>38.4</v>
      </c>
      <c r="F96" s="16"/>
      <c r="G96" s="7"/>
    </row>
    <row r="97" spans="1:7" s="1" customFormat="1" ht="18.75" customHeight="1">
      <c r="A97" s="4" t="s">
        <v>1</v>
      </c>
      <c r="B97" s="5" t="s">
        <v>25</v>
      </c>
      <c r="C97" s="5" t="s">
        <v>33</v>
      </c>
      <c r="D97" s="12">
        <v>1.0999999999999999E-2</v>
      </c>
      <c r="E97" s="7">
        <f>E95*D97</f>
        <v>1.4079999999999999</v>
      </c>
      <c r="F97" s="6"/>
      <c r="G97" s="7"/>
    </row>
    <row r="98" spans="1:7" s="1" customFormat="1" ht="18.75" customHeight="1">
      <c r="A98" s="4" t="s">
        <v>1</v>
      </c>
      <c r="B98" s="5" t="s">
        <v>70</v>
      </c>
      <c r="C98" s="5" t="s">
        <v>12</v>
      </c>
      <c r="D98" s="6">
        <v>6.7000000000000002E-3</v>
      </c>
      <c r="E98" s="7">
        <f>E95*D98</f>
        <v>0.85760000000000003</v>
      </c>
      <c r="F98" s="6"/>
      <c r="G98" s="7"/>
    </row>
    <row r="99" spans="1:7" s="1" customFormat="1">
      <c r="A99" s="4" t="s">
        <v>1</v>
      </c>
      <c r="B99" s="5" t="s">
        <v>57</v>
      </c>
      <c r="C99" s="5" t="s">
        <v>33</v>
      </c>
      <c r="D99" s="6">
        <f>0.3/100</f>
        <v>3.0000000000000001E-3</v>
      </c>
      <c r="E99" s="7">
        <f>D99*E95</f>
        <v>0.38400000000000001</v>
      </c>
      <c r="F99" s="6"/>
      <c r="G99" s="7"/>
    </row>
    <row r="100" spans="1:7" s="1" customFormat="1" ht="30.75" customHeight="1">
      <c r="A100" s="53">
        <v>23</v>
      </c>
      <c r="B100" s="49" t="s">
        <v>72</v>
      </c>
      <c r="C100" s="50" t="s">
        <v>18</v>
      </c>
      <c r="D100" s="50"/>
      <c r="E100" s="66">
        <v>906</v>
      </c>
      <c r="F100" s="50"/>
      <c r="G100" s="61"/>
    </row>
    <row r="101" spans="1:7" s="1" customFormat="1" ht="20.25" customHeight="1">
      <c r="A101" s="4" t="s">
        <v>1</v>
      </c>
      <c r="B101" s="5" t="s">
        <v>13</v>
      </c>
      <c r="C101" s="5" t="s">
        <v>52</v>
      </c>
      <c r="D101" s="27">
        <v>1</v>
      </c>
      <c r="E101" s="7">
        <f>E100*D101</f>
        <v>906</v>
      </c>
      <c r="F101" s="16"/>
      <c r="G101" s="7"/>
    </row>
    <row r="102" spans="1:7" s="1" customFormat="1">
      <c r="A102" s="4" t="s">
        <v>1</v>
      </c>
      <c r="B102" s="5" t="s">
        <v>25</v>
      </c>
      <c r="C102" s="5" t="s">
        <v>26</v>
      </c>
      <c r="D102" s="16">
        <f>1/100</f>
        <v>0.01</v>
      </c>
      <c r="E102" s="7">
        <f>E100*D102</f>
        <v>9.06</v>
      </c>
      <c r="F102" s="16"/>
      <c r="G102" s="7"/>
    </row>
    <row r="103" spans="1:7" s="1" customFormat="1" ht="18" customHeight="1">
      <c r="A103" s="4" t="s">
        <v>1</v>
      </c>
      <c r="B103" s="5" t="s">
        <v>73</v>
      </c>
      <c r="C103" s="5" t="s">
        <v>56</v>
      </c>
      <c r="D103" s="16">
        <v>0.61</v>
      </c>
      <c r="E103" s="7">
        <f>E100*D103</f>
        <v>552.66</v>
      </c>
      <c r="F103" s="16"/>
      <c r="G103" s="7"/>
    </row>
    <row r="104" spans="1:7" s="1" customFormat="1" ht="21.75" customHeight="1">
      <c r="A104" s="4" t="s">
        <v>1</v>
      </c>
      <c r="B104" s="5" t="s">
        <v>74</v>
      </c>
      <c r="C104" s="26" t="s">
        <v>56</v>
      </c>
      <c r="D104" s="16">
        <f>63/100</f>
        <v>0.63</v>
      </c>
      <c r="E104" s="7">
        <f>E100*D104</f>
        <v>570.78</v>
      </c>
      <c r="F104" s="16"/>
      <c r="G104" s="7"/>
    </row>
    <row r="105" spans="1:7" s="1" customFormat="1" ht="20.25" customHeight="1">
      <c r="A105" s="4" t="s">
        <v>1</v>
      </c>
      <c r="B105" s="5" t="s">
        <v>57</v>
      </c>
      <c r="C105" s="26" t="s">
        <v>16</v>
      </c>
      <c r="D105" s="28">
        <f>1.6/100</f>
        <v>1.6E-2</v>
      </c>
      <c r="E105" s="7">
        <f>E100*D105</f>
        <v>14.496</v>
      </c>
      <c r="F105" s="16"/>
      <c r="G105" s="7"/>
    </row>
    <row r="106" spans="1:7" s="1" customFormat="1" ht="27.75" customHeight="1">
      <c r="A106" s="53">
        <v>24</v>
      </c>
      <c r="B106" s="31" t="s">
        <v>75</v>
      </c>
      <c r="C106" s="60" t="s">
        <v>18</v>
      </c>
      <c r="D106" s="50"/>
      <c r="E106" s="50">
        <v>102</v>
      </c>
      <c r="F106" s="50"/>
      <c r="G106" s="61"/>
    </row>
    <row r="107" spans="1:7" s="1" customFormat="1">
      <c r="A107" s="4" t="s">
        <v>1</v>
      </c>
      <c r="B107" s="5" t="s">
        <v>13</v>
      </c>
      <c r="C107" s="26" t="s">
        <v>14</v>
      </c>
      <c r="D107" s="16">
        <v>1.7</v>
      </c>
      <c r="E107" s="7">
        <f>E106*D107</f>
        <v>173.4</v>
      </c>
      <c r="F107" s="16"/>
      <c r="G107" s="7"/>
    </row>
    <row r="108" spans="1:7" s="1" customFormat="1">
      <c r="A108" s="4" t="s">
        <v>1</v>
      </c>
      <c r="B108" s="5" t="s">
        <v>25</v>
      </c>
      <c r="C108" s="26" t="s">
        <v>26</v>
      </c>
      <c r="D108" s="16">
        <v>0.02</v>
      </c>
      <c r="E108" s="16">
        <f>E106*D108</f>
        <v>2.04</v>
      </c>
      <c r="F108" s="16"/>
      <c r="G108" s="7"/>
    </row>
    <row r="109" spans="1:7" s="1" customFormat="1">
      <c r="A109" s="4" t="s">
        <v>1</v>
      </c>
      <c r="B109" s="5" t="s">
        <v>76</v>
      </c>
      <c r="C109" s="26" t="s">
        <v>52</v>
      </c>
      <c r="D109" s="16">
        <v>1.01</v>
      </c>
      <c r="E109" s="16">
        <f>E106*D109</f>
        <v>103.02</v>
      </c>
      <c r="F109" s="16"/>
      <c r="G109" s="7"/>
    </row>
    <row r="110" spans="1:7" s="1" customFormat="1">
      <c r="A110" s="4" t="s">
        <v>1</v>
      </c>
      <c r="B110" s="5" t="s">
        <v>77</v>
      </c>
      <c r="C110" s="26" t="s">
        <v>56</v>
      </c>
      <c r="D110" s="16">
        <v>5</v>
      </c>
      <c r="E110" s="7">
        <f>E106*D110</f>
        <v>510</v>
      </c>
      <c r="F110" s="16"/>
      <c r="G110" s="7"/>
    </row>
    <row r="111" spans="1:7" s="1" customFormat="1">
      <c r="A111" s="4" t="s">
        <v>1</v>
      </c>
      <c r="B111" s="5" t="s">
        <v>57</v>
      </c>
      <c r="C111" s="26" t="s">
        <v>26</v>
      </c>
      <c r="D111" s="16">
        <v>7.0000000000000001E-3</v>
      </c>
      <c r="E111" s="16">
        <f>E106*D111</f>
        <v>0.71399999999999997</v>
      </c>
      <c r="F111" s="16"/>
      <c r="G111" s="7"/>
    </row>
    <row r="112" spans="1:7" s="1" customFormat="1">
      <c r="A112" s="451" t="s">
        <v>78</v>
      </c>
      <c r="B112" s="451"/>
      <c r="C112" s="451"/>
      <c r="D112" s="451"/>
      <c r="E112" s="451"/>
      <c r="F112" s="451"/>
      <c r="G112" s="451"/>
    </row>
    <row r="113" spans="1:7" s="1" customFormat="1" ht="25.5">
      <c r="A113" s="8">
        <v>25</v>
      </c>
      <c r="B113" s="35" t="s">
        <v>79</v>
      </c>
      <c r="C113" s="35" t="s">
        <v>18</v>
      </c>
      <c r="D113" s="35"/>
      <c r="E113" s="35">
        <v>379.8</v>
      </c>
      <c r="F113" s="67"/>
      <c r="G113" s="37"/>
    </row>
    <row r="114" spans="1:7" s="1" customFormat="1">
      <c r="A114" s="29" t="s">
        <v>1</v>
      </c>
      <c r="B114" s="5" t="s">
        <v>13</v>
      </c>
      <c r="C114" s="5" t="s">
        <v>14</v>
      </c>
      <c r="D114" s="27">
        <v>1</v>
      </c>
      <c r="E114" s="7">
        <f>E113*D114</f>
        <v>379.8</v>
      </c>
      <c r="F114" s="16"/>
      <c r="G114" s="7"/>
    </row>
    <row r="115" spans="1:7" s="1" customFormat="1">
      <c r="A115" s="29" t="s">
        <v>1</v>
      </c>
      <c r="B115" s="5" t="s">
        <v>25</v>
      </c>
      <c r="C115" s="5" t="s">
        <v>26</v>
      </c>
      <c r="D115" s="27">
        <v>0.105</v>
      </c>
      <c r="E115" s="7">
        <f>E113*D115</f>
        <v>39.878999999999998</v>
      </c>
      <c r="F115" s="16"/>
      <c r="G115" s="7"/>
    </row>
    <row r="116" spans="1:7" s="1" customFormat="1">
      <c r="A116" s="29" t="s">
        <v>1</v>
      </c>
      <c r="B116" s="5" t="s">
        <v>80</v>
      </c>
      <c r="C116" s="5" t="s">
        <v>18</v>
      </c>
      <c r="D116" s="16">
        <v>1.03</v>
      </c>
      <c r="E116" s="7">
        <f>E113*D116</f>
        <v>391.19400000000002</v>
      </c>
      <c r="F116" s="16"/>
      <c r="G116" s="7"/>
    </row>
    <row r="117" spans="1:7" s="1" customFormat="1">
      <c r="A117" s="29" t="s">
        <v>1</v>
      </c>
      <c r="B117" s="5" t="s">
        <v>57</v>
      </c>
      <c r="C117" s="26" t="s">
        <v>16</v>
      </c>
      <c r="D117" s="27">
        <v>0.20499999999999999</v>
      </c>
      <c r="E117" s="7">
        <f>E113*D117</f>
        <v>77.858999999999995</v>
      </c>
      <c r="F117" s="16"/>
      <c r="G117" s="7"/>
    </row>
    <row r="118" spans="1:7" s="1" customFormat="1" ht="25.5">
      <c r="A118" s="8">
        <v>26</v>
      </c>
      <c r="B118" s="35" t="s">
        <v>81</v>
      </c>
      <c r="C118" s="35" t="s">
        <v>18</v>
      </c>
      <c r="D118" s="35"/>
      <c r="E118" s="35">
        <v>170.3</v>
      </c>
      <c r="F118" s="67"/>
      <c r="G118" s="37"/>
    </row>
    <row r="119" spans="1:7" s="1" customFormat="1">
      <c r="A119" s="29" t="s">
        <v>1</v>
      </c>
      <c r="B119" s="5" t="s">
        <v>13</v>
      </c>
      <c r="C119" s="5" t="s">
        <v>14</v>
      </c>
      <c r="D119" s="27">
        <v>1</v>
      </c>
      <c r="E119" s="7">
        <f>E118*D119</f>
        <v>170.3</v>
      </c>
      <c r="F119" s="16"/>
      <c r="G119" s="7"/>
    </row>
    <row r="120" spans="1:7" s="1" customFormat="1">
      <c r="A120" s="29" t="s">
        <v>1</v>
      </c>
      <c r="B120" s="5" t="s">
        <v>25</v>
      </c>
      <c r="C120" s="5" t="s">
        <v>26</v>
      </c>
      <c r="D120" s="27">
        <v>0.04</v>
      </c>
      <c r="E120" s="7">
        <f>E118*D120</f>
        <v>6.8120000000000003</v>
      </c>
      <c r="F120" s="16"/>
      <c r="G120" s="7"/>
    </row>
    <row r="121" spans="1:7" s="1" customFormat="1">
      <c r="A121" s="29" t="s">
        <v>1</v>
      </c>
      <c r="B121" s="5" t="s">
        <v>82</v>
      </c>
      <c r="C121" s="5" t="s">
        <v>18</v>
      </c>
      <c r="D121" s="16">
        <v>1.03</v>
      </c>
      <c r="E121" s="7">
        <f>E118*D121</f>
        <v>175.40900000000002</v>
      </c>
      <c r="F121" s="16"/>
      <c r="G121" s="7"/>
    </row>
    <row r="122" spans="1:7" s="1" customFormat="1">
      <c r="A122" s="29" t="s">
        <v>1</v>
      </c>
      <c r="B122" s="5" t="s">
        <v>57</v>
      </c>
      <c r="C122" s="26" t="s">
        <v>16</v>
      </c>
      <c r="D122" s="27">
        <v>0.20499999999999999</v>
      </c>
      <c r="E122" s="7">
        <f>E118*D122</f>
        <v>34.911500000000004</v>
      </c>
      <c r="F122" s="16"/>
      <c r="G122" s="7"/>
    </row>
    <row r="123" spans="1:7" s="1" customFormat="1" ht="25.5">
      <c r="A123" s="8">
        <v>27</v>
      </c>
      <c r="B123" s="35" t="s">
        <v>83</v>
      </c>
      <c r="C123" s="35" t="s">
        <v>18</v>
      </c>
      <c r="D123" s="35"/>
      <c r="E123" s="35">
        <v>379.8</v>
      </c>
      <c r="F123" s="67"/>
      <c r="G123" s="37"/>
    </row>
    <row r="124" spans="1:7" s="1" customFormat="1">
      <c r="A124" s="29" t="s">
        <v>1</v>
      </c>
      <c r="B124" s="5" t="s">
        <v>13</v>
      </c>
      <c r="C124" s="5" t="s">
        <v>14</v>
      </c>
      <c r="D124" s="27">
        <v>1</v>
      </c>
      <c r="E124" s="7">
        <f>E123*D124</f>
        <v>379.8</v>
      </c>
      <c r="F124" s="16"/>
      <c r="G124" s="7"/>
    </row>
    <row r="125" spans="1:7" s="1" customFormat="1">
      <c r="A125" s="29" t="s">
        <v>1</v>
      </c>
      <c r="B125" s="5" t="s">
        <v>25</v>
      </c>
      <c r="C125" s="5" t="s">
        <v>26</v>
      </c>
      <c r="D125" s="27">
        <v>0.01</v>
      </c>
      <c r="E125" s="7">
        <f>E123*D125</f>
        <v>3.798</v>
      </c>
      <c r="F125" s="16"/>
      <c r="G125" s="7"/>
    </row>
    <row r="126" spans="1:7" s="1" customFormat="1" ht="17.25" customHeight="1">
      <c r="A126" s="29" t="s">
        <v>1</v>
      </c>
      <c r="B126" s="5" t="s">
        <v>84</v>
      </c>
      <c r="C126" s="5" t="s">
        <v>56</v>
      </c>
      <c r="D126" s="27">
        <v>0.55000000000000004</v>
      </c>
      <c r="E126" s="7">
        <f>E123*D126</f>
        <v>208.89000000000001</v>
      </c>
      <c r="F126" s="16"/>
      <c r="G126" s="7"/>
    </row>
    <row r="127" spans="1:7" s="1" customFormat="1" ht="18" customHeight="1">
      <c r="A127" s="29" t="s">
        <v>1</v>
      </c>
      <c r="B127" s="5" t="s">
        <v>74</v>
      </c>
      <c r="C127" s="5" t="s">
        <v>56</v>
      </c>
      <c r="D127" s="16">
        <v>0.63</v>
      </c>
      <c r="E127" s="7">
        <f>E123*D127</f>
        <v>239.274</v>
      </c>
      <c r="F127" s="16"/>
      <c r="G127" s="7"/>
    </row>
    <row r="128" spans="1:7" s="1" customFormat="1" ht="16.5" customHeight="1">
      <c r="A128" s="29" t="s">
        <v>1</v>
      </c>
      <c r="B128" s="5" t="s">
        <v>57</v>
      </c>
      <c r="C128" s="26" t="s">
        <v>16</v>
      </c>
      <c r="D128" s="27">
        <v>0.04</v>
      </c>
      <c r="E128" s="7">
        <f>E123*D128</f>
        <v>15.192</v>
      </c>
      <c r="F128" s="16"/>
      <c r="G128" s="7"/>
    </row>
    <row r="129" spans="1:22" s="1" customFormat="1" ht="18" customHeight="1">
      <c r="A129" s="452" t="s">
        <v>85</v>
      </c>
      <c r="B129" s="452"/>
      <c r="C129" s="452"/>
      <c r="D129" s="452"/>
      <c r="E129" s="452"/>
      <c r="F129" s="452"/>
      <c r="G129" s="452"/>
    </row>
    <row r="130" spans="1:22" s="1" customFormat="1" ht="21" customHeight="1">
      <c r="A130" s="14">
        <v>28</v>
      </c>
      <c r="B130" s="10" t="s">
        <v>86</v>
      </c>
      <c r="C130" s="24" t="s">
        <v>18</v>
      </c>
      <c r="D130" s="68"/>
      <c r="E130" s="25">
        <v>164</v>
      </c>
      <c r="F130" s="68"/>
      <c r="G130" s="11"/>
    </row>
    <row r="131" spans="1:22" s="1" customFormat="1">
      <c r="A131" s="29" t="s">
        <v>1</v>
      </c>
      <c r="B131" s="5" t="s">
        <v>13</v>
      </c>
      <c r="C131" s="5" t="s">
        <v>14</v>
      </c>
      <c r="D131" s="16">
        <v>0.9</v>
      </c>
      <c r="E131" s="69">
        <f>E130*D131</f>
        <v>147.6</v>
      </c>
      <c r="F131" s="16"/>
      <c r="G131" s="7"/>
    </row>
    <row r="132" spans="1:22" s="1" customFormat="1">
      <c r="A132" s="29" t="s">
        <v>1</v>
      </c>
      <c r="B132" s="5" t="s">
        <v>87</v>
      </c>
      <c r="C132" s="6" t="s">
        <v>88</v>
      </c>
      <c r="D132" s="27">
        <f>2.4/100</f>
        <v>2.4E-2</v>
      </c>
      <c r="E132" s="27">
        <f>D132*E130</f>
        <v>3.9359999999999999</v>
      </c>
      <c r="F132" s="16"/>
      <c r="G132" s="70"/>
    </row>
    <row r="133" spans="1:22" s="1" customFormat="1" ht="20.25" customHeight="1">
      <c r="A133" s="29" t="s">
        <v>1</v>
      </c>
      <c r="B133" s="5" t="s">
        <v>25</v>
      </c>
      <c r="C133" s="5" t="s">
        <v>26</v>
      </c>
      <c r="D133" s="27">
        <v>2.1000000000000001E-2</v>
      </c>
      <c r="E133" s="27">
        <f>D133*E130</f>
        <v>3.4440000000000004</v>
      </c>
      <c r="F133" s="16"/>
      <c r="G133" s="7"/>
    </row>
    <row r="134" spans="1:22" s="1" customFormat="1">
      <c r="A134" s="29" t="s">
        <v>1</v>
      </c>
      <c r="B134" s="5" t="s">
        <v>89</v>
      </c>
      <c r="C134" s="5" t="s">
        <v>90</v>
      </c>
      <c r="D134" s="27">
        <f>2.6/100</f>
        <v>2.6000000000000002E-2</v>
      </c>
      <c r="E134" s="27">
        <f>D134*E130</f>
        <v>4.2640000000000002</v>
      </c>
      <c r="F134" s="16"/>
      <c r="G134" s="7"/>
    </row>
    <row r="135" spans="1:22" s="1" customFormat="1" ht="30" customHeight="1">
      <c r="A135" s="14">
        <v>29</v>
      </c>
      <c r="B135" s="10" t="s">
        <v>91</v>
      </c>
      <c r="C135" s="24" t="s">
        <v>18</v>
      </c>
      <c r="D135" s="24"/>
      <c r="E135" s="25">
        <v>318</v>
      </c>
      <c r="F135" s="24"/>
      <c r="G135" s="11"/>
    </row>
    <row r="136" spans="1:22" s="1" customFormat="1">
      <c r="A136" s="4" t="s">
        <v>1</v>
      </c>
      <c r="B136" s="5" t="s">
        <v>13</v>
      </c>
      <c r="C136" s="5" t="s">
        <v>14</v>
      </c>
      <c r="D136" s="28">
        <v>1</v>
      </c>
      <c r="E136" s="7">
        <f>E135*D136</f>
        <v>318</v>
      </c>
      <c r="F136" s="16"/>
      <c r="G136" s="7"/>
    </row>
    <row r="137" spans="1:22" s="1" customFormat="1">
      <c r="A137" s="4" t="s">
        <v>1</v>
      </c>
      <c r="B137" s="5" t="s">
        <v>25</v>
      </c>
      <c r="C137" s="5" t="s">
        <v>26</v>
      </c>
      <c r="D137" s="16">
        <v>7.7000000000000002E-3</v>
      </c>
      <c r="E137" s="7">
        <f>E135*D137</f>
        <v>2.4485999999999999</v>
      </c>
      <c r="F137" s="16"/>
      <c r="G137" s="7"/>
    </row>
    <row r="138" spans="1:22" s="1" customFormat="1">
      <c r="A138" s="4" t="s">
        <v>1</v>
      </c>
      <c r="B138" s="5" t="s">
        <v>92</v>
      </c>
      <c r="C138" s="5" t="s">
        <v>56</v>
      </c>
      <c r="D138" s="16">
        <v>0.59</v>
      </c>
      <c r="E138" s="7">
        <f>E135*D138</f>
        <v>187.61999999999998</v>
      </c>
      <c r="F138" s="16"/>
      <c r="G138" s="7"/>
    </row>
    <row r="139" spans="1:22" s="1" customFormat="1">
      <c r="A139" s="4" t="s">
        <v>1</v>
      </c>
      <c r="B139" s="5" t="s">
        <v>93</v>
      </c>
      <c r="C139" s="5" t="s">
        <v>56</v>
      </c>
      <c r="D139" s="16">
        <v>0.15</v>
      </c>
      <c r="E139" s="7">
        <f>E135*D139</f>
        <v>47.699999999999996</v>
      </c>
      <c r="F139" s="16"/>
      <c r="G139" s="7"/>
    </row>
    <row r="140" spans="1:22" s="1" customFormat="1">
      <c r="A140" s="4" t="s">
        <v>1</v>
      </c>
      <c r="B140" s="5" t="s">
        <v>73</v>
      </c>
      <c r="C140" s="26" t="s">
        <v>56</v>
      </c>
      <c r="D140" s="16">
        <v>0.12</v>
      </c>
      <c r="E140" s="7">
        <f>E135*D140</f>
        <v>38.159999999999997</v>
      </c>
      <c r="F140" s="16"/>
      <c r="G140" s="7"/>
    </row>
    <row r="141" spans="1:22" s="1" customFormat="1">
      <c r="A141" s="4" t="s">
        <v>1</v>
      </c>
      <c r="B141" s="5" t="s">
        <v>57</v>
      </c>
      <c r="C141" s="26" t="s">
        <v>16</v>
      </c>
      <c r="D141" s="28">
        <v>3.3999999999999998E-3</v>
      </c>
      <c r="E141" s="7">
        <f>E135*D141</f>
        <v>1.0811999999999999</v>
      </c>
      <c r="F141" s="16"/>
      <c r="G141" s="7"/>
    </row>
    <row r="142" spans="1:22" s="73" customFormat="1">
      <c r="A142" s="49">
        <v>30</v>
      </c>
      <c r="B142" s="49" t="s">
        <v>94</v>
      </c>
      <c r="C142" s="71" t="s">
        <v>12</v>
      </c>
      <c r="D142" s="72" t="s">
        <v>1</v>
      </c>
      <c r="E142" s="66">
        <v>2.4500000000000002</v>
      </c>
      <c r="F142" s="71"/>
      <c r="G142" s="61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</row>
    <row r="143" spans="1:22" s="1" customFormat="1">
      <c r="A143" s="6" t="s">
        <v>1</v>
      </c>
      <c r="B143" s="74" t="s">
        <v>13</v>
      </c>
      <c r="C143" s="74" t="s">
        <v>14</v>
      </c>
      <c r="D143" s="74">
        <v>10.5</v>
      </c>
      <c r="E143" s="75">
        <f>E142*D143</f>
        <v>25.725000000000001</v>
      </c>
      <c r="F143" s="76"/>
      <c r="G143" s="77"/>
    </row>
    <row r="144" spans="1:22" s="1" customFormat="1">
      <c r="A144" s="78" t="s">
        <v>1</v>
      </c>
      <c r="B144" s="38" t="s">
        <v>95</v>
      </c>
      <c r="C144" s="38" t="s">
        <v>16</v>
      </c>
      <c r="D144" s="38">
        <v>1.1000000000000001</v>
      </c>
      <c r="E144" s="38">
        <f>E142*D144</f>
        <v>2.6950000000000003</v>
      </c>
      <c r="F144" s="58"/>
      <c r="G144" s="77"/>
    </row>
    <row r="145" spans="1:23" s="1" customFormat="1">
      <c r="A145" s="6" t="s">
        <v>1</v>
      </c>
      <c r="B145" s="38" t="s">
        <v>96</v>
      </c>
      <c r="C145" s="38" t="s">
        <v>12</v>
      </c>
      <c r="D145" s="38">
        <v>1.0149999999999999</v>
      </c>
      <c r="E145" s="38">
        <f>E142*D145</f>
        <v>2.4867499999999998</v>
      </c>
      <c r="F145" s="58"/>
      <c r="G145" s="77"/>
    </row>
    <row r="146" spans="1:23" s="1" customFormat="1">
      <c r="A146" s="6" t="s">
        <v>1</v>
      </c>
      <c r="B146" s="38" t="s">
        <v>97</v>
      </c>
      <c r="C146" s="38" t="s">
        <v>18</v>
      </c>
      <c r="D146" s="38">
        <v>1.84</v>
      </c>
      <c r="E146" s="63">
        <f>E142*D146</f>
        <v>4.5080000000000009</v>
      </c>
      <c r="F146" s="58"/>
      <c r="G146" s="77"/>
    </row>
    <row r="147" spans="1:23" s="1" customFormat="1">
      <c r="A147" s="6" t="s">
        <v>1</v>
      </c>
      <c r="B147" s="38" t="s">
        <v>98</v>
      </c>
      <c r="C147" s="38" t="s">
        <v>12</v>
      </c>
      <c r="D147" s="38">
        <v>4.4499999999999998E-2</v>
      </c>
      <c r="E147" s="58">
        <f>E142*D147</f>
        <v>0.109025</v>
      </c>
      <c r="F147" s="58"/>
      <c r="G147" s="77"/>
    </row>
    <row r="148" spans="1:23" s="1" customFormat="1">
      <c r="A148" s="6" t="s">
        <v>1</v>
      </c>
      <c r="B148" s="38" t="s">
        <v>99</v>
      </c>
      <c r="C148" s="38" t="s">
        <v>56</v>
      </c>
      <c r="D148" s="38">
        <v>1.2</v>
      </c>
      <c r="E148" s="58">
        <f>E142*D148</f>
        <v>2.94</v>
      </c>
      <c r="F148" s="58"/>
      <c r="G148" s="77"/>
    </row>
    <row r="149" spans="1:23" s="1" customFormat="1">
      <c r="A149" s="6" t="s">
        <v>1</v>
      </c>
      <c r="B149" s="38" t="s">
        <v>37</v>
      </c>
      <c r="C149" s="38" t="s">
        <v>16</v>
      </c>
      <c r="D149" s="38">
        <v>0.46</v>
      </c>
      <c r="E149" s="38">
        <f>E142*D149</f>
        <v>1.1270000000000002</v>
      </c>
      <c r="F149" s="41"/>
      <c r="G149" s="77"/>
    </row>
    <row r="150" spans="1:23" s="73" customFormat="1">
      <c r="A150" s="49">
        <v>31</v>
      </c>
      <c r="B150" s="49" t="s">
        <v>100</v>
      </c>
      <c r="C150" s="50" t="s">
        <v>101</v>
      </c>
      <c r="D150" s="50"/>
      <c r="E150" s="50">
        <v>0.14000000000000001</v>
      </c>
      <c r="F150" s="50"/>
      <c r="G150" s="61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</row>
    <row r="151" spans="1:23" s="1" customFormat="1">
      <c r="A151" s="79" t="s">
        <v>1</v>
      </c>
      <c r="B151" s="6" t="s">
        <v>13</v>
      </c>
      <c r="C151" s="16" t="s">
        <v>14</v>
      </c>
      <c r="D151" s="16">
        <v>12.3</v>
      </c>
      <c r="E151" s="16">
        <f>E150*D151</f>
        <v>1.7220000000000002</v>
      </c>
      <c r="F151" s="16"/>
      <c r="G151" s="7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</row>
    <row r="152" spans="1:23" s="1" customFormat="1">
      <c r="A152" s="65" t="s">
        <v>1</v>
      </c>
      <c r="B152" s="6" t="s">
        <v>48</v>
      </c>
      <c r="C152" s="16" t="s">
        <v>16</v>
      </c>
      <c r="D152" s="27">
        <v>1.4</v>
      </c>
      <c r="E152" s="16">
        <f>E150*D152</f>
        <v>0.19600000000000001</v>
      </c>
      <c r="F152" s="16"/>
      <c r="G152" s="7"/>
    </row>
    <row r="153" spans="1:23" s="1" customFormat="1">
      <c r="A153" s="65" t="s">
        <v>1</v>
      </c>
      <c r="B153" s="6" t="s">
        <v>102</v>
      </c>
      <c r="C153" s="16" t="s">
        <v>101</v>
      </c>
      <c r="D153" s="27">
        <v>1</v>
      </c>
      <c r="E153" s="16">
        <f>E150*D153</f>
        <v>0.14000000000000001</v>
      </c>
      <c r="F153" s="80"/>
      <c r="G153" s="7"/>
    </row>
    <row r="154" spans="1:23" s="1" customFormat="1">
      <c r="A154" s="65" t="s">
        <v>1</v>
      </c>
      <c r="B154" s="6" t="s">
        <v>57</v>
      </c>
      <c r="C154" s="16" t="s">
        <v>26</v>
      </c>
      <c r="D154" s="27">
        <v>7.15</v>
      </c>
      <c r="E154" s="16">
        <f>E150*D154</f>
        <v>1.0010000000000001</v>
      </c>
      <c r="F154" s="16"/>
      <c r="G154" s="7"/>
    </row>
    <row r="155" spans="1:23" s="1" customFormat="1" ht="25.5">
      <c r="A155" s="81">
        <v>32</v>
      </c>
      <c r="B155" s="82" t="s">
        <v>103</v>
      </c>
      <c r="C155" s="21" t="s">
        <v>54</v>
      </c>
      <c r="D155" s="83"/>
      <c r="E155" s="21">
        <v>11</v>
      </c>
      <c r="F155" s="21"/>
      <c r="G155" s="22"/>
    </row>
    <row r="156" spans="1:23" s="1" customFormat="1">
      <c r="A156" s="65"/>
      <c r="B156" s="6" t="s">
        <v>13</v>
      </c>
      <c r="C156" s="16" t="s">
        <v>14</v>
      </c>
      <c r="D156" s="27">
        <v>1.4510000000000001</v>
      </c>
      <c r="E156" s="16">
        <f>E155*D156</f>
        <v>15.961</v>
      </c>
      <c r="F156" s="16"/>
      <c r="G156" s="7"/>
    </row>
    <row r="157" spans="1:23" s="1" customFormat="1">
      <c r="A157" s="65"/>
      <c r="B157" s="6" t="s">
        <v>104</v>
      </c>
      <c r="C157" s="16" t="s">
        <v>54</v>
      </c>
      <c r="D157" s="27">
        <v>1.02</v>
      </c>
      <c r="E157" s="16">
        <f>D157*E155</f>
        <v>11.22</v>
      </c>
      <c r="F157" s="16"/>
      <c r="G157" s="7"/>
    </row>
    <row r="158" spans="1:23" s="1" customFormat="1">
      <c r="A158" s="65"/>
      <c r="B158" s="6" t="s">
        <v>37</v>
      </c>
      <c r="C158" s="16" t="s">
        <v>16</v>
      </c>
      <c r="D158" s="27">
        <v>0.432</v>
      </c>
      <c r="E158" s="16">
        <f>D158*E155</f>
        <v>4.7519999999999998</v>
      </c>
      <c r="F158" s="16"/>
      <c r="G158" s="7"/>
    </row>
    <row r="159" spans="1:23" s="1" customFormat="1">
      <c r="A159" s="65"/>
      <c r="B159" s="6" t="s">
        <v>67</v>
      </c>
      <c r="C159" s="16" t="s">
        <v>56</v>
      </c>
      <c r="D159" s="27">
        <v>0.318</v>
      </c>
      <c r="E159" s="16">
        <f>D159*E155</f>
        <v>3.4980000000000002</v>
      </c>
      <c r="F159" s="16"/>
      <c r="G159" s="7"/>
    </row>
    <row r="160" spans="1:23" s="86" customFormat="1" ht="18.75" customHeight="1">
      <c r="A160" s="84">
        <v>33</v>
      </c>
      <c r="B160" s="84" t="s">
        <v>105</v>
      </c>
      <c r="C160" s="84" t="s">
        <v>54</v>
      </c>
      <c r="D160" s="84"/>
      <c r="E160" s="84">
        <v>14.72</v>
      </c>
      <c r="F160" s="84"/>
      <c r="G160" s="85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</row>
    <row r="161" spans="1:23" s="1" customFormat="1">
      <c r="A161" s="5"/>
      <c r="B161" s="38" t="s">
        <v>13</v>
      </c>
      <c r="C161" s="38" t="s">
        <v>14</v>
      </c>
      <c r="D161" s="38">
        <v>1</v>
      </c>
      <c r="E161" s="63">
        <f>E160*D161</f>
        <v>14.72</v>
      </c>
      <c r="F161" s="58"/>
      <c r="G161" s="88"/>
    </row>
    <row r="162" spans="1:23" s="1" customFormat="1">
      <c r="A162" s="5"/>
      <c r="B162" s="38" t="s">
        <v>106</v>
      </c>
      <c r="C162" s="38" t="s">
        <v>16</v>
      </c>
      <c r="D162" s="38">
        <v>0.05</v>
      </c>
      <c r="E162" s="63">
        <f>E160*D162</f>
        <v>0.7360000000000001</v>
      </c>
      <c r="F162" s="58"/>
      <c r="G162" s="88"/>
    </row>
    <row r="163" spans="1:23" s="1" customFormat="1">
      <c r="A163" s="5"/>
      <c r="B163" s="38" t="s">
        <v>107</v>
      </c>
      <c r="C163" s="38" t="s">
        <v>54</v>
      </c>
      <c r="D163" s="38" t="s">
        <v>1</v>
      </c>
      <c r="E163" s="63">
        <v>13</v>
      </c>
      <c r="F163" s="58"/>
      <c r="G163" s="88"/>
    </row>
    <row r="164" spans="1:23" s="1" customFormat="1">
      <c r="A164" s="5"/>
      <c r="B164" s="38" t="s">
        <v>108</v>
      </c>
      <c r="C164" s="38" t="s">
        <v>54</v>
      </c>
      <c r="D164" s="38" t="s">
        <v>1</v>
      </c>
      <c r="E164" s="63">
        <v>123</v>
      </c>
      <c r="F164" s="58"/>
      <c r="G164" s="88"/>
    </row>
    <row r="165" spans="1:23" s="1" customFormat="1">
      <c r="A165" s="5"/>
      <c r="B165" s="38" t="s">
        <v>109</v>
      </c>
      <c r="C165" s="38" t="s">
        <v>56</v>
      </c>
      <c r="D165" s="38">
        <v>0.28699999999999998</v>
      </c>
      <c r="E165" s="63">
        <f>E160*D165</f>
        <v>4.22464</v>
      </c>
      <c r="F165" s="58"/>
      <c r="G165" s="88"/>
    </row>
    <row r="166" spans="1:23" s="1" customFormat="1">
      <c r="A166" s="5"/>
      <c r="B166" s="38" t="s">
        <v>37</v>
      </c>
      <c r="C166" s="38" t="s">
        <v>16</v>
      </c>
      <c r="D166" s="38">
        <v>0.14199999999999999</v>
      </c>
      <c r="E166" s="63">
        <f>E160*D166</f>
        <v>2.0902400000000001</v>
      </c>
      <c r="F166" s="58"/>
      <c r="G166" s="88"/>
    </row>
    <row r="167" spans="1:23" s="86" customFormat="1" ht="22.5" customHeight="1">
      <c r="A167" s="84">
        <v>34</v>
      </c>
      <c r="B167" s="84" t="s">
        <v>110</v>
      </c>
      <c r="C167" s="84" t="s">
        <v>18</v>
      </c>
      <c r="D167" s="84"/>
      <c r="E167" s="84">
        <v>84</v>
      </c>
      <c r="F167" s="84"/>
      <c r="G167" s="85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</row>
    <row r="168" spans="1:23" s="1" customFormat="1">
      <c r="A168" s="89"/>
      <c r="B168" s="5" t="s">
        <v>13</v>
      </c>
      <c r="C168" s="5" t="s">
        <v>14</v>
      </c>
      <c r="D168" s="26">
        <v>0.68</v>
      </c>
      <c r="E168" s="26">
        <f>E167*D168</f>
        <v>57.120000000000005</v>
      </c>
      <c r="F168" s="26"/>
      <c r="G168" s="90"/>
    </row>
    <row r="169" spans="1:23" s="1" customFormat="1">
      <c r="A169" s="89"/>
      <c r="B169" s="5" t="s">
        <v>15</v>
      </c>
      <c r="C169" s="5" t="s">
        <v>16</v>
      </c>
      <c r="D169" s="26">
        <v>0.03</v>
      </c>
      <c r="E169" s="26">
        <f>E167*D169</f>
        <v>2.52</v>
      </c>
      <c r="F169" s="26"/>
      <c r="G169" s="90"/>
    </row>
    <row r="170" spans="1:23" s="1" customFormat="1">
      <c r="A170" s="89"/>
      <c r="B170" s="5" t="s">
        <v>111</v>
      </c>
      <c r="C170" s="5" t="s">
        <v>56</v>
      </c>
      <c r="D170" s="26">
        <v>0.246</v>
      </c>
      <c r="E170" s="26">
        <f>E167*D170</f>
        <v>20.664000000000001</v>
      </c>
      <c r="F170" s="26"/>
      <c r="G170" s="90"/>
    </row>
    <row r="171" spans="1:23" s="1" customFormat="1">
      <c r="A171" s="91"/>
      <c r="B171" s="5" t="s">
        <v>112</v>
      </c>
      <c r="C171" s="5" t="s">
        <v>56</v>
      </c>
      <c r="D171" s="26">
        <v>2.7E-2</v>
      </c>
      <c r="E171" s="26">
        <f>E167*D171</f>
        <v>2.2679999999999998</v>
      </c>
      <c r="F171" s="26"/>
      <c r="G171" s="90"/>
    </row>
    <row r="172" spans="1:23" s="1" customFormat="1">
      <c r="A172" s="91"/>
      <c r="B172" s="5" t="s">
        <v>37</v>
      </c>
      <c r="C172" s="5" t="s">
        <v>16</v>
      </c>
      <c r="D172" s="26">
        <v>4.4999999999999998E-2</v>
      </c>
      <c r="E172" s="26">
        <f>E167*D172</f>
        <v>3.78</v>
      </c>
      <c r="F172" s="26"/>
      <c r="G172" s="90"/>
    </row>
    <row r="173" spans="1:23" s="1" customFormat="1" ht="36.75" customHeight="1">
      <c r="A173" s="92">
        <v>35</v>
      </c>
      <c r="B173" s="19" t="s">
        <v>113</v>
      </c>
      <c r="C173" s="19" t="s">
        <v>18</v>
      </c>
      <c r="D173" s="93"/>
      <c r="E173" s="93">
        <v>13</v>
      </c>
      <c r="F173" s="93"/>
      <c r="G173" s="94"/>
    </row>
    <row r="174" spans="1:23" s="1" customFormat="1">
      <c r="A174" s="91"/>
      <c r="B174" s="5" t="s">
        <v>13</v>
      </c>
      <c r="C174" s="5" t="s">
        <v>14</v>
      </c>
      <c r="D174" s="26">
        <v>1.5</v>
      </c>
      <c r="E174" s="26">
        <f>E173*D174</f>
        <v>19.5</v>
      </c>
      <c r="F174" s="26"/>
      <c r="G174" s="90"/>
    </row>
    <row r="175" spans="1:23" s="1" customFormat="1">
      <c r="A175" s="91"/>
      <c r="B175" s="5" t="s">
        <v>15</v>
      </c>
      <c r="C175" s="5" t="s">
        <v>16</v>
      </c>
      <c r="D175" s="95">
        <v>4.1000000000000003E-3</v>
      </c>
      <c r="E175" s="26">
        <f>D175*E173</f>
        <v>5.3300000000000007E-2</v>
      </c>
      <c r="F175" s="26"/>
      <c r="G175" s="90"/>
    </row>
    <row r="176" spans="1:23" s="1" customFormat="1">
      <c r="A176" s="4"/>
      <c r="B176" s="5" t="s">
        <v>114</v>
      </c>
      <c r="C176" s="26" t="s">
        <v>18</v>
      </c>
      <c r="D176" s="28">
        <v>1.17</v>
      </c>
      <c r="E176" s="7">
        <f>D176*E173</f>
        <v>15.209999999999999</v>
      </c>
      <c r="F176" s="16"/>
      <c r="G176" s="7"/>
    </row>
    <row r="177" spans="1:7" s="1" customFormat="1">
      <c r="A177" s="4"/>
      <c r="B177" s="5" t="s">
        <v>115</v>
      </c>
      <c r="C177" s="26" t="s">
        <v>116</v>
      </c>
      <c r="D177" s="28">
        <v>6</v>
      </c>
      <c r="E177" s="7">
        <f>D177*E173</f>
        <v>78</v>
      </c>
      <c r="F177" s="16"/>
      <c r="G177" s="7"/>
    </row>
    <row r="178" spans="1:7" s="1" customFormat="1">
      <c r="A178" s="4"/>
      <c r="B178" s="5" t="s">
        <v>37</v>
      </c>
      <c r="C178" s="26" t="s">
        <v>16</v>
      </c>
      <c r="D178" s="28">
        <v>7.8E-2</v>
      </c>
      <c r="E178" s="7">
        <f>D178*E173</f>
        <v>1.014</v>
      </c>
      <c r="F178" s="16"/>
      <c r="G178" s="7"/>
    </row>
    <row r="179" spans="1:7" s="1" customFormat="1" ht="15.75" thickBot="1">
      <c r="A179" s="96">
        <v>36</v>
      </c>
      <c r="B179" s="97" t="s">
        <v>117</v>
      </c>
      <c r="C179" s="98" t="s">
        <v>52</v>
      </c>
      <c r="D179" s="99"/>
      <c r="E179" s="100">
        <v>144</v>
      </c>
      <c r="F179" s="101"/>
      <c r="G179" s="102"/>
    </row>
    <row r="180" spans="1:7" s="1" customFormat="1">
      <c r="A180" s="103" t="s">
        <v>1</v>
      </c>
      <c r="B180" s="105" t="s">
        <v>13</v>
      </c>
      <c r="C180" s="106" t="s">
        <v>14</v>
      </c>
      <c r="D180" s="107">
        <f>45.8/100</f>
        <v>0.45799999999999996</v>
      </c>
      <c r="E180" s="108">
        <f>E179*D180</f>
        <v>65.951999999999998</v>
      </c>
      <c r="F180" s="106"/>
      <c r="G180" s="109"/>
    </row>
    <row r="181" spans="1:7" s="1" customFormat="1">
      <c r="A181" s="110" t="s">
        <v>1</v>
      </c>
      <c r="B181" s="112" t="s">
        <v>25</v>
      </c>
      <c r="C181" s="113" t="s">
        <v>26</v>
      </c>
      <c r="D181" s="114">
        <f>0.23/100</f>
        <v>2.3E-3</v>
      </c>
      <c r="E181" s="115">
        <f>E179*D181</f>
        <v>0.33119999999999999</v>
      </c>
      <c r="F181" s="113"/>
      <c r="G181" s="116"/>
    </row>
    <row r="182" spans="1:7" s="1" customFormat="1">
      <c r="A182" s="110" t="s">
        <v>1</v>
      </c>
      <c r="B182" s="112" t="s">
        <v>118</v>
      </c>
      <c r="C182" s="111" t="s">
        <v>119</v>
      </c>
      <c r="D182" s="117">
        <f>0.037/100</f>
        <v>3.6999999999999999E-4</v>
      </c>
      <c r="E182" s="115">
        <f>E179*D182</f>
        <v>5.3280000000000001E-2</v>
      </c>
      <c r="F182" s="118"/>
      <c r="G182" s="116"/>
    </row>
    <row r="183" spans="1:7" s="1" customFormat="1">
      <c r="A183" s="110" t="s">
        <v>1</v>
      </c>
      <c r="B183" s="112" t="s">
        <v>120</v>
      </c>
      <c r="C183" s="111" t="s">
        <v>90</v>
      </c>
      <c r="D183" s="117">
        <f>0.006/100</f>
        <v>6.0000000000000002E-5</v>
      </c>
      <c r="E183" s="115">
        <f>E179*D183</f>
        <v>8.6400000000000001E-3</v>
      </c>
      <c r="F183" s="113"/>
      <c r="G183" s="116"/>
    </row>
    <row r="184" spans="1:7" s="1" customFormat="1">
      <c r="A184" s="119" t="s">
        <v>1</v>
      </c>
      <c r="B184" s="121" t="s">
        <v>121</v>
      </c>
      <c r="C184" s="120" t="s">
        <v>52</v>
      </c>
      <c r="D184" s="122">
        <f>1.2/100</f>
        <v>1.2E-2</v>
      </c>
      <c r="E184" s="123">
        <f>E179*D184</f>
        <v>1.728</v>
      </c>
      <c r="F184" s="124"/>
      <c r="G184" s="125"/>
    </row>
    <row r="185" spans="1:7" s="1" customFormat="1" ht="30">
      <c r="A185" s="46"/>
      <c r="B185" s="59" t="s">
        <v>122</v>
      </c>
      <c r="C185" s="126" t="s">
        <v>16</v>
      </c>
      <c r="D185" s="127"/>
      <c r="E185" s="127"/>
      <c r="F185" s="127"/>
      <c r="G185" s="61"/>
    </row>
    <row r="186" spans="1:7" s="1" customFormat="1">
      <c r="A186" s="4"/>
      <c r="B186" s="5" t="s">
        <v>123</v>
      </c>
      <c r="C186" s="5" t="s">
        <v>16</v>
      </c>
      <c r="D186" s="6"/>
      <c r="E186" s="6"/>
      <c r="F186" s="6"/>
      <c r="G186" s="7"/>
    </row>
    <row r="187" spans="1:7" s="1" customFormat="1">
      <c r="A187" s="4"/>
      <c r="B187" s="128" t="s">
        <v>124</v>
      </c>
      <c r="C187" s="5" t="s">
        <v>16</v>
      </c>
      <c r="D187" s="6"/>
      <c r="E187" s="12" t="s">
        <v>1</v>
      </c>
      <c r="F187" s="6"/>
      <c r="G187" s="7"/>
    </row>
    <row r="188" spans="1:7" s="1" customFormat="1">
      <c r="A188" s="4"/>
      <c r="B188" s="5" t="s">
        <v>125</v>
      </c>
      <c r="C188" s="129" t="s">
        <v>129</v>
      </c>
      <c r="D188" s="6"/>
      <c r="E188" s="6"/>
      <c r="F188" s="6"/>
      <c r="G188" s="7"/>
    </row>
    <row r="189" spans="1:7" s="1" customFormat="1">
      <c r="A189" s="130"/>
      <c r="B189" s="131" t="s">
        <v>126</v>
      </c>
      <c r="C189" s="131" t="s">
        <v>16</v>
      </c>
      <c r="D189" s="78"/>
      <c r="E189" s="78"/>
      <c r="F189" s="78"/>
      <c r="G189" s="132"/>
    </row>
    <row r="190" spans="1:7" s="1" customFormat="1">
      <c r="A190" s="4"/>
      <c r="B190" s="5" t="s">
        <v>127</v>
      </c>
      <c r="C190" s="129" t="s">
        <v>129</v>
      </c>
      <c r="D190" s="6"/>
      <c r="E190" s="6"/>
      <c r="F190" s="6"/>
      <c r="G190" s="7"/>
    </row>
    <row r="191" spans="1:7" s="1" customFormat="1">
      <c r="A191" s="4"/>
      <c r="B191" s="5" t="s">
        <v>126</v>
      </c>
      <c r="C191" s="129" t="s">
        <v>16</v>
      </c>
      <c r="D191" s="6"/>
      <c r="E191" s="6"/>
      <c r="F191" s="6"/>
      <c r="G191" s="7"/>
    </row>
    <row r="192" spans="1:7" s="1" customFormat="1">
      <c r="A192" s="4"/>
      <c r="B192" s="5" t="s">
        <v>128</v>
      </c>
      <c r="C192" s="129" t="s">
        <v>129</v>
      </c>
      <c r="D192" s="6"/>
      <c r="E192" s="6"/>
      <c r="F192" s="6"/>
      <c r="G192" s="7"/>
    </row>
    <row r="193" spans="1:7" s="1" customFormat="1">
      <c r="A193" s="46"/>
      <c r="B193" s="59" t="s">
        <v>9</v>
      </c>
      <c r="C193" s="19" t="s">
        <v>16</v>
      </c>
      <c r="D193" s="49"/>
      <c r="E193" s="49"/>
      <c r="F193" s="49"/>
      <c r="G193" s="61"/>
    </row>
    <row r="194" spans="1:7" ht="15" customHeight="1">
      <c r="A194" s="443" t="s">
        <v>130</v>
      </c>
      <c r="B194" s="443"/>
      <c r="C194" s="443"/>
      <c r="D194" s="443"/>
      <c r="E194" s="443"/>
      <c r="F194" s="443"/>
      <c r="G194" s="443"/>
    </row>
    <row r="195" spans="1:7" ht="15" customHeight="1">
      <c r="A195" s="444" t="s">
        <v>131</v>
      </c>
      <c r="B195" s="444"/>
      <c r="C195" s="444"/>
      <c r="D195" s="444"/>
      <c r="E195" s="444"/>
      <c r="F195" s="444"/>
      <c r="G195" s="444"/>
    </row>
    <row r="196" spans="1:7" ht="33" customHeight="1">
      <c r="A196" s="456" t="s">
        <v>2</v>
      </c>
      <c r="B196" s="461" t="s">
        <v>3</v>
      </c>
      <c r="C196" s="462" t="s">
        <v>4</v>
      </c>
      <c r="D196" s="456" t="s">
        <v>5</v>
      </c>
      <c r="E196" s="456"/>
      <c r="F196" s="457" t="s">
        <v>6</v>
      </c>
      <c r="G196" s="457"/>
    </row>
    <row r="197" spans="1:7" ht="66">
      <c r="A197" s="456"/>
      <c r="B197" s="461"/>
      <c r="C197" s="462"/>
      <c r="D197" s="133" t="s">
        <v>7</v>
      </c>
      <c r="E197" s="133" t="s">
        <v>8</v>
      </c>
      <c r="F197" s="133" t="s">
        <v>7</v>
      </c>
      <c r="G197" s="134" t="s">
        <v>9</v>
      </c>
    </row>
    <row r="198" spans="1:7">
      <c r="A198" s="135">
        <v>1</v>
      </c>
      <c r="B198" s="5">
        <v>3</v>
      </c>
      <c r="C198" s="135">
        <v>4</v>
      </c>
      <c r="D198" s="135">
        <v>5</v>
      </c>
      <c r="E198" s="135">
        <v>6</v>
      </c>
      <c r="F198" s="135">
        <v>7</v>
      </c>
      <c r="G198" s="136">
        <v>8</v>
      </c>
    </row>
    <row r="199" spans="1:7">
      <c r="A199" s="137">
        <v>1</v>
      </c>
      <c r="B199" s="9" t="s">
        <v>132</v>
      </c>
      <c r="C199" s="137" t="s">
        <v>133</v>
      </c>
      <c r="D199" s="138"/>
      <c r="E199" s="139">
        <v>2</v>
      </c>
      <c r="F199" s="138"/>
      <c r="G199" s="140"/>
    </row>
    <row r="200" spans="1:7">
      <c r="A200" s="135">
        <f>A199+0.1</f>
        <v>1.1000000000000001</v>
      </c>
      <c r="B200" s="5" t="s">
        <v>13</v>
      </c>
      <c r="C200" s="135" t="s">
        <v>14</v>
      </c>
      <c r="D200" s="135">
        <v>1.42</v>
      </c>
      <c r="E200" s="135">
        <f>E199*D200</f>
        <v>2.84</v>
      </c>
      <c r="F200" s="135"/>
      <c r="G200" s="141"/>
    </row>
    <row r="201" spans="1:7">
      <c r="A201" s="135">
        <f>A200+0.1</f>
        <v>1.2000000000000002</v>
      </c>
      <c r="B201" s="5" t="s">
        <v>25</v>
      </c>
      <c r="C201" s="135" t="s">
        <v>33</v>
      </c>
      <c r="D201" s="142">
        <v>0.06</v>
      </c>
      <c r="E201" s="142">
        <f>E199*D201</f>
        <v>0.12</v>
      </c>
      <c r="F201" s="142"/>
      <c r="G201" s="143"/>
    </row>
    <row r="202" spans="1:7">
      <c r="A202" s="144">
        <f>A201+0.1</f>
        <v>1.3000000000000003</v>
      </c>
      <c r="B202" s="5" t="s">
        <v>134</v>
      </c>
      <c r="C202" s="135" t="s">
        <v>133</v>
      </c>
      <c r="D202" s="142">
        <v>1</v>
      </c>
      <c r="E202" s="142">
        <f>E199*D202</f>
        <v>2</v>
      </c>
      <c r="F202" s="145"/>
      <c r="G202" s="143"/>
    </row>
    <row r="203" spans="1:7" ht="15.75" thickBot="1">
      <c r="A203" s="135">
        <f>A201+0.1</f>
        <v>1.3000000000000003</v>
      </c>
      <c r="B203" s="5" t="s">
        <v>57</v>
      </c>
      <c r="C203" s="135" t="s">
        <v>26</v>
      </c>
      <c r="D203" s="142">
        <v>0.31</v>
      </c>
      <c r="E203" s="142">
        <f>E199*D203</f>
        <v>0.62</v>
      </c>
      <c r="F203" s="142"/>
      <c r="G203" s="143"/>
    </row>
    <row r="204" spans="1:7" ht="15.75" thickBot="1">
      <c r="A204" s="146">
        <f>A199+1</f>
        <v>2</v>
      </c>
      <c r="B204" s="147" t="s">
        <v>135</v>
      </c>
      <c r="C204" s="148" t="s">
        <v>133</v>
      </c>
      <c r="D204" s="149"/>
      <c r="E204" s="150">
        <v>3</v>
      </c>
      <c r="F204" s="151"/>
      <c r="G204" s="152"/>
    </row>
    <row r="205" spans="1:7">
      <c r="A205" s="104">
        <f>A204+0.1</f>
        <v>2.1</v>
      </c>
      <c r="B205" s="153" t="s">
        <v>13</v>
      </c>
      <c r="C205" s="154" t="s">
        <v>14</v>
      </c>
      <c r="D205" s="105">
        <v>3.02</v>
      </c>
      <c r="E205" s="154">
        <f>E204*D205</f>
        <v>9.06</v>
      </c>
      <c r="F205" s="154"/>
      <c r="G205" s="109"/>
    </row>
    <row r="206" spans="1:7">
      <c r="A206" s="111">
        <f>A205+0.1</f>
        <v>2.2000000000000002</v>
      </c>
      <c r="B206" s="155" t="s">
        <v>25</v>
      </c>
      <c r="C206" s="156" t="s">
        <v>33</v>
      </c>
      <c r="D206" s="157">
        <v>0.14000000000000001</v>
      </c>
      <c r="E206" s="158">
        <f>E204*D206</f>
        <v>0.42000000000000004</v>
      </c>
      <c r="F206" s="158"/>
      <c r="G206" s="159"/>
    </row>
    <row r="207" spans="1:7">
      <c r="A207" s="110">
        <f>A206+0.1</f>
        <v>2.3000000000000003</v>
      </c>
      <c r="B207" s="155" t="s">
        <v>136</v>
      </c>
      <c r="C207" s="156" t="s">
        <v>133</v>
      </c>
      <c r="D207" s="157">
        <v>1</v>
      </c>
      <c r="E207" s="158">
        <f>E204*D207</f>
        <v>3</v>
      </c>
      <c r="F207" s="160"/>
      <c r="G207" s="159"/>
    </row>
    <row r="208" spans="1:7" ht="15.75" thickBot="1">
      <c r="A208" s="120">
        <f>A206+0.1</f>
        <v>2.3000000000000003</v>
      </c>
      <c r="B208" s="161" t="s">
        <v>57</v>
      </c>
      <c r="C208" s="162" t="s">
        <v>26</v>
      </c>
      <c r="D208" s="163">
        <v>0.31</v>
      </c>
      <c r="E208" s="164">
        <f>E204*D208</f>
        <v>0.92999999999999994</v>
      </c>
      <c r="F208" s="164"/>
      <c r="G208" s="165"/>
    </row>
    <row r="209" spans="1:7" ht="15.75" thickBot="1">
      <c r="A209" s="166">
        <v>3</v>
      </c>
      <c r="B209" s="147" t="s">
        <v>137</v>
      </c>
      <c r="C209" s="148" t="s">
        <v>133</v>
      </c>
      <c r="D209" s="149"/>
      <c r="E209" s="150">
        <v>2</v>
      </c>
      <c r="F209" s="151"/>
      <c r="G209" s="152"/>
    </row>
    <row r="210" spans="1:7">
      <c r="A210" s="104">
        <f>A209+0.1</f>
        <v>3.1</v>
      </c>
      <c r="B210" s="153" t="s">
        <v>13</v>
      </c>
      <c r="C210" s="154" t="s">
        <v>14</v>
      </c>
      <c r="D210" s="105">
        <v>1.42</v>
      </c>
      <c r="E210" s="154">
        <f>E209*D210</f>
        <v>2.84</v>
      </c>
      <c r="F210" s="154"/>
      <c r="G210" s="109"/>
    </row>
    <row r="211" spans="1:7">
      <c r="A211" s="111">
        <f>A210+0.1</f>
        <v>3.2</v>
      </c>
      <c r="B211" s="155" t="s">
        <v>25</v>
      </c>
      <c r="C211" s="156" t="s">
        <v>33</v>
      </c>
      <c r="D211" s="157">
        <v>0.06</v>
      </c>
      <c r="E211" s="158">
        <f>E209*D211</f>
        <v>0.12</v>
      </c>
      <c r="F211" s="158"/>
      <c r="G211" s="159"/>
    </row>
    <row r="212" spans="1:7">
      <c r="A212" s="110">
        <f>A211+0.1</f>
        <v>3.3000000000000003</v>
      </c>
      <c r="B212" s="155" t="s">
        <v>138</v>
      </c>
      <c r="C212" s="156" t="s">
        <v>133</v>
      </c>
      <c r="D212" s="157">
        <v>1</v>
      </c>
      <c r="E212" s="158">
        <f>D212*E209</f>
        <v>2</v>
      </c>
      <c r="F212" s="160"/>
      <c r="G212" s="159"/>
    </row>
    <row r="213" spans="1:7" ht="15.75" thickBot="1">
      <c r="A213" s="120">
        <v>4.5999999999999996</v>
      </c>
      <c r="B213" s="161" t="s">
        <v>57</v>
      </c>
      <c r="C213" s="162" t="s">
        <v>26</v>
      </c>
      <c r="D213" s="163">
        <v>0.31</v>
      </c>
      <c r="E213" s="164">
        <f>E209*D213</f>
        <v>0.62</v>
      </c>
      <c r="F213" s="164"/>
      <c r="G213" s="165"/>
    </row>
    <row r="214" spans="1:7" ht="15.75" thickBot="1">
      <c r="A214" s="166">
        <v>4</v>
      </c>
      <c r="B214" s="147" t="s">
        <v>139</v>
      </c>
      <c r="C214" s="148" t="s">
        <v>133</v>
      </c>
      <c r="D214" s="149"/>
      <c r="E214" s="150">
        <v>2</v>
      </c>
      <c r="F214" s="151"/>
      <c r="G214" s="152"/>
    </row>
    <row r="215" spans="1:7">
      <c r="A215" s="104">
        <f>A214+0.1</f>
        <v>4.0999999999999996</v>
      </c>
      <c r="B215" s="153" t="s">
        <v>13</v>
      </c>
      <c r="C215" s="154" t="s">
        <v>14</v>
      </c>
      <c r="D215" s="105">
        <v>1.42</v>
      </c>
      <c r="E215" s="154">
        <f>E214*D215</f>
        <v>2.84</v>
      </c>
      <c r="F215" s="154"/>
      <c r="G215" s="109"/>
    </row>
    <row r="216" spans="1:7">
      <c r="A216" s="111">
        <f>A215+0.1</f>
        <v>4.1999999999999993</v>
      </c>
      <c r="B216" s="155" t="s">
        <v>25</v>
      </c>
      <c r="C216" s="156" t="s">
        <v>33</v>
      </c>
      <c r="D216" s="157">
        <v>0.06</v>
      </c>
      <c r="E216" s="158">
        <f>E214*D216</f>
        <v>0.12</v>
      </c>
      <c r="F216" s="158"/>
      <c r="G216" s="159"/>
    </row>
    <row r="217" spans="1:7">
      <c r="A217" s="110">
        <f>A216+0.1</f>
        <v>4.2999999999999989</v>
      </c>
      <c r="B217" s="155" t="s">
        <v>140</v>
      </c>
      <c r="C217" s="156" t="s">
        <v>133</v>
      </c>
      <c r="D217" s="157">
        <v>1</v>
      </c>
      <c r="E217" s="158">
        <f>D217*E214</f>
        <v>2</v>
      </c>
      <c r="F217" s="160"/>
      <c r="G217" s="159"/>
    </row>
    <row r="218" spans="1:7">
      <c r="A218" s="120">
        <v>4.5999999999999996</v>
      </c>
      <c r="B218" s="161" t="s">
        <v>57</v>
      </c>
      <c r="C218" s="162" t="s">
        <v>26</v>
      </c>
      <c r="D218" s="163">
        <v>0.31</v>
      </c>
      <c r="E218" s="164">
        <f>E214*D218</f>
        <v>0.62</v>
      </c>
      <c r="F218" s="164"/>
      <c r="G218" s="165"/>
    </row>
    <row r="219" spans="1:7">
      <c r="A219" s="137">
        <v>5</v>
      </c>
      <c r="B219" s="32" t="s">
        <v>141</v>
      </c>
      <c r="C219" s="167" t="s">
        <v>142</v>
      </c>
      <c r="D219" s="168"/>
      <c r="E219" s="169">
        <v>1</v>
      </c>
      <c r="F219" s="167"/>
      <c r="G219" s="140"/>
    </row>
    <row r="220" spans="1:7">
      <c r="A220" s="135">
        <v>5.0999999999999996</v>
      </c>
      <c r="B220" s="38" t="s">
        <v>13</v>
      </c>
      <c r="C220" s="171" t="s">
        <v>14</v>
      </c>
      <c r="D220" s="172">
        <v>2.71</v>
      </c>
      <c r="E220" s="171">
        <f>E219*D220</f>
        <v>2.71</v>
      </c>
      <c r="F220" s="171"/>
      <c r="G220" s="143"/>
    </row>
    <row r="221" spans="1:7">
      <c r="A221" s="135">
        <v>5.2</v>
      </c>
      <c r="B221" s="38" t="s">
        <v>143</v>
      </c>
      <c r="C221" s="171" t="s">
        <v>16</v>
      </c>
      <c r="D221" s="171">
        <v>0.2</v>
      </c>
      <c r="E221" s="171">
        <f>E219*D221</f>
        <v>0.2</v>
      </c>
      <c r="F221" s="171"/>
      <c r="G221" s="143"/>
    </row>
    <row r="222" spans="1:7">
      <c r="A222" s="135">
        <v>5.3</v>
      </c>
      <c r="B222" s="38" t="s">
        <v>144</v>
      </c>
      <c r="C222" s="171" t="s">
        <v>36</v>
      </c>
      <c r="D222" s="171">
        <v>1</v>
      </c>
      <c r="E222" s="171">
        <f>E219*D222</f>
        <v>1</v>
      </c>
      <c r="F222" s="171"/>
      <c r="G222" s="143"/>
    </row>
    <row r="223" spans="1:7">
      <c r="A223" s="135">
        <v>5.4</v>
      </c>
      <c r="B223" s="38" t="s">
        <v>145</v>
      </c>
      <c r="C223" s="171" t="s">
        <v>142</v>
      </c>
      <c r="D223" s="171">
        <v>1</v>
      </c>
      <c r="E223" s="171">
        <f>E219*D223</f>
        <v>1</v>
      </c>
      <c r="F223" s="171"/>
      <c r="G223" s="143"/>
    </row>
    <row r="224" spans="1:7">
      <c r="A224" s="137">
        <v>6</v>
      </c>
      <c r="B224" s="32" t="s">
        <v>146</v>
      </c>
      <c r="C224" s="167" t="s">
        <v>142</v>
      </c>
      <c r="D224" s="168"/>
      <c r="E224" s="169">
        <v>2</v>
      </c>
      <c r="F224" s="167"/>
      <c r="G224" s="140"/>
    </row>
    <row r="225" spans="1:7">
      <c r="A225" s="135">
        <v>6.1</v>
      </c>
      <c r="B225" s="38" t="s">
        <v>13</v>
      </c>
      <c r="C225" s="171" t="s">
        <v>14</v>
      </c>
      <c r="D225" s="172">
        <v>2.71</v>
      </c>
      <c r="E225" s="171">
        <f>E224*D225</f>
        <v>5.42</v>
      </c>
      <c r="F225" s="171"/>
      <c r="G225" s="143"/>
    </row>
    <row r="226" spans="1:7">
      <c r="A226" s="135">
        <v>6.2</v>
      </c>
      <c r="B226" s="38" t="s">
        <v>143</v>
      </c>
      <c r="C226" s="171" t="s">
        <v>16</v>
      </c>
      <c r="D226" s="171">
        <v>0.2</v>
      </c>
      <c r="E226" s="171">
        <f>E224*D226</f>
        <v>0.4</v>
      </c>
      <c r="F226" s="171"/>
      <c r="G226" s="143"/>
    </row>
    <row r="227" spans="1:7">
      <c r="A227" s="135">
        <v>6.3</v>
      </c>
      <c r="B227" s="38" t="s">
        <v>147</v>
      </c>
      <c r="C227" s="171" t="s">
        <v>142</v>
      </c>
      <c r="D227" s="171">
        <v>1</v>
      </c>
      <c r="E227" s="171">
        <f>E224*D227</f>
        <v>2</v>
      </c>
      <c r="F227" s="171"/>
      <c r="G227" s="143"/>
    </row>
    <row r="228" spans="1:7">
      <c r="A228" s="137">
        <v>7</v>
      </c>
      <c r="B228" s="9" t="s">
        <v>148</v>
      </c>
      <c r="C228" s="137" t="s">
        <v>133</v>
      </c>
      <c r="D228" s="138"/>
      <c r="E228" s="139">
        <v>6</v>
      </c>
      <c r="F228" s="138"/>
      <c r="G228" s="140"/>
    </row>
    <row r="229" spans="1:7">
      <c r="A229" s="135">
        <f>A228+0.1</f>
        <v>7.1</v>
      </c>
      <c r="B229" s="5" t="s">
        <v>13</v>
      </c>
      <c r="C229" s="135" t="s">
        <v>14</v>
      </c>
      <c r="D229" s="135">
        <v>6.82</v>
      </c>
      <c r="E229" s="135">
        <f>E228*D229</f>
        <v>40.92</v>
      </c>
      <c r="F229" s="135"/>
      <c r="G229" s="141"/>
    </row>
    <row r="230" spans="1:7">
      <c r="A230" s="135">
        <f>A229+0.1</f>
        <v>7.1999999999999993</v>
      </c>
      <c r="B230" s="5" t="s">
        <v>25</v>
      </c>
      <c r="C230" s="135" t="s">
        <v>33</v>
      </c>
      <c r="D230" s="142">
        <v>0.01</v>
      </c>
      <c r="E230" s="142">
        <f>E228*D230</f>
        <v>0.06</v>
      </c>
      <c r="F230" s="142"/>
      <c r="G230" s="143"/>
    </row>
    <row r="231" spans="1:7">
      <c r="A231" s="144">
        <f>A230+0.1</f>
        <v>7.2999999999999989</v>
      </c>
      <c r="B231" s="5" t="s">
        <v>149</v>
      </c>
      <c r="C231" s="135" t="s">
        <v>133</v>
      </c>
      <c r="D231" s="142">
        <v>1</v>
      </c>
      <c r="E231" s="142">
        <f>E228*D231</f>
        <v>6</v>
      </c>
      <c r="F231" s="145"/>
      <c r="G231" s="143"/>
    </row>
    <row r="232" spans="1:7">
      <c r="A232" s="135">
        <v>4.4000000000000004</v>
      </c>
      <c r="B232" s="5" t="s">
        <v>57</v>
      </c>
      <c r="C232" s="135" t="s">
        <v>16</v>
      </c>
      <c r="D232" s="142">
        <v>7.0000000000000007E-2</v>
      </c>
      <c r="E232" s="142">
        <f>E228*D232</f>
        <v>0.42000000000000004</v>
      </c>
      <c r="F232" s="142"/>
      <c r="G232" s="143"/>
    </row>
    <row r="233" spans="1:7" ht="45" customHeight="1">
      <c r="A233" s="137">
        <v>8</v>
      </c>
      <c r="B233" s="173" t="s">
        <v>150</v>
      </c>
      <c r="C233" s="137" t="s">
        <v>54</v>
      </c>
      <c r="D233" s="138"/>
      <c r="E233" s="140">
        <v>18</v>
      </c>
      <c r="F233" s="138"/>
      <c r="G233" s="140"/>
    </row>
    <row r="234" spans="1:7">
      <c r="A234" s="136">
        <v>8.1</v>
      </c>
      <c r="B234" s="174" t="s">
        <v>13</v>
      </c>
      <c r="C234" s="136" t="s">
        <v>14</v>
      </c>
      <c r="D234" s="136">
        <v>1.35</v>
      </c>
      <c r="E234" s="143">
        <f>E233*D234</f>
        <v>24.3</v>
      </c>
      <c r="F234" s="136"/>
      <c r="G234" s="141"/>
    </row>
    <row r="235" spans="1:7">
      <c r="A235" s="136">
        <v>8.1999999999999993</v>
      </c>
      <c r="B235" s="174" t="s">
        <v>15</v>
      </c>
      <c r="C235" s="136" t="s">
        <v>33</v>
      </c>
      <c r="D235" s="136">
        <v>3.1399999999999997E-2</v>
      </c>
      <c r="E235" s="143">
        <f>E233*D235</f>
        <v>0.56519999999999992</v>
      </c>
      <c r="F235" s="136"/>
      <c r="G235" s="143"/>
    </row>
    <row r="236" spans="1:7" ht="18.75" customHeight="1">
      <c r="A236" s="136">
        <v>8.3000000000000007</v>
      </c>
      <c r="B236" s="174" t="s">
        <v>151</v>
      </c>
      <c r="C236" s="136" t="s">
        <v>54</v>
      </c>
      <c r="D236" s="136">
        <v>1</v>
      </c>
      <c r="E236" s="136">
        <f>E233*D236</f>
        <v>18</v>
      </c>
      <c r="F236" s="175"/>
      <c r="G236" s="143"/>
    </row>
    <row r="237" spans="1:7" ht="17.25" customHeight="1">
      <c r="A237" s="136">
        <v>8.4</v>
      </c>
      <c r="B237" s="174" t="s">
        <v>57</v>
      </c>
      <c r="C237" s="136" t="s">
        <v>33</v>
      </c>
      <c r="D237" s="136">
        <v>6.5199999999999994E-2</v>
      </c>
      <c r="E237" s="143">
        <f>E233*D237</f>
        <v>1.1736</v>
      </c>
      <c r="F237" s="136"/>
      <c r="G237" s="143"/>
    </row>
    <row r="238" spans="1:7" ht="30">
      <c r="A238" s="137">
        <v>9</v>
      </c>
      <c r="B238" s="173" t="s">
        <v>152</v>
      </c>
      <c r="C238" s="137" t="s">
        <v>54</v>
      </c>
      <c r="D238" s="138"/>
      <c r="E238" s="140">
        <v>88</v>
      </c>
      <c r="F238" s="138"/>
      <c r="G238" s="140"/>
    </row>
    <row r="239" spans="1:7">
      <c r="A239" s="136">
        <v>9.1</v>
      </c>
      <c r="B239" s="174" t="s">
        <v>13</v>
      </c>
      <c r="C239" s="136" t="s">
        <v>14</v>
      </c>
      <c r="D239" s="136">
        <v>0.89</v>
      </c>
      <c r="E239" s="143">
        <f>E238*D239</f>
        <v>78.320000000000007</v>
      </c>
      <c r="F239" s="136"/>
      <c r="G239" s="141"/>
    </row>
    <row r="240" spans="1:7">
      <c r="A240" s="136">
        <v>9.1999999999999993</v>
      </c>
      <c r="B240" s="174" t="s">
        <v>15</v>
      </c>
      <c r="C240" s="136" t="s">
        <v>33</v>
      </c>
      <c r="D240" s="136">
        <v>3.1399999999999997E-2</v>
      </c>
      <c r="E240" s="143">
        <f>E238*D240</f>
        <v>2.7631999999999999</v>
      </c>
      <c r="F240" s="136"/>
      <c r="G240" s="143"/>
    </row>
    <row r="241" spans="1:7">
      <c r="A241" s="136">
        <v>9.3000000000000007</v>
      </c>
      <c r="B241" s="174" t="s">
        <v>153</v>
      </c>
      <c r="C241" s="136" t="s">
        <v>54</v>
      </c>
      <c r="D241" s="136">
        <v>1</v>
      </c>
      <c r="E241" s="136">
        <f>E238*D241</f>
        <v>88</v>
      </c>
      <c r="F241" s="175"/>
      <c r="G241" s="143"/>
    </row>
    <row r="242" spans="1:7">
      <c r="A242" s="136">
        <v>9.4</v>
      </c>
      <c r="B242" s="174" t="s">
        <v>57</v>
      </c>
      <c r="C242" s="136" t="s">
        <v>33</v>
      </c>
      <c r="D242" s="136">
        <v>6.5199999999999994E-2</v>
      </c>
      <c r="E242" s="143">
        <f>E238*D242</f>
        <v>5.7375999999999996</v>
      </c>
      <c r="F242" s="136"/>
      <c r="G242" s="143"/>
    </row>
    <row r="243" spans="1:7">
      <c r="A243" s="137">
        <v>10</v>
      </c>
      <c r="B243" s="173" t="s">
        <v>154</v>
      </c>
      <c r="C243" s="137" t="s">
        <v>54</v>
      </c>
      <c r="D243" s="138"/>
      <c r="E243" s="140">
        <v>20</v>
      </c>
      <c r="F243" s="138"/>
      <c r="G243" s="140"/>
    </row>
    <row r="244" spans="1:7">
      <c r="A244" s="136">
        <f>A243+0.1</f>
        <v>10.1</v>
      </c>
      <c r="B244" s="174" t="s">
        <v>13</v>
      </c>
      <c r="C244" s="136" t="s">
        <v>14</v>
      </c>
      <c r="D244" s="136">
        <v>0.60899999999999999</v>
      </c>
      <c r="E244" s="143">
        <f>E243*D244</f>
        <v>12.18</v>
      </c>
      <c r="F244" s="136"/>
      <c r="G244" s="141"/>
    </row>
    <row r="245" spans="1:7">
      <c r="A245" s="136">
        <f>A244+0.1</f>
        <v>10.199999999999999</v>
      </c>
      <c r="B245" s="174" t="s">
        <v>15</v>
      </c>
      <c r="C245" s="136" t="s">
        <v>33</v>
      </c>
      <c r="D245" s="136">
        <v>2.0999999999999999E-3</v>
      </c>
      <c r="E245" s="143">
        <f>E243*D245</f>
        <v>4.1999999999999996E-2</v>
      </c>
      <c r="F245" s="136"/>
      <c r="G245" s="143"/>
    </row>
    <row r="246" spans="1:7">
      <c r="A246" s="136">
        <f>A245+0.1</f>
        <v>10.299999999999999</v>
      </c>
      <c r="B246" s="174" t="s">
        <v>155</v>
      </c>
      <c r="C246" s="136" t="s">
        <v>54</v>
      </c>
      <c r="D246" s="136">
        <v>1</v>
      </c>
      <c r="E246" s="136">
        <f>E243*D246</f>
        <v>20</v>
      </c>
      <c r="F246" s="136"/>
      <c r="G246" s="143"/>
    </row>
    <row r="247" spans="1:7">
      <c r="A247" s="136">
        <f>A246+0.1</f>
        <v>10.399999999999999</v>
      </c>
      <c r="B247" s="174" t="s">
        <v>57</v>
      </c>
      <c r="C247" s="136" t="s">
        <v>33</v>
      </c>
      <c r="D247" s="136">
        <v>0.156</v>
      </c>
      <c r="E247" s="143">
        <f>E243*D247</f>
        <v>3.12</v>
      </c>
      <c r="F247" s="136"/>
      <c r="G247" s="143"/>
    </row>
    <row r="248" spans="1:7" ht="30">
      <c r="A248" s="137">
        <v>11</v>
      </c>
      <c r="B248" s="173" t="s">
        <v>156</v>
      </c>
      <c r="C248" s="137" t="s">
        <v>54</v>
      </c>
      <c r="D248" s="138"/>
      <c r="E248" s="140">
        <v>18</v>
      </c>
      <c r="F248" s="138"/>
      <c r="G248" s="140"/>
    </row>
    <row r="249" spans="1:7">
      <c r="A249" s="136">
        <f>A248+0.1</f>
        <v>11.1</v>
      </c>
      <c r="B249" s="174" t="s">
        <v>13</v>
      </c>
      <c r="C249" s="136" t="s">
        <v>14</v>
      </c>
      <c r="D249" s="136">
        <v>0.58299999999999996</v>
      </c>
      <c r="E249" s="143">
        <f>E248*D249</f>
        <v>10.494</v>
      </c>
      <c r="F249" s="136"/>
      <c r="G249" s="141"/>
    </row>
    <row r="250" spans="1:7">
      <c r="A250" s="136">
        <f>A249+0.1</f>
        <v>11.2</v>
      </c>
      <c r="B250" s="174" t="s">
        <v>15</v>
      </c>
      <c r="C250" s="136" t="s">
        <v>33</v>
      </c>
      <c r="D250" s="136">
        <v>4.5999999999999999E-3</v>
      </c>
      <c r="E250" s="143">
        <f>E248*D250</f>
        <v>8.2799999999999999E-2</v>
      </c>
      <c r="F250" s="136"/>
      <c r="G250" s="143"/>
    </row>
    <row r="251" spans="1:7" ht="20.25" customHeight="1">
      <c r="A251" s="136">
        <f>A250+0.1</f>
        <v>11.299999999999999</v>
      </c>
      <c r="B251" s="174" t="s">
        <v>157</v>
      </c>
      <c r="C251" s="136" t="s">
        <v>54</v>
      </c>
      <c r="D251" s="136">
        <v>1</v>
      </c>
      <c r="E251" s="136">
        <f>E248*D251</f>
        <v>18</v>
      </c>
      <c r="F251" s="136"/>
      <c r="G251" s="143"/>
    </row>
    <row r="252" spans="1:7">
      <c r="A252" s="136">
        <f>A251+0.1</f>
        <v>11.399999999999999</v>
      </c>
      <c r="B252" s="174" t="s">
        <v>57</v>
      </c>
      <c r="C252" s="136" t="s">
        <v>33</v>
      </c>
      <c r="D252" s="136">
        <v>0.20799999999999999</v>
      </c>
      <c r="E252" s="143">
        <f>E248*D252</f>
        <v>3.7439999999999998</v>
      </c>
      <c r="F252" s="136"/>
      <c r="G252" s="143"/>
    </row>
    <row r="253" spans="1:7" ht="19.5" customHeight="1">
      <c r="A253" s="139">
        <v>12</v>
      </c>
      <c r="B253" s="9" t="s">
        <v>158</v>
      </c>
      <c r="C253" s="137" t="s">
        <v>159</v>
      </c>
      <c r="D253" s="176"/>
      <c r="E253" s="177">
        <v>0.8</v>
      </c>
      <c r="F253" s="176"/>
      <c r="G253" s="140"/>
    </row>
    <row r="254" spans="1:7" s="178" customFormat="1">
      <c r="A254" s="144">
        <f>A253+0.1</f>
        <v>12.1</v>
      </c>
      <c r="B254" s="5" t="s">
        <v>13</v>
      </c>
      <c r="C254" s="135" t="s">
        <v>14</v>
      </c>
      <c r="D254" s="142">
        <v>3.89</v>
      </c>
      <c r="E254" s="141">
        <f>E253*D254</f>
        <v>3.1120000000000001</v>
      </c>
      <c r="F254" s="142"/>
      <c r="G254" s="141"/>
    </row>
    <row r="255" spans="1:7" s="178" customFormat="1">
      <c r="A255" s="144">
        <f>A254+0.1</f>
        <v>12.2</v>
      </c>
      <c r="B255" s="5" t="s">
        <v>25</v>
      </c>
      <c r="C255" s="135" t="s">
        <v>26</v>
      </c>
      <c r="D255" s="142">
        <v>1.51</v>
      </c>
      <c r="E255" s="142">
        <f>E253*D255</f>
        <v>1.2080000000000002</v>
      </c>
      <c r="F255" s="142"/>
      <c r="G255" s="141"/>
    </row>
    <row r="256" spans="1:7" s="178" customFormat="1">
      <c r="A256" s="144">
        <f>A255+0.1</f>
        <v>12.299999999999999</v>
      </c>
      <c r="B256" s="5" t="s">
        <v>160</v>
      </c>
      <c r="C256" s="135" t="s">
        <v>116</v>
      </c>
      <c r="D256" s="142">
        <v>10</v>
      </c>
      <c r="E256" s="142">
        <f>E253*D256</f>
        <v>8</v>
      </c>
      <c r="F256" s="142"/>
      <c r="G256" s="141"/>
    </row>
    <row r="257" spans="1:7" s="178" customFormat="1">
      <c r="A257" s="144">
        <f>A256+0.1</f>
        <v>12.399999999999999</v>
      </c>
      <c r="B257" s="5" t="s">
        <v>57</v>
      </c>
      <c r="C257" s="135" t="s">
        <v>16</v>
      </c>
      <c r="D257" s="142">
        <v>0.24</v>
      </c>
      <c r="E257" s="142">
        <f>E253*D257</f>
        <v>0.192</v>
      </c>
      <c r="F257" s="142"/>
      <c r="G257" s="141"/>
    </row>
    <row r="258" spans="1:7">
      <c r="A258" s="139">
        <v>13</v>
      </c>
      <c r="B258" s="9" t="s">
        <v>161</v>
      </c>
      <c r="C258" s="137" t="s">
        <v>36</v>
      </c>
      <c r="D258" s="138"/>
      <c r="E258" s="137">
        <v>5</v>
      </c>
      <c r="F258" s="138"/>
      <c r="G258" s="140"/>
    </row>
    <row r="259" spans="1:7">
      <c r="A259" s="136">
        <f>A258+0.1</f>
        <v>13.1</v>
      </c>
      <c r="B259" s="179" t="s">
        <v>13</v>
      </c>
      <c r="C259" s="136" t="s">
        <v>14</v>
      </c>
      <c r="D259" s="136">
        <v>3.02</v>
      </c>
      <c r="E259" s="143">
        <f>E258*D259</f>
        <v>15.1</v>
      </c>
      <c r="F259" s="136"/>
      <c r="G259" s="180"/>
    </row>
    <row r="260" spans="1:7">
      <c r="A260" s="136">
        <f>A259+0.1</f>
        <v>13.2</v>
      </c>
      <c r="B260" s="179" t="s">
        <v>15</v>
      </c>
      <c r="C260" s="136" t="s">
        <v>33</v>
      </c>
      <c r="D260" s="136">
        <v>0.14000000000000001</v>
      </c>
      <c r="E260" s="143">
        <f>D260*E258</f>
        <v>0.70000000000000007</v>
      </c>
      <c r="F260" s="136"/>
      <c r="G260" s="180"/>
    </row>
    <row r="261" spans="1:7">
      <c r="A261" s="136">
        <f>A260+0.1</f>
        <v>13.299999999999999</v>
      </c>
      <c r="B261" s="179" t="s">
        <v>162</v>
      </c>
      <c r="C261" s="136" t="s">
        <v>36</v>
      </c>
      <c r="D261" s="136">
        <v>1</v>
      </c>
      <c r="E261" s="136">
        <f>E258*D261</f>
        <v>5</v>
      </c>
      <c r="F261" s="136"/>
      <c r="G261" s="180"/>
    </row>
    <row r="262" spans="1:7">
      <c r="A262" s="136">
        <f>A261+0.1</f>
        <v>13.399999999999999</v>
      </c>
      <c r="B262" s="179" t="s">
        <v>57</v>
      </c>
      <c r="C262" s="136" t="s">
        <v>33</v>
      </c>
      <c r="D262" s="136">
        <v>1.32</v>
      </c>
      <c r="E262" s="175">
        <f>D262*E258</f>
        <v>6.6000000000000005</v>
      </c>
      <c r="F262" s="136"/>
      <c r="G262" s="180"/>
    </row>
    <row r="263" spans="1:7" ht="26.25" customHeight="1">
      <c r="A263" s="181">
        <v>14</v>
      </c>
      <c r="B263" s="182" t="s">
        <v>163</v>
      </c>
      <c r="C263" s="183" t="s">
        <v>116</v>
      </c>
      <c r="D263" s="184"/>
      <c r="E263" s="183">
        <v>21</v>
      </c>
      <c r="F263" s="183"/>
      <c r="G263" s="185"/>
    </row>
    <row r="264" spans="1:7" ht="38.25" customHeight="1">
      <c r="A264" s="186"/>
      <c r="B264" s="59" t="s">
        <v>122</v>
      </c>
      <c r="C264" s="181" t="s">
        <v>16</v>
      </c>
      <c r="D264" s="186"/>
      <c r="E264" s="186"/>
      <c r="F264" s="186"/>
      <c r="G264" s="187"/>
    </row>
    <row r="265" spans="1:7" ht="19.5" customHeight="1">
      <c r="A265" s="135"/>
      <c r="B265" s="5" t="s">
        <v>164</v>
      </c>
      <c r="C265" s="135" t="s">
        <v>16</v>
      </c>
      <c r="D265" s="135"/>
      <c r="E265" s="135"/>
      <c r="F265" s="135"/>
      <c r="G265" s="188"/>
    </row>
    <row r="266" spans="1:7" ht="20.25" customHeight="1">
      <c r="A266" s="135"/>
      <c r="B266" s="5" t="s">
        <v>165</v>
      </c>
      <c r="C266" s="135" t="s">
        <v>16</v>
      </c>
      <c r="D266" s="135"/>
      <c r="E266" s="141" t="s">
        <v>1</v>
      </c>
      <c r="F266" s="135"/>
      <c r="G266" s="141"/>
    </row>
    <row r="267" spans="1:7" ht="20.25" customHeight="1">
      <c r="A267" s="135"/>
      <c r="B267" s="5" t="s">
        <v>125</v>
      </c>
      <c r="C267" s="189" t="s">
        <v>129</v>
      </c>
      <c r="D267" s="135"/>
      <c r="E267" s="141" t="s">
        <v>1</v>
      </c>
      <c r="F267" s="135"/>
      <c r="G267" s="141"/>
    </row>
    <row r="268" spans="1:7" ht="17.25" customHeight="1">
      <c r="A268" s="135"/>
      <c r="B268" s="5" t="s">
        <v>126</v>
      </c>
      <c r="C268" s="135" t="s">
        <v>16</v>
      </c>
      <c r="D268" s="135"/>
      <c r="E268" s="135"/>
      <c r="F268" s="135"/>
      <c r="G268" s="141"/>
    </row>
    <row r="269" spans="1:7" ht="19.5" customHeight="1">
      <c r="A269" s="135"/>
      <c r="B269" s="5" t="s">
        <v>166</v>
      </c>
      <c r="C269" s="189" t="s">
        <v>129</v>
      </c>
      <c r="D269" s="135"/>
      <c r="E269" s="135"/>
      <c r="F269" s="135"/>
      <c r="G269" s="141"/>
    </row>
    <row r="270" spans="1:7" ht="18.75" customHeight="1">
      <c r="A270" s="190"/>
      <c r="B270" s="131" t="s">
        <v>126</v>
      </c>
      <c r="C270" s="190" t="s">
        <v>16</v>
      </c>
      <c r="D270" s="190"/>
      <c r="E270" s="190"/>
      <c r="F270" s="190"/>
      <c r="G270" s="191"/>
    </row>
    <row r="271" spans="1:7" ht="21.75" customHeight="1">
      <c r="A271" s="135"/>
      <c r="B271" s="5" t="s">
        <v>167</v>
      </c>
      <c r="C271" s="189" t="s">
        <v>129</v>
      </c>
      <c r="D271" s="135"/>
      <c r="E271" s="135"/>
      <c r="F271" s="135"/>
      <c r="G271" s="141"/>
    </row>
    <row r="272" spans="1:7" ht="23.25" customHeight="1">
      <c r="A272" s="186"/>
      <c r="B272" s="59" t="s">
        <v>9</v>
      </c>
      <c r="C272" s="186" t="s">
        <v>16</v>
      </c>
      <c r="D272" s="186"/>
      <c r="E272" s="186"/>
      <c r="F272" s="186"/>
      <c r="G272" s="192"/>
    </row>
    <row r="273" spans="1:12" ht="18" customHeight="1">
      <c r="A273" s="193"/>
      <c r="B273" s="194"/>
      <c r="C273" s="458" t="s">
        <v>168</v>
      </c>
      <c r="D273" s="458"/>
      <c r="E273" s="458"/>
      <c r="F273" s="458"/>
      <c r="G273" s="458"/>
      <c r="H273" s="195"/>
    </row>
    <row r="274" spans="1:12" ht="19.5" customHeight="1">
      <c r="A274" s="459" t="s">
        <v>169</v>
      </c>
      <c r="B274" s="459"/>
      <c r="C274" s="459"/>
      <c r="D274" s="459"/>
      <c r="E274" s="459"/>
      <c r="F274" s="459"/>
      <c r="G274" s="459"/>
      <c r="H274" s="195"/>
    </row>
    <row r="275" spans="1:12" ht="24.75" customHeight="1">
      <c r="A275" s="453"/>
      <c r="B275" s="460" t="s">
        <v>3</v>
      </c>
      <c r="C275" s="460" t="s">
        <v>170</v>
      </c>
      <c r="D275" s="453" t="s">
        <v>5</v>
      </c>
      <c r="E275" s="453"/>
      <c r="F275" s="453" t="s">
        <v>171</v>
      </c>
      <c r="G275" s="453"/>
    </row>
    <row r="276" spans="1:12" ht="27.75" customHeight="1">
      <c r="A276" s="453"/>
      <c r="B276" s="460"/>
      <c r="C276" s="460"/>
      <c r="D276" s="196" t="s">
        <v>170</v>
      </c>
      <c r="E276" s="196" t="s">
        <v>9</v>
      </c>
      <c r="F276" s="196" t="s">
        <v>172</v>
      </c>
      <c r="G276" s="196" t="s">
        <v>126</v>
      </c>
    </row>
    <row r="277" spans="1:12" ht="30.75" customHeight="1">
      <c r="A277" s="87">
        <v>1</v>
      </c>
      <c r="B277" s="87">
        <v>3</v>
      </c>
      <c r="C277" s="87">
        <v>4</v>
      </c>
      <c r="D277" s="87">
        <v>5</v>
      </c>
      <c r="E277" s="87">
        <v>6</v>
      </c>
      <c r="F277" s="87">
        <v>7</v>
      </c>
      <c r="G277" s="87">
        <v>8</v>
      </c>
    </row>
    <row r="278" spans="1:12" s="201" customFormat="1" ht="24.75" customHeight="1">
      <c r="A278" s="197">
        <v>1</v>
      </c>
      <c r="B278" s="198" t="s">
        <v>173</v>
      </c>
      <c r="C278" s="197" t="s">
        <v>62</v>
      </c>
      <c r="D278" s="197"/>
      <c r="E278" s="199">
        <f>E280+E281</f>
        <v>426</v>
      </c>
      <c r="F278" s="197"/>
      <c r="G278" s="200"/>
    </row>
    <row r="279" spans="1:12" ht="22.5" customHeight="1">
      <c r="A279" s="87"/>
      <c r="B279" s="38" t="s">
        <v>13</v>
      </c>
      <c r="C279" s="39" t="s">
        <v>14</v>
      </c>
      <c r="D279" s="39">
        <v>0.13900000000000001</v>
      </c>
      <c r="E279" s="45">
        <f>E278*D279</f>
        <v>59.214000000000006</v>
      </c>
      <c r="F279" s="39"/>
      <c r="G279" s="202"/>
    </row>
    <row r="280" spans="1:12" ht="18" customHeight="1">
      <c r="A280" s="87"/>
      <c r="B280" s="203" t="s">
        <v>174</v>
      </c>
      <c r="C280" s="39" t="s">
        <v>62</v>
      </c>
      <c r="D280" s="41" t="s">
        <v>1</v>
      </c>
      <c r="E280" s="41">
        <v>242</v>
      </c>
      <c r="F280" s="39"/>
      <c r="G280" s="202"/>
    </row>
    <row r="281" spans="1:12" ht="18.75" customHeight="1">
      <c r="A281" s="87"/>
      <c r="B281" s="203" t="s">
        <v>175</v>
      </c>
      <c r="C281" s="39" t="s">
        <v>62</v>
      </c>
      <c r="D281" s="41"/>
      <c r="E281" s="41">
        <v>184</v>
      </c>
      <c r="F281" s="39"/>
      <c r="G281" s="202"/>
    </row>
    <row r="282" spans="1:12" s="201" customFormat="1" ht="33" customHeight="1">
      <c r="A282" s="197">
        <v>2</v>
      </c>
      <c r="B282" s="198" t="s">
        <v>176</v>
      </c>
      <c r="C282" s="197" t="s">
        <v>177</v>
      </c>
      <c r="D282" s="204"/>
      <c r="E282" s="204">
        <v>31</v>
      </c>
      <c r="F282" s="205"/>
      <c r="G282" s="206"/>
    </row>
    <row r="283" spans="1:12" ht="18.75" customHeight="1">
      <c r="A283" s="87"/>
      <c r="B283" s="38" t="s">
        <v>13</v>
      </c>
      <c r="C283" s="39" t="s">
        <v>14</v>
      </c>
      <c r="D283" s="38">
        <v>0.34</v>
      </c>
      <c r="E283" s="38">
        <f>E282*D283</f>
        <v>10.540000000000001</v>
      </c>
      <c r="F283" s="38"/>
      <c r="G283" s="40"/>
    </row>
    <row r="284" spans="1:12" ht="18.75" customHeight="1">
      <c r="A284" s="87"/>
      <c r="B284" s="203" t="s">
        <v>178</v>
      </c>
      <c r="C284" s="39" t="s">
        <v>36</v>
      </c>
      <c r="D284" s="58">
        <v>1</v>
      </c>
      <c r="E284" s="58">
        <f>E282*D284</f>
        <v>31</v>
      </c>
      <c r="F284" s="58"/>
      <c r="G284" s="40"/>
    </row>
    <row r="285" spans="1:12" s="201" customFormat="1" ht="27" customHeight="1">
      <c r="A285" s="197">
        <v>3</v>
      </c>
      <c r="B285" s="198" t="s">
        <v>179</v>
      </c>
      <c r="C285" s="197" t="s">
        <v>36</v>
      </c>
      <c r="D285" s="197"/>
      <c r="E285" s="204">
        <v>28</v>
      </c>
      <c r="F285" s="205"/>
      <c r="G285" s="206"/>
    </row>
    <row r="286" spans="1:12">
      <c r="A286" s="87"/>
      <c r="B286" s="38" t="s">
        <v>13</v>
      </c>
      <c r="C286" s="39" t="s">
        <v>14</v>
      </c>
      <c r="D286" s="39">
        <v>0.61</v>
      </c>
      <c r="E286" s="57">
        <f>E285*D286</f>
        <v>17.079999999999998</v>
      </c>
      <c r="F286" s="38"/>
      <c r="G286" s="40"/>
    </row>
    <row r="287" spans="1:12">
      <c r="A287" s="87"/>
      <c r="B287" s="203" t="s">
        <v>180</v>
      </c>
      <c r="C287" s="39" t="s">
        <v>36</v>
      </c>
      <c r="D287" s="41">
        <v>1</v>
      </c>
      <c r="E287" s="58">
        <f>E285*D287</f>
        <v>28</v>
      </c>
      <c r="F287" s="58"/>
      <c r="G287" s="40"/>
    </row>
    <row r="288" spans="1:12" s="201" customFormat="1" ht="22.5" customHeight="1">
      <c r="A288" s="197">
        <v>4</v>
      </c>
      <c r="B288" s="205" t="s">
        <v>181</v>
      </c>
      <c r="C288" s="205" t="s">
        <v>36</v>
      </c>
      <c r="D288" s="204"/>
      <c r="E288" s="204">
        <v>77</v>
      </c>
      <c r="F288" s="204"/>
      <c r="G288" s="206"/>
      <c r="L288" s="201" t="s">
        <v>1</v>
      </c>
    </row>
    <row r="289" spans="1:9" ht="21.75" customHeight="1">
      <c r="A289" s="87"/>
      <c r="B289" s="38" t="s">
        <v>13</v>
      </c>
      <c r="C289" s="39" t="s">
        <v>14</v>
      </c>
      <c r="D289" s="39">
        <v>0.94</v>
      </c>
      <c r="E289" s="38">
        <f>E288*D289</f>
        <v>72.38</v>
      </c>
      <c r="F289" s="58"/>
      <c r="G289" s="40"/>
    </row>
    <row r="290" spans="1:9">
      <c r="A290" s="87"/>
      <c r="B290" s="38" t="s">
        <v>182</v>
      </c>
      <c r="C290" s="39" t="s">
        <v>36</v>
      </c>
      <c r="D290" s="39"/>
      <c r="E290" s="38">
        <v>23</v>
      </c>
      <c r="F290" s="58"/>
      <c r="G290" s="40"/>
    </row>
    <row r="291" spans="1:9" ht="18" customHeight="1">
      <c r="A291" s="87"/>
      <c r="B291" s="38" t="s">
        <v>183</v>
      </c>
      <c r="C291" s="39" t="s">
        <v>36</v>
      </c>
      <c r="D291" s="39"/>
      <c r="E291" s="38">
        <v>4</v>
      </c>
      <c r="F291" s="58"/>
      <c r="G291" s="40"/>
    </row>
    <row r="292" spans="1:9" s="201" customFormat="1" ht="21.75" customHeight="1">
      <c r="A292" s="87"/>
      <c r="B292" s="38" t="s">
        <v>184</v>
      </c>
      <c r="C292" s="39" t="s">
        <v>36</v>
      </c>
      <c r="D292" s="41" t="s">
        <v>1</v>
      </c>
      <c r="E292" s="207">
        <v>50</v>
      </c>
      <c r="F292" s="58"/>
      <c r="G292" s="40"/>
    </row>
    <row r="293" spans="1:9" ht="20.25" customHeight="1">
      <c r="A293" s="87"/>
      <c r="B293" s="38" t="s">
        <v>185</v>
      </c>
      <c r="C293" s="39" t="s">
        <v>36</v>
      </c>
      <c r="D293" s="41" t="s">
        <v>1</v>
      </c>
      <c r="E293" s="207">
        <v>81</v>
      </c>
      <c r="F293" s="58"/>
      <c r="G293" s="40"/>
      <c r="I293" s="201"/>
    </row>
    <row r="294" spans="1:9" ht="23.25" customHeight="1">
      <c r="A294" s="197">
        <v>5</v>
      </c>
      <c r="B294" s="198" t="s">
        <v>186</v>
      </c>
      <c r="C294" s="197" t="s">
        <v>36</v>
      </c>
      <c r="D294" s="199"/>
      <c r="E294" s="204">
        <v>4</v>
      </c>
      <c r="F294" s="205"/>
      <c r="G294" s="206"/>
    </row>
    <row r="295" spans="1:9" s="201" customFormat="1" ht="19.5" customHeight="1">
      <c r="A295" s="87"/>
      <c r="B295" s="203" t="s">
        <v>187</v>
      </c>
      <c r="C295" s="39" t="s">
        <v>14</v>
      </c>
      <c r="D295" s="41">
        <v>0.6</v>
      </c>
      <c r="E295" s="58">
        <f>E294*D295</f>
        <v>2.4</v>
      </c>
      <c r="F295" s="38"/>
      <c r="G295" s="40"/>
    </row>
    <row r="296" spans="1:9" ht="23.25" customHeight="1">
      <c r="A296" s="87"/>
      <c r="B296" s="203" t="s">
        <v>188</v>
      </c>
      <c r="C296" s="39" t="s">
        <v>36</v>
      </c>
      <c r="D296" s="41">
        <v>1</v>
      </c>
      <c r="E296" s="58">
        <f>E294*D296</f>
        <v>4</v>
      </c>
      <c r="F296" s="58"/>
      <c r="G296" s="40"/>
    </row>
    <row r="297" spans="1:9" ht="18.75" customHeight="1">
      <c r="A297" s="197">
        <v>6</v>
      </c>
      <c r="B297" s="205" t="s">
        <v>189</v>
      </c>
      <c r="C297" s="197" t="s">
        <v>142</v>
      </c>
      <c r="D297" s="199"/>
      <c r="E297" s="204">
        <v>5</v>
      </c>
      <c r="F297" s="205"/>
      <c r="G297" s="206"/>
    </row>
    <row r="298" spans="1:9" ht="18.75" customHeight="1">
      <c r="A298" s="87"/>
      <c r="B298" s="38" t="s">
        <v>13</v>
      </c>
      <c r="C298" s="39" t="s">
        <v>14</v>
      </c>
      <c r="D298" s="41">
        <v>2.6</v>
      </c>
      <c r="E298" s="58">
        <f>E297*D298</f>
        <v>13</v>
      </c>
      <c r="F298" s="38"/>
      <c r="G298" s="40"/>
    </row>
    <row r="299" spans="1:9" ht="22.5" customHeight="1">
      <c r="A299" s="87"/>
      <c r="B299" s="38" t="s">
        <v>190</v>
      </c>
      <c r="C299" s="39" t="s">
        <v>142</v>
      </c>
      <c r="D299" s="41">
        <v>1</v>
      </c>
      <c r="E299" s="58">
        <f>E297*D299</f>
        <v>5</v>
      </c>
      <c r="F299" s="38"/>
      <c r="G299" s="40"/>
    </row>
    <row r="300" spans="1:9" ht="21.75" customHeight="1">
      <c r="A300" s="87"/>
      <c r="B300" s="38" t="s">
        <v>191</v>
      </c>
      <c r="C300" s="39" t="s">
        <v>54</v>
      </c>
      <c r="D300" s="41"/>
      <c r="E300" s="58">
        <v>14</v>
      </c>
      <c r="F300" s="38"/>
      <c r="G300" s="40"/>
    </row>
    <row r="301" spans="1:9" s="201" customFormat="1" ht="21" customHeight="1">
      <c r="A301" s="87"/>
      <c r="B301" s="38" t="s">
        <v>160</v>
      </c>
      <c r="C301" s="39" t="s">
        <v>36</v>
      </c>
      <c r="D301" s="41"/>
      <c r="E301" s="58">
        <v>12</v>
      </c>
      <c r="F301" s="38"/>
      <c r="G301" s="40"/>
    </row>
    <row r="302" spans="1:9" ht="20.25" customHeight="1">
      <c r="A302" s="87"/>
      <c r="B302" s="38" t="s">
        <v>37</v>
      </c>
      <c r="C302" s="39" t="s">
        <v>16</v>
      </c>
      <c r="D302" s="41">
        <v>1.1000000000000001</v>
      </c>
      <c r="E302" s="58">
        <f>E297*D302</f>
        <v>5.5</v>
      </c>
      <c r="F302" s="38"/>
      <c r="G302" s="40"/>
    </row>
    <row r="303" spans="1:9" ht="20.25" customHeight="1">
      <c r="A303" s="208"/>
      <c r="B303" s="209" t="s">
        <v>192</v>
      </c>
      <c r="C303" s="209" t="s">
        <v>16</v>
      </c>
      <c r="D303" s="210"/>
      <c r="E303" s="210"/>
      <c r="F303" s="210"/>
      <c r="G303" s="211"/>
    </row>
    <row r="304" spans="1:9" ht="21" customHeight="1">
      <c r="A304" s="87"/>
      <c r="B304" s="212" t="s">
        <v>193</v>
      </c>
      <c r="C304" s="212" t="s">
        <v>16</v>
      </c>
      <c r="D304" s="213"/>
      <c r="E304" s="213"/>
      <c r="F304" s="213"/>
      <c r="G304" s="214"/>
    </row>
    <row r="305" spans="1:7" ht="18" customHeight="1">
      <c r="A305" s="215"/>
      <c r="B305" s="196" t="s">
        <v>124</v>
      </c>
      <c r="C305" s="216" t="s">
        <v>16</v>
      </c>
      <c r="D305" s="87"/>
      <c r="E305" s="217" t="s">
        <v>1</v>
      </c>
      <c r="F305" s="87"/>
      <c r="G305" s="218"/>
    </row>
    <row r="306" spans="1:7" ht="19.5" customHeight="1">
      <c r="A306" s="215"/>
      <c r="B306" s="196" t="s">
        <v>125</v>
      </c>
      <c r="C306" s="216" t="s">
        <v>129</v>
      </c>
      <c r="D306" s="87"/>
      <c r="E306" s="87"/>
      <c r="F306" s="87"/>
      <c r="G306" s="218"/>
    </row>
    <row r="307" spans="1:7">
      <c r="A307" s="215"/>
      <c r="B307" s="196" t="s">
        <v>126</v>
      </c>
      <c r="C307" s="216" t="s">
        <v>16</v>
      </c>
      <c r="D307" s="87"/>
      <c r="E307" s="87"/>
      <c r="F307" s="87"/>
      <c r="G307" s="218"/>
    </row>
    <row r="308" spans="1:7" ht="20.25" customHeight="1">
      <c r="A308" s="215"/>
      <c r="B308" s="196" t="s">
        <v>194</v>
      </c>
      <c r="C308" s="216" t="s">
        <v>129</v>
      </c>
      <c r="D308" s="215"/>
      <c r="E308" s="87"/>
      <c r="F308" s="87"/>
      <c r="G308" s="218"/>
    </row>
    <row r="309" spans="1:7" s="201" customFormat="1" ht="22.5" customHeight="1">
      <c r="A309" s="219"/>
      <c r="B309" s="219" t="s">
        <v>126</v>
      </c>
      <c r="C309" s="219" t="s">
        <v>16</v>
      </c>
      <c r="D309" s="219"/>
      <c r="E309" s="219"/>
      <c r="F309" s="219"/>
      <c r="G309" s="220"/>
    </row>
    <row r="310" spans="1:7" ht="20.25" customHeight="1">
      <c r="A310" s="219"/>
      <c r="B310" s="219" t="s">
        <v>128</v>
      </c>
      <c r="C310" s="221" t="s">
        <v>129</v>
      </c>
      <c r="D310" s="219"/>
      <c r="E310" s="219"/>
      <c r="F310" s="219"/>
      <c r="G310" s="220"/>
    </row>
    <row r="311" spans="1:7" ht="24" customHeight="1">
      <c r="A311" s="222"/>
      <c r="B311" s="222" t="s">
        <v>9</v>
      </c>
      <c r="C311" s="222" t="s">
        <v>16</v>
      </c>
      <c r="D311" s="222"/>
      <c r="E311" s="222"/>
      <c r="F311" s="222"/>
      <c r="G311" s="223"/>
    </row>
    <row r="312" spans="1:7" ht="18" customHeight="1">
      <c r="A312" s="224"/>
      <c r="B312" s="225"/>
      <c r="C312" s="454" t="s">
        <v>195</v>
      </c>
      <c r="D312" s="454"/>
      <c r="E312" s="454"/>
      <c r="F312" s="454"/>
      <c r="G312" s="454"/>
    </row>
    <row r="313" spans="1:7" ht="19.5" customHeight="1">
      <c r="A313" s="455" t="s">
        <v>196</v>
      </c>
      <c r="B313" s="455"/>
      <c r="C313" s="455"/>
      <c r="D313" s="455"/>
      <c r="E313" s="455"/>
      <c r="F313" s="455"/>
      <c r="G313" s="455"/>
    </row>
    <row r="314" spans="1:7" ht="15" customHeight="1">
      <c r="A314" s="463"/>
      <c r="B314" s="464" t="s">
        <v>3</v>
      </c>
      <c r="C314" s="464" t="s">
        <v>197</v>
      </c>
      <c r="D314" s="465" t="s">
        <v>5</v>
      </c>
      <c r="E314" s="465"/>
      <c r="F314" s="465" t="s">
        <v>171</v>
      </c>
      <c r="G314" s="465"/>
    </row>
    <row r="315" spans="1:7" ht="45.75" customHeight="1">
      <c r="A315" s="463"/>
      <c r="B315" s="464"/>
      <c r="C315" s="464"/>
      <c r="D315" s="226" t="s">
        <v>198</v>
      </c>
      <c r="E315" s="226" t="s">
        <v>9</v>
      </c>
      <c r="F315" s="226" t="s">
        <v>199</v>
      </c>
      <c r="G315" s="226" t="s">
        <v>126</v>
      </c>
    </row>
    <row r="316" spans="1:7" ht="14.25" customHeight="1">
      <c r="A316" s="227">
        <v>1</v>
      </c>
      <c r="B316" s="227">
        <v>3</v>
      </c>
      <c r="C316" s="227">
        <v>4</v>
      </c>
      <c r="D316" s="227">
        <v>5</v>
      </c>
      <c r="E316" s="227">
        <v>6</v>
      </c>
      <c r="F316" s="227">
        <v>7</v>
      </c>
      <c r="G316" s="227">
        <v>8</v>
      </c>
    </row>
    <row r="317" spans="1:7" ht="21.75" customHeight="1">
      <c r="A317" s="228">
        <v>1</v>
      </c>
      <c r="B317" s="229" t="s">
        <v>200</v>
      </c>
      <c r="C317" s="229" t="s">
        <v>12</v>
      </c>
      <c r="D317" s="229"/>
      <c r="E317" s="230">
        <v>1.95</v>
      </c>
      <c r="F317" s="231"/>
      <c r="G317" s="232"/>
    </row>
    <row r="318" spans="1:7" ht="15.75">
      <c r="A318" s="233" t="s">
        <v>1</v>
      </c>
      <c r="B318" s="234" t="s">
        <v>13</v>
      </c>
      <c r="C318" s="234" t="s">
        <v>18</v>
      </c>
      <c r="D318" s="235">
        <v>5</v>
      </c>
      <c r="E318" s="234">
        <f>E317*D318</f>
        <v>9.75</v>
      </c>
      <c r="F318" s="236"/>
      <c r="G318" s="237"/>
    </row>
    <row r="319" spans="1:7" ht="15.75">
      <c r="A319" s="233" t="s">
        <v>1</v>
      </c>
      <c r="B319" s="234" t="s">
        <v>48</v>
      </c>
      <c r="C319" s="234" t="s">
        <v>201</v>
      </c>
      <c r="D319" s="234">
        <v>1.1000000000000001</v>
      </c>
      <c r="E319" s="234">
        <f>E317*D319</f>
        <v>2.145</v>
      </c>
      <c r="F319" s="238"/>
      <c r="G319" s="239"/>
    </row>
    <row r="320" spans="1:7" ht="15.75">
      <c r="A320" s="233" t="s">
        <v>1</v>
      </c>
      <c r="B320" s="234" t="s">
        <v>202</v>
      </c>
      <c r="C320" s="234" t="s">
        <v>12</v>
      </c>
      <c r="D320" s="234">
        <v>1.0149999999999999</v>
      </c>
      <c r="E320" s="234">
        <f>E317*D320</f>
        <v>1.9792499999999997</v>
      </c>
      <c r="F320" s="241"/>
      <c r="G320" s="242"/>
    </row>
    <row r="321" spans="1:7" ht="15.75">
      <c r="A321" s="233"/>
      <c r="B321" s="234" t="s">
        <v>37</v>
      </c>
      <c r="C321" s="234" t="s">
        <v>16</v>
      </c>
      <c r="D321" s="234">
        <v>0.88</v>
      </c>
      <c r="E321" s="234">
        <f>D321*E317</f>
        <v>1.716</v>
      </c>
      <c r="F321" s="241"/>
      <c r="G321" s="242"/>
    </row>
    <row r="322" spans="1:7" ht="38.25" customHeight="1">
      <c r="A322" s="228">
        <v>2</v>
      </c>
      <c r="B322" s="229" t="s">
        <v>203</v>
      </c>
      <c r="C322" s="229" t="s">
        <v>12</v>
      </c>
      <c r="D322" s="229"/>
      <c r="E322" s="243">
        <v>4.2</v>
      </c>
      <c r="F322" s="231"/>
      <c r="G322" s="232"/>
    </row>
    <row r="323" spans="1:7" ht="15.75">
      <c r="A323" s="233" t="s">
        <v>1</v>
      </c>
      <c r="B323" s="234" t="s">
        <v>13</v>
      </c>
      <c r="C323" s="234" t="s">
        <v>18</v>
      </c>
      <c r="D323" s="235">
        <v>5</v>
      </c>
      <c r="E323" s="234">
        <f>E322*D323</f>
        <v>21</v>
      </c>
      <c r="F323" s="236"/>
      <c r="G323" s="239"/>
    </row>
    <row r="324" spans="1:7" ht="15.75">
      <c r="A324" s="233" t="s">
        <v>1</v>
      </c>
      <c r="B324" s="234" t="s">
        <v>48</v>
      </c>
      <c r="C324" s="234" t="s">
        <v>201</v>
      </c>
      <c r="D324" s="234">
        <v>1.1000000000000001</v>
      </c>
      <c r="E324" s="234">
        <f>E322*D324</f>
        <v>4.620000000000001</v>
      </c>
      <c r="F324" s="238"/>
      <c r="G324" s="239"/>
    </row>
    <row r="325" spans="1:7" ht="15.75">
      <c r="A325" s="233" t="s">
        <v>1</v>
      </c>
      <c r="B325" s="234" t="s">
        <v>204</v>
      </c>
      <c r="C325" s="234" t="s">
        <v>12</v>
      </c>
      <c r="D325" s="234">
        <v>1.0149999999999999</v>
      </c>
      <c r="E325" s="234">
        <f>E322*D325</f>
        <v>4.2629999999999999</v>
      </c>
      <c r="F325" s="241"/>
      <c r="G325" s="244"/>
    </row>
    <row r="326" spans="1:7" ht="15.75">
      <c r="A326" s="233"/>
      <c r="B326" s="234" t="s">
        <v>37</v>
      </c>
      <c r="C326" s="234" t="s">
        <v>16</v>
      </c>
      <c r="D326" s="234">
        <v>0.88</v>
      </c>
      <c r="E326" s="234">
        <f>D326*E322</f>
        <v>3.6960000000000002</v>
      </c>
      <c r="F326" s="241"/>
      <c r="G326" s="244"/>
    </row>
    <row r="327" spans="1:7" ht="25.5">
      <c r="A327" s="245">
        <v>3</v>
      </c>
      <c r="B327" s="246" t="s">
        <v>205</v>
      </c>
      <c r="C327" s="54" t="s">
        <v>12</v>
      </c>
      <c r="D327" s="54"/>
      <c r="E327" s="54">
        <v>0.77</v>
      </c>
      <c r="F327" s="247"/>
      <c r="G327" s="248"/>
    </row>
    <row r="328" spans="1:7" ht="15.75">
      <c r="A328" s="233"/>
      <c r="B328" s="38" t="s">
        <v>13</v>
      </c>
      <c r="C328" s="38" t="s">
        <v>14</v>
      </c>
      <c r="D328" s="38">
        <v>5</v>
      </c>
      <c r="E328" s="57">
        <f>E327*D328</f>
        <v>3.85</v>
      </c>
      <c r="F328" s="41"/>
      <c r="G328" s="40"/>
    </row>
    <row r="329" spans="1:7" ht="15.75">
      <c r="A329" s="233"/>
      <c r="B329" s="38" t="s">
        <v>48</v>
      </c>
      <c r="C329" s="38" t="s">
        <v>16</v>
      </c>
      <c r="D329" s="38">
        <v>1.1000000000000001</v>
      </c>
      <c r="E329" s="57">
        <f>E327*D329</f>
        <v>0.84700000000000009</v>
      </c>
      <c r="F329" s="41"/>
      <c r="G329" s="40"/>
    </row>
    <row r="330" spans="1:7" ht="15.75">
      <c r="A330" s="233"/>
      <c r="B330" s="38" t="s">
        <v>202</v>
      </c>
      <c r="C330" s="38" t="s">
        <v>12</v>
      </c>
      <c r="D330" s="38">
        <v>1.0149999999999999</v>
      </c>
      <c r="E330" s="57">
        <f>E327*D330</f>
        <v>0.78154999999999997</v>
      </c>
      <c r="F330" s="41"/>
      <c r="G330" s="40"/>
    </row>
    <row r="331" spans="1:7" ht="15.75">
      <c r="A331" s="233"/>
      <c r="B331" s="38" t="s">
        <v>97</v>
      </c>
      <c r="C331" s="38" t="s">
        <v>18</v>
      </c>
      <c r="D331" s="38"/>
      <c r="E331" s="57">
        <v>14</v>
      </c>
      <c r="F331" s="41"/>
      <c r="G331" s="40"/>
    </row>
    <row r="332" spans="1:7" ht="15.75">
      <c r="A332" s="233"/>
      <c r="B332" s="38" t="s">
        <v>206</v>
      </c>
      <c r="C332" s="38" t="s">
        <v>12</v>
      </c>
      <c r="D332" s="38">
        <v>1.6500000000000001E-2</v>
      </c>
      <c r="E332" s="57">
        <f>E327*D332</f>
        <v>1.2705000000000001E-2</v>
      </c>
      <c r="F332" s="41"/>
      <c r="G332" s="40"/>
    </row>
    <row r="333" spans="1:7" ht="15.75">
      <c r="A333" s="233"/>
      <c r="B333" s="38" t="s">
        <v>99</v>
      </c>
      <c r="C333" s="38" t="s">
        <v>56</v>
      </c>
      <c r="D333" s="38">
        <v>1.2</v>
      </c>
      <c r="E333" s="57">
        <f>E327*D333</f>
        <v>0.92399999999999993</v>
      </c>
      <c r="F333" s="41"/>
      <c r="G333" s="40"/>
    </row>
    <row r="334" spans="1:7" ht="15.75">
      <c r="A334" s="233"/>
      <c r="B334" s="38" t="s">
        <v>37</v>
      </c>
      <c r="C334" s="38" t="s">
        <v>16</v>
      </c>
      <c r="D334" s="38">
        <v>0.88</v>
      </c>
      <c r="E334" s="57">
        <f>E327*D334</f>
        <v>0.67759999999999998</v>
      </c>
      <c r="F334" s="41"/>
      <c r="G334" s="40"/>
    </row>
    <row r="335" spans="1:7" ht="21" customHeight="1">
      <c r="A335" s="181">
        <v>4</v>
      </c>
      <c r="B335" s="249" t="s">
        <v>207</v>
      </c>
      <c r="C335" s="249" t="s">
        <v>18</v>
      </c>
      <c r="D335" s="250"/>
      <c r="E335" s="251">
        <v>70</v>
      </c>
      <c r="F335" s="252"/>
      <c r="G335" s="253"/>
    </row>
    <row r="336" spans="1:7">
      <c r="A336" s="190"/>
      <c r="B336" s="254" t="s">
        <v>13</v>
      </c>
      <c r="C336" s="254" t="s">
        <v>14</v>
      </c>
      <c r="D336" s="255">
        <v>0.36</v>
      </c>
      <c r="E336" s="256">
        <f>E335*D336</f>
        <v>25.2</v>
      </c>
      <c r="F336" s="257"/>
      <c r="G336" s="258"/>
    </row>
    <row r="337" spans="1:8">
      <c r="A337" s="190"/>
      <c r="B337" s="254" t="s">
        <v>208</v>
      </c>
      <c r="C337" s="254" t="s">
        <v>56</v>
      </c>
      <c r="D337" s="255">
        <v>0.11</v>
      </c>
      <c r="E337" s="256">
        <f>E335*D337</f>
        <v>7.7</v>
      </c>
      <c r="F337" s="257"/>
      <c r="G337" s="258"/>
    </row>
    <row r="338" spans="1:8">
      <c r="A338" s="190"/>
      <c r="B338" s="254" t="s">
        <v>209</v>
      </c>
      <c r="C338" s="254" t="s">
        <v>12</v>
      </c>
      <c r="D338" s="255">
        <v>1.0149999999999999</v>
      </c>
      <c r="E338" s="258">
        <f>E335*D338</f>
        <v>71.05</v>
      </c>
      <c r="F338" s="257"/>
      <c r="G338" s="258"/>
    </row>
    <row r="339" spans="1:8" ht="24.75" customHeight="1">
      <c r="A339" s="18">
        <v>5</v>
      </c>
      <c r="B339" s="249" t="s">
        <v>210</v>
      </c>
      <c r="C339" s="249" t="s">
        <v>142</v>
      </c>
      <c r="D339" s="250"/>
      <c r="E339" s="251">
        <v>4</v>
      </c>
      <c r="F339" s="252"/>
      <c r="G339" s="253"/>
      <c r="H339" s="259"/>
    </row>
    <row r="340" spans="1:8">
      <c r="A340" s="260" t="s">
        <v>1</v>
      </c>
      <c r="B340" s="254" t="s">
        <v>13</v>
      </c>
      <c r="C340" s="254" t="s">
        <v>142</v>
      </c>
      <c r="D340" s="255">
        <v>1</v>
      </c>
      <c r="E340" s="256">
        <f>E339*D340</f>
        <v>4</v>
      </c>
      <c r="F340" s="257"/>
      <c r="G340" s="258"/>
    </row>
    <row r="341" spans="1:8">
      <c r="A341" s="261"/>
      <c r="B341" s="254" t="s">
        <v>211</v>
      </c>
      <c r="C341" s="254" t="s">
        <v>142</v>
      </c>
      <c r="D341" s="255"/>
      <c r="E341" s="256">
        <v>1</v>
      </c>
      <c r="F341" s="257"/>
      <c r="G341" s="258"/>
    </row>
    <row r="342" spans="1:8">
      <c r="A342" s="5"/>
      <c r="B342" s="254" t="s">
        <v>212</v>
      </c>
      <c r="C342" s="254" t="s">
        <v>36</v>
      </c>
      <c r="D342" s="255"/>
      <c r="E342" s="256">
        <v>1</v>
      </c>
      <c r="F342" s="257"/>
      <c r="G342" s="258"/>
    </row>
    <row r="343" spans="1:8">
      <c r="A343" s="5"/>
      <c r="B343" s="254" t="s">
        <v>213</v>
      </c>
      <c r="C343" s="254" t="s">
        <v>36</v>
      </c>
      <c r="D343" s="255"/>
      <c r="E343" s="256">
        <v>1</v>
      </c>
      <c r="F343" s="257"/>
      <c r="G343" s="258"/>
    </row>
    <row r="344" spans="1:8">
      <c r="A344" s="131"/>
      <c r="B344" s="254" t="s">
        <v>214</v>
      </c>
      <c r="C344" s="254" t="s">
        <v>36</v>
      </c>
      <c r="D344" s="255"/>
      <c r="E344" s="256">
        <v>1</v>
      </c>
      <c r="F344" s="257"/>
      <c r="G344" s="258"/>
    </row>
    <row r="345" spans="1:8">
      <c r="A345" s="126"/>
      <c r="B345" s="262" t="s">
        <v>192</v>
      </c>
      <c r="C345" s="262" t="s">
        <v>16</v>
      </c>
      <c r="D345" s="262"/>
      <c r="E345" s="263"/>
      <c r="F345" s="264"/>
      <c r="G345" s="265"/>
    </row>
    <row r="346" spans="1:8">
      <c r="A346" s="5"/>
      <c r="B346" s="38" t="s">
        <v>13</v>
      </c>
      <c r="C346" s="38" t="s">
        <v>16</v>
      </c>
      <c r="D346" s="38"/>
      <c r="E346" s="57"/>
      <c r="F346" s="39"/>
      <c r="G346" s="40"/>
    </row>
    <row r="347" spans="1:8">
      <c r="A347" s="5"/>
      <c r="B347" s="38" t="s">
        <v>124</v>
      </c>
      <c r="C347" s="38" t="s">
        <v>16</v>
      </c>
      <c r="D347" s="38"/>
      <c r="E347" s="57" t="s">
        <v>1</v>
      </c>
      <c r="F347" s="39"/>
      <c r="G347" s="40"/>
    </row>
    <row r="348" spans="1:8">
      <c r="A348" s="5"/>
      <c r="B348" s="38" t="s">
        <v>125</v>
      </c>
      <c r="C348" s="266" t="s">
        <v>129</v>
      </c>
      <c r="D348" s="38"/>
      <c r="E348" s="57" t="s">
        <v>1</v>
      </c>
      <c r="F348" s="39"/>
      <c r="G348" s="40"/>
    </row>
    <row r="349" spans="1:8">
      <c r="A349" s="5"/>
      <c r="B349" s="38" t="s">
        <v>126</v>
      </c>
      <c r="C349" s="38" t="s">
        <v>16</v>
      </c>
      <c r="D349" s="38"/>
      <c r="E349" s="57"/>
      <c r="F349" s="39"/>
      <c r="G349" s="40"/>
    </row>
    <row r="350" spans="1:8">
      <c r="A350" s="5"/>
      <c r="B350" s="38" t="s">
        <v>127</v>
      </c>
      <c r="C350" s="266" t="s">
        <v>129</v>
      </c>
      <c r="D350" s="38"/>
      <c r="E350" s="57"/>
      <c r="F350" s="39"/>
      <c r="G350" s="40"/>
    </row>
    <row r="351" spans="1:8">
      <c r="A351" s="267"/>
      <c r="B351" s="38" t="s">
        <v>126</v>
      </c>
      <c r="C351" s="38" t="s">
        <v>16</v>
      </c>
      <c r="D351" s="38"/>
      <c r="E351" s="57"/>
      <c r="F351" s="39"/>
      <c r="G351" s="40"/>
    </row>
    <row r="352" spans="1:8">
      <c r="A352" s="268"/>
      <c r="B352" s="38" t="s">
        <v>215</v>
      </c>
      <c r="C352" s="266" t="s">
        <v>129</v>
      </c>
      <c r="D352" s="38"/>
      <c r="E352" s="57"/>
      <c r="F352" s="39"/>
      <c r="G352" s="40"/>
    </row>
    <row r="353" spans="1:10">
      <c r="A353" s="269"/>
      <c r="B353" s="270" t="s">
        <v>9</v>
      </c>
      <c r="C353" s="270" t="s">
        <v>16</v>
      </c>
      <c r="D353" s="270"/>
      <c r="E353" s="271"/>
      <c r="F353" s="272"/>
      <c r="G353" s="273"/>
    </row>
    <row r="354" spans="1:10" ht="30.75" customHeight="1">
      <c r="A354" s="274"/>
      <c r="B354" s="274"/>
      <c r="C354" s="468" t="s">
        <v>216</v>
      </c>
      <c r="D354" s="468"/>
      <c r="E354" s="468"/>
      <c r="F354" s="468"/>
      <c r="G354" s="468"/>
    </row>
    <row r="355" spans="1:10" ht="24.75" customHeight="1">
      <c r="A355" s="459" t="s">
        <v>217</v>
      </c>
      <c r="B355" s="459"/>
      <c r="C355" s="459"/>
      <c r="D355" s="459"/>
      <c r="E355" s="459"/>
      <c r="F355" s="459"/>
      <c r="G355" s="459"/>
      <c r="J355" t="s">
        <v>1</v>
      </c>
    </row>
    <row r="356" spans="1:10">
      <c r="A356" s="469"/>
      <c r="B356" s="464" t="s">
        <v>3</v>
      </c>
      <c r="C356" s="464" t="s">
        <v>197</v>
      </c>
      <c r="D356" s="465" t="s">
        <v>5</v>
      </c>
      <c r="E356" s="465"/>
      <c r="F356" s="465" t="s">
        <v>171</v>
      </c>
      <c r="G356" s="465"/>
    </row>
    <row r="357" spans="1:10" ht="43.5" customHeight="1">
      <c r="A357" s="469"/>
      <c r="B357" s="464"/>
      <c r="C357" s="464"/>
      <c r="D357" s="226" t="s">
        <v>198</v>
      </c>
      <c r="E357" s="226" t="s">
        <v>9</v>
      </c>
      <c r="F357" s="226" t="s">
        <v>199</v>
      </c>
      <c r="G357" s="226" t="s">
        <v>126</v>
      </c>
    </row>
    <row r="358" spans="1:10" ht="15" customHeight="1">
      <c r="A358" s="240" t="s">
        <v>218</v>
      </c>
      <c r="B358" s="87">
        <v>2</v>
      </c>
      <c r="C358" s="227">
        <v>3</v>
      </c>
      <c r="D358" s="227">
        <v>4</v>
      </c>
      <c r="E358" s="227">
        <v>5</v>
      </c>
      <c r="F358" s="227">
        <v>6</v>
      </c>
      <c r="G358" s="227">
        <v>7</v>
      </c>
    </row>
    <row r="359" spans="1:10" s="282" customFormat="1" ht="35.25" customHeight="1">
      <c r="A359" s="275">
        <v>1</v>
      </c>
      <c r="B359" s="276" t="s">
        <v>219</v>
      </c>
      <c r="C359" s="277" t="s">
        <v>220</v>
      </c>
      <c r="D359" s="278"/>
      <c r="E359" s="279">
        <v>1.89</v>
      </c>
      <c r="F359" s="280"/>
      <c r="G359" s="281"/>
    </row>
    <row r="360" spans="1:10" ht="19.5" customHeight="1">
      <c r="A360" s="170">
        <f>A359+0.1</f>
        <v>1.1000000000000001</v>
      </c>
      <c r="B360" s="38" t="s">
        <v>13</v>
      </c>
      <c r="C360" s="283" t="s">
        <v>14</v>
      </c>
      <c r="D360" s="283">
        <v>2.6</v>
      </c>
      <c r="E360" s="284">
        <f>E359*D360</f>
        <v>4.9139999999999997</v>
      </c>
      <c r="F360" s="284"/>
      <c r="G360" s="285"/>
    </row>
    <row r="361" spans="1:10" s="282" customFormat="1" ht="33.75" customHeight="1">
      <c r="A361" s="275">
        <v>2</v>
      </c>
      <c r="B361" s="276" t="s">
        <v>221</v>
      </c>
      <c r="C361" s="276" t="s">
        <v>12</v>
      </c>
      <c r="D361" s="276"/>
      <c r="E361" s="287">
        <v>3.8</v>
      </c>
      <c r="F361" s="287"/>
      <c r="G361" s="288"/>
    </row>
    <row r="362" spans="1:10" ht="16.5" customHeight="1">
      <c r="A362" s="170">
        <f>A361+0.1</f>
        <v>2.1</v>
      </c>
      <c r="B362" s="38" t="s">
        <v>13</v>
      </c>
      <c r="C362" s="289" t="s">
        <v>14</v>
      </c>
      <c r="D362" s="289">
        <v>10.5</v>
      </c>
      <c r="E362" s="290">
        <f>E361*D362</f>
        <v>39.9</v>
      </c>
      <c r="F362" s="291"/>
      <c r="G362" s="292"/>
    </row>
    <row r="363" spans="1:10" ht="15.75" customHeight="1">
      <c r="A363" s="170">
        <f>A362+0.1</f>
        <v>2.2000000000000002</v>
      </c>
      <c r="B363" s="38" t="s">
        <v>48</v>
      </c>
      <c r="C363" s="289" t="s">
        <v>16</v>
      </c>
      <c r="D363" s="289">
        <v>0.92</v>
      </c>
      <c r="E363" s="290">
        <f>E361*D363</f>
        <v>3.496</v>
      </c>
      <c r="F363" s="291"/>
      <c r="G363" s="292"/>
    </row>
    <row r="364" spans="1:10">
      <c r="A364" s="170">
        <f>A363+0.1</f>
        <v>2.3000000000000003</v>
      </c>
      <c r="B364" s="38" t="s">
        <v>222</v>
      </c>
      <c r="C364" s="289" t="s">
        <v>12</v>
      </c>
      <c r="D364" s="293">
        <v>1.0149999999999999</v>
      </c>
      <c r="E364" s="290">
        <f>E361*D364</f>
        <v>3.8569999999999993</v>
      </c>
      <c r="F364" s="291"/>
      <c r="G364" s="292"/>
    </row>
    <row r="365" spans="1:10">
      <c r="A365" s="170">
        <f>A364+0.1</f>
        <v>2.4000000000000004</v>
      </c>
      <c r="B365" s="38" t="s">
        <v>37</v>
      </c>
      <c r="C365" s="289" t="s">
        <v>16</v>
      </c>
      <c r="D365" s="289">
        <v>0.6</v>
      </c>
      <c r="E365" s="290">
        <f>E361*D365</f>
        <v>2.2799999999999998</v>
      </c>
      <c r="F365" s="294"/>
      <c r="G365" s="285"/>
    </row>
    <row r="366" spans="1:10" s="282" customFormat="1" ht="38.25" customHeight="1">
      <c r="A366" s="275">
        <v>3</v>
      </c>
      <c r="B366" s="276" t="s">
        <v>223</v>
      </c>
      <c r="C366" s="277" t="s">
        <v>12</v>
      </c>
      <c r="D366" s="277"/>
      <c r="E366" s="277">
        <v>10.1</v>
      </c>
      <c r="F366" s="277"/>
      <c r="G366" s="288"/>
    </row>
    <row r="367" spans="1:10">
      <c r="A367" s="170">
        <f>A366+0.1</f>
        <v>3.1</v>
      </c>
      <c r="B367" s="38" t="s">
        <v>13</v>
      </c>
      <c r="C367" s="289" t="s">
        <v>14</v>
      </c>
      <c r="D367" s="283">
        <v>4.2</v>
      </c>
      <c r="E367" s="295">
        <f>E366*D367</f>
        <v>42.42</v>
      </c>
      <c r="F367" s="283"/>
      <c r="G367" s="292"/>
    </row>
    <row r="368" spans="1:10" ht="18.75" customHeight="1">
      <c r="A368" s="170">
        <f>A367+0.1</f>
        <v>3.2</v>
      </c>
      <c r="B368" s="38" t="s">
        <v>48</v>
      </c>
      <c r="C368" s="39" t="s">
        <v>16</v>
      </c>
      <c r="D368" s="39">
        <v>0.92</v>
      </c>
      <c r="E368" s="45">
        <f>E366*D368</f>
        <v>9.2919999999999998</v>
      </c>
      <c r="F368" s="39"/>
      <c r="G368" s="77"/>
    </row>
    <row r="369" spans="1:7">
      <c r="A369" s="170">
        <f>A368+0.1</f>
        <v>3.3000000000000003</v>
      </c>
      <c r="B369" s="38" t="s">
        <v>224</v>
      </c>
      <c r="C369" s="283" t="s">
        <v>12</v>
      </c>
      <c r="D369" s="283">
        <v>0.11</v>
      </c>
      <c r="E369" s="295">
        <f>E366*D369</f>
        <v>1.111</v>
      </c>
      <c r="F369" s="284"/>
      <c r="G369" s="292"/>
    </row>
    <row r="370" spans="1:7">
      <c r="A370" s="170">
        <f>A369+0.1</f>
        <v>3.4000000000000004</v>
      </c>
      <c r="B370" s="39" t="s">
        <v>225</v>
      </c>
      <c r="C370" s="283" t="s">
        <v>116</v>
      </c>
      <c r="D370" s="283">
        <v>62.5</v>
      </c>
      <c r="E370" s="295">
        <f>E366*D370</f>
        <v>631.25</v>
      </c>
      <c r="F370" s="283"/>
      <c r="G370" s="292"/>
    </row>
    <row r="371" spans="1:7">
      <c r="A371" s="170">
        <f>A370+0.1</f>
        <v>3.5000000000000004</v>
      </c>
      <c r="B371" s="39" t="s">
        <v>37</v>
      </c>
      <c r="C371" s="283" t="s">
        <v>16</v>
      </c>
      <c r="D371" s="283">
        <v>0.16</v>
      </c>
      <c r="E371" s="295">
        <f>E366*D371</f>
        <v>1.6159999999999999</v>
      </c>
      <c r="F371" s="283"/>
      <c r="G371" s="292"/>
    </row>
    <row r="372" spans="1:7" s="296" customFormat="1" ht="21.75" customHeight="1">
      <c r="A372" s="275">
        <v>4</v>
      </c>
      <c r="B372" s="276" t="s">
        <v>226</v>
      </c>
      <c r="C372" s="276" t="s">
        <v>12</v>
      </c>
      <c r="D372" s="276"/>
      <c r="E372" s="276">
        <v>0.84</v>
      </c>
      <c r="F372" s="287"/>
      <c r="G372" s="281"/>
    </row>
    <row r="373" spans="1:7">
      <c r="A373" s="170">
        <f>A372+0.1</f>
        <v>4.0999999999999996</v>
      </c>
      <c r="B373" s="38" t="s">
        <v>13</v>
      </c>
      <c r="C373" s="289" t="s">
        <v>227</v>
      </c>
      <c r="D373" s="289">
        <v>10.5</v>
      </c>
      <c r="E373" s="289">
        <f>E372*D373</f>
        <v>8.82</v>
      </c>
      <c r="F373" s="291"/>
      <c r="G373" s="285"/>
    </row>
    <row r="374" spans="1:7" ht="13.5" customHeight="1">
      <c r="A374" s="170">
        <f t="shared" ref="A374:A381" si="0">A373+0.1</f>
        <v>4.1999999999999993</v>
      </c>
      <c r="B374" s="38" t="s">
        <v>48</v>
      </c>
      <c r="C374" s="289" t="s">
        <v>16</v>
      </c>
      <c r="D374" s="289">
        <v>1.1000000000000001</v>
      </c>
      <c r="E374" s="289">
        <f>E372*D374</f>
        <v>0.92400000000000004</v>
      </c>
      <c r="F374" s="291"/>
      <c r="G374" s="285"/>
    </row>
    <row r="375" spans="1:7" ht="13.5" customHeight="1">
      <c r="A375" s="170">
        <f t="shared" si="0"/>
        <v>4.2999999999999989</v>
      </c>
      <c r="B375" s="38" t="s">
        <v>202</v>
      </c>
      <c r="C375" s="289" t="s">
        <v>12</v>
      </c>
      <c r="D375" s="289">
        <v>1.0149999999999999</v>
      </c>
      <c r="E375" s="290">
        <f>E372*D375</f>
        <v>0.85259999999999991</v>
      </c>
      <c r="F375" s="291"/>
      <c r="G375" s="285"/>
    </row>
    <row r="376" spans="1:7">
      <c r="A376" s="170">
        <f t="shared" si="0"/>
        <v>4.3999999999999986</v>
      </c>
      <c r="B376" s="38" t="s">
        <v>228</v>
      </c>
      <c r="C376" s="289" t="s">
        <v>229</v>
      </c>
      <c r="D376" s="289"/>
      <c r="E376" s="289">
        <v>84</v>
      </c>
      <c r="F376" s="297"/>
      <c r="G376" s="292"/>
    </row>
    <row r="377" spans="1:7">
      <c r="A377" s="170">
        <f t="shared" si="0"/>
        <v>4.4999999999999982</v>
      </c>
      <c r="B377" s="38" t="s">
        <v>230</v>
      </c>
      <c r="C377" s="289" t="s">
        <v>12</v>
      </c>
      <c r="D377" s="289">
        <v>2.3E-2</v>
      </c>
      <c r="E377" s="290">
        <f>E372*D377</f>
        <v>1.932E-2</v>
      </c>
      <c r="F377" s="291"/>
      <c r="G377" s="292"/>
    </row>
    <row r="378" spans="1:7">
      <c r="A378" s="170">
        <f t="shared" si="0"/>
        <v>4.5999999999999979</v>
      </c>
      <c r="B378" s="38" t="s">
        <v>97</v>
      </c>
      <c r="C378" s="289" t="s">
        <v>18</v>
      </c>
      <c r="D378" s="289">
        <v>2.46</v>
      </c>
      <c r="E378" s="290">
        <f>E372*D378</f>
        <v>2.0663999999999998</v>
      </c>
      <c r="F378" s="291"/>
      <c r="G378" s="292"/>
    </row>
    <row r="379" spans="1:7">
      <c r="A379" s="170">
        <f t="shared" si="0"/>
        <v>4.6999999999999975</v>
      </c>
      <c r="B379" s="38" t="s">
        <v>109</v>
      </c>
      <c r="C379" s="289" t="s">
        <v>56</v>
      </c>
      <c r="D379" s="289">
        <v>1</v>
      </c>
      <c r="E379" s="289">
        <f>E372*D379</f>
        <v>0.84</v>
      </c>
      <c r="F379" s="291"/>
      <c r="G379" s="292"/>
    </row>
    <row r="380" spans="1:7">
      <c r="A380" s="170">
        <f t="shared" si="0"/>
        <v>4.7999999999999972</v>
      </c>
      <c r="B380" s="38" t="s">
        <v>231</v>
      </c>
      <c r="C380" s="289" t="s">
        <v>56</v>
      </c>
      <c r="D380" s="289">
        <v>2.2000000000000002</v>
      </c>
      <c r="E380" s="289">
        <f>E372*D380</f>
        <v>1.8480000000000001</v>
      </c>
      <c r="F380" s="291"/>
      <c r="G380" s="292"/>
    </row>
    <row r="381" spans="1:7">
      <c r="A381" s="170">
        <f t="shared" si="0"/>
        <v>4.8999999999999968</v>
      </c>
      <c r="B381" s="38" t="s">
        <v>232</v>
      </c>
      <c r="C381" s="298" t="s">
        <v>229</v>
      </c>
      <c r="D381" s="299"/>
      <c r="E381" s="291">
        <v>55</v>
      </c>
      <c r="F381" s="290"/>
      <c r="G381" s="292"/>
    </row>
    <row r="382" spans="1:7" s="296" customFormat="1" ht="36.75" customHeight="1">
      <c r="A382" s="275">
        <v>5</v>
      </c>
      <c r="B382" s="276" t="s">
        <v>233</v>
      </c>
      <c r="C382" s="276" t="s">
        <v>18</v>
      </c>
      <c r="D382" s="276"/>
      <c r="E382" s="276">
        <v>61</v>
      </c>
      <c r="F382" s="276"/>
      <c r="G382" s="288"/>
    </row>
    <row r="383" spans="1:7">
      <c r="A383" s="170">
        <f>A382+0.1</f>
        <v>5.0999999999999996</v>
      </c>
      <c r="B383" s="38" t="s">
        <v>13</v>
      </c>
      <c r="C383" s="289" t="s">
        <v>14</v>
      </c>
      <c r="D383" s="289">
        <v>0.9</v>
      </c>
      <c r="E383" s="290">
        <f>E382*D383</f>
        <v>54.9</v>
      </c>
      <c r="F383" s="289"/>
      <c r="G383" s="292"/>
    </row>
    <row r="384" spans="1:7" ht="17.25" customHeight="1">
      <c r="A384" s="170">
        <f>A383+0.1</f>
        <v>5.1999999999999993</v>
      </c>
      <c r="B384" s="38" t="s">
        <v>234</v>
      </c>
      <c r="C384" s="289" t="s">
        <v>88</v>
      </c>
      <c r="D384" s="289">
        <v>4.1000000000000002E-2</v>
      </c>
      <c r="E384" s="290">
        <f>E382*D384</f>
        <v>2.5009999999999999</v>
      </c>
      <c r="F384" s="289"/>
      <c r="G384" s="292"/>
    </row>
    <row r="385" spans="1:7">
      <c r="A385" s="170">
        <f>A384+0.1</f>
        <v>5.2999999999999989</v>
      </c>
      <c r="B385" s="38" t="s">
        <v>235</v>
      </c>
      <c r="C385" s="283" t="s">
        <v>12</v>
      </c>
      <c r="D385" s="289">
        <v>0.02</v>
      </c>
      <c r="E385" s="290">
        <f>E382*D385</f>
        <v>1.22</v>
      </c>
      <c r="F385" s="291"/>
      <c r="G385" s="292"/>
    </row>
    <row r="386" spans="1:7">
      <c r="A386" s="170">
        <f>A385+0.1</f>
        <v>5.3999999999999986</v>
      </c>
      <c r="B386" s="38" t="s">
        <v>37</v>
      </c>
      <c r="C386" s="289" t="s">
        <v>16</v>
      </c>
      <c r="D386" s="289">
        <v>2.9999999999999997E-4</v>
      </c>
      <c r="E386" s="290">
        <f>E382*D386</f>
        <v>1.8299999999999997E-2</v>
      </c>
      <c r="F386" s="283"/>
      <c r="G386" s="292"/>
    </row>
    <row r="387" spans="1:7" s="282" customFormat="1" ht="30.75" customHeight="1">
      <c r="A387" s="286" t="s">
        <v>236</v>
      </c>
      <c r="B387" s="276" t="s">
        <v>237</v>
      </c>
      <c r="C387" s="276" t="s">
        <v>18</v>
      </c>
      <c r="D387" s="276"/>
      <c r="E387" s="276">
        <v>13.52</v>
      </c>
      <c r="F387" s="287"/>
      <c r="G387" s="288"/>
    </row>
    <row r="388" spans="1:7">
      <c r="A388" s="170">
        <f>A387+0.1</f>
        <v>7.1</v>
      </c>
      <c r="B388" s="38" t="s">
        <v>13</v>
      </c>
      <c r="C388" s="289" t="s">
        <v>14</v>
      </c>
      <c r="D388" s="289">
        <v>0.36399999999999999</v>
      </c>
      <c r="E388" s="290">
        <f>E387*D388</f>
        <v>4.9212799999999994</v>
      </c>
      <c r="F388" s="291"/>
      <c r="G388" s="292"/>
    </row>
    <row r="389" spans="1:7">
      <c r="A389" s="170">
        <f>A388+0.1</f>
        <v>7.1999999999999993</v>
      </c>
      <c r="B389" s="38" t="s">
        <v>48</v>
      </c>
      <c r="C389" s="289" t="s">
        <v>16</v>
      </c>
      <c r="D389" s="283">
        <v>9.5000000000000001E-2</v>
      </c>
      <c r="E389" s="295">
        <f>E387*D389</f>
        <v>1.2844</v>
      </c>
      <c r="F389" s="284"/>
      <c r="G389" s="292"/>
    </row>
    <row r="390" spans="1:7">
      <c r="A390" s="170">
        <f>A389+0.1</f>
        <v>7.2999999999999989</v>
      </c>
      <c r="B390" s="38" t="s">
        <v>238</v>
      </c>
      <c r="C390" s="289" t="s">
        <v>12</v>
      </c>
      <c r="D390" s="289">
        <v>0.1</v>
      </c>
      <c r="E390" s="289">
        <f>E387*D390</f>
        <v>1.3520000000000001</v>
      </c>
      <c r="F390" s="291"/>
      <c r="G390" s="292"/>
    </row>
    <row r="391" spans="1:7">
      <c r="A391" s="170">
        <f>A390+0.1</f>
        <v>7.3999999999999986</v>
      </c>
      <c r="B391" s="38" t="s">
        <v>37</v>
      </c>
      <c r="C391" s="289" t="s">
        <v>16</v>
      </c>
      <c r="D391" s="289">
        <v>0.06</v>
      </c>
      <c r="E391" s="290">
        <f>E387*D391</f>
        <v>0.81119999999999992</v>
      </c>
      <c r="F391" s="284"/>
      <c r="G391" s="292"/>
    </row>
    <row r="392" spans="1:7" s="282" customFormat="1" ht="21.75" customHeight="1">
      <c r="A392" s="286" t="s">
        <v>239</v>
      </c>
      <c r="B392" s="276" t="s">
        <v>240</v>
      </c>
      <c r="C392" s="276" t="s">
        <v>18</v>
      </c>
      <c r="D392" s="276"/>
      <c r="E392" s="301">
        <v>5.72</v>
      </c>
      <c r="F392" s="287"/>
      <c r="G392" s="288"/>
    </row>
    <row r="393" spans="1:7">
      <c r="A393" s="170">
        <f>A392+0.1</f>
        <v>8.1</v>
      </c>
      <c r="B393" s="38" t="s">
        <v>13</v>
      </c>
      <c r="C393" s="289" t="s">
        <v>14</v>
      </c>
      <c r="D393" s="289">
        <v>2.72</v>
      </c>
      <c r="E393" s="297">
        <f>E392*D393</f>
        <v>15.558400000000001</v>
      </c>
      <c r="F393" s="291"/>
      <c r="G393" s="292"/>
    </row>
    <row r="394" spans="1:7" ht="16.5" customHeight="1">
      <c r="A394" s="170">
        <f>A393+0.1</f>
        <v>8.1999999999999993</v>
      </c>
      <c r="B394" s="38" t="s">
        <v>48</v>
      </c>
      <c r="C394" s="289" t="s">
        <v>16</v>
      </c>
      <c r="D394" s="289">
        <v>0.5</v>
      </c>
      <c r="E394" s="297">
        <f>E392*D394</f>
        <v>2.86</v>
      </c>
      <c r="F394" s="291"/>
      <c r="G394" s="292"/>
    </row>
    <row r="395" spans="1:7">
      <c r="A395" s="170">
        <f>A394+0.1</f>
        <v>8.2999999999999989</v>
      </c>
      <c r="B395" s="38" t="s">
        <v>241</v>
      </c>
      <c r="C395" s="289" t="s">
        <v>18</v>
      </c>
      <c r="D395" s="289">
        <v>1</v>
      </c>
      <c r="E395" s="297">
        <f>E392*D395</f>
        <v>5.72</v>
      </c>
      <c r="F395" s="291"/>
      <c r="G395" s="292"/>
    </row>
    <row r="396" spans="1:7">
      <c r="A396" s="170">
        <f>A395+0.1</f>
        <v>8.3999999999999986</v>
      </c>
      <c r="B396" s="38" t="s">
        <v>37</v>
      </c>
      <c r="C396" s="289" t="s">
        <v>16</v>
      </c>
      <c r="D396" s="289">
        <v>0.1</v>
      </c>
      <c r="E396" s="297">
        <f>E392*D396</f>
        <v>0.57199999999999995</v>
      </c>
      <c r="F396" s="291"/>
      <c r="G396" s="292"/>
    </row>
    <row r="397" spans="1:7" s="282" customFormat="1" ht="30" customHeight="1">
      <c r="A397" s="286" t="s">
        <v>242</v>
      </c>
      <c r="B397" s="276" t="s">
        <v>243</v>
      </c>
      <c r="C397" s="276" t="s">
        <v>18</v>
      </c>
      <c r="D397" s="276"/>
      <c r="E397" s="276">
        <v>1.68</v>
      </c>
      <c r="F397" s="287"/>
      <c r="G397" s="288"/>
    </row>
    <row r="398" spans="1:7">
      <c r="A398" s="302">
        <f>A397+0.1</f>
        <v>9.1</v>
      </c>
      <c r="B398" s="38" t="s">
        <v>13</v>
      </c>
      <c r="C398" s="289" t="s">
        <v>14</v>
      </c>
      <c r="D398" s="289">
        <v>2.72</v>
      </c>
      <c r="E398" s="289">
        <f>E397*D398</f>
        <v>4.5696000000000003</v>
      </c>
      <c r="F398" s="291"/>
      <c r="G398" s="292"/>
    </row>
    <row r="399" spans="1:7">
      <c r="A399" s="302">
        <f>A398+0.1</f>
        <v>9.1999999999999993</v>
      </c>
      <c r="B399" s="38" t="s">
        <v>244</v>
      </c>
      <c r="C399" s="38" t="s">
        <v>18</v>
      </c>
      <c r="D399" s="58">
        <v>1</v>
      </c>
      <c r="E399" s="38">
        <f>E397*D399</f>
        <v>1.68</v>
      </c>
      <c r="F399" s="58"/>
      <c r="G399" s="77"/>
    </row>
    <row r="400" spans="1:7" ht="18.75" customHeight="1">
      <c r="A400" s="170">
        <f>A399+0.1</f>
        <v>9.2999999999999989</v>
      </c>
      <c r="B400" s="38" t="s">
        <v>245</v>
      </c>
      <c r="C400" s="289" t="s">
        <v>16</v>
      </c>
      <c r="D400" s="289">
        <v>0.65</v>
      </c>
      <c r="E400" s="290">
        <f>E397*D400</f>
        <v>1.0920000000000001</v>
      </c>
      <c r="F400" s="284"/>
      <c r="G400" s="292"/>
    </row>
    <row r="401" spans="1:7" s="201" customFormat="1" ht="18" customHeight="1">
      <c r="A401" s="286" t="s">
        <v>246</v>
      </c>
      <c r="B401" s="303" t="s">
        <v>247</v>
      </c>
      <c r="C401" s="304" t="s">
        <v>12</v>
      </c>
      <c r="D401" s="304"/>
      <c r="E401" s="305">
        <v>1.1200000000000001</v>
      </c>
      <c r="F401" s="305"/>
      <c r="G401" s="306"/>
    </row>
    <row r="402" spans="1:7">
      <c r="A402" s="302">
        <f>A401+0.1</f>
        <v>10.1</v>
      </c>
      <c r="B402" s="38" t="s">
        <v>13</v>
      </c>
      <c r="C402" s="307" t="s">
        <v>14</v>
      </c>
      <c r="D402" s="307">
        <v>23.8</v>
      </c>
      <c r="E402" s="289">
        <f>E401*D402</f>
        <v>26.656000000000002</v>
      </c>
      <c r="F402" s="289"/>
      <c r="G402" s="292"/>
    </row>
    <row r="403" spans="1:7">
      <c r="A403" s="302">
        <f t="shared" ref="A403:A409" si="1">A402+0.1</f>
        <v>10.199999999999999</v>
      </c>
      <c r="B403" s="38" t="s">
        <v>48</v>
      </c>
      <c r="C403" s="307" t="s">
        <v>16</v>
      </c>
      <c r="D403" s="307">
        <v>2.1</v>
      </c>
      <c r="E403" s="289">
        <f>E401*D403</f>
        <v>2.3520000000000003</v>
      </c>
      <c r="F403" s="289"/>
      <c r="G403" s="292"/>
    </row>
    <row r="404" spans="1:7">
      <c r="A404" s="302">
        <f t="shared" si="1"/>
        <v>10.299999999999999</v>
      </c>
      <c r="B404" s="308" t="s">
        <v>248</v>
      </c>
      <c r="C404" s="307" t="s">
        <v>12</v>
      </c>
      <c r="D404" s="307">
        <v>1.05</v>
      </c>
      <c r="E404" s="290">
        <f>E401*D404</f>
        <v>1.1760000000000002</v>
      </c>
      <c r="F404" s="291"/>
      <c r="G404" s="292"/>
    </row>
    <row r="405" spans="1:7">
      <c r="A405" s="302">
        <f t="shared" si="1"/>
        <v>10.399999999999999</v>
      </c>
      <c r="B405" s="308" t="s">
        <v>249</v>
      </c>
      <c r="C405" s="307" t="s">
        <v>56</v>
      </c>
      <c r="D405" s="307">
        <v>3.38</v>
      </c>
      <c r="E405" s="290">
        <f>E401*D405</f>
        <v>3.7856000000000001</v>
      </c>
      <c r="F405" s="291"/>
      <c r="G405" s="292"/>
    </row>
    <row r="406" spans="1:7">
      <c r="A406" s="302">
        <f t="shared" si="1"/>
        <v>10.499999999999998</v>
      </c>
      <c r="B406" s="308" t="s">
        <v>250</v>
      </c>
      <c r="C406" s="307" t="s">
        <v>18</v>
      </c>
      <c r="D406" s="307">
        <v>3.38</v>
      </c>
      <c r="E406" s="290">
        <f>E401*D406</f>
        <v>3.7856000000000001</v>
      </c>
      <c r="F406" s="289"/>
      <c r="G406" s="292"/>
    </row>
    <row r="407" spans="1:7">
      <c r="A407" s="302">
        <f t="shared" si="1"/>
        <v>10.599999999999998</v>
      </c>
      <c r="B407" s="308" t="s">
        <v>251</v>
      </c>
      <c r="C407" s="307" t="s">
        <v>56</v>
      </c>
      <c r="D407" s="307">
        <v>3.08</v>
      </c>
      <c r="E407" s="290">
        <f>E401*D407</f>
        <v>3.4496000000000002</v>
      </c>
      <c r="F407" s="289"/>
      <c r="G407" s="292"/>
    </row>
    <row r="408" spans="1:7" ht="17.25" customHeight="1">
      <c r="A408" s="302">
        <f t="shared" si="1"/>
        <v>10.699999999999998</v>
      </c>
      <c r="B408" s="308" t="s">
        <v>252</v>
      </c>
      <c r="C408" s="307" t="s">
        <v>56</v>
      </c>
      <c r="D408" s="307">
        <v>7.2</v>
      </c>
      <c r="E408" s="290">
        <f>E401*D408</f>
        <v>8.0640000000000018</v>
      </c>
      <c r="F408" s="289"/>
      <c r="G408" s="292"/>
    </row>
    <row r="409" spans="1:7" ht="19.5" customHeight="1">
      <c r="A409" s="302">
        <f t="shared" si="1"/>
        <v>10.799999999999997</v>
      </c>
      <c r="B409" s="308" t="s">
        <v>37</v>
      </c>
      <c r="C409" s="307" t="s">
        <v>16</v>
      </c>
      <c r="D409" s="307">
        <v>3.44</v>
      </c>
      <c r="E409" s="290">
        <f>E401*D409</f>
        <v>3.8528000000000002</v>
      </c>
      <c r="F409" s="289"/>
      <c r="G409" s="292"/>
    </row>
    <row r="410" spans="1:7" s="282" customFormat="1" ht="36" customHeight="1">
      <c r="A410" s="286" t="s">
        <v>253</v>
      </c>
      <c r="B410" s="303" t="s">
        <v>254</v>
      </c>
      <c r="C410" s="309" t="s">
        <v>18</v>
      </c>
      <c r="D410" s="309"/>
      <c r="E410" s="276">
        <v>15.8</v>
      </c>
      <c r="F410" s="287"/>
      <c r="G410" s="288"/>
    </row>
    <row r="411" spans="1:7">
      <c r="A411" s="302">
        <f t="shared" ref="A411:A416" si="2">A410+0.1</f>
        <v>11.1</v>
      </c>
      <c r="B411" s="308" t="s">
        <v>13</v>
      </c>
      <c r="C411" s="307" t="s">
        <v>14</v>
      </c>
      <c r="D411" s="307">
        <v>1</v>
      </c>
      <c r="E411" s="290">
        <f>E410*D411</f>
        <v>15.8</v>
      </c>
      <c r="F411" s="291"/>
      <c r="G411" s="292"/>
    </row>
    <row r="412" spans="1:7">
      <c r="A412" s="302">
        <f t="shared" si="2"/>
        <v>11.2</v>
      </c>
      <c r="B412" s="308" t="s">
        <v>48</v>
      </c>
      <c r="C412" s="310" t="s">
        <v>16</v>
      </c>
      <c r="D412" s="310">
        <v>4.1000000000000003E-3</v>
      </c>
      <c r="E412" s="290">
        <f>E410*D412</f>
        <v>6.4780000000000004E-2</v>
      </c>
      <c r="F412" s="291"/>
      <c r="G412" s="292"/>
    </row>
    <row r="413" spans="1:7">
      <c r="A413" s="302">
        <f t="shared" si="2"/>
        <v>11.299999999999999</v>
      </c>
      <c r="B413" s="38" t="s">
        <v>255</v>
      </c>
      <c r="C413" s="307" t="s">
        <v>18</v>
      </c>
      <c r="D413" s="311">
        <v>1.1200000000000001</v>
      </c>
      <c r="E413" s="290">
        <f>E410*D413</f>
        <v>17.696000000000002</v>
      </c>
      <c r="F413" s="291"/>
      <c r="G413" s="292"/>
    </row>
    <row r="414" spans="1:7">
      <c r="A414" s="302">
        <f t="shared" si="2"/>
        <v>11.399999999999999</v>
      </c>
      <c r="B414" s="38" t="s">
        <v>115</v>
      </c>
      <c r="C414" s="307" t="s">
        <v>36</v>
      </c>
      <c r="D414" s="312">
        <v>6</v>
      </c>
      <c r="E414" s="289">
        <f>E410*D414</f>
        <v>94.800000000000011</v>
      </c>
      <c r="F414" s="290"/>
      <c r="G414" s="292"/>
    </row>
    <row r="415" spans="1:7">
      <c r="A415" s="302">
        <f t="shared" si="2"/>
        <v>11.499999999999998</v>
      </c>
      <c r="B415" s="38" t="s">
        <v>256</v>
      </c>
      <c r="C415" s="307" t="s">
        <v>18</v>
      </c>
      <c r="D415" s="312"/>
      <c r="E415" s="289">
        <v>2</v>
      </c>
      <c r="F415" s="290"/>
      <c r="G415" s="292"/>
    </row>
    <row r="416" spans="1:7">
      <c r="A416" s="302">
        <f t="shared" si="2"/>
        <v>11.599999999999998</v>
      </c>
      <c r="B416" s="308" t="s">
        <v>37</v>
      </c>
      <c r="C416" s="307" t="s">
        <v>16</v>
      </c>
      <c r="D416" s="307">
        <v>8.2799999999999999E-2</v>
      </c>
      <c r="E416" s="291">
        <f>E410*F414</f>
        <v>0</v>
      </c>
      <c r="F416" s="291"/>
      <c r="G416" s="292"/>
    </row>
    <row r="417" spans="1:7" s="282" customFormat="1" ht="33.75" customHeight="1">
      <c r="A417" s="286" t="s">
        <v>257</v>
      </c>
      <c r="B417" s="303" t="s">
        <v>258</v>
      </c>
      <c r="C417" s="309" t="s">
        <v>259</v>
      </c>
      <c r="D417" s="309"/>
      <c r="E417" s="287">
        <v>15.8</v>
      </c>
      <c r="F417" s="287"/>
      <c r="G417" s="288"/>
    </row>
    <row r="418" spans="1:7">
      <c r="A418" s="302">
        <f>A417+0.1</f>
        <v>12.1</v>
      </c>
      <c r="B418" s="308" t="s">
        <v>13</v>
      </c>
      <c r="C418" s="307" t="s">
        <v>14</v>
      </c>
      <c r="D418" s="307">
        <v>3.0300000000000001E-2</v>
      </c>
      <c r="E418" s="297">
        <f>E417*D418</f>
        <v>0.47874000000000005</v>
      </c>
      <c r="F418" s="291"/>
      <c r="G418" s="292"/>
    </row>
    <row r="419" spans="1:7">
      <c r="A419" s="302">
        <f>A418+0.1</f>
        <v>12.2</v>
      </c>
      <c r="B419" s="308" t="s">
        <v>48</v>
      </c>
      <c r="C419" s="307" t="s">
        <v>16</v>
      </c>
      <c r="D419" s="307">
        <v>4.1000000000000003E-3</v>
      </c>
      <c r="E419" s="297">
        <f>E417*D419</f>
        <v>6.4780000000000004E-2</v>
      </c>
      <c r="F419" s="291"/>
      <c r="G419" s="292"/>
    </row>
    <row r="420" spans="1:7">
      <c r="A420" s="302">
        <f>A419+0.1</f>
        <v>12.299999999999999</v>
      </c>
      <c r="B420" s="308" t="s">
        <v>260</v>
      </c>
      <c r="C420" s="307" t="s">
        <v>56</v>
      </c>
      <c r="D420" s="307">
        <v>9.2999999999999999E-2</v>
      </c>
      <c r="E420" s="297">
        <f>E417*D420</f>
        <v>1.4694</v>
      </c>
      <c r="F420" s="291"/>
      <c r="G420" s="292"/>
    </row>
    <row r="421" spans="1:7">
      <c r="A421" s="302">
        <f>A420+0.1</f>
        <v>12.399999999999999</v>
      </c>
      <c r="B421" s="308" t="s">
        <v>37</v>
      </c>
      <c r="C421" s="307" t="s">
        <v>16</v>
      </c>
      <c r="D421" s="307">
        <v>4.0000000000000002E-4</v>
      </c>
      <c r="E421" s="297">
        <f>E417*D421</f>
        <v>6.320000000000001E-3</v>
      </c>
      <c r="F421" s="291"/>
      <c r="G421" s="292"/>
    </row>
    <row r="422" spans="1:7" s="282" customFormat="1" ht="49.5" customHeight="1">
      <c r="A422" s="286" t="s">
        <v>261</v>
      </c>
      <c r="B422" s="303" t="s">
        <v>262</v>
      </c>
      <c r="C422" s="309" t="s">
        <v>18</v>
      </c>
      <c r="D422" s="309"/>
      <c r="E422" s="287">
        <v>9</v>
      </c>
      <c r="F422" s="287"/>
      <c r="G422" s="288"/>
    </row>
    <row r="423" spans="1:7">
      <c r="A423" s="302">
        <f>A422+0.1</f>
        <v>13.1</v>
      </c>
      <c r="B423" s="308" t="s">
        <v>13</v>
      </c>
      <c r="C423" s="307" t="s">
        <v>14</v>
      </c>
      <c r="D423" s="307">
        <v>4.24E-2</v>
      </c>
      <c r="E423" s="297">
        <f>E422*D423</f>
        <v>0.38159999999999999</v>
      </c>
      <c r="F423" s="291"/>
      <c r="G423" s="292"/>
    </row>
    <row r="424" spans="1:7">
      <c r="A424" s="302">
        <f>A423+0.1</f>
        <v>13.2</v>
      </c>
      <c r="B424" s="308" t="s">
        <v>48</v>
      </c>
      <c r="C424" s="307" t="s">
        <v>16</v>
      </c>
      <c r="D424" s="307">
        <v>2.0999999999999999E-3</v>
      </c>
      <c r="E424" s="297">
        <f>E422*D424</f>
        <v>1.89E-2</v>
      </c>
      <c r="F424" s="291"/>
      <c r="G424" s="292"/>
    </row>
    <row r="425" spans="1:7">
      <c r="A425" s="302">
        <f>A424+0.1</f>
        <v>13.299999999999999</v>
      </c>
      <c r="B425" s="308" t="s">
        <v>263</v>
      </c>
      <c r="C425" s="307" t="s">
        <v>119</v>
      </c>
      <c r="D425" s="307">
        <v>1.5E-3</v>
      </c>
      <c r="E425" s="297">
        <f>E422*D425</f>
        <v>1.35E-2</v>
      </c>
      <c r="F425" s="291"/>
      <c r="G425" s="292"/>
    </row>
    <row r="426" spans="1:7" s="282" customFormat="1" ht="30.75" customHeight="1">
      <c r="A426" s="286" t="s">
        <v>264</v>
      </c>
      <c r="B426" s="303" t="s">
        <v>265</v>
      </c>
      <c r="C426" s="309" t="s">
        <v>266</v>
      </c>
      <c r="D426" s="309"/>
      <c r="E426" s="288">
        <v>0.14000000000000001</v>
      </c>
      <c r="F426" s="287"/>
      <c r="G426" s="288"/>
    </row>
    <row r="427" spans="1:7">
      <c r="A427" s="302">
        <f>A426+0.1</f>
        <v>14.1</v>
      </c>
      <c r="B427" s="308" t="s">
        <v>13</v>
      </c>
      <c r="C427" s="307" t="s">
        <v>14</v>
      </c>
      <c r="D427" s="307">
        <v>100</v>
      </c>
      <c r="E427" s="290">
        <f>E426*D427</f>
        <v>14.000000000000002</v>
      </c>
      <c r="F427" s="291"/>
      <c r="G427" s="292"/>
    </row>
    <row r="428" spans="1:7" ht="17.25" customHeight="1">
      <c r="A428" s="302">
        <f>A427+0.1</f>
        <v>14.2</v>
      </c>
      <c r="B428" s="308" t="s">
        <v>48</v>
      </c>
      <c r="C428" s="307" t="s">
        <v>16</v>
      </c>
      <c r="D428" s="307">
        <v>1.5</v>
      </c>
      <c r="E428" s="290">
        <f>E426*D428</f>
        <v>0.21000000000000002</v>
      </c>
      <c r="F428" s="291"/>
      <c r="G428" s="292"/>
    </row>
    <row r="429" spans="1:7">
      <c r="A429" s="302">
        <f>A428+0.1</f>
        <v>14.299999999999999</v>
      </c>
      <c r="B429" s="308" t="s">
        <v>267</v>
      </c>
      <c r="C429" s="307" t="s">
        <v>12</v>
      </c>
      <c r="D429" s="307" t="s">
        <v>1</v>
      </c>
      <c r="E429" s="290">
        <v>0.45</v>
      </c>
      <c r="F429" s="291"/>
      <c r="G429" s="292"/>
    </row>
    <row r="430" spans="1:7">
      <c r="A430" s="302">
        <f>A429+0.1</f>
        <v>14.399999999999999</v>
      </c>
      <c r="B430" s="308" t="s">
        <v>268</v>
      </c>
      <c r="C430" s="307" t="s">
        <v>56</v>
      </c>
      <c r="D430" s="307">
        <v>5.2</v>
      </c>
      <c r="E430" s="290">
        <f>E426*D430</f>
        <v>0.72800000000000009</v>
      </c>
      <c r="F430" s="291"/>
      <c r="G430" s="292"/>
    </row>
    <row r="431" spans="1:7">
      <c r="A431" s="302">
        <f>A430+0.1</f>
        <v>14.499999999999998</v>
      </c>
      <c r="B431" s="308" t="s">
        <v>269</v>
      </c>
      <c r="C431" s="307" t="s">
        <v>18</v>
      </c>
      <c r="D431" s="307">
        <v>105</v>
      </c>
      <c r="E431" s="290">
        <f>E426*D431</f>
        <v>14.700000000000001</v>
      </c>
      <c r="F431" s="290"/>
      <c r="G431" s="292"/>
    </row>
    <row r="432" spans="1:7" s="201" customFormat="1" ht="25.5" customHeight="1">
      <c r="A432" s="300">
        <v>15</v>
      </c>
      <c r="B432" s="303" t="s">
        <v>270</v>
      </c>
      <c r="C432" s="313" t="s">
        <v>36</v>
      </c>
      <c r="D432" s="314"/>
      <c r="E432" s="313">
        <v>1</v>
      </c>
      <c r="F432" s="313"/>
      <c r="G432" s="315"/>
    </row>
    <row r="433" spans="1:7" ht="23.25" customHeight="1">
      <c r="A433" s="240"/>
      <c r="B433" s="316" t="s">
        <v>126</v>
      </c>
      <c r="C433" s="317" t="s">
        <v>16</v>
      </c>
      <c r="D433" s="317"/>
      <c r="E433" s="317"/>
      <c r="F433" s="317"/>
      <c r="G433" s="318"/>
    </row>
    <row r="434" spans="1:7">
      <c r="A434" s="240"/>
      <c r="B434" s="319" t="s">
        <v>13</v>
      </c>
      <c r="C434" s="320"/>
      <c r="D434" s="320"/>
      <c r="E434" s="321" t="s">
        <v>1</v>
      </c>
      <c r="F434" s="322"/>
      <c r="G434" s="323"/>
    </row>
    <row r="435" spans="1:7" ht="23.25" customHeight="1">
      <c r="A435" s="240"/>
      <c r="B435" s="319" t="s">
        <v>271</v>
      </c>
      <c r="C435" s="320"/>
      <c r="D435" s="320"/>
      <c r="E435" s="321" t="s">
        <v>1</v>
      </c>
      <c r="F435" s="322"/>
      <c r="G435" s="323"/>
    </row>
    <row r="436" spans="1:7" ht="23.25" customHeight="1">
      <c r="A436" s="240"/>
      <c r="B436" s="196" t="s">
        <v>272</v>
      </c>
      <c r="C436" s="324" t="s">
        <v>129</v>
      </c>
      <c r="D436" s="325"/>
      <c r="E436" s="326"/>
      <c r="F436" s="326"/>
      <c r="G436" s="323"/>
    </row>
    <row r="437" spans="1:7" ht="16.899999999999999" customHeight="1">
      <c r="A437" s="240"/>
      <c r="B437" s="196" t="s">
        <v>126</v>
      </c>
      <c r="C437" s="325"/>
      <c r="D437" s="325"/>
      <c r="E437" s="326"/>
      <c r="F437" s="326"/>
      <c r="G437" s="323"/>
    </row>
    <row r="438" spans="1:7" ht="16.149999999999999" customHeight="1">
      <c r="A438" s="240"/>
      <c r="B438" s="196" t="s">
        <v>273</v>
      </c>
      <c r="C438" s="324" t="s">
        <v>129</v>
      </c>
      <c r="D438" s="325"/>
      <c r="E438" s="326"/>
      <c r="F438" s="326"/>
      <c r="G438" s="325"/>
    </row>
    <row r="439" spans="1:7">
      <c r="A439" s="240"/>
      <c r="B439" s="196" t="s">
        <v>126</v>
      </c>
      <c r="C439" s="325" t="s">
        <v>16</v>
      </c>
      <c r="D439" s="325"/>
      <c r="E439" s="326"/>
      <c r="F439" s="326"/>
      <c r="G439" s="327"/>
    </row>
    <row r="440" spans="1:7">
      <c r="A440" s="240"/>
      <c r="B440" s="196" t="s">
        <v>274</v>
      </c>
      <c r="C440" s="324" t="s">
        <v>129</v>
      </c>
      <c r="D440" s="325"/>
      <c r="E440" s="326"/>
      <c r="F440" s="326"/>
      <c r="G440" s="325"/>
    </row>
    <row r="441" spans="1:7" ht="21.75" customHeight="1">
      <c r="A441" s="328"/>
      <c r="B441" s="329" t="s">
        <v>126</v>
      </c>
      <c r="C441" s="329" t="s">
        <v>16</v>
      </c>
      <c r="D441" s="329"/>
      <c r="E441" s="329"/>
      <c r="F441" s="329"/>
      <c r="G441" s="330"/>
    </row>
    <row r="442" spans="1:7" ht="19.5">
      <c r="A442" s="332"/>
      <c r="B442" s="333"/>
      <c r="C442" s="466" t="s">
        <v>275</v>
      </c>
      <c r="D442" s="466"/>
      <c r="E442" s="466"/>
      <c r="F442" s="466"/>
      <c r="G442" s="466"/>
    </row>
    <row r="443" spans="1:7" ht="18">
      <c r="A443" s="467" t="s">
        <v>169</v>
      </c>
      <c r="B443" s="467"/>
      <c r="C443" s="467"/>
      <c r="D443" s="467"/>
      <c r="E443" s="467"/>
      <c r="F443" s="467"/>
      <c r="G443" s="467"/>
    </row>
    <row r="444" spans="1:7" ht="18" customHeight="1">
      <c r="A444" s="473" t="s">
        <v>277</v>
      </c>
      <c r="B444" s="473" t="s">
        <v>278</v>
      </c>
      <c r="C444" s="473" t="s">
        <v>279</v>
      </c>
      <c r="D444" s="470" t="s">
        <v>5</v>
      </c>
      <c r="E444" s="470"/>
      <c r="F444" s="470" t="s">
        <v>171</v>
      </c>
      <c r="G444" s="470"/>
    </row>
    <row r="445" spans="1:7" ht="38.25">
      <c r="A445" s="473"/>
      <c r="B445" s="473"/>
      <c r="C445" s="473"/>
      <c r="D445" s="334" t="s">
        <v>280</v>
      </c>
      <c r="E445" s="334" t="s">
        <v>9</v>
      </c>
      <c r="F445" s="334" t="s">
        <v>199</v>
      </c>
      <c r="G445" s="334" t="s">
        <v>126</v>
      </c>
    </row>
    <row r="446" spans="1:7">
      <c r="A446" s="335">
        <v>1</v>
      </c>
      <c r="B446" s="335">
        <v>3</v>
      </c>
      <c r="C446" s="335">
        <v>4</v>
      </c>
      <c r="D446" s="335">
        <v>4</v>
      </c>
      <c r="E446" s="335">
        <v>5</v>
      </c>
      <c r="F446" s="335">
        <v>6</v>
      </c>
      <c r="G446" s="335">
        <v>7</v>
      </c>
    </row>
    <row r="447" spans="1:7">
      <c r="A447" s="336">
        <v>1</v>
      </c>
      <c r="B447" s="337" t="s">
        <v>281</v>
      </c>
      <c r="C447" s="338" t="s">
        <v>62</v>
      </c>
      <c r="D447" s="336"/>
      <c r="E447" s="339">
        <v>27</v>
      </c>
      <c r="F447" s="336"/>
      <c r="G447" s="340"/>
    </row>
    <row r="448" spans="1:7">
      <c r="A448" s="341">
        <f>A447+0.1</f>
        <v>1.1000000000000001</v>
      </c>
      <c r="B448" s="342" t="s">
        <v>282</v>
      </c>
      <c r="C448" s="343" t="s">
        <v>14</v>
      </c>
      <c r="D448" s="341">
        <v>0.13</v>
      </c>
      <c r="E448" s="344">
        <f>E447*D448</f>
        <v>3.5100000000000002</v>
      </c>
      <c r="F448" s="341"/>
      <c r="G448" s="345"/>
    </row>
    <row r="449" spans="1:7">
      <c r="A449" s="341">
        <f t="shared" ref="A449:A465" si="3">A448+0.1</f>
        <v>1.2000000000000002</v>
      </c>
      <c r="B449" s="346" t="s">
        <v>174</v>
      </c>
      <c r="C449" s="343" t="s">
        <v>62</v>
      </c>
      <c r="D449" s="344">
        <v>1</v>
      </c>
      <c r="E449" s="347">
        <f>E447*D449</f>
        <v>27</v>
      </c>
      <c r="F449" s="341"/>
      <c r="G449" s="345"/>
    </row>
    <row r="450" spans="1:7">
      <c r="A450" s="336">
        <v>2</v>
      </c>
      <c r="B450" s="337" t="s">
        <v>283</v>
      </c>
      <c r="C450" s="338" t="s">
        <v>62</v>
      </c>
      <c r="D450" s="336"/>
      <c r="E450" s="339">
        <v>16</v>
      </c>
      <c r="F450" s="336"/>
      <c r="G450" s="340"/>
    </row>
    <row r="451" spans="1:7">
      <c r="A451" s="341">
        <f t="shared" si="3"/>
        <v>2.1</v>
      </c>
      <c r="B451" s="342" t="s">
        <v>282</v>
      </c>
      <c r="C451" s="343" t="s">
        <v>14</v>
      </c>
      <c r="D451" s="341">
        <v>0.13</v>
      </c>
      <c r="E451" s="347">
        <f>E450*D451</f>
        <v>2.08</v>
      </c>
      <c r="F451" s="341"/>
      <c r="G451" s="345"/>
    </row>
    <row r="452" spans="1:7">
      <c r="A452" s="341">
        <f t="shared" si="3"/>
        <v>2.2000000000000002</v>
      </c>
      <c r="B452" s="346" t="s">
        <v>284</v>
      </c>
      <c r="C452" s="343" t="s">
        <v>62</v>
      </c>
      <c r="D452" s="347">
        <v>1</v>
      </c>
      <c r="E452" s="347">
        <f>E450*D452</f>
        <v>16</v>
      </c>
      <c r="F452" s="341"/>
      <c r="G452" s="345"/>
    </row>
    <row r="453" spans="1:7">
      <c r="A453" s="341">
        <f t="shared" si="3"/>
        <v>2.3000000000000003</v>
      </c>
      <c r="B453" s="348" t="s">
        <v>285</v>
      </c>
      <c r="C453" s="348" t="s">
        <v>16</v>
      </c>
      <c r="D453" s="348">
        <v>2.5000000000000001E-2</v>
      </c>
      <c r="E453" s="348">
        <f>E450*D453</f>
        <v>0.4</v>
      </c>
      <c r="F453" s="348"/>
      <c r="G453" s="348"/>
    </row>
    <row r="454" spans="1:7">
      <c r="A454" s="336">
        <v>3</v>
      </c>
      <c r="B454" s="350" t="s">
        <v>286</v>
      </c>
      <c r="C454" s="338" t="s">
        <v>116</v>
      </c>
      <c r="D454" s="351"/>
      <c r="E454" s="352">
        <v>3</v>
      </c>
      <c r="F454" s="351"/>
      <c r="G454" s="330"/>
    </row>
    <row r="455" spans="1:7">
      <c r="A455" s="341">
        <f t="shared" si="3"/>
        <v>3.1</v>
      </c>
      <c r="B455" s="342" t="s">
        <v>282</v>
      </c>
      <c r="C455" s="343" t="s">
        <v>14</v>
      </c>
      <c r="D455" s="342">
        <v>0.192</v>
      </c>
      <c r="E455" s="353">
        <f>E454*D455</f>
        <v>0.57600000000000007</v>
      </c>
      <c r="F455" s="353"/>
      <c r="G455" s="354"/>
    </row>
    <row r="456" spans="1:7">
      <c r="A456" s="341">
        <f t="shared" si="3"/>
        <v>3.2</v>
      </c>
      <c r="B456" s="342" t="s">
        <v>179</v>
      </c>
      <c r="C456" s="343" t="s">
        <v>116</v>
      </c>
      <c r="D456" s="353">
        <v>1</v>
      </c>
      <c r="E456" s="353">
        <f>E454*D456</f>
        <v>3</v>
      </c>
      <c r="F456" s="353"/>
      <c r="G456" s="354"/>
    </row>
    <row r="457" spans="1:7" ht="30">
      <c r="A457" s="336">
        <v>4</v>
      </c>
      <c r="B457" s="337" t="s">
        <v>287</v>
      </c>
      <c r="C457" s="338" t="s">
        <v>116</v>
      </c>
      <c r="D457" s="349"/>
      <c r="E457" s="352">
        <v>6</v>
      </c>
      <c r="F457" s="349"/>
      <c r="G457" s="330"/>
    </row>
    <row r="458" spans="1:7">
      <c r="A458" s="341">
        <f t="shared" si="3"/>
        <v>4.0999999999999996</v>
      </c>
      <c r="B458" s="342" t="s">
        <v>282</v>
      </c>
      <c r="C458" s="343" t="s">
        <v>14</v>
      </c>
      <c r="D458" s="342">
        <v>0.192</v>
      </c>
      <c r="E458" s="342">
        <f>E457*D458</f>
        <v>1.1520000000000001</v>
      </c>
      <c r="F458" s="342"/>
      <c r="G458" s="354"/>
    </row>
    <row r="459" spans="1:7">
      <c r="A459" s="341">
        <f t="shared" si="3"/>
        <v>4.1999999999999993</v>
      </c>
      <c r="B459" s="346" t="s">
        <v>288</v>
      </c>
      <c r="C459" s="355" t="s">
        <v>116</v>
      </c>
      <c r="D459" s="353">
        <v>1</v>
      </c>
      <c r="E459" s="353">
        <f>E457*D459</f>
        <v>6</v>
      </c>
      <c r="F459" s="342"/>
      <c r="G459" s="354"/>
    </row>
    <row r="460" spans="1:7">
      <c r="A460" s="336">
        <v>5</v>
      </c>
      <c r="B460" s="350" t="s">
        <v>289</v>
      </c>
      <c r="C460" s="356" t="s">
        <v>116</v>
      </c>
      <c r="D460" s="351"/>
      <c r="E460" s="352">
        <v>3</v>
      </c>
      <c r="F460" s="351"/>
      <c r="G460" s="330"/>
    </row>
    <row r="461" spans="1:7">
      <c r="A461" s="341">
        <f t="shared" si="3"/>
        <v>5.0999999999999996</v>
      </c>
      <c r="B461" s="342" t="s">
        <v>282</v>
      </c>
      <c r="C461" s="343" t="s">
        <v>14</v>
      </c>
      <c r="D461" s="341">
        <v>0.31</v>
      </c>
      <c r="E461" s="342">
        <f>E460*D461</f>
        <v>0.92999999999999994</v>
      </c>
      <c r="F461" s="353"/>
      <c r="G461" s="354"/>
    </row>
    <row r="462" spans="1:7">
      <c r="A462" s="341">
        <f t="shared" si="3"/>
        <v>5.1999999999999993</v>
      </c>
      <c r="B462" s="342" t="s">
        <v>290</v>
      </c>
      <c r="C462" s="355" t="s">
        <v>116</v>
      </c>
      <c r="D462" s="347">
        <v>1</v>
      </c>
      <c r="E462" s="353">
        <f>E460*D462</f>
        <v>3</v>
      </c>
      <c r="F462" s="353"/>
      <c r="G462" s="354"/>
    </row>
    <row r="463" spans="1:7" ht="30">
      <c r="A463" s="336">
        <v>6</v>
      </c>
      <c r="B463" s="350" t="s">
        <v>291</v>
      </c>
      <c r="C463" s="356" t="s">
        <v>116</v>
      </c>
      <c r="D463" s="351"/>
      <c r="E463" s="352">
        <v>9</v>
      </c>
      <c r="F463" s="350"/>
      <c r="G463" s="330"/>
    </row>
    <row r="464" spans="1:7">
      <c r="A464" s="341">
        <f t="shared" si="3"/>
        <v>6.1</v>
      </c>
      <c r="B464" s="342" t="s">
        <v>282</v>
      </c>
      <c r="C464" s="343" t="s">
        <v>14</v>
      </c>
      <c r="D464" s="341">
        <v>0.1</v>
      </c>
      <c r="E464" s="342">
        <f>E463*D464</f>
        <v>0.9</v>
      </c>
      <c r="F464" s="342"/>
      <c r="G464" s="354"/>
    </row>
    <row r="465" spans="1:7">
      <c r="A465" s="341">
        <f t="shared" si="3"/>
        <v>6.1999999999999993</v>
      </c>
      <c r="B465" s="342" t="s">
        <v>292</v>
      </c>
      <c r="C465" s="343" t="s">
        <v>116</v>
      </c>
      <c r="D465" s="347">
        <v>1</v>
      </c>
      <c r="E465" s="353">
        <f>E463*D465</f>
        <v>9</v>
      </c>
      <c r="F465" s="342"/>
      <c r="G465" s="354"/>
    </row>
    <row r="466" spans="1:7">
      <c r="A466" s="264"/>
      <c r="B466" s="262" t="s">
        <v>126</v>
      </c>
      <c r="C466" s="357"/>
      <c r="D466" s="358"/>
      <c r="E466" s="359"/>
      <c r="F466" s="262"/>
      <c r="G466" s="263"/>
    </row>
    <row r="467" spans="1:7">
      <c r="A467" s="341"/>
      <c r="B467" s="341" t="s">
        <v>293</v>
      </c>
      <c r="C467" s="341" t="s">
        <v>16</v>
      </c>
      <c r="D467" s="341"/>
      <c r="E467" s="341"/>
      <c r="F467" s="341"/>
      <c r="G467" s="345"/>
    </row>
    <row r="468" spans="1:7">
      <c r="A468" s="341"/>
      <c r="B468" s="342" t="s">
        <v>294</v>
      </c>
      <c r="C468" s="360" t="s">
        <v>129</v>
      </c>
      <c r="D468" s="341"/>
      <c r="E468" s="344"/>
      <c r="F468" s="341"/>
      <c r="G468" s="345"/>
    </row>
    <row r="469" spans="1:7">
      <c r="A469" s="341"/>
      <c r="B469" s="342" t="s">
        <v>126</v>
      </c>
      <c r="C469" s="341" t="s">
        <v>16</v>
      </c>
      <c r="D469" s="341"/>
      <c r="E469" s="341"/>
      <c r="F469" s="341"/>
      <c r="G469" s="345"/>
    </row>
    <row r="470" spans="1:7">
      <c r="A470" s="341"/>
      <c r="B470" s="342" t="s">
        <v>295</v>
      </c>
      <c r="C470" s="360" t="s">
        <v>129</v>
      </c>
      <c r="D470" s="341"/>
      <c r="E470" s="341"/>
      <c r="F470" s="341"/>
      <c r="G470" s="345"/>
    </row>
    <row r="471" spans="1:7">
      <c r="A471" s="264"/>
      <c r="B471" s="262" t="s">
        <v>126</v>
      </c>
      <c r="C471" s="264" t="s">
        <v>16</v>
      </c>
      <c r="D471" s="264"/>
      <c r="E471" s="264"/>
      <c r="F471" s="264"/>
      <c r="G471" s="361"/>
    </row>
    <row r="472" spans="1:7" ht="15" customHeight="1">
      <c r="A472" s="471" t="s">
        <v>296</v>
      </c>
      <c r="B472" s="471"/>
      <c r="C472" s="471"/>
      <c r="D472" s="471"/>
      <c r="E472" s="471"/>
      <c r="F472" s="471"/>
      <c r="G472" s="471"/>
    </row>
    <row r="473" spans="1:7">
      <c r="A473" s="362"/>
      <c r="B473" s="472" t="s">
        <v>297</v>
      </c>
      <c r="C473" s="472"/>
      <c r="D473" s="472"/>
      <c r="E473" s="472"/>
      <c r="F473" s="472"/>
      <c r="G473" s="472"/>
    </row>
    <row r="474" spans="1:7" ht="36" customHeight="1">
      <c r="A474" s="474" t="s">
        <v>298</v>
      </c>
      <c r="B474" s="474" t="s">
        <v>299</v>
      </c>
      <c r="C474" s="475" t="s">
        <v>300</v>
      </c>
      <c r="D474" s="474" t="s">
        <v>5</v>
      </c>
      <c r="E474" s="474"/>
      <c r="F474" s="474" t="s">
        <v>276</v>
      </c>
      <c r="G474" s="474"/>
    </row>
    <row r="475" spans="1:7" ht="69.75">
      <c r="A475" s="474"/>
      <c r="B475" s="474"/>
      <c r="C475" s="474"/>
      <c r="D475" s="363" t="s">
        <v>7</v>
      </c>
      <c r="E475" s="363" t="s">
        <v>301</v>
      </c>
      <c r="F475" s="363" t="s">
        <v>7</v>
      </c>
      <c r="G475" s="364" t="s">
        <v>302</v>
      </c>
    </row>
    <row r="476" spans="1:7">
      <c r="A476" s="365">
        <v>1</v>
      </c>
      <c r="B476" s="365">
        <v>2</v>
      </c>
      <c r="C476" s="365">
        <v>3</v>
      </c>
      <c r="D476" s="365">
        <v>4</v>
      </c>
      <c r="E476" s="365">
        <v>5</v>
      </c>
      <c r="F476" s="365">
        <v>6</v>
      </c>
      <c r="G476" s="366">
        <v>7</v>
      </c>
    </row>
    <row r="477" spans="1:7">
      <c r="A477" s="367" t="s">
        <v>303</v>
      </c>
      <c r="B477" s="368" t="s">
        <v>304</v>
      </c>
      <c r="C477" s="368" t="s">
        <v>305</v>
      </c>
      <c r="D477" s="369"/>
      <c r="E477" s="368">
        <v>1</v>
      </c>
      <c r="F477" s="369"/>
      <c r="G477" s="370"/>
    </row>
    <row r="478" spans="1:7">
      <c r="A478" s="371"/>
      <c r="B478" s="373" t="s">
        <v>13</v>
      </c>
      <c r="C478" s="373" t="s">
        <v>14</v>
      </c>
      <c r="D478" s="373">
        <v>1</v>
      </c>
      <c r="E478" s="373">
        <f>E477*D478</f>
        <v>1</v>
      </c>
      <c r="F478" s="373"/>
      <c r="G478" s="374"/>
    </row>
    <row r="479" spans="1:7">
      <c r="A479" s="371"/>
      <c r="B479" s="373" t="s">
        <v>15</v>
      </c>
      <c r="C479" s="373" t="s">
        <v>16</v>
      </c>
      <c r="D479" s="373">
        <v>7.46</v>
      </c>
      <c r="E479" s="373">
        <f>E477*D479</f>
        <v>7.46</v>
      </c>
      <c r="F479" s="373"/>
      <c r="G479" s="374"/>
    </row>
    <row r="480" spans="1:7">
      <c r="A480" s="371"/>
      <c r="B480" s="373" t="s">
        <v>306</v>
      </c>
      <c r="C480" s="373" t="s">
        <v>116</v>
      </c>
      <c r="D480" s="373">
        <v>1</v>
      </c>
      <c r="E480" s="373">
        <f>E477*D480</f>
        <v>1</v>
      </c>
      <c r="F480" s="373"/>
      <c r="G480" s="374"/>
    </row>
    <row r="481" spans="1:7">
      <c r="A481" s="371"/>
      <c r="B481" s="373" t="s">
        <v>285</v>
      </c>
      <c r="C481" s="373" t="s">
        <v>16</v>
      </c>
      <c r="D481" s="373">
        <v>9.8000000000000007</v>
      </c>
      <c r="E481" s="373">
        <f>E477*D481</f>
        <v>9.8000000000000007</v>
      </c>
      <c r="F481" s="373"/>
      <c r="G481" s="374"/>
    </row>
    <row r="482" spans="1:7">
      <c r="A482" s="137">
        <v>2</v>
      </c>
      <c r="B482" s="9" t="s">
        <v>307</v>
      </c>
      <c r="C482" s="9" t="s">
        <v>116</v>
      </c>
      <c r="D482" s="375"/>
      <c r="E482" s="9">
        <v>1</v>
      </c>
      <c r="F482" s="375"/>
      <c r="G482" s="376"/>
    </row>
    <row r="483" spans="1:7">
      <c r="A483" s="331"/>
      <c r="B483" s="179" t="s">
        <v>13</v>
      </c>
      <c r="C483" s="179" t="s">
        <v>14</v>
      </c>
      <c r="D483" s="179">
        <v>4.1399999999999997</v>
      </c>
      <c r="E483" s="179">
        <f>E482*D483</f>
        <v>4.1399999999999997</v>
      </c>
      <c r="F483" s="179"/>
      <c r="G483" s="377"/>
    </row>
    <row r="484" spans="1:7">
      <c r="A484" s="331"/>
      <c r="B484" s="179" t="s">
        <v>15</v>
      </c>
      <c r="C484" s="179" t="s">
        <v>16</v>
      </c>
      <c r="D484" s="179">
        <v>0.68</v>
      </c>
      <c r="E484" s="179">
        <f>E482*D484</f>
        <v>0.68</v>
      </c>
      <c r="F484" s="179"/>
      <c r="G484" s="377"/>
    </row>
    <row r="485" spans="1:7">
      <c r="A485" s="331"/>
      <c r="B485" s="179" t="s">
        <v>308</v>
      </c>
      <c r="C485" s="179" t="s">
        <v>309</v>
      </c>
      <c r="D485" s="179">
        <v>1</v>
      </c>
      <c r="E485" s="179">
        <f>E482*D485</f>
        <v>1</v>
      </c>
      <c r="F485" s="179"/>
      <c r="G485" s="377"/>
    </row>
    <row r="486" spans="1:7">
      <c r="A486" s="331"/>
      <c r="B486" s="179" t="s">
        <v>285</v>
      </c>
      <c r="C486" s="179" t="s">
        <v>16</v>
      </c>
      <c r="D486" s="179">
        <v>0.12</v>
      </c>
      <c r="E486" s="378">
        <f>E482*D486</f>
        <v>0.12</v>
      </c>
      <c r="F486" s="179"/>
      <c r="G486" s="377"/>
    </row>
    <row r="487" spans="1:7" ht="30">
      <c r="A487" s="367">
        <v>3</v>
      </c>
      <c r="B487" s="368" t="s">
        <v>310</v>
      </c>
      <c r="C487" s="368" t="s">
        <v>12</v>
      </c>
      <c r="D487" s="369"/>
      <c r="E487" s="368">
        <v>14</v>
      </c>
      <c r="F487" s="369"/>
      <c r="G487" s="370"/>
    </row>
    <row r="488" spans="1:7">
      <c r="A488" s="372"/>
      <c r="B488" s="365" t="s">
        <v>13</v>
      </c>
      <c r="C488" s="365" t="s">
        <v>14</v>
      </c>
      <c r="D488" s="365">
        <v>0.32</v>
      </c>
      <c r="E488" s="365">
        <f>E487*D488</f>
        <v>4.4800000000000004</v>
      </c>
      <c r="F488" s="365"/>
      <c r="G488" s="379"/>
    </row>
    <row r="489" spans="1:7">
      <c r="A489" s="372"/>
      <c r="B489" s="365" t="s">
        <v>15</v>
      </c>
      <c r="C489" s="365" t="s">
        <v>16</v>
      </c>
      <c r="D489" s="365">
        <v>0.49</v>
      </c>
      <c r="E489" s="380">
        <f>E487*D489</f>
        <v>6.8599999999999994</v>
      </c>
      <c r="F489" s="365"/>
      <c r="G489" s="379"/>
    </row>
    <row r="490" spans="1:7">
      <c r="A490" s="372"/>
      <c r="B490" s="365" t="s">
        <v>311</v>
      </c>
      <c r="C490" s="365" t="s">
        <v>309</v>
      </c>
      <c r="D490" s="365">
        <v>1</v>
      </c>
      <c r="E490" s="365">
        <f>E487*D490</f>
        <v>14</v>
      </c>
      <c r="F490" s="365"/>
      <c r="G490" s="379"/>
    </row>
    <row r="491" spans="1:7">
      <c r="A491" s="372"/>
      <c r="B491" s="365" t="s">
        <v>285</v>
      </c>
      <c r="C491" s="365" t="s">
        <v>16</v>
      </c>
      <c r="D491" s="365">
        <v>0.23400000000000001</v>
      </c>
      <c r="E491" s="365">
        <f>E487*D491</f>
        <v>3.2760000000000002</v>
      </c>
      <c r="F491" s="365"/>
      <c r="G491" s="379"/>
    </row>
    <row r="492" spans="1:7" ht="15.75">
      <c r="A492" s="381">
        <v>4</v>
      </c>
      <c r="B492" s="368" t="s">
        <v>312</v>
      </c>
      <c r="C492" s="368" t="s">
        <v>309</v>
      </c>
      <c r="D492" s="369"/>
      <c r="E492" s="368">
        <v>442</v>
      </c>
      <c r="F492" s="369"/>
      <c r="G492" s="368"/>
    </row>
    <row r="493" spans="1:7">
      <c r="A493" s="382"/>
      <c r="B493" s="383" t="s">
        <v>13</v>
      </c>
      <c r="C493" s="383" t="s">
        <v>14</v>
      </c>
      <c r="D493" s="383">
        <v>0.66900000000000004</v>
      </c>
      <c r="E493" s="383">
        <f>E492*D493</f>
        <v>295.69800000000004</v>
      </c>
      <c r="F493" s="383"/>
      <c r="G493" s="383"/>
    </row>
    <row r="494" spans="1:7">
      <c r="A494" s="382"/>
      <c r="B494" s="383" t="s">
        <v>15</v>
      </c>
      <c r="C494" s="383" t="s">
        <v>16</v>
      </c>
      <c r="D494" s="383">
        <v>4.5999999999999999E-2</v>
      </c>
      <c r="E494" s="383">
        <f>E492*D494</f>
        <v>20.332000000000001</v>
      </c>
      <c r="F494" s="383"/>
      <c r="G494" s="383"/>
    </row>
    <row r="495" spans="1:7">
      <c r="A495" s="382"/>
      <c r="B495" s="383" t="s">
        <v>313</v>
      </c>
      <c r="C495" s="383" t="s">
        <v>314</v>
      </c>
      <c r="D495" s="383">
        <v>1</v>
      </c>
      <c r="E495" s="383">
        <v>442</v>
      </c>
      <c r="F495" s="384"/>
      <c r="G495" s="383"/>
    </row>
    <row r="496" spans="1:7">
      <c r="A496" s="367">
        <v>5</v>
      </c>
      <c r="B496" s="368" t="s">
        <v>315</v>
      </c>
      <c r="C496" s="368" t="s">
        <v>116</v>
      </c>
      <c r="D496" s="369"/>
      <c r="E496" s="368">
        <v>39</v>
      </c>
      <c r="F496" s="369"/>
      <c r="G496" s="370"/>
    </row>
    <row r="497" spans="1:7">
      <c r="A497" s="372"/>
      <c r="B497" s="365" t="s">
        <v>13</v>
      </c>
      <c r="C497" s="365" t="s">
        <v>14</v>
      </c>
      <c r="D497" s="365">
        <v>0.56000000000000005</v>
      </c>
      <c r="E497" s="365">
        <f>E496*D497</f>
        <v>21.840000000000003</v>
      </c>
      <c r="F497" s="365"/>
      <c r="G497" s="379"/>
    </row>
    <row r="498" spans="1:7">
      <c r="A498" s="372"/>
      <c r="B498" s="365" t="s">
        <v>15</v>
      </c>
      <c r="C498" s="365" t="s">
        <v>16</v>
      </c>
      <c r="D498" s="365">
        <v>0.08</v>
      </c>
      <c r="E498" s="365">
        <f>E493*D498</f>
        <v>23.655840000000005</v>
      </c>
      <c r="F498" s="365"/>
      <c r="G498" s="379"/>
    </row>
    <row r="499" spans="1:7">
      <c r="A499" s="385"/>
      <c r="B499" s="386" t="s">
        <v>316</v>
      </c>
      <c r="C499" s="386" t="s">
        <v>116</v>
      </c>
      <c r="D499" s="386">
        <v>1</v>
      </c>
      <c r="E499" s="386">
        <f>E496*D499</f>
        <v>39</v>
      </c>
      <c r="F499" s="386"/>
      <c r="G499" s="387"/>
    </row>
    <row r="500" spans="1:7">
      <c r="A500" s="372"/>
      <c r="B500" s="365" t="s">
        <v>285</v>
      </c>
      <c r="C500" s="365" t="s">
        <v>16</v>
      </c>
      <c r="D500" s="365">
        <v>0.66600000000000004</v>
      </c>
      <c r="E500" s="365">
        <f>E496*D500</f>
        <v>25.974</v>
      </c>
      <c r="F500" s="365"/>
      <c r="G500" s="379"/>
    </row>
    <row r="501" spans="1:7">
      <c r="A501" s="367">
        <v>6</v>
      </c>
      <c r="B501" s="368" t="s">
        <v>317</v>
      </c>
      <c r="C501" s="388" t="s">
        <v>318</v>
      </c>
      <c r="D501" s="369"/>
      <c r="E501" s="389">
        <v>8.6</v>
      </c>
      <c r="F501" s="369"/>
      <c r="G501" s="370"/>
    </row>
    <row r="502" spans="1:7">
      <c r="A502" s="372"/>
      <c r="B502" s="365" t="s">
        <v>13</v>
      </c>
      <c r="C502" s="365" t="s">
        <v>14</v>
      </c>
      <c r="D502" s="365">
        <v>4.2</v>
      </c>
      <c r="E502" s="390">
        <f>E501*D502</f>
        <v>36.119999999999997</v>
      </c>
      <c r="F502" s="365"/>
      <c r="G502" s="379"/>
    </row>
    <row r="503" spans="1:7">
      <c r="A503" s="372"/>
      <c r="B503" s="365" t="s">
        <v>15</v>
      </c>
      <c r="C503" s="365" t="s">
        <v>16</v>
      </c>
      <c r="D503" s="365">
        <v>1.2</v>
      </c>
      <c r="E503" s="365">
        <f>E501*D503</f>
        <v>10.319999999999999</v>
      </c>
      <c r="F503" s="365"/>
      <c r="G503" s="379"/>
    </row>
    <row r="504" spans="1:7">
      <c r="A504" s="372"/>
      <c r="B504" s="365" t="s">
        <v>160</v>
      </c>
      <c r="C504" s="365" t="s">
        <v>116</v>
      </c>
      <c r="D504" s="365">
        <v>10</v>
      </c>
      <c r="E504" s="365">
        <f>E501*D504</f>
        <v>86</v>
      </c>
      <c r="F504" s="365"/>
      <c r="G504" s="379"/>
    </row>
    <row r="505" spans="1:7">
      <c r="A505" s="372"/>
      <c r="B505" s="365" t="s">
        <v>285</v>
      </c>
      <c r="C505" s="365" t="s">
        <v>16</v>
      </c>
      <c r="D505" s="365">
        <v>0.7</v>
      </c>
      <c r="E505" s="365">
        <f>E501*D505</f>
        <v>6.02</v>
      </c>
      <c r="F505" s="365"/>
      <c r="G505" s="379"/>
    </row>
    <row r="506" spans="1:7">
      <c r="A506" s="367">
        <v>7</v>
      </c>
      <c r="B506" s="368" t="s">
        <v>319</v>
      </c>
      <c r="C506" s="388" t="s">
        <v>318</v>
      </c>
      <c r="D506" s="369"/>
      <c r="E506" s="391">
        <v>1.8</v>
      </c>
      <c r="F506" s="369"/>
      <c r="G506" s="370"/>
    </row>
    <row r="507" spans="1:7">
      <c r="A507" s="372"/>
      <c r="B507" s="365" t="s">
        <v>13</v>
      </c>
      <c r="C507" s="365" t="s">
        <v>14</v>
      </c>
      <c r="D507" s="365">
        <v>1</v>
      </c>
      <c r="E507" s="365">
        <f>D507*E506</f>
        <v>1.8</v>
      </c>
      <c r="F507" s="365"/>
      <c r="G507" s="379"/>
    </row>
    <row r="508" spans="1:7">
      <c r="A508" s="372"/>
      <c r="B508" s="365" t="s">
        <v>15</v>
      </c>
      <c r="C508" s="365" t="s">
        <v>16</v>
      </c>
      <c r="D508" s="365">
        <v>0.1</v>
      </c>
      <c r="E508" s="365">
        <f>D508*E506</f>
        <v>0.18000000000000002</v>
      </c>
      <c r="F508" s="365"/>
      <c r="G508" s="379"/>
    </row>
    <row r="509" spans="1:7">
      <c r="A509" s="367">
        <v>8</v>
      </c>
      <c r="B509" s="368" t="s">
        <v>320</v>
      </c>
      <c r="C509" s="368" t="s">
        <v>116</v>
      </c>
      <c r="D509" s="369"/>
      <c r="E509" s="368">
        <f>E512+E513+E514</f>
        <v>39</v>
      </c>
      <c r="F509" s="369"/>
      <c r="G509" s="391"/>
    </row>
    <row r="510" spans="1:7">
      <c r="A510" s="392"/>
      <c r="B510" s="383" t="s">
        <v>13</v>
      </c>
      <c r="C510" s="383" t="s">
        <v>14</v>
      </c>
      <c r="D510" s="383">
        <v>1</v>
      </c>
      <c r="E510" s="383">
        <f>E509*D510</f>
        <v>39</v>
      </c>
      <c r="F510" s="383"/>
      <c r="G510" s="393"/>
    </row>
    <row r="511" spans="1:7">
      <c r="A511" s="392"/>
      <c r="B511" s="383" t="s">
        <v>15</v>
      </c>
      <c r="C511" s="383" t="s">
        <v>16</v>
      </c>
      <c r="D511" s="383">
        <v>1.2</v>
      </c>
      <c r="E511" s="383">
        <f>E509*D511</f>
        <v>46.8</v>
      </c>
      <c r="F511" s="383"/>
      <c r="G511" s="393"/>
    </row>
    <row r="512" spans="1:7">
      <c r="A512" s="392"/>
      <c r="B512" s="383" t="s">
        <v>321</v>
      </c>
      <c r="C512" s="383" t="s">
        <v>116</v>
      </c>
      <c r="D512" s="383"/>
      <c r="E512" s="383">
        <v>3</v>
      </c>
      <c r="F512" s="383"/>
      <c r="G512" s="393"/>
    </row>
    <row r="513" spans="1:7">
      <c r="A513" s="392"/>
      <c r="B513" s="383" t="s">
        <v>322</v>
      </c>
      <c r="C513" s="383" t="s">
        <v>116</v>
      </c>
      <c r="D513" s="383"/>
      <c r="E513" s="383">
        <v>34</v>
      </c>
      <c r="F513" s="383"/>
      <c r="G513" s="393"/>
    </row>
    <row r="514" spans="1:7">
      <c r="A514" s="392"/>
      <c r="B514" s="383" t="s">
        <v>323</v>
      </c>
      <c r="C514" s="383" t="s">
        <v>116</v>
      </c>
      <c r="D514" s="383"/>
      <c r="E514" s="383">
        <v>2</v>
      </c>
      <c r="F514" s="383"/>
      <c r="G514" s="393"/>
    </row>
    <row r="515" spans="1:7">
      <c r="A515" s="392"/>
      <c r="B515" s="383" t="s">
        <v>37</v>
      </c>
      <c r="C515" s="383" t="s">
        <v>16</v>
      </c>
      <c r="D515" s="383">
        <v>1</v>
      </c>
      <c r="E515" s="383">
        <f>E509*D515</f>
        <v>39</v>
      </c>
      <c r="F515" s="383"/>
      <c r="G515" s="393"/>
    </row>
    <row r="516" spans="1:7">
      <c r="A516" s="367">
        <v>9</v>
      </c>
      <c r="B516" s="368" t="s">
        <v>324</v>
      </c>
      <c r="C516" s="368" t="s">
        <v>12</v>
      </c>
      <c r="D516" s="369"/>
      <c r="E516" s="368">
        <v>0.21</v>
      </c>
      <c r="F516" s="369"/>
      <c r="G516" s="370"/>
    </row>
    <row r="517" spans="1:7">
      <c r="A517" s="372"/>
      <c r="B517" s="365" t="s">
        <v>13</v>
      </c>
      <c r="C517" s="365" t="s">
        <v>14</v>
      </c>
      <c r="D517" s="365">
        <v>36.6</v>
      </c>
      <c r="E517" s="365">
        <f>E516*D517</f>
        <v>7.6859999999999999</v>
      </c>
      <c r="F517" s="365"/>
      <c r="G517" s="379"/>
    </row>
    <row r="518" spans="1:7">
      <c r="A518" s="372"/>
      <c r="B518" s="365" t="s">
        <v>15</v>
      </c>
      <c r="C518" s="365" t="s">
        <v>16</v>
      </c>
      <c r="D518" s="365">
        <v>4.26</v>
      </c>
      <c r="E518" s="365">
        <f>E516*D518</f>
        <v>0.89459999999999995</v>
      </c>
      <c r="F518" s="365"/>
      <c r="G518" s="379"/>
    </row>
    <row r="519" spans="1:7">
      <c r="A519" s="372"/>
      <c r="B519" s="365" t="s">
        <v>325</v>
      </c>
      <c r="C519" s="365" t="s">
        <v>116</v>
      </c>
      <c r="D519" s="365">
        <v>1</v>
      </c>
      <c r="E519" s="365">
        <f>E516*D519</f>
        <v>0.21</v>
      </c>
      <c r="F519" s="365"/>
      <c r="G519" s="379"/>
    </row>
    <row r="520" spans="1:7">
      <c r="A520" s="372"/>
      <c r="B520" s="365" t="s">
        <v>285</v>
      </c>
      <c r="C520" s="365" t="s">
        <v>16</v>
      </c>
      <c r="D520" s="365">
        <v>4.38</v>
      </c>
      <c r="E520" s="365">
        <f>E516*D520</f>
        <v>0.91979999999999995</v>
      </c>
      <c r="F520" s="365"/>
      <c r="G520" s="379"/>
    </row>
    <row r="521" spans="1:7">
      <c r="A521" s="367">
        <v>10</v>
      </c>
      <c r="B521" s="368" t="s">
        <v>326</v>
      </c>
      <c r="C521" s="368" t="s">
        <v>116</v>
      </c>
      <c r="D521" s="369"/>
      <c r="E521" s="368">
        <v>2</v>
      </c>
      <c r="F521" s="369"/>
      <c r="G521" s="370"/>
    </row>
    <row r="522" spans="1:7">
      <c r="A522" s="372"/>
      <c r="B522" s="365" t="s">
        <v>13</v>
      </c>
      <c r="C522" s="365" t="s">
        <v>14</v>
      </c>
      <c r="D522" s="365">
        <v>2.67</v>
      </c>
      <c r="E522" s="365">
        <f>E521*D522</f>
        <v>5.34</v>
      </c>
      <c r="F522" s="365"/>
      <c r="G522" s="379"/>
    </row>
    <row r="523" spans="1:7">
      <c r="A523" s="372"/>
      <c r="B523" s="365" t="s">
        <v>15</v>
      </c>
      <c r="C523" s="365" t="s">
        <v>16</v>
      </c>
      <c r="D523" s="365">
        <v>0.01</v>
      </c>
      <c r="E523" s="365">
        <f>E521*D523</f>
        <v>0.02</v>
      </c>
      <c r="F523" s="365"/>
      <c r="G523" s="384"/>
    </row>
    <row r="524" spans="1:7">
      <c r="A524" s="372"/>
      <c r="B524" s="365" t="s">
        <v>327</v>
      </c>
      <c r="C524" s="365" t="s">
        <v>116</v>
      </c>
      <c r="D524" s="365">
        <v>1</v>
      </c>
      <c r="E524" s="365">
        <f>E521*D524</f>
        <v>2</v>
      </c>
      <c r="F524" s="365"/>
      <c r="G524" s="379"/>
    </row>
    <row r="525" spans="1:7">
      <c r="A525" s="372"/>
      <c r="B525" s="365" t="s">
        <v>285</v>
      </c>
      <c r="C525" s="365" t="s">
        <v>16</v>
      </c>
      <c r="D525" s="365">
        <v>0.02</v>
      </c>
      <c r="E525" s="365">
        <f>E521*D525</f>
        <v>0.04</v>
      </c>
      <c r="F525" s="365"/>
      <c r="G525" s="394"/>
    </row>
    <row r="526" spans="1:7" ht="30">
      <c r="A526" s="367">
        <v>11</v>
      </c>
      <c r="B526" s="368" t="s">
        <v>328</v>
      </c>
      <c r="C526" s="368" t="s">
        <v>329</v>
      </c>
      <c r="D526" s="369"/>
      <c r="E526" s="395">
        <v>4.4000000000000004</v>
      </c>
      <c r="F526" s="369"/>
      <c r="G526" s="370"/>
    </row>
    <row r="527" spans="1:7">
      <c r="A527" s="372"/>
      <c r="B527" s="365" t="s">
        <v>13</v>
      </c>
      <c r="C527" s="365" t="s">
        <v>14</v>
      </c>
      <c r="D527" s="365">
        <v>5.16</v>
      </c>
      <c r="E527" s="365">
        <f>D527*E526</f>
        <v>22.704000000000004</v>
      </c>
      <c r="F527" s="365"/>
      <c r="G527" s="379"/>
    </row>
    <row r="528" spans="1:7">
      <c r="A528" s="372"/>
      <c r="B528" s="365" t="s">
        <v>330</v>
      </c>
      <c r="C528" s="365" t="s">
        <v>16</v>
      </c>
      <c r="D528" s="365">
        <v>3.8</v>
      </c>
      <c r="E528" s="365">
        <f>D528*E526</f>
        <v>16.72</v>
      </c>
      <c r="F528" s="396"/>
      <c r="G528" s="379"/>
    </row>
    <row r="529" spans="1:8">
      <c r="A529" s="372"/>
      <c r="B529" s="365" t="s">
        <v>285</v>
      </c>
      <c r="C529" s="365" t="s">
        <v>16</v>
      </c>
      <c r="D529" s="365">
        <v>0.11</v>
      </c>
      <c r="E529" s="365">
        <f>D529*E526</f>
        <v>0.48400000000000004</v>
      </c>
      <c r="F529" s="365"/>
      <c r="G529" s="394"/>
    </row>
    <row r="530" spans="1:8" ht="30">
      <c r="A530" s="397">
        <v>12</v>
      </c>
      <c r="B530" s="398" t="s">
        <v>331</v>
      </c>
      <c r="C530" s="398" t="s">
        <v>12</v>
      </c>
      <c r="D530" s="398"/>
      <c r="E530" s="398">
        <v>32</v>
      </c>
      <c r="F530" s="398"/>
      <c r="G530" s="399"/>
    </row>
    <row r="531" spans="1:8">
      <c r="A531" s="372"/>
      <c r="B531" s="365" t="s">
        <v>13</v>
      </c>
      <c r="C531" s="365" t="s">
        <v>14</v>
      </c>
      <c r="D531" s="365">
        <v>1</v>
      </c>
      <c r="E531" s="365">
        <f>E530*D531</f>
        <v>32</v>
      </c>
      <c r="F531" s="365"/>
      <c r="G531" s="379"/>
    </row>
    <row r="532" spans="1:8">
      <c r="A532" s="372"/>
      <c r="B532" s="365" t="s">
        <v>15</v>
      </c>
      <c r="C532" s="365" t="s">
        <v>16</v>
      </c>
      <c r="D532" s="365">
        <v>0.28000000000000003</v>
      </c>
      <c r="E532" s="365">
        <f>E530*D532</f>
        <v>8.9600000000000009</v>
      </c>
      <c r="F532" s="365"/>
      <c r="G532" s="379"/>
    </row>
    <row r="533" spans="1:8">
      <c r="A533" s="372"/>
      <c r="B533" s="365" t="s">
        <v>332</v>
      </c>
      <c r="C533" s="365" t="s">
        <v>12</v>
      </c>
      <c r="D533" s="365">
        <v>1</v>
      </c>
      <c r="E533" s="365">
        <f>E530*D533</f>
        <v>32</v>
      </c>
      <c r="F533" s="365"/>
      <c r="G533" s="379"/>
    </row>
    <row r="534" spans="1:8">
      <c r="A534" s="372"/>
      <c r="B534" s="365" t="s">
        <v>37</v>
      </c>
      <c r="C534" s="365" t="s">
        <v>16</v>
      </c>
      <c r="D534" s="365">
        <v>0.18</v>
      </c>
      <c r="E534" s="365">
        <f>E530*D534</f>
        <v>5.76</v>
      </c>
      <c r="F534" s="365"/>
      <c r="G534" s="379"/>
    </row>
    <row r="535" spans="1:8">
      <c r="A535" s="400"/>
      <c r="B535" s="401" t="s">
        <v>333</v>
      </c>
      <c r="C535" s="401" t="s">
        <v>16</v>
      </c>
      <c r="D535" s="402"/>
      <c r="E535" s="402"/>
      <c r="F535" s="402"/>
      <c r="G535" s="403"/>
    </row>
    <row r="536" spans="1:8">
      <c r="A536" s="365"/>
      <c r="B536" s="404" t="s">
        <v>334</v>
      </c>
      <c r="C536" s="404" t="s">
        <v>16</v>
      </c>
      <c r="D536" s="405"/>
      <c r="E536" s="405" t="s">
        <v>1</v>
      </c>
      <c r="F536" s="405"/>
      <c r="G536" s="406"/>
    </row>
    <row r="537" spans="1:8">
      <c r="A537" s="365"/>
      <c r="B537" s="404" t="s">
        <v>124</v>
      </c>
      <c r="C537" s="404" t="s">
        <v>16</v>
      </c>
      <c r="D537" s="405"/>
      <c r="E537" s="405" t="s">
        <v>1</v>
      </c>
      <c r="F537" s="405"/>
      <c r="G537" s="406"/>
    </row>
    <row r="538" spans="1:8">
      <c r="A538" s="365"/>
      <c r="B538" s="404" t="s">
        <v>125</v>
      </c>
      <c r="C538" s="407" t="s">
        <v>129</v>
      </c>
      <c r="D538" s="405"/>
      <c r="E538" s="405"/>
      <c r="F538" s="405"/>
      <c r="G538" s="406"/>
    </row>
    <row r="539" spans="1:8">
      <c r="A539" s="365"/>
      <c r="B539" s="404" t="s">
        <v>126</v>
      </c>
      <c r="C539" s="404" t="s">
        <v>16</v>
      </c>
      <c r="D539" s="405"/>
      <c r="E539" s="405"/>
      <c r="F539" s="405"/>
      <c r="G539" s="406"/>
    </row>
    <row r="540" spans="1:8">
      <c r="A540" s="365"/>
      <c r="B540" s="408" t="s">
        <v>166</v>
      </c>
      <c r="C540" s="409" t="s">
        <v>129</v>
      </c>
      <c r="D540" s="410"/>
      <c r="E540" s="411"/>
      <c r="F540" s="411"/>
      <c r="G540" s="412"/>
    </row>
    <row r="541" spans="1:8">
      <c r="A541" s="413"/>
      <c r="B541" s="408" t="s">
        <v>126</v>
      </c>
      <c r="C541" s="408" t="s">
        <v>16</v>
      </c>
      <c r="D541" s="410"/>
      <c r="E541" s="411"/>
      <c r="F541" s="411"/>
      <c r="G541" s="412"/>
    </row>
    <row r="542" spans="1:8">
      <c r="A542" s="413"/>
      <c r="B542" s="408" t="s">
        <v>335</v>
      </c>
      <c r="C542" s="409" t="s">
        <v>129</v>
      </c>
      <c r="D542" s="410"/>
      <c r="E542" s="411"/>
      <c r="F542" s="411"/>
      <c r="G542" s="412"/>
    </row>
    <row r="543" spans="1:8">
      <c r="A543" s="418"/>
      <c r="B543" s="419" t="s">
        <v>126</v>
      </c>
      <c r="C543" s="419" t="s">
        <v>16</v>
      </c>
      <c r="D543" s="420"/>
      <c r="E543" s="420"/>
      <c r="F543" s="420"/>
      <c r="G543" s="421"/>
    </row>
    <row r="544" spans="1:8" s="415" customFormat="1" ht="18" customHeight="1">
      <c r="A544" s="422"/>
      <c r="B544" s="422" t="s">
        <v>338</v>
      </c>
      <c r="C544" s="423"/>
      <c r="D544" s="424"/>
      <c r="E544" s="424"/>
      <c r="F544" s="424"/>
      <c r="G544" s="424"/>
      <c r="H544" s="414"/>
    </row>
    <row r="545" spans="1:8" s="415" customFormat="1" ht="30.75" customHeight="1">
      <c r="A545" s="425"/>
      <c r="B545" s="426" t="s">
        <v>336</v>
      </c>
      <c r="C545" s="423"/>
      <c r="D545" s="427"/>
      <c r="E545" s="427"/>
      <c r="F545" s="427"/>
      <c r="G545" s="427"/>
      <c r="H545" s="416"/>
    </row>
    <row r="546" spans="1:8" s="415" customFormat="1" ht="19.5" customHeight="1">
      <c r="A546" s="131"/>
      <c r="B546" s="131" t="s">
        <v>126</v>
      </c>
      <c r="C546" s="423"/>
      <c r="D546" s="428"/>
      <c r="E546" s="429"/>
      <c r="F546" s="428"/>
      <c r="G546" s="428"/>
      <c r="H546" s="417"/>
    </row>
    <row r="547" spans="1:8" s="415" customFormat="1" ht="20.100000000000001" customHeight="1">
      <c r="A547" s="131"/>
      <c r="B547" s="430" t="s">
        <v>337</v>
      </c>
      <c r="C547" s="423"/>
      <c r="D547" s="428"/>
      <c r="E547" s="429"/>
      <c r="F547" s="428"/>
      <c r="G547" s="428"/>
      <c r="H547" s="416"/>
    </row>
    <row r="548" spans="1:8" s="415" customFormat="1" ht="20.100000000000001" customHeight="1">
      <c r="A548" s="422"/>
      <c r="B548" s="431" t="s">
        <v>126</v>
      </c>
      <c r="C548" s="423"/>
      <c r="D548" s="424"/>
      <c r="E548" s="432"/>
      <c r="F548" s="424"/>
      <c r="G548" s="424"/>
      <c r="H548" s="414"/>
    </row>
  </sheetData>
  <mergeCells count="55">
    <mergeCell ref="F474:G474"/>
    <mergeCell ref="A474:A475"/>
    <mergeCell ref="B474:B475"/>
    <mergeCell ref="C474:C475"/>
    <mergeCell ref="D474:E474"/>
    <mergeCell ref="F444:G444"/>
    <mergeCell ref="A472:G472"/>
    <mergeCell ref="B473:G473"/>
    <mergeCell ref="A444:A445"/>
    <mergeCell ref="B444:B445"/>
    <mergeCell ref="C444:C445"/>
    <mergeCell ref="D444:E444"/>
    <mergeCell ref="C442:G442"/>
    <mergeCell ref="A443:G443"/>
    <mergeCell ref="F356:G356"/>
    <mergeCell ref="C354:G354"/>
    <mergeCell ref="A355:G355"/>
    <mergeCell ref="A356:A357"/>
    <mergeCell ref="B356:B357"/>
    <mergeCell ref="C356:C357"/>
    <mergeCell ref="D356:E356"/>
    <mergeCell ref="A314:A315"/>
    <mergeCell ref="B314:B315"/>
    <mergeCell ref="C314:C315"/>
    <mergeCell ref="D314:E314"/>
    <mergeCell ref="F314:G314"/>
    <mergeCell ref="F275:G275"/>
    <mergeCell ref="C312:G312"/>
    <mergeCell ref="A313:G313"/>
    <mergeCell ref="D196:E196"/>
    <mergeCell ref="F196:G196"/>
    <mergeCell ref="C273:G273"/>
    <mergeCell ref="A274:G274"/>
    <mergeCell ref="A275:A276"/>
    <mergeCell ref="B275:B276"/>
    <mergeCell ref="C275:C276"/>
    <mergeCell ref="D275:E275"/>
    <mergeCell ref="A196:A197"/>
    <mergeCell ref="B196:B197"/>
    <mergeCell ref="C196:C197"/>
    <mergeCell ref="A194:G194"/>
    <mergeCell ref="A195:G195"/>
    <mergeCell ref="A6:G6"/>
    <mergeCell ref="A31:G31"/>
    <mergeCell ref="A58:G58"/>
    <mergeCell ref="A89:G89"/>
    <mergeCell ref="A112:G112"/>
    <mergeCell ref="A129:G129"/>
    <mergeCell ref="A1:G1"/>
    <mergeCell ref="A2:G2"/>
    <mergeCell ref="A3:A4"/>
    <mergeCell ref="B3:B4"/>
    <mergeCell ref="C3:C4"/>
    <mergeCell ref="D3:E3"/>
    <mergeCell ref="F3:G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2018-03-26T14:14:05Z</dcterms:modified>
</cp:coreProperties>
</file>