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7530" windowHeight="5325" tabRatio="759" activeTab="0"/>
  </bookViews>
  <sheets>
    <sheet name="კრებსითი" sheetId="1" r:id="rId1"/>
    <sheet name="თბილისის ქუჩა" sheetId="2" r:id="rId2"/>
    <sheet name="თბილისის ქუჩის პირველი ჩიხი" sheetId="3" r:id="rId3"/>
    <sheet name="თბილისის ქუჩის მეორე ჩიხი" sheetId="4" r:id="rId4"/>
    <sheet name="თბილისის ქუჩის მეოთხე ჩიხი" sheetId="5" r:id="rId5"/>
  </sheets>
  <externalReferences>
    <externalReference r:id="rId8"/>
  </externalReferences>
  <definedNames>
    <definedName name="_xlnm.Print_Area" localSheetId="2">'თბილისის ქუჩის პირველი ჩიხი'!$A$1:$F$31</definedName>
  </definedNames>
  <calcPr fullCalcOnLoad="1" fullPrecision="0"/>
</workbook>
</file>

<file path=xl/sharedStrings.xml><?xml version="1.0" encoding="utf-8"?>
<sst xmlns="http://schemas.openxmlformats.org/spreadsheetml/2006/main" count="426" uniqueCount="191">
  <si>
    <t>#</t>
  </si>
  <si>
    <t>Tavi I. demontaJi</t>
  </si>
  <si>
    <t>arsebuli safaris moyvana profilze</t>
  </si>
  <si>
    <t>tn</t>
  </si>
  <si>
    <t>samuSaoebis dasaxeleba</t>
  </si>
  <si>
    <t>ganz</t>
  </si>
  <si>
    <t>raod</t>
  </si>
  <si>
    <t>m3</t>
  </si>
  <si>
    <t>samSeneblo nagavis da zedmeti gruntis transportireba 10km manZilze</t>
  </si>
  <si>
    <t>saTvalTvalo Webis amoweva da moyvana saproeqto niSnulze</t>
  </si>
  <si>
    <t>c</t>
  </si>
  <si>
    <t>betoni m-300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</si>
  <si>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</si>
  <si>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</si>
  <si>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2</t>
    </r>
  </si>
  <si>
    <t>msxvilmarcvlovani asfaltobetonis safaris qveda fenis mowyoba sisqiT 5 sm</t>
  </si>
  <si>
    <t>wvrilmarcvlovani asfaltobetonis safaris zeda fenis mowyoba sisqiT 4 sm</t>
  </si>
  <si>
    <t>RorRis safuZvlis mowyoba sisqiT 10 sm</t>
  </si>
  <si>
    <r>
      <t>biTumis emulsiis mosxma 1m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 xml:space="preserve"> 600 gr</t>
    </r>
  </si>
  <si>
    <r>
      <t>biTumis emulsiis mosxma 1m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 xml:space="preserve"> 300 gr</t>
    </r>
  </si>
  <si>
    <t>Tavi II sagzao samosis mowyobis samuSaoebi (tipi I)</t>
  </si>
  <si>
    <t>arsebuli dazianebuli asfaltobetonis safarisa moxsna civi frezirebis meTodiT saSualo sisqiT 5 sm doRis sigane 1000 mm</t>
  </si>
  <si>
    <t xml:space="preserve">demontirebuli asfaltobetonis safaris datvirTva avtoTviTmclelebze avtodamtvirTaviT </t>
  </si>
  <si>
    <t>Tavi IV saTvalTvalo Webi</t>
  </si>
  <si>
    <t>Tavi III sagzao samosis mowyobis samuSaoebi (tipi I)</t>
  </si>
  <si>
    <t>Tavi IV sagzao samosis mowyobis samuSaoebi quCebis mierTebebze (tipi I)</t>
  </si>
  <si>
    <t>Tavi 6 saTvalTvalo Webi</t>
  </si>
  <si>
    <t>Tavi 5 sagzao samosis mowyobis samuSaoebi quCebis mierTebebze (tipi I)</t>
  </si>
  <si>
    <t>RorRis safuZvlis mowyoba sisqiT 6sm</t>
  </si>
  <si>
    <t>safuZvlis mowyoba qviSa-xreSovani nareviT sisqiT 10 sm</t>
  </si>
  <si>
    <t>Tavi 4 sagzao samosis mowyobis samuSaoebi (tipi I)</t>
  </si>
  <si>
    <t>m2</t>
  </si>
  <si>
    <t>planireba avtogreideriT</t>
  </si>
  <si>
    <t>igive meqanizmebiT miuwvdomel adgilebSi gruntis damuSaveba xeliT, nayarSi gadataniT</t>
  </si>
  <si>
    <t>TixnarSi areuli gatalaxianebuli qva-RorRis moxsna da sagzao samosis varclis mosawyobad me-3 kategoriis gruntis damuSaveba buldozeriT, datvirTva 0,25 m3 CamCis moculobiT eqskavatoriT avtoTviTmclelebze da gatana nayarSi</t>
  </si>
  <si>
    <t>Tavi 3 miwis vakisi</t>
  </si>
  <si>
    <t>meqanizmebiT miuwvdomel adgilebSi qvafenilis moxsna xeliT 5%, nayarSi gadataniT</t>
  </si>
  <si>
    <t>qvafenili moxsna meqanizmebis gamoyenebiT       20-35 sm siRrmeze, datvirTva avtoTviTmclelze da gatana nayarSi</t>
  </si>
  <si>
    <t>Tavi 2 mosamzadebeli samuSaoebi</t>
  </si>
  <si>
    <t>თავი-2 ჯამი</t>
  </si>
  <si>
    <t>ტ</t>
  </si>
  <si>
    <t>ბეტონის არხზე ცხაურის მოწყობა</t>
  </si>
  <si>
    <t>მ3</t>
  </si>
  <si>
    <t>ბეტონის ზედაპირული წყლების გადასაყვანი შემკრები არხის მოწყობ</t>
  </si>
  <si>
    <t>komp</t>
  </si>
  <si>
    <t xml:space="preserve">axali niaRvarmimRebi  oTkuTxa cxauris montaJi (600X600) </t>
  </si>
  <si>
    <t>Txrilis Sevseba balastiT</t>
  </si>
  <si>
    <t>grZ/m</t>
  </si>
  <si>
    <t>saniaRvre gofrirebuli milebis mowyoba    d=300 mm</t>
  </si>
  <si>
    <t>saniaRvre Wis rkinabetonis kedlebis mowyoba betoni m-200</t>
  </si>
  <si>
    <t>saniaRvre rkinabetonis Wis Zirebis mowyoba betoni m-200</t>
  </si>
  <si>
    <t xml:space="preserve">qviSa xreSovani baliSis mowyoba saniaRvre Webis ZirebisaTvis 10 sm </t>
  </si>
  <si>
    <t>msxvili qviSis baliSis mowyoba milebis qveS   10 sm da zemoda 10 sm</t>
  </si>
  <si>
    <t>igives datvirTva avtomanqanaze da gatana nayarSi 10 km manZilze</t>
  </si>
  <si>
    <t>gruntis damuSaveba xeliT</t>
  </si>
  <si>
    <t>saniaRvre arxebisa da niaRvarmimRebi WebisaTvis miwis moWra meqanizmiT</t>
  </si>
  <si>
    <t>Tavi 1 saniaRvre arxis mowyobis samuSaoebi</t>
  </si>
  <si>
    <t>Tavi V saTvalTvalo Webi</t>
  </si>
  <si>
    <t>Tavi II miwis vakisi</t>
  </si>
  <si>
    <t>Tavi I jami</t>
  </si>
  <si>
    <t>Tavi I mosamzadebeli samuSaoebi</t>
  </si>
  <si>
    <t xml:space="preserve"> </t>
  </si>
  <si>
    <r>
      <t>ქალაქ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ქუთაისი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თბილისის</t>
    </r>
    <r>
      <rPr>
        <b/>
        <sz val="10"/>
        <color indexed="8"/>
        <rFont val="AcadNusx"/>
        <family val="0"/>
      </rPr>
      <t xml:space="preserve">  </t>
    </r>
    <r>
      <rPr>
        <b/>
        <sz val="10"/>
        <color indexed="8"/>
        <rFont val="Sylfaen"/>
        <family val="1"/>
      </rPr>
      <t>ქუჩის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ა</t>
    </r>
    <r>
      <rPr>
        <b/>
        <sz val="10"/>
        <color indexed="8"/>
        <rFont val="AcadNusx"/>
        <family val="0"/>
      </rPr>
      <t>/</t>
    </r>
    <r>
      <rPr>
        <b/>
        <sz val="10"/>
        <color indexed="8"/>
        <rFont val="Sylfaen"/>
        <family val="1"/>
      </rPr>
      <t>ბეტონის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საფარით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და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სანიაღვრე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ქსელის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მოწყობის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სამუშაოების</t>
    </r>
  </si>
  <si>
    <r>
      <t>სამუშაოს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დასახელება</t>
    </r>
  </si>
  <si>
    <r>
      <t>განზ</t>
    </r>
    <r>
      <rPr>
        <b/>
        <sz val="9"/>
        <rFont val="AcadNusx"/>
        <family val="0"/>
      </rPr>
      <t xml:space="preserve">. </t>
    </r>
    <r>
      <rPr>
        <b/>
        <sz val="9"/>
        <rFont val="Sylfaen"/>
        <family val="1"/>
      </rPr>
      <t>ერთ</t>
    </r>
    <r>
      <rPr>
        <b/>
        <sz val="9"/>
        <rFont val="AcadNusx"/>
        <family val="0"/>
      </rPr>
      <t>.</t>
    </r>
  </si>
  <si>
    <t>რაოდენობა</t>
  </si>
  <si>
    <r>
      <t>თავი</t>
    </r>
    <r>
      <rPr>
        <b/>
        <sz val="12"/>
        <rFont val="AcadNusx"/>
        <family val="0"/>
      </rPr>
      <t xml:space="preserve"> I - </t>
    </r>
    <r>
      <rPr>
        <b/>
        <sz val="12"/>
        <rFont val="Sylfaen"/>
        <family val="1"/>
      </rPr>
      <t>დემონტაჟი</t>
    </r>
  </si>
  <si>
    <r>
      <t>ასფალტის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საფარის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მოფრეზვა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ბარაბანის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სიგანით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2000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მმ</t>
    </r>
    <r>
      <rPr>
        <b/>
        <sz val="10"/>
        <rFont val="AcadNusx"/>
        <family val="0"/>
      </rPr>
      <t>-</t>
    </r>
    <r>
      <rPr>
        <b/>
        <sz val="10"/>
        <rFont val="Sylfaen"/>
        <family val="1"/>
      </rPr>
      <t>დე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სისქით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9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სმ</t>
    </r>
    <r>
      <rPr>
        <b/>
        <sz val="10"/>
        <rFont val="AcadNusx"/>
        <family val="0"/>
      </rPr>
      <t xml:space="preserve">  </t>
    </r>
    <r>
      <rPr>
        <b/>
        <sz val="10"/>
        <rFont val="Sylfaen"/>
        <family val="1"/>
      </rPr>
      <t>დატვირთვა</t>
    </r>
    <r>
      <rPr>
        <b/>
        <sz val="10"/>
        <rFont val="AcadNusx"/>
        <family val="0"/>
      </rPr>
      <t xml:space="preserve"> და გატანა დამკვეთის მიერ მითითებულ ადგილზე</t>
    </r>
  </si>
  <si>
    <t>მ2</t>
  </si>
  <si>
    <r>
      <t>ასფალტის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საფარის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მოფრეზვა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ბარაბანის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სიგანით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2000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მმ</t>
    </r>
    <r>
      <rPr>
        <b/>
        <sz val="10"/>
        <rFont val="AcadNusx"/>
        <family val="0"/>
      </rPr>
      <t>-</t>
    </r>
    <r>
      <rPr>
        <b/>
        <sz val="10"/>
        <rFont val="Sylfaen"/>
        <family val="1"/>
      </rPr>
      <t>დე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სისქით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5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სმ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დატვირთვა</t>
    </r>
    <r>
      <rPr>
        <b/>
        <sz val="10"/>
        <rFont val="AcadNusx"/>
        <family val="0"/>
      </rPr>
      <t xml:space="preserve"> და გატანა დამკვეთის მიერ მითითებულ ადგილზე</t>
    </r>
  </si>
  <si>
    <r>
      <t>საფრეზი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მანქანისათვის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მიუდგომელ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ადგილებში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ასფალტის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საფარის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დანგრევა</t>
    </r>
  </si>
  <si>
    <r>
      <t>არსებული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ბაზალტის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ბორდიურების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დემონტაჟი</t>
    </r>
  </si>
  <si>
    <r>
      <t>გრძ</t>
    </r>
    <r>
      <rPr>
        <b/>
        <sz val="10"/>
        <rFont val="AcadNusx"/>
        <family val="0"/>
      </rPr>
      <t>.</t>
    </r>
    <r>
      <rPr>
        <b/>
        <sz val="10"/>
        <rFont val="Sylfaen"/>
        <family val="1"/>
      </rPr>
      <t>მ</t>
    </r>
  </si>
  <si>
    <r>
      <t>ტროტუარებზე,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ეზოებში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შესასვლელებზე,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მისასვლელ ებზე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ქვაფენილისა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და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ა</t>
    </r>
    <r>
      <rPr>
        <b/>
        <sz val="10"/>
        <color indexed="8"/>
        <rFont val="AcadNusx"/>
        <family val="0"/>
      </rPr>
      <t>/</t>
    </r>
    <r>
      <rPr>
        <b/>
        <sz val="10"/>
        <color indexed="8"/>
        <rFont val="Sylfaen"/>
        <family val="1"/>
      </rPr>
      <t>ბეტონის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ფენის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აღება 5-15 სმ-ზე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</si>
  <si>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</si>
  <si>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ბორდიურებისათვის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მიწის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მოჭრა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ხელით</t>
    </r>
  </si>
  <si>
    <r>
      <t>შრომითი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რესურსები</t>
    </r>
  </si>
  <si>
    <r>
      <t>კ</t>
    </r>
    <r>
      <rPr>
        <sz val="10"/>
        <color indexed="8"/>
        <rFont val="AcadNusx"/>
        <family val="0"/>
      </rPr>
      <t>/</t>
    </r>
    <r>
      <rPr>
        <sz val="10"/>
        <color indexed="8"/>
        <rFont val="Sylfaen"/>
        <family val="1"/>
      </rPr>
      <t>სთ</t>
    </r>
  </si>
  <si>
    <r>
      <t>გრუნტის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დატვირთვა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ა</t>
    </r>
    <r>
      <rPr>
        <b/>
        <sz val="10"/>
        <rFont val="AcadNusx"/>
        <family val="0"/>
      </rPr>
      <t>/</t>
    </r>
    <r>
      <rPr>
        <b/>
        <sz val="10"/>
        <rFont val="Sylfaen"/>
        <family val="1"/>
      </rPr>
      <t>მანქანებზე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და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გატანა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10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კმ</t>
    </r>
    <r>
      <rPr>
        <b/>
        <sz val="10"/>
        <rFont val="AcadNusx"/>
        <family val="0"/>
      </rPr>
      <t>-</t>
    </r>
    <r>
      <rPr>
        <b/>
        <sz val="10"/>
        <rFont val="Sylfaen"/>
        <family val="1"/>
      </rPr>
      <t>ზე</t>
    </r>
  </si>
  <si>
    <r>
      <t>ტნ</t>
    </r>
    <r>
      <rPr>
        <b/>
        <sz val="10"/>
        <rFont val="AcadNusx"/>
        <family val="0"/>
      </rPr>
      <t>.</t>
    </r>
  </si>
  <si>
    <r>
      <t>შრომის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დანახარჯი</t>
    </r>
  </si>
  <si>
    <r>
      <t>კ</t>
    </r>
    <r>
      <rPr>
        <sz val="10"/>
        <rFont val="AcadNusx"/>
        <family val="0"/>
      </rPr>
      <t>/</t>
    </r>
    <r>
      <rPr>
        <sz val="10"/>
        <rFont val="Sylfaen"/>
        <family val="1"/>
      </rPr>
      <t>სთ</t>
    </r>
  </si>
  <si>
    <t>ტრანსპორტირება</t>
  </si>
  <si>
    <t>ლარი</t>
  </si>
  <si>
    <r>
      <t>თავი</t>
    </r>
    <r>
      <rPr>
        <b/>
        <sz val="12"/>
        <rFont val="AcadNusx"/>
        <family val="0"/>
      </rPr>
      <t xml:space="preserve"> II - </t>
    </r>
    <r>
      <rPr>
        <b/>
        <sz val="12"/>
        <rFont val="Sylfaen"/>
        <family val="1"/>
      </rPr>
      <t>ა</t>
    </r>
    <r>
      <rPr>
        <b/>
        <sz val="12"/>
        <rFont val="AcadNusx"/>
        <family val="0"/>
      </rPr>
      <t>/</t>
    </r>
    <r>
      <rPr>
        <b/>
        <sz val="12"/>
        <rFont val="Sylfaen"/>
        <family val="1"/>
      </rPr>
      <t>ბეტონის</t>
    </r>
    <r>
      <rPr>
        <b/>
        <sz val="12"/>
        <rFont val="AcadNusx"/>
        <family val="0"/>
      </rPr>
      <t xml:space="preserve"> </t>
    </r>
    <r>
      <rPr>
        <b/>
        <sz val="12"/>
        <rFont val="Sylfaen"/>
        <family val="1"/>
      </rPr>
      <t>საფარი</t>
    </r>
  </si>
  <si>
    <r>
      <t xml:space="preserve">მოფრეზვის დროს წარმოქმნილი ორმოებში </t>
    </r>
    <r>
      <rPr>
        <b/>
        <sz val="10"/>
        <color indexed="8"/>
        <rFont val="Sylfaen"/>
        <family val="1"/>
      </rPr>
      <t>და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შესასვლელებში</t>
    </r>
    <r>
      <rPr>
        <b/>
        <sz val="10"/>
        <color indexed="8"/>
        <rFont val="AcadNusx"/>
        <family val="0"/>
      </rPr>
      <t xml:space="preserve"> ღორღის </t>
    </r>
    <r>
      <rPr>
        <b/>
        <sz val="10"/>
        <color indexed="8"/>
        <rFont val="Sylfaen"/>
        <family val="1"/>
      </rPr>
      <t>0</t>
    </r>
    <r>
      <rPr>
        <b/>
        <sz val="10"/>
        <color indexed="8"/>
        <rFont val="AcadNusx"/>
        <family val="0"/>
      </rPr>
      <t>-</t>
    </r>
    <r>
      <rPr>
        <b/>
        <sz val="10"/>
        <color indexed="8"/>
        <rFont val="Sylfaen"/>
        <family val="1"/>
      </rPr>
      <t>20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მმ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ფრაქციის</t>
    </r>
    <r>
      <rPr>
        <b/>
        <sz val="10"/>
        <color indexed="8"/>
        <rFont val="AcadNusx"/>
        <family val="0"/>
      </rPr>
      <t xml:space="preserve"> საფუძვლის მოწყობა </t>
    </r>
    <r>
      <rPr>
        <b/>
        <sz val="10"/>
        <color indexed="8"/>
        <rFont val="Sylfaen"/>
        <family val="1"/>
      </rPr>
      <t>სისქით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4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სმ</t>
    </r>
  </si>
  <si>
    <r>
      <t>შრომის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დანახარჯი</t>
    </r>
  </si>
  <si>
    <r>
      <t>სატკეპნი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საგზ</t>
    </r>
    <r>
      <rPr>
        <sz val="9"/>
        <rFont val="AcadNusx"/>
        <family val="0"/>
      </rPr>
      <t xml:space="preserve">. </t>
    </r>
    <r>
      <rPr>
        <sz val="9"/>
        <rFont val="Sylfaen"/>
        <family val="1"/>
      </rPr>
      <t>თვითმავალი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გლუვი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5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ტნ</t>
    </r>
    <r>
      <rPr>
        <sz val="9"/>
        <rFont val="AcadNusx"/>
        <family val="0"/>
      </rPr>
      <t>.</t>
    </r>
  </si>
  <si>
    <r>
      <t>მ</t>
    </r>
    <r>
      <rPr>
        <sz val="10"/>
        <rFont val="AcadNusx"/>
        <family val="0"/>
      </rPr>
      <t>/</t>
    </r>
    <r>
      <rPr>
        <sz val="10"/>
        <rFont val="Sylfaen"/>
        <family val="1"/>
      </rPr>
      <t>სთ</t>
    </r>
  </si>
  <si>
    <r>
      <t>სატკეპნი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საგზ</t>
    </r>
    <r>
      <rPr>
        <sz val="9"/>
        <rFont val="AcadNusx"/>
        <family val="0"/>
      </rPr>
      <t xml:space="preserve">. </t>
    </r>
    <r>
      <rPr>
        <sz val="9"/>
        <rFont val="Sylfaen"/>
        <family val="1"/>
      </rPr>
      <t>თვითმავალი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გლუვი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10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ტნ</t>
    </r>
    <r>
      <rPr>
        <sz val="9"/>
        <rFont val="AcadNusx"/>
        <family val="0"/>
      </rPr>
      <t>.</t>
    </r>
  </si>
  <si>
    <r>
      <t>მოსარწყავ</t>
    </r>
    <r>
      <rPr>
        <sz val="9"/>
        <rFont val="AcadNusx"/>
        <family val="0"/>
      </rPr>
      <t>-</t>
    </r>
    <r>
      <rPr>
        <sz val="9"/>
        <rFont val="Sylfaen"/>
        <family val="1"/>
      </rPr>
      <t>მოსარეცხი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მანქანა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6000ლ</t>
    </r>
    <r>
      <rPr>
        <sz val="9"/>
        <rFont val="AcadNusx"/>
        <family val="0"/>
      </rPr>
      <t>.</t>
    </r>
  </si>
  <si>
    <r>
      <t>ღორღის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0</t>
    </r>
    <r>
      <rPr>
        <sz val="9"/>
        <rFont val="AcadNusx"/>
        <family val="0"/>
      </rPr>
      <t>-</t>
    </r>
    <r>
      <rPr>
        <sz val="9"/>
        <rFont val="Sylfaen"/>
        <family val="1"/>
      </rPr>
      <t>20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მმ</t>
    </r>
    <r>
      <rPr>
        <sz val="9"/>
        <rFont val="AcadNusx"/>
        <family val="0"/>
      </rPr>
      <t>.</t>
    </r>
  </si>
  <si>
    <t>წყალი</t>
  </si>
  <si>
    <r>
      <t>მსხვილმარცვლოვანი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მკვრივი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ა</t>
    </r>
    <r>
      <rPr>
        <b/>
        <sz val="10"/>
        <rFont val="AcadNusx"/>
        <family val="0"/>
      </rPr>
      <t>/</t>
    </r>
    <r>
      <rPr>
        <b/>
        <sz val="10"/>
        <rFont val="Sylfaen"/>
        <family val="1"/>
      </rPr>
      <t>ბეტონისაგან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საფარის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შემასწორებელი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ფენის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მოწყობა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დაზიანებულ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ადგილებში</t>
    </r>
    <r>
      <rPr>
        <b/>
        <sz val="10"/>
        <rFont val="AcadNusx"/>
        <family val="0"/>
      </rPr>
      <t xml:space="preserve">  </t>
    </r>
    <r>
      <rPr>
        <b/>
        <sz val="10"/>
        <rFont val="Sylfaen"/>
        <family val="1"/>
      </rPr>
      <t>სისქით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5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სმ</t>
    </r>
    <r>
      <rPr>
        <b/>
        <sz val="10"/>
        <rFont val="AcadNusx"/>
        <family val="0"/>
      </rPr>
      <t xml:space="preserve"> </t>
    </r>
  </si>
  <si>
    <r>
      <t>შრომითი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რესურსები</t>
    </r>
  </si>
  <si>
    <r>
      <t>ასფალტის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დამგები</t>
    </r>
  </si>
  <si>
    <r>
      <t>სატკეპნი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5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ტნ</t>
    </r>
  </si>
  <si>
    <r>
      <t>სატკეპნი</t>
    </r>
    <r>
      <rPr>
        <sz val="10"/>
        <rFont val="AcadNusx"/>
        <family val="0"/>
      </rPr>
      <t xml:space="preserve">  </t>
    </r>
    <r>
      <rPr>
        <sz val="10"/>
        <rFont val="Sylfaen"/>
        <family val="1"/>
      </rPr>
      <t>10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ტნ</t>
    </r>
  </si>
  <si>
    <r>
      <t>სხვა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მანქანები</t>
    </r>
  </si>
  <si>
    <r>
      <t>ა</t>
    </r>
    <r>
      <rPr>
        <sz val="10"/>
        <rFont val="AcadNusx"/>
        <family val="0"/>
      </rPr>
      <t>/</t>
    </r>
    <r>
      <rPr>
        <sz val="10"/>
        <rFont val="Sylfaen"/>
        <family val="1"/>
      </rPr>
      <t>ბეტონი</t>
    </r>
    <r>
      <rPr>
        <sz val="10"/>
        <rFont val="AcadNusx"/>
        <family val="0"/>
      </rPr>
      <t xml:space="preserve"> (</t>
    </r>
    <r>
      <rPr>
        <sz val="10"/>
        <rFont val="Sylfaen"/>
        <family val="1"/>
      </rPr>
      <t>ტრანსპორტირება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10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კმ</t>
    </r>
    <r>
      <rPr>
        <sz val="10"/>
        <rFont val="AcadNusx"/>
        <family val="0"/>
      </rPr>
      <t>)</t>
    </r>
  </si>
  <si>
    <t>ტნ</t>
  </si>
  <si>
    <r>
      <t>სხვა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მასალები</t>
    </r>
  </si>
  <si>
    <t>გრანიტის ბორდიურების მოწყობა ზომით 25X10X100 სმ</t>
  </si>
  <si>
    <r>
      <t>გრძ</t>
    </r>
    <r>
      <rPr>
        <b/>
        <sz val="10"/>
        <rFont val="AcadNusx"/>
        <family val="0"/>
      </rPr>
      <t>.</t>
    </r>
    <r>
      <rPr>
        <b/>
        <sz val="10"/>
        <rFont val="Sylfaen"/>
        <family val="1"/>
      </rPr>
      <t>მ</t>
    </r>
    <r>
      <rPr>
        <b/>
        <sz val="10"/>
        <rFont val="AcadNusx"/>
        <family val="0"/>
      </rPr>
      <t>.</t>
    </r>
  </si>
  <si>
    <r>
      <t>ბიტუმის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ემულსიის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მოსხმა</t>
    </r>
    <r>
      <rPr>
        <b/>
        <sz val="10"/>
        <rFont val="AcadNusx"/>
        <family val="0"/>
      </rPr>
      <t xml:space="preserve"> </t>
    </r>
  </si>
  <si>
    <r>
      <t>მსხვილმარცვლოვანი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მკვრივი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ა</t>
    </r>
    <r>
      <rPr>
        <b/>
        <sz val="10"/>
        <rFont val="AcadNusx"/>
        <family val="0"/>
      </rPr>
      <t>/</t>
    </r>
    <r>
      <rPr>
        <b/>
        <sz val="10"/>
        <rFont val="Sylfaen"/>
        <family val="1"/>
      </rPr>
      <t>ბეტონისაგან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საფარის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ქვედა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ფენის</t>
    </r>
    <r>
      <rPr>
        <b/>
        <sz val="10"/>
        <rFont val="AcadNusx"/>
        <family val="0"/>
      </rPr>
      <t xml:space="preserve">  </t>
    </r>
    <r>
      <rPr>
        <b/>
        <sz val="10"/>
        <rFont val="Sylfaen"/>
        <family val="1"/>
      </rPr>
      <t>მოწყობა</t>
    </r>
    <r>
      <rPr>
        <b/>
        <sz val="10"/>
        <rFont val="AcadNusx"/>
        <family val="0"/>
      </rPr>
      <t xml:space="preserve">  </t>
    </r>
    <r>
      <rPr>
        <b/>
        <sz val="10"/>
        <rFont val="Sylfaen"/>
        <family val="1"/>
      </rPr>
      <t>სისქით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5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სმ</t>
    </r>
    <r>
      <rPr>
        <b/>
        <sz val="10"/>
        <rFont val="AcadNusx"/>
        <family val="0"/>
      </rPr>
      <t xml:space="preserve"> (</t>
    </r>
    <r>
      <rPr>
        <b/>
        <sz val="10"/>
        <rFont val="Sylfaen"/>
        <family val="1"/>
      </rPr>
      <t>ეზოების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მისასვლელებით</t>
    </r>
    <r>
      <rPr>
        <b/>
        <sz val="10"/>
        <rFont val="AcadNusx"/>
        <family val="0"/>
      </rPr>
      <t>)</t>
    </r>
  </si>
  <si>
    <r>
      <t>წვრილმარცვლოვანი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ფოროვანი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ა</t>
    </r>
    <r>
      <rPr>
        <b/>
        <sz val="10"/>
        <rFont val="AcadNusx"/>
        <family val="0"/>
      </rPr>
      <t>/</t>
    </r>
    <r>
      <rPr>
        <b/>
        <sz val="10"/>
        <rFont val="Sylfaen"/>
        <family val="1"/>
      </rPr>
      <t>ბეტონისაგან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საფარის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ზედა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ფენის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მოწყობა</t>
    </r>
    <r>
      <rPr>
        <b/>
        <sz val="10"/>
        <rFont val="AcadNusx"/>
        <family val="0"/>
      </rPr>
      <t xml:space="preserve">  </t>
    </r>
    <r>
      <rPr>
        <b/>
        <sz val="10"/>
        <rFont val="Sylfaen"/>
        <family val="1"/>
      </rPr>
      <t>სისქით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4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სმ</t>
    </r>
    <r>
      <rPr>
        <b/>
        <sz val="10"/>
        <rFont val="AcadNusx"/>
        <family val="0"/>
      </rPr>
      <t xml:space="preserve"> (</t>
    </r>
    <r>
      <rPr>
        <b/>
        <sz val="10"/>
        <rFont val="Sylfaen"/>
        <family val="1"/>
      </rPr>
      <t>ეზოების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მისასვლელებით</t>
    </r>
    <r>
      <rPr>
        <b/>
        <sz val="10"/>
        <rFont val="AcadNusx"/>
        <family val="0"/>
      </rPr>
      <t>)</t>
    </r>
  </si>
  <si>
    <t>ტროტუარი</t>
  </si>
  <si>
    <r>
      <t>ტროტუარზე</t>
    </r>
    <r>
      <rPr>
        <b/>
        <sz val="10"/>
        <color indexed="8"/>
        <rFont val="AcadNusx"/>
        <family val="0"/>
      </rPr>
      <t xml:space="preserve"> ღორღის </t>
    </r>
    <r>
      <rPr>
        <b/>
        <sz val="10"/>
        <color indexed="8"/>
        <rFont val="Sylfaen"/>
        <family val="1"/>
      </rPr>
      <t>0</t>
    </r>
    <r>
      <rPr>
        <b/>
        <sz val="10"/>
        <color indexed="8"/>
        <rFont val="AcadNusx"/>
        <family val="0"/>
      </rPr>
      <t>-</t>
    </r>
    <r>
      <rPr>
        <b/>
        <sz val="10"/>
        <color indexed="8"/>
        <rFont val="Sylfaen"/>
        <family val="1"/>
      </rPr>
      <t>20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მმ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ფრაქციის</t>
    </r>
    <r>
      <rPr>
        <b/>
        <sz val="10"/>
        <color indexed="8"/>
        <rFont val="AcadNusx"/>
        <family val="0"/>
      </rPr>
      <t xml:space="preserve"> საფუძვლის მოწყობა </t>
    </r>
    <r>
      <rPr>
        <b/>
        <sz val="10"/>
        <color indexed="8"/>
        <rFont val="Sylfaen"/>
        <family val="1"/>
      </rPr>
      <t>სისქით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4სმ</t>
    </r>
  </si>
  <si>
    <r>
      <t>სატკეპნი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საგზ</t>
    </r>
    <r>
      <rPr>
        <sz val="9"/>
        <rFont val="AcadNusx"/>
        <family val="0"/>
      </rPr>
      <t xml:space="preserve">. </t>
    </r>
  </si>
  <si>
    <r>
      <t>გრანიტის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ქვაფენილის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მოწყობა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ცემენტის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ხსნარზე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სისქით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4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სმ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ფილის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ზომა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10X10X10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სმ</t>
    </r>
  </si>
  <si>
    <t>თავი 4</t>
  </si>
  <si>
    <r>
      <t>სანიაღვრე</t>
    </r>
    <r>
      <rPr>
        <b/>
        <sz val="12"/>
        <rFont val="AcadNusx"/>
        <family val="0"/>
      </rPr>
      <t xml:space="preserve"> </t>
    </r>
    <r>
      <rPr>
        <b/>
        <sz val="12"/>
        <rFont val="Sylfaen"/>
        <family val="1"/>
      </rPr>
      <t>სისტემა</t>
    </r>
  </si>
  <si>
    <r>
      <t>სანიაღვრე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 xml:space="preserve">არხის თავების მოხსნა და გაწმენდა </t>
    </r>
    <r>
      <rPr>
        <b/>
        <sz val="10"/>
        <color indexed="8"/>
        <rFont val="AcadNusx"/>
        <family val="0"/>
      </rPr>
      <t xml:space="preserve">            </t>
    </r>
  </si>
  <si>
    <r>
      <t>შრომითი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Sylfaen"/>
        <family val="1"/>
      </rPr>
      <t>რესურსები</t>
    </r>
  </si>
  <si>
    <r>
      <t>ექსკავატორი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Sylfaen"/>
        <family val="1"/>
      </rPr>
      <t>0</t>
    </r>
    <r>
      <rPr>
        <sz val="9"/>
        <color indexed="8"/>
        <rFont val="AcadNusx"/>
        <family val="0"/>
      </rPr>
      <t>.</t>
    </r>
    <r>
      <rPr>
        <sz val="9"/>
        <color indexed="8"/>
        <rFont val="Sylfaen"/>
        <family val="1"/>
      </rPr>
      <t>65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Sylfaen"/>
        <family val="1"/>
      </rPr>
      <t>მ3</t>
    </r>
  </si>
  <si>
    <r>
      <t>მ</t>
    </r>
    <r>
      <rPr>
        <sz val="10"/>
        <color indexed="8"/>
        <rFont val="AcadNusx"/>
        <family val="0"/>
      </rPr>
      <t>/</t>
    </r>
    <r>
      <rPr>
        <sz val="10"/>
        <color indexed="8"/>
        <rFont val="Sylfaen"/>
        <family val="1"/>
      </rPr>
      <t>სთ</t>
    </r>
  </si>
  <si>
    <r>
      <t>სხვა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Sylfaen"/>
        <family val="1"/>
      </rPr>
      <t>მასალები</t>
    </r>
  </si>
  <si>
    <r>
      <t>გრუნტის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დამუშავება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ხელით</t>
    </r>
  </si>
  <si>
    <t>qviSa-xreSovani mosamzadebeli fenis mowyoba  saniaRvres  ZirebisaTvis sisqiT 10 sm</t>
  </si>
  <si>
    <r>
      <t>m</t>
    </r>
    <r>
      <rPr>
        <b/>
        <vertAlign val="superscript"/>
        <sz val="10"/>
        <rFont val="AcadNusx"/>
        <family val="0"/>
      </rPr>
      <t>3</t>
    </r>
  </si>
  <si>
    <t>SromiTi resursebi</t>
  </si>
  <si>
    <t>k/sT</t>
  </si>
  <si>
    <t>qviSa-xreSi</t>
  </si>
  <si>
    <r>
      <t>m</t>
    </r>
    <r>
      <rPr>
        <vertAlign val="superscript"/>
        <sz val="10"/>
        <rFont val="AcadNusx"/>
        <family val="0"/>
      </rPr>
      <t>3</t>
    </r>
  </si>
  <si>
    <t>qviSa-xreSis transportirebireba 15 km</t>
  </si>
  <si>
    <t>tn.</t>
  </si>
  <si>
    <t>saniaRvre arxebis betonis Ziris mowyoba  m-250</t>
  </si>
  <si>
    <t>sxva manqanebi</t>
  </si>
  <si>
    <t>m/sT</t>
  </si>
  <si>
    <t>betoni m-250 (transportirebiT)</t>
  </si>
  <si>
    <t>sxva masala</t>
  </si>
  <si>
    <t>saniaRvre arxebis betonis kedlebis mowyoba m-250</t>
  </si>
  <si>
    <t>yalibis fari</t>
  </si>
  <si>
    <r>
      <t>m</t>
    </r>
    <r>
      <rPr>
        <vertAlign val="superscript"/>
        <sz val="10"/>
        <rFont val="AcadNusx"/>
        <family val="0"/>
      </rPr>
      <t>2</t>
    </r>
  </si>
  <si>
    <t>daxerxili xe-masala</t>
  </si>
  <si>
    <t>rk/betonis gadaxurvis filebis mowyoba ორმაგი არმირებით (100X70X10)</t>
  </si>
  <si>
    <t>c.</t>
  </si>
  <si>
    <t>amwe muxluxa svlaze 25 tn.</t>
  </si>
  <si>
    <t>rk/betonis gadaxurvis fila 100X70X10</t>
  </si>
  <si>
    <r>
      <t>თხრილის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შევსება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ბალასტით</t>
    </r>
  </si>
  <si>
    <r>
      <t>შრომითი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რესურსები</t>
    </r>
  </si>
  <si>
    <r>
      <t>კ</t>
    </r>
    <r>
      <rPr>
        <sz val="10"/>
        <color indexed="8"/>
        <rFont val="AcadNusx"/>
        <family val="0"/>
      </rPr>
      <t>/</t>
    </r>
    <r>
      <rPr>
        <sz val="10"/>
        <color indexed="8"/>
        <rFont val="Sylfaen"/>
        <family val="1"/>
      </rPr>
      <t>სთ</t>
    </r>
  </si>
  <si>
    <r>
      <t>ავტოგრეიდერი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79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კვტ</t>
    </r>
  </si>
  <si>
    <r>
      <t>მ</t>
    </r>
    <r>
      <rPr>
        <sz val="10"/>
        <color indexed="8"/>
        <rFont val="AcadNusx"/>
        <family val="0"/>
      </rPr>
      <t>/</t>
    </r>
    <r>
      <rPr>
        <sz val="10"/>
        <color indexed="8"/>
        <rFont val="Sylfaen"/>
        <family val="1"/>
      </rPr>
      <t>სთ</t>
    </r>
  </si>
  <si>
    <r>
      <t>სატკეპნი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18</t>
    </r>
    <r>
      <rPr>
        <sz val="10"/>
        <rFont val="AcadNusx"/>
        <family val="0"/>
      </rPr>
      <t xml:space="preserve"> </t>
    </r>
    <r>
      <rPr>
        <sz val="10"/>
        <rFont val="Sylfaen"/>
        <family val="1"/>
      </rPr>
      <t>ტნ</t>
    </r>
  </si>
  <si>
    <t>ბალასტი</t>
  </si>
  <si>
    <r>
      <t>სანიაღვრე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ბეტონის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ჭის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ძირების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მოწყობა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ბეტონი</t>
    </r>
    <r>
      <rPr>
        <b/>
        <sz val="10"/>
        <color indexed="8"/>
        <rFont val="AcadNusx"/>
        <family val="0"/>
      </rPr>
      <t xml:space="preserve"> </t>
    </r>
    <r>
      <rPr>
        <b/>
        <sz val="10"/>
        <color indexed="8"/>
        <rFont val="Sylfaen"/>
        <family val="1"/>
      </rPr>
      <t>მ</t>
    </r>
    <r>
      <rPr>
        <b/>
        <sz val="10"/>
        <color indexed="8"/>
        <rFont val="AcadNusx"/>
        <family val="0"/>
      </rPr>
      <t>-</t>
    </r>
    <r>
      <rPr>
        <b/>
        <sz val="10"/>
        <color indexed="8"/>
        <rFont val="Sylfaen"/>
        <family val="1"/>
      </rPr>
      <t>250</t>
    </r>
    <r>
      <rPr>
        <b/>
        <sz val="10"/>
        <rFont val="AcadNusx"/>
        <family val="0"/>
      </rPr>
      <t xml:space="preserve"> (</t>
    </r>
    <r>
      <rPr>
        <b/>
        <sz val="10"/>
        <rFont val="Sylfaen"/>
        <family val="1"/>
      </rPr>
      <t>18</t>
    </r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>ერთეული</t>
    </r>
    <r>
      <rPr>
        <b/>
        <sz val="10"/>
        <rFont val="AcadNusx"/>
        <family val="0"/>
      </rPr>
      <t>)</t>
    </r>
  </si>
  <si>
    <r>
      <t>სხვა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მანქანები</t>
    </r>
  </si>
  <si>
    <r>
      <t>ბეტონი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მ</t>
    </r>
    <r>
      <rPr>
        <sz val="9"/>
        <rFont val="AcadNusx"/>
        <family val="0"/>
      </rPr>
      <t>-</t>
    </r>
    <r>
      <rPr>
        <sz val="9"/>
        <rFont val="Sylfaen"/>
        <family val="1"/>
      </rPr>
      <t>250</t>
    </r>
  </si>
  <si>
    <r>
      <t>სხვა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Sylfaen"/>
        <family val="1"/>
      </rPr>
      <t>მასალა</t>
    </r>
  </si>
  <si>
    <r>
      <t>მ</t>
    </r>
    <r>
      <rPr>
        <vertAlign val="superscript"/>
        <sz val="12"/>
        <rFont val="Sylfaen"/>
        <family val="1"/>
      </rPr>
      <t>3</t>
    </r>
  </si>
  <si>
    <r>
      <t>სანიაღვრე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ჭის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რკ</t>
    </r>
    <r>
      <rPr>
        <b/>
        <sz val="9"/>
        <color indexed="8"/>
        <rFont val="AcadNusx"/>
        <family val="0"/>
      </rPr>
      <t>/</t>
    </r>
    <r>
      <rPr>
        <b/>
        <sz val="9"/>
        <color indexed="8"/>
        <rFont val="Sylfaen"/>
        <family val="1"/>
      </rPr>
      <t>ბეტონის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კედლების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მოწყობა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მ</t>
    </r>
    <r>
      <rPr>
        <b/>
        <sz val="9"/>
        <color indexed="8"/>
        <rFont val="AcadNusx"/>
        <family val="0"/>
      </rPr>
      <t>-</t>
    </r>
    <r>
      <rPr>
        <b/>
        <sz val="9"/>
        <color indexed="8"/>
        <rFont val="Sylfaen"/>
        <family val="1"/>
      </rPr>
      <t>250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სიმაღლით</t>
    </r>
    <r>
      <rPr>
        <b/>
        <sz val="9"/>
        <color indexed="8"/>
        <rFont val="AcadNusx"/>
        <family val="0"/>
      </rPr>
      <t xml:space="preserve">  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cadNusx"/>
        <family val="0"/>
      </rPr>
      <t>=</t>
    </r>
    <r>
      <rPr>
        <b/>
        <sz val="9"/>
        <color indexed="8"/>
        <rFont val="Sylfaen"/>
        <family val="1"/>
      </rPr>
      <t>1</t>
    </r>
    <r>
      <rPr>
        <b/>
        <sz val="9"/>
        <color indexed="8"/>
        <rFont val="AcadNusx"/>
        <family val="0"/>
      </rPr>
      <t>.</t>
    </r>
    <r>
      <rPr>
        <b/>
        <sz val="9"/>
        <color indexed="8"/>
        <rFont val="Sylfaen"/>
        <family val="1"/>
      </rPr>
      <t>00</t>
    </r>
    <r>
      <rPr>
        <b/>
        <sz val="9"/>
        <color indexed="8"/>
        <rFont val="AcadNusx"/>
        <family val="0"/>
      </rPr>
      <t xml:space="preserve"> </t>
    </r>
    <r>
      <rPr>
        <b/>
        <sz val="9"/>
        <rFont val="Sylfaen"/>
        <family val="1"/>
      </rPr>
      <t>მ</t>
    </r>
    <r>
      <rPr>
        <b/>
        <sz val="9"/>
        <rFont val="AcadNusx"/>
        <family val="0"/>
      </rPr>
      <t>. (</t>
    </r>
    <r>
      <rPr>
        <b/>
        <sz val="9"/>
        <rFont val="Sylfaen"/>
        <family val="1"/>
      </rPr>
      <t>სულ</t>
    </r>
    <r>
      <rPr>
        <b/>
        <sz val="9"/>
        <rFont val="AcadNusx"/>
        <family val="0"/>
      </rPr>
      <t xml:space="preserve"> 18 </t>
    </r>
    <r>
      <rPr>
        <b/>
        <sz val="9"/>
        <rFont val="Sylfaen"/>
        <family val="1"/>
      </rPr>
      <t>ერთეული</t>
    </r>
    <r>
      <rPr>
        <b/>
        <sz val="9"/>
        <rFont val="AcadNusx"/>
        <family val="0"/>
      </rPr>
      <t>)</t>
    </r>
  </si>
  <si>
    <r>
      <t>ახალი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სანიაღვრე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ჭის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ოთხკუთხა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ცხაურის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მონტაჟი</t>
    </r>
    <r>
      <rPr>
        <b/>
        <sz val="9"/>
        <color indexed="8"/>
        <rFont val="AcadNusx"/>
        <family val="0"/>
      </rPr>
      <t xml:space="preserve"> </t>
    </r>
    <r>
      <rPr>
        <b/>
        <sz val="9"/>
        <color indexed="8"/>
        <rFont val="Sylfaen"/>
        <family val="1"/>
      </rPr>
      <t>800</t>
    </r>
    <r>
      <rPr>
        <b/>
        <sz val="9"/>
        <color indexed="8"/>
        <rFont val="AcadNusx"/>
        <family val="0"/>
      </rPr>
      <t>X</t>
    </r>
    <r>
      <rPr>
        <b/>
        <sz val="9"/>
        <color indexed="8"/>
        <rFont val="Sylfaen"/>
        <family val="1"/>
      </rPr>
      <t>600</t>
    </r>
    <r>
      <rPr>
        <b/>
        <sz val="9"/>
        <color indexed="8"/>
        <rFont val="AcadNusx"/>
        <family val="0"/>
      </rPr>
      <t xml:space="preserve"> (</t>
    </r>
    <r>
      <rPr>
        <b/>
        <sz val="9"/>
        <color indexed="8"/>
        <rFont val="Sylfaen"/>
        <family val="1"/>
      </rPr>
      <t>ნიაღვარდამჭერებზე</t>
    </r>
    <r>
      <rPr>
        <b/>
        <sz val="9"/>
        <color indexed="8"/>
        <rFont val="AcadNusx"/>
        <family val="0"/>
      </rPr>
      <t>)</t>
    </r>
  </si>
  <si>
    <t>ც</t>
  </si>
  <si>
    <r>
      <t>ქვიშა</t>
    </r>
    <r>
      <rPr>
        <sz val="9"/>
        <color indexed="8"/>
        <rFont val="AcadNusx"/>
        <family val="0"/>
      </rPr>
      <t>-</t>
    </r>
    <r>
      <rPr>
        <sz val="9"/>
        <color indexed="8"/>
        <rFont val="Sylfaen"/>
        <family val="1"/>
      </rPr>
      <t>ცემენტის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Sylfaen"/>
        <family val="1"/>
      </rPr>
      <t>ხსნარი</t>
    </r>
  </si>
  <si>
    <r>
      <t>თუჯის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Sylfaen"/>
        <family val="1"/>
      </rPr>
      <t>ოთხკუთხა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Sylfaen"/>
        <family val="1"/>
      </rPr>
      <t>ცხაური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Sylfaen"/>
        <family val="1"/>
      </rPr>
      <t>800</t>
    </r>
    <r>
      <rPr>
        <sz val="9"/>
        <color indexed="8"/>
        <rFont val="AcadNusx"/>
        <family val="0"/>
      </rPr>
      <t>X</t>
    </r>
    <r>
      <rPr>
        <sz val="9"/>
        <color indexed="8"/>
        <rFont val="Sylfaen"/>
        <family val="1"/>
      </rPr>
      <t>600</t>
    </r>
  </si>
  <si>
    <r>
      <t>არსებული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საკანალიზაციო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და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სანიაღვრე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ჭების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ზედაპირების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ამაღლება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გასწორება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საპროექტო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ნიშნულამდე</t>
    </r>
    <r>
      <rPr>
        <b/>
        <sz val="9"/>
        <rFont val="AcadNusx"/>
        <family val="0"/>
      </rPr>
      <t xml:space="preserve"> (</t>
    </r>
    <r>
      <rPr>
        <b/>
        <sz val="9"/>
        <rFont val="Sylfaen"/>
        <family val="1"/>
      </rPr>
      <t>ძველი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ჭის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თავების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დასაწყობება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დამკვეთის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მიერ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მითითებულ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ადგილზე</t>
    </r>
    <r>
      <rPr>
        <b/>
        <sz val="9"/>
        <rFont val="AcadNusx"/>
        <family val="0"/>
      </rPr>
      <t>)</t>
    </r>
  </si>
  <si>
    <r>
      <t>ც</t>
    </r>
    <r>
      <rPr>
        <b/>
        <sz val="10"/>
        <rFont val="AcadNusx"/>
        <family val="0"/>
      </rPr>
      <t>.</t>
    </r>
  </si>
  <si>
    <r>
      <t>შრომითი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რესურსები</t>
    </r>
  </si>
  <si>
    <t>აგური</t>
  </si>
  <si>
    <r>
      <t>ც</t>
    </r>
    <r>
      <rPr>
        <sz val="10"/>
        <rFont val="AcadNusx"/>
        <family val="0"/>
      </rPr>
      <t>.</t>
    </r>
  </si>
  <si>
    <r>
      <t>ხსნარი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ცემენტის</t>
    </r>
  </si>
  <si>
    <r>
      <t>ახალი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ჭის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თავების</t>
    </r>
    <r>
      <rPr>
        <b/>
        <sz val="9"/>
        <rFont val="AcadNusx"/>
        <family val="0"/>
      </rPr>
      <t xml:space="preserve"> </t>
    </r>
    <r>
      <rPr>
        <b/>
        <sz val="9"/>
        <rFont val="Sylfaen"/>
        <family val="1"/>
      </rPr>
      <t>მონტაჟი</t>
    </r>
  </si>
  <si>
    <r>
      <t>ჭის</t>
    </r>
    <r>
      <rPr>
        <sz val="9"/>
        <rFont val="AcadNusx"/>
        <family val="0"/>
      </rPr>
      <t xml:space="preserve"> </t>
    </r>
    <r>
      <rPr>
        <sz val="9"/>
        <rFont val="Sylfaen"/>
        <family val="1"/>
      </rPr>
      <t>თავი</t>
    </r>
  </si>
  <si>
    <t>მანქანები</t>
  </si>
  <si>
    <t>გარე განათების მოწყობის სამუშაოები</t>
  </si>
  <si>
    <t>არსებული გარე-განათების ბოძების დემონტაჟი</t>
  </si>
  <si>
    <t>ახალი ბოძების მოწყობისათვის ქვაბულების ამოჭრა</t>
  </si>
  <si>
    <t>kabelebis mosawyobad arxis gaWra meqanizmiT 30X30 SemdgomSi uku CayriT</t>
  </si>
  <si>
    <t>გრძ.მ</t>
  </si>
  <si>
    <t xml:space="preserve">ელ. კაბელის მოსაწყობად  გოფრირებული მილის მოწყობა დ=200 მმ </t>
  </si>
  <si>
    <t>ალუმინის სადენის მოწყობა ABBГ 4X35+1X16</t>
  </si>
  <si>
    <t>ანკერების მოწყობა 100 მმ</t>
  </si>
  <si>
    <t>ახალი ბოძების მოწყობისათვის ბეტონის მოწყობა ქვაბულებში მ-250</t>
  </si>
  <si>
    <t>ახალი ლითონის დეკორატიული ბოძების მოწყობა გამოსაღები თაროებით D=100 მმ H=3000 მმ (ესკიზი წარმოდგენილია საპროექტო ნახაზებში )</t>
  </si>
  <si>
    <t>სადენების გადასაბმელები</t>
  </si>
  <si>
    <t>დეკორატიული სანათების მოწყობა</t>
  </si>
  <si>
    <t xml:space="preserve">დიოდური ნათურების მოწყობა </t>
  </si>
  <si>
    <t>სადენის მოწყობა 2X2,5 კვეთი</t>
  </si>
  <si>
    <t>№</t>
  </si>
  <si>
    <t xml:space="preserve">დასახელება </t>
  </si>
  <si>
    <t>თბილისის  ქუჩა</t>
  </si>
  <si>
    <t>თბილისის ქუჩის პირველი ჩიხი</t>
  </si>
  <si>
    <t>თბილისის ქუჩის მე-2 ჩიხი</t>
  </si>
  <si>
    <t>თბილისის ქუჩის მე-4 ჩიხი</t>
  </si>
  <si>
    <t>ობიექტების ჩამონათვალი</t>
  </si>
  <si>
    <t>დასახელება და რაოდენობა-მოცულობა</t>
  </si>
  <si>
    <t>q.quTaisSi ,,safiCxias" teritoriul organos Tbilisis quCis I Cixis gzis a/betonis safariT mowyobis samuSaoebiს</t>
  </si>
  <si>
    <t>q.quTaisSi ,,safiCxias" teritoriul organos Tbilisis quCis II Cixis gzis a/betonis safariT mowyobis samuSaoebiს</t>
  </si>
  <si>
    <t>q.quTaisSi ,,safiCxias" teritoriul organos Tbilisis quCis me-IV Cixis gzis a/betonis safariT mowyobis samuSaoebiს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</si>
</sst>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₾_-;\-* #,##0\ _₾_-;_-* &quot;-&quot;\ _₾_-;_-@_-"/>
    <numFmt numFmtId="165" formatCode="_-* #,##0.00\ _₾_-;\-* #,##0.00\ _₾_-;_-* &quot;-&quot;??\ _₾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"/>
    <numFmt numFmtId="191" formatCode="0.0"/>
    <numFmt numFmtId="192" formatCode="0.00000"/>
    <numFmt numFmtId="193" formatCode="0.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00000"/>
    <numFmt numFmtId="201" formatCode="#,##0.0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#,##0_);\-#,##0"/>
  </numFmts>
  <fonts count="105">
    <font>
      <sz val="10"/>
      <name val="Arial Cyr"/>
      <family val="0"/>
    </font>
    <font>
      <sz val="10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cadNusx"/>
      <family val="0"/>
    </font>
    <font>
      <sz val="10"/>
      <name val="Arial"/>
      <family val="2"/>
    </font>
    <font>
      <sz val="12"/>
      <name val="AcadNusx"/>
      <family val="0"/>
    </font>
    <font>
      <vertAlign val="superscript"/>
      <sz val="12"/>
      <name val="AcadNusx"/>
      <family val="0"/>
    </font>
    <font>
      <b/>
      <sz val="12"/>
      <name val="AcadNusx"/>
      <family val="0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name val="Arial"/>
      <family val="2"/>
    </font>
    <font>
      <b/>
      <sz val="10"/>
      <color indexed="8"/>
      <name val="Sylfaen"/>
      <family val="1"/>
    </font>
    <font>
      <b/>
      <sz val="9"/>
      <name val="AcadNusx"/>
      <family val="0"/>
    </font>
    <font>
      <b/>
      <sz val="9"/>
      <name val="Sylfaen"/>
      <family val="1"/>
    </font>
    <font>
      <sz val="10"/>
      <name val="Times New Roman"/>
      <family val="1"/>
    </font>
    <font>
      <b/>
      <sz val="12"/>
      <name val="Sylfaen"/>
      <family val="1"/>
    </font>
    <font>
      <b/>
      <sz val="10"/>
      <name val="Sylfaen"/>
      <family val="1"/>
    </font>
    <font>
      <b/>
      <vertAlign val="superscript"/>
      <sz val="12"/>
      <name val="Sylfaen"/>
      <family val="1"/>
    </font>
    <font>
      <sz val="10"/>
      <color indexed="8"/>
      <name val="Sylfaen"/>
      <family val="1"/>
    </font>
    <font>
      <sz val="10"/>
      <color indexed="8"/>
      <name val="AcadNusx"/>
      <family val="0"/>
    </font>
    <font>
      <b/>
      <sz val="9"/>
      <name val="Arial"/>
      <family val="2"/>
    </font>
    <font>
      <sz val="10"/>
      <name val="Sylfaen"/>
      <family val="1"/>
    </font>
    <font>
      <sz val="9"/>
      <name val="AcadNusx"/>
      <family val="0"/>
    </font>
    <font>
      <sz val="9"/>
      <name val="Sylfaen"/>
      <family val="1"/>
    </font>
    <font>
      <sz val="9"/>
      <color indexed="8"/>
      <name val="Sylfaen"/>
      <family val="1"/>
    </font>
    <font>
      <sz val="9"/>
      <color indexed="8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b/>
      <sz val="9"/>
      <color indexed="8"/>
      <name val="AcadNusx"/>
      <family val="0"/>
    </font>
    <font>
      <sz val="10"/>
      <color indexed="8"/>
      <name val="Calibri"/>
      <family val="2"/>
    </font>
    <font>
      <vertAlign val="superscript"/>
      <sz val="12"/>
      <name val="Sylfaen"/>
      <family val="1"/>
    </font>
    <font>
      <b/>
      <sz val="9"/>
      <color indexed="8"/>
      <name val="Sylfaen"/>
      <family val="1"/>
    </font>
    <font>
      <b/>
      <sz val="9"/>
      <color indexed="8"/>
      <name val="Arial"/>
      <family val="2"/>
    </font>
    <font>
      <b/>
      <sz val="11"/>
      <name val="Sylfaen"/>
      <family val="1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AcadNusx"/>
      <family val="0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Sylfaen"/>
      <family val="1"/>
    </font>
    <font>
      <b/>
      <sz val="12"/>
      <color indexed="8"/>
      <name val="AcadNusx"/>
      <family val="0"/>
    </font>
    <font>
      <b/>
      <u val="single"/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AcadNusx"/>
      <family val="0"/>
    </font>
    <font>
      <b/>
      <sz val="11"/>
      <color theme="1"/>
      <name val="Arial"/>
      <family val="2"/>
    </font>
    <font>
      <b/>
      <sz val="10"/>
      <color theme="1"/>
      <name val="Sylfaen"/>
      <family val="1"/>
    </font>
    <font>
      <b/>
      <sz val="10"/>
      <color theme="1"/>
      <name val="AcadNusx"/>
      <family val="0"/>
    </font>
    <font>
      <sz val="10"/>
      <color theme="1"/>
      <name val="Sylfaen"/>
      <family val="1"/>
    </font>
    <font>
      <sz val="10"/>
      <color theme="1"/>
      <name val="AcadNusx"/>
      <family val="0"/>
    </font>
    <font>
      <b/>
      <sz val="10"/>
      <color theme="1"/>
      <name val="Calibri"/>
      <family val="2"/>
    </font>
    <font>
      <sz val="9"/>
      <color theme="1"/>
      <name val="Sylfaen"/>
      <family val="1"/>
    </font>
    <font>
      <b/>
      <sz val="9"/>
      <color theme="1"/>
      <name val="AcadNusx"/>
      <family val="0"/>
    </font>
    <font>
      <sz val="9"/>
      <color theme="1"/>
      <name val="AcadNusx"/>
      <family val="0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12"/>
      <color theme="1"/>
      <name val="AcadNusx"/>
      <family val="0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cadNusx"/>
      <family val="0"/>
    </font>
    <font>
      <b/>
      <u val="single"/>
      <sz val="12"/>
      <color theme="1"/>
      <name val="AcadNusx"/>
      <family val="0"/>
    </font>
    <font>
      <b/>
      <sz val="12"/>
      <color rgb="FF00000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81" fontId="0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5" applyNumberFormat="0" applyFill="0" applyAlignment="0" applyProtection="0"/>
    <xf numFmtId="0" fontId="81" fillId="31" borderId="0" applyNumberFormat="0" applyBorder="0" applyAlignment="0" applyProtection="0"/>
    <xf numFmtId="0" fontId="11" fillId="0" borderId="0">
      <alignment/>
      <protection/>
    </xf>
    <xf numFmtId="0" fontId="0" fillId="32" borderId="6" applyNumberFormat="0" applyFont="0" applyAlignment="0" applyProtection="0"/>
    <xf numFmtId="0" fontId="82" fillId="27" borderId="7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0" fillId="0" borderId="0">
      <alignment/>
      <protection/>
    </xf>
    <xf numFmtId="0" fontId="78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91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86" fillId="0" borderId="10" xfId="0" applyNumberFormat="1" applyFont="1" applyBorder="1" applyAlignment="1">
      <alignment horizontal="center" vertical="center"/>
    </xf>
    <xf numFmtId="191" fontId="8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91" fontId="8" fillId="0" borderId="10" xfId="0" applyNumberFormat="1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190" fontId="8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2" borderId="10" xfId="0" applyFont="1" applyFill="1" applyBorder="1" applyAlignment="1" quotePrefix="1">
      <alignment horizontal="center" vertical="top" wrapText="1"/>
    </xf>
    <xf numFmtId="0" fontId="21" fillId="0" borderId="10" xfId="0" applyFont="1" applyBorder="1" applyAlignment="1" quotePrefix="1">
      <alignment horizontal="center" vertical="top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top" wrapText="1"/>
    </xf>
    <xf numFmtId="0" fontId="22" fillId="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left" vertical="center" wrapText="1"/>
    </xf>
    <xf numFmtId="0" fontId="89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190" fontId="9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91" fillId="0" borderId="10" xfId="0" applyNumberFormat="1" applyFont="1" applyFill="1" applyBorder="1" applyAlignment="1">
      <alignment horizontal="left" vertical="center" wrapText="1"/>
    </xf>
    <xf numFmtId="0" fontId="91" fillId="0" borderId="10" xfId="0" applyNumberFormat="1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190" fontId="9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8" fillId="0" borderId="10" xfId="63" applyNumberFormat="1" applyFont="1" applyFill="1" applyBorder="1" applyAlignment="1">
      <alignment horizontal="left" vertical="center" wrapText="1"/>
      <protection/>
    </xf>
    <xf numFmtId="0" fontId="28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2" fontId="29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3" fillId="0" borderId="11" xfId="0" applyFont="1" applyBorder="1" applyAlignment="1">
      <alignment horizontal="center" vertical="center"/>
    </xf>
    <xf numFmtId="0" fontId="90" fillId="0" borderId="10" xfId="0" applyNumberFormat="1" applyFont="1" applyBorder="1" applyAlignment="1">
      <alignment wrapText="1"/>
    </xf>
    <xf numFmtId="0" fontId="30" fillId="0" borderId="10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8" fillId="33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94" fillId="0" borderId="10" xfId="0" applyNumberFormat="1" applyFont="1" applyFill="1" applyBorder="1" applyAlignment="1">
      <alignment horizontal="left" vertical="center" wrapText="1"/>
    </xf>
    <xf numFmtId="190" fontId="90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90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97" fillId="0" borderId="10" xfId="0" applyNumberFormat="1" applyFont="1" applyFill="1" applyBorder="1" applyAlignment="1">
      <alignment horizontal="left" vertical="center" wrapText="1"/>
    </xf>
    <xf numFmtId="2" fontId="90" fillId="0" borderId="10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2" fontId="63" fillId="34" borderId="10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>
      <alignment horizontal="left" vertical="center" wrapText="1"/>
    </xf>
    <xf numFmtId="0" fontId="28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49" fontId="29" fillId="35" borderId="12" xfId="0" applyNumberFormat="1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190" fontId="90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19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2" fontId="27" fillId="0" borderId="0" xfId="63" applyNumberFormat="1" applyFont="1" applyFill="1" applyBorder="1" applyAlignment="1">
      <alignment horizontal="center" vertical="center" wrapText="1"/>
      <protection/>
    </xf>
    <xf numFmtId="2" fontId="17" fillId="0" borderId="0" xfId="0" applyNumberFormat="1" applyFont="1" applyFill="1" applyBorder="1" applyAlignment="1">
      <alignment horizontal="center" vertical="center" wrapText="1"/>
    </xf>
    <xf numFmtId="0" fontId="7" fillId="0" borderId="0" xfId="63" applyFont="1" applyFill="1" applyBorder="1" applyAlignment="1">
      <alignment horizontal="left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2" fontId="11" fillId="0" borderId="0" xfId="63" applyNumberFormat="1" applyFont="1" applyFill="1" applyBorder="1" applyAlignment="1">
      <alignment horizontal="center" vertical="center" wrapText="1"/>
      <protection/>
    </xf>
    <xf numFmtId="190" fontId="17" fillId="0" borderId="0" xfId="42" applyNumberFormat="1" applyFont="1" applyFill="1" applyBorder="1" applyAlignment="1">
      <alignment horizontal="center" vertical="center" wrapText="1"/>
      <protection/>
    </xf>
    <xf numFmtId="2" fontId="17" fillId="0" borderId="0" xfId="4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2" fontId="90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89" fillId="0" borderId="0" xfId="0" applyNumberFormat="1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8" fillId="0" borderId="0" xfId="0" applyNumberFormat="1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2" borderId="10" xfId="0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7" fillId="0" borderId="14" xfId="0" applyFont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9" fillId="36" borderId="14" xfId="0" applyFont="1" applyFill="1" applyBorder="1" applyAlignment="1">
      <alignment horizontal="center" vertical="center"/>
    </xf>
    <xf numFmtId="0" fontId="99" fillId="36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3" fillId="36" borderId="0" xfId="0" applyFont="1" applyFill="1" applyBorder="1" applyAlignment="1">
      <alignment horizontal="center" vertical="center"/>
    </xf>
    <xf numFmtId="0" fontId="103" fillId="36" borderId="14" xfId="0" applyFont="1" applyFill="1" applyBorder="1" applyAlignment="1">
      <alignment horizontal="center" vertical="center"/>
    </xf>
    <xf numFmtId="0" fontId="103" fillId="36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7" fillId="0" borderId="17" xfId="0" applyFont="1" applyBorder="1" applyAlignment="1">
      <alignment horizontal="left" vertical="center" wrapText="1"/>
    </xf>
    <xf numFmtId="0" fontId="87" fillId="0" borderId="18" xfId="0" applyFont="1" applyBorder="1" applyAlignment="1">
      <alignment horizontal="left" vertical="center" wrapText="1"/>
    </xf>
    <xf numFmtId="0" fontId="104" fillId="0" borderId="0" xfId="0" applyFont="1" applyAlignment="1">
      <alignment horizontal="center" vertical="center" wrapText="1"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103" fillId="36" borderId="19" xfId="0" applyFont="1" applyFill="1" applyBorder="1" applyAlignment="1">
      <alignment horizontal="center" vertical="center"/>
    </xf>
    <xf numFmtId="0" fontId="103" fillId="36" borderId="20" xfId="0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02" fillId="0" borderId="14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rmal 4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სათაური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TSULOBITI%20%20%20UWY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kaluri (2)"/>
    </sheetNames>
    <sheetDataSet>
      <sheetData sheetId="0">
        <row r="18">
          <cell r="A18" t="str">
            <v>Tavi III sagzao samosis mowyobis samuSaoebi quCebis mierTebebze (tipi 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7" sqref="A7:IV7"/>
    </sheetView>
  </sheetViews>
  <sheetFormatPr defaultColWidth="9.00390625" defaultRowHeight="12.75"/>
  <cols>
    <col min="1" max="1" width="9.125" style="144" customWidth="1"/>
    <col min="2" max="2" width="60.375" style="144" customWidth="1"/>
    <col min="3" max="16384" width="9.125" style="144" customWidth="1"/>
  </cols>
  <sheetData>
    <row r="1" spans="1:2" ht="36.75" customHeight="1">
      <c r="A1" s="147" t="s">
        <v>186</v>
      </c>
      <c r="B1" s="147"/>
    </row>
    <row r="2" spans="1:2" ht="46.5" customHeight="1">
      <c r="A2" s="145" t="s">
        <v>180</v>
      </c>
      <c r="B2" s="146" t="s">
        <v>181</v>
      </c>
    </row>
    <row r="3" spans="1:2" ht="45" customHeight="1">
      <c r="A3" s="146">
        <v>1</v>
      </c>
      <c r="B3" s="146" t="s">
        <v>182</v>
      </c>
    </row>
    <row r="4" spans="1:2" ht="45" customHeight="1">
      <c r="A4" s="146">
        <v>2</v>
      </c>
      <c r="B4" s="146" t="s">
        <v>183</v>
      </c>
    </row>
    <row r="5" spans="1:2" ht="45" customHeight="1">
      <c r="A5" s="146">
        <v>3</v>
      </c>
      <c r="B5" s="146" t="s">
        <v>184</v>
      </c>
    </row>
    <row r="6" spans="1:2" ht="45" customHeight="1">
      <c r="A6" s="146">
        <v>4</v>
      </c>
      <c r="B6" s="146" t="s">
        <v>185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9"/>
  <sheetViews>
    <sheetView zoomScalePageLayoutView="0" workbookViewId="0" topLeftCell="A1">
      <selection activeCell="A141" sqref="A141:IV141"/>
    </sheetView>
  </sheetViews>
  <sheetFormatPr defaultColWidth="9.00390625" defaultRowHeight="12.75"/>
  <cols>
    <col min="1" max="1" width="3.75390625" style="0" customWidth="1"/>
    <col min="2" max="2" width="60.75390625" style="0" customWidth="1"/>
    <col min="3" max="3" width="7.75390625" style="0" customWidth="1"/>
    <col min="4" max="4" width="9.25390625" style="0" customWidth="1"/>
    <col min="5" max="5" width="10.375" style="26" bestFit="1" customWidth="1"/>
  </cols>
  <sheetData>
    <row r="1" ht="12.75">
      <c r="A1" t="s">
        <v>61</v>
      </c>
    </row>
    <row r="2" spans="1:5" ht="36.75" customHeight="1">
      <c r="A2" s="148" t="s">
        <v>62</v>
      </c>
      <c r="B2" s="149"/>
      <c r="C2" s="149"/>
      <c r="D2" s="149"/>
      <c r="E2" s="149"/>
    </row>
    <row r="3" spans="1:5" ht="16.5" customHeight="1">
      <c r="A3" s="150" t="s">
        <v>187</v>
      </c>
      <c r="B3" s="151"/>
      <c r="C3" s="151"/>
      <c r="D3" s="151"/>
      <c r="E3" s="151"/>
    </row>
    <row r="6" spans="1:5" ht="24.75" customHeight="1">
      <c r="A6" s="152" t="s">
        <v>0</v>
      </c>
      <c r="B6" s="153" t="s">
        <v>63</v>
      </c>
      <c r="C6" s="153" t="s">
        <v>64</v>
      </c>
      <c r="D6" s="154"/>
      <c r="E6" s="153" t="s">
        <v>65</v>
      </c>
    </row>
    <row r="7" spans="1:5" ht="12.75">
      <c r="A7" s="152"/>
      <c r="B7" s="152"/>
      <c r="C7" s="152"/>
      <c r="D7" s="155"/>
      <c r="E7" s="152"/>
    </row>
    <row r="8" spans="1:5" ht="12.75">
      <c r="A8" s="27">
        <v>1</v>
      </c>
      <c r="B8" s="27">
        <v>3</v>
      </c>
      <c r="C8" s="27">
        <v>4</v>
      </c>
      <c r="D8" s="27"/>
      <c r="E8" s="27">
        <v>6</v>
      </c>
    </row>
    <row r="9" spans="1:5" ht="12.75">
      <c r="A9" s="28"/>
      <c r="B9" s="29"/>
      <c r="C9" s="28"/>
      <c r="D9" s="28"/>
      <c r="E9" s="30"/>
    </row>
    <row r="10" spans="1:5" ht="18">
      <c r="A10" s="27"/>
      <c r="B10" s="31" t="s">
        <v>66</v>
      </c>
      <c r="C10" s="27"/>
      <c r="D10" s="27"/>
      <c r="E10" s="27"/>
    </row>
    <row r="11" spans="1:5" ht="43.5">
      <c r="A11" s="32">
        <v>1</v>
      </c>
      <c r="B11" s="33" t="s">
        <v>67</v>
      </c>
      <c r="C11" s="34" t="s">
        <v>68</v>
      </c>
      <c r="D11" s="11"/>
      <c r="E11" s="35">
        <v>5500</v>
      </c>
    </row>
    <row r="12" spans="1:5" ht="43.5">
      <c r="A12" s="32">
        <v>2</v>
      </c>
      <c r="B12" s="33" t="s">
        <v>69</v>
      </c>
      <c r="C12" s="34" t="s">
        <v>68</v>
      </c>
      <c r="D12" s="11"/>
      <c r="E12" s="35">
        <v>4000</v>
      </c>
    </row>
    <row r="13" spans="1:5" ht="30">
      <c r="A13" s="36">
        <v>3</v>
      </c>
      <c r="B13" s="33" t="s">
        <v>70</v>
      </c>
      <c r="C13" s="37" t="s">
        <v>42</v>
      </c>
      <c r="D13" s="38"/>
      <c r="E13" s="35">
        <v>45</v>
      </c>
    </row>
    <row r="14" spans="1:5" ht="15">
      <c r="A14" s="39">
        <v>4</v>
      </c>
      <c r="B14" s="33" t="s">
        <v>71</v>
      </c>
      <c r="C14" s="34" t="s">
        <v>72</v>
      </c>
      <c r="D14" s="11"/>
      <c r="E14" s="35">
        <v>1400</v>
      </c>
    </row>
    <row r="15" spans="1:5" ht="45">
      <c r="A15" s="40">
        <v>5</v>
      </c>
      <c r="B15" s="41" t="s">
        <v>73</v>
      </c>
      <c r="C15" s="42" t="s">
        <v>74</v>
      </c>
      <c r="D15" s="43"/>
      <c r="E15" s="44">
        <v>494</v>
      </c>
    </row>
    <row r="16" spans="1:5" ht="15">
      <c r="A16" s="156">
        <v>6</v>
      </c>
      <c r="B16" s="33" t="s">
        <v>75</v>
      </c>
      <c r="C16" s="42" t="s">
        <v>42</v>
      </c>
      <c r="D16" s="11"/>
      <c r="E16" s="45">
        <v>119</v>
      </c>
    </row>
    <row r="17" spans="1:5" ht="15" customHeight="1" hidden="1">
      <c r="A17" s="156"/>
      <c r="B17" s="46" t="s">
        <v>76</v>
      </c>
      <c r="C17" s="47" t="s">
        <v>77</v>
      </c>
      <c r="D17" s="48">
        <v>0.216</v>
      </c>
      <c r="E17" s="49">
        <f>D17*E16</f>
        <v>25.704</v>
      </c>
    </row>
    <row r="18" spans="1:5" ht="15">
      <c r="A18" s="156">
        <v>7</v>
      </c>
      <c r="B18" s="50" t="s">
        <v>78</v>
      </c>
      <c r="C18" s="34" t="s">
        <v>79</v>
      </c>
      <c r="D18" s="4">
        <v>1.65</v>
      </c>
      <c r="E18" s="45">
        <v>1414.35</v>
      </c>
    </row>
    <row r="19" spans="1:5" ht="15" customHeight="1" hidden="1">
      <c r="A19" s="156"/>
      <c r="B19" s="51" t="s">
        <v>80</v>
      </c>
      <c r="C19" s="52" t="s">
        <v>81</v>
      </c>
      <c r="D19" s="53">
        <v>0.83</v>
      </c>
      <c r="E19" s="54">
        <f>D19*E18</f>
        <v>1173.91</v>
      </c>
    </row>
    <row r="20" spans="1:5" ht="15" customHeight="1" hidden="1">
      <c r="A20" s="156"/>
      <c r="B20" s="51" t="s">
        <v>82</v>
      </c>
      <c r="C20" s="52" t="s">
        <v>83</v>
      </c>
      <c r="D20" s="53">
        <v>1</v>
      </c>
      <c r="E20" s="54">
        <f>D20*E18</f>
        <v>1414.35</v>
      </c>
    </row>
    <row r="21" spans="1:5" ht="18">
      <c r="A21" s="56"/>
      <c r="B21" s="31" t="s">
        <v>84</v>
      </c>
      <c r="C21" s="57"/>
      <c r="D21" s="57"/>
      <c r="E21" s="58"/>
    </row>
    <row r="22" spans="1:5" ht="13.5">
      <c r="A22" s="59"/>
      <c r="C22" s="60"/>
      <c r="D22" s="60"/>
      <c r="E22" s="35"/>
    </row>
    <row r="23" spans="1:5" ht="45">
      <c r="A23" s="157">
        <v>1</v>
      </c>
      <c r="B23" s="61" t="s">
        <v>85</v>
      </c>
      <c r="C23" s="34" t="s">
        <v>68</v>
      </c>
      <c r="D23" s="11"/>
      <c r="E23" s="35">
        <v>1200</v>
      </c>
    </row>
    <row r="24" spans="1:5" ht="15" customHeight="1" hidden="1">
      <c r="A24" s="158"/>
      <c r="B24" s="62" t="s">
        <v>86</v>
      </c>
      <c r="C24" s="63" t="s">
        <v>81</v>
      </c>
      <c r="D24" s="4">
        <v>0.0246</v>
      </c>
      <c r="E24" s="64">
        <f>D24*E23</f>
        <v>29.52</v>
      </c>
    </row>
    <row r="25" spans="1:5" ht="15" customHeight="1" hidden="1">
      <c r="A25" s="158"/>
      <c r="B25" s="62" t="s">
        <v>87</v>
      </c>
      <c r="C25" s="63" t="s">
        <v>88</v>
      </c>
      <c r="D25" s="4">
        <v>0.0062</v>
      </c>
      <c r="E25" s="64">
        <f>D25*E23</f>
        <v>7.44</v>
      </c>
    </row>
    <row r="26" spans="1:5" ht="15" customHeight="1" hidden="1">
      <c r="A26" s="158"/>
      <c r="B26" s="62" t="s">
        <v>89</v>
      </c>
      <c r="C26" s="63" t="s">
        <v>88</v>
      </c>
      <c r="D26" s="4">
        <v>0.00454</v>
      </c>
      <c r="E26" s="64">
        <f>D26*E23</f>
        <v>5.45</v>
      </c>
    </row>
    <row r="27" spans="1:5" ht="15" customHeight="1" hidden="1">
      <c r="A27" s="158"/>
      <c r="B27" s="62" t="s">
        <v>90</v>
      </c>
      <c r="C27" s="63" t="s">
        <v>88</v>
      </c>
      <c r="D27" s="4">
        <v>0.00148</v>
      </c>
      <c r="E27" s="64">
        <f>D27*E23</f>
        <v>1.78</v>
      </c>
    </row>
    <row r="28" spans="1:5" ht="15" customHeight="1" hidden="1">
      <c r="A28" s="158"/>
      <c r="B28" s="62" t="s">
        <v>91</v>
      </c>
      <c r="C28" s="63" t="s">
        <v>42</v>
      </c>
      <c r="D28" s="4">
        <v>0.04</v>
      </c>
      <c r="E28" s="64">
        <f>D28*E23</f>
        <v>48</v>
      </c>
    </row>
    <row r="29" spans="1:5" ht="15" customHeight="1" hidden="1">
      <c r="A29" s="159"/>
      <c r="B29" s="62" t="s">
        <v>92</v>
      </c>
      <c r="C29" s="63" t="s">
        <v>42</v>
      </c>
      <c r="D29" s="4">
        <v>0.011</v>
      </c>
      <c r="E29" s="64">
        <f>D29*E23</f>
        <v>13.2</v>
      </c>
    </row>
    <row r="30" spans="1:5" ht="45">
      <c r="A30" s="160">
        <v>2</v>
      </c>
      <c r="B30" s="33" t="s">
        <v>93</v>
      </c>
      <c r="C30" s="34" t="s">
        <v>68</v>
      </c>
      <c r="D30" s="11"/>
      <c r="E30" s="35">
        <v>1200</v>
      </c>
    </row>
    <row r="31" spans="1:5" ht="15" customHeight="1" hidden="1">
      <c r="A31" s="160"/>
      <c r="B31" s="66" t="s">
        <v>94</v>
      </c>
      <c r="C31" s="63" t="s">
        <v>81</v>
      </c>
      <c r="D31" s="4">
        <v>0.03764</v>
      </c>
      <c r="E31" s="64">
        <f>D31*E30</f>
        <v>45.17</v>
      </c>
    </row>
    <row r="32" spans="1:5" ht="15" customHeight="1" hidden="1">
      <c r="A32" s="160"/>
      <c r="B32" s="66" t="s">
        <v>95</v>
      </c>
      <c r="C32" s="63" t="s">
        <v>88</v>
      </c>
      <c r="D32" s="4">
        <v>0.00302</v>
      </c>
      <c r="E32" s="64">
        <f>E30*D32</f>
        <v>3.62</v>
      </c>
    </row>
    <row r="33" spans="1:5" ht="15" customHeight="1" hidden="1">
      <c r="A33" s="160"/>
      <c r="B33" s="66" t="s">
        <v>96</v>
      </c>
      <c r="C33" s="63" t="s">
        <v>88</v>
      </c>
      <c r="D33" s="4">
        <v>0.0037</v>
      </c>
      <c r="E33" s="64">
        <f>E30*D33</f>
        <v>4.44</v>
      </c>
    </row>
    <row r="34" spans="1:5" ht="15" customHeight="1" hidden="1">
      <c r="A34" s="160"/>
      <c r="B34" s="66" t="s">
        <v>97</v>
      </c>
      <c r="C34" s="63" t="s">
        <v>88</v>
      </c>
      <c r="D34" s="4">
        <v>0.0111</v>
      </c>
      <c r="E34" s="64">
        <f>E30*D34</f>
        <v>13.32</v>
      </c>
    </row>
    <row r="35" spans="1:5" ht="15" customHeight="1" hidden="1">
      <c r="A35" s="160"/>
      <c r="B35" s="66" t="s">
        <v>98</v>
      </c>
      <c r="C35" s="63" t="s">
        <v>83</v>
      </c>
      <c r="D35" s="4">
        <v>0.0023</v>
      </c>
      <c r="E35" s="64">
        <f>E30*D35</f>
        <v>2.76</v>
      </c>
    </row>
    <row r="36" spans="1:5" ht="15" customHeight="1" hidden="1">
      <c r="A36" s="160"/>
      <c r="B36" s="66" t="s">
        <v>99</v>
      </c>
      <c r="C36" s="63" t="s">
        <v>100</v>
      </c>
      <c r="D36" s="4">
        <v>0.128</v>
      </c>
      <c r="E36" s="64">
        <f>D36*E30</f>
        <v>153.6</v>
      </c>
    </row>
    <row r="37" spans="1:5" ht="15" customHeight="1" hidden="1">
      <c r="A37" s="160"/>
      <c r="B37" s="66" t="s">
        <v>101</v>
      </c>
      <c r="C37" s="63" t="s">
        <v>83</v>
      </c>
      <c r="D37" s="4">
        <v>0.0149</v>
      </c>
      <c r="E37" s="64">
        <f>D37*E30</f>
        <v>17.88</v>
      </c>
    </row>
    <row r="38" spans="1:5" ht="15">
      <c r="A38" s="67">
        <v>3</v>
      </c>
      <c r="B38" s="68" t="s">
        <v>102</v>
      </c>
      <c r="C38" s="34" t="s">
        <v>103</v>
      </c>
      <c r="D38" s="11"/>
      <c r="E38" s="35">
        <v>1700</v>
      </c>
    </row>
    <row r="39" spans="1:5" ht="15">
      <c r="A39" s="65">
        <v>5</v>
      </c>
      <c r="B39" s="33" t="s">
        <v>104</v>
      </c>
      <c r="C39" s="34" t="s">
        <v>40</v>
      </c>
      <c r="D39" s="25">
        <v>0.6</v>
      </c>
      <c r="E39" s="69">
        <v>3.3</v>
      </c>
    </row>
    <row r="40" spans="1:5" ht="45">
      <c r="A40" s="160">
        <v>6</v>
      </c>
      <c r="B40" s="33" t="s">
        <v>105</v>
      </c>
      <c r="C40" s="34" t="s">
        <v>68</v>
      </c>
      <c r="D40" s="11"/>
      <c r="E40" s="35">
        <v>5500</v>
      </c>
    </row>
    <row r="41" spans="1:5" ht="15" customHeight="1" hidden="1">
      <c r="A41" s="160"/>
      <c r="B41" s="66" t="s">
        <v>94</v>
      </c>
      <c r="C41" s="63" t="s">
        <v>81</v>
      </c>
      <c r="D41" s="4">
        <v>0.03764</v>
      </c>
      <c r="E41" s="64">
        <f>D41*E40</f>
        <v>207.02</v>
      </c>
    </row>
    <row r="42" spans="1:5" ht="15" customHeight="1" hidden="1">
      <c r="A42" s="160"/>
      <c r="B42" s="66" t="s">
        <v>95</v>
      </c>
      <c r="C42" s="63" t="s">
        <v>88</v>
      </c>
      <c r="D42" s="4">
        <v>0.00302</v>
      </c>
      <c r="E42" s="64">
        <f>E40*D42</f>
        <v>16.61</v>
      </c>
    </row>
    <row r="43" spans="1:5" ht="15" customHeight="1" hidden="1">
      <c r="A43" s="160"/>
      <c r="B43" s="66" t="s">
        <v>96</v>
      </c>
      <c r="C43" s="63" t="s">
        <v>88</v>
      </c>
      <c r="D43" s="4">
        <v>0.0037</v>
      </c>
      <c r="E43" s="64">
        <f>E40*D43</f>
        <v>20.35</v>
      </c>
    </row>
    <row r="44" spans="1:5" ht="15" customHeight="1" hidden="1">
      <c r="A44" s="160"/>
      <c r="B44" s="66" t="s">
        <v>97</v>
      </c>
      <c r="C44" s="63" t="s">
        <v>88</v>
      </c>
      <c r="D44" s="4">
        <v>0.0111</v>
      </c>
      <c r="E44" s="64">
        <f>E40*D44</f>
        <v>61.05</v>
      </c>
    </row>
    <row r="45" spans="1:5" ht="15" customHeight="1" hidden="1">
      <c r="A45" s="160"/>
      <c r="B45" s="66" t="s">
        <v>98</v>
      </c>
      <c r="C45" s="63" t="s">
        <v>83</v>
      </c>
      <c r="D45" s="4">
        <v>0.0023</v>
      </c>
      <c r="E45" s="64">
        <f>E40*D45</f>
        <v>12.65</v>
      </c>
    </row>
    <row r="46" spans="1:5" ht="15" customHeight="1" hidden="1">
      <c r="A46" s="160"/>
      <c r="B46" s="66" t="s">
        <v>99</v>
      </c>
      <c r="C46" s="63" t="s">
        <v>100</v>
      </c>
      <c r="D46" s="4">
        <v>0.128</v>
      </c>
      <c r="E46" s="64">
        <f>D46*E40</f>
        <v>704</v>
      </c>
    </row>
    <row r="47" spans="1:5" ht="15" customHeight="1" hidden="1">
      <c r="A47" s="160"/>
      <c r="B47" s="66" t="s">
        <v>101</v>
      </c>
      <c r="C47" s="63" t="s">
        <v>83</v>
      </c>
      <c r="D47" s="4">
        <v>0.0149</v>
      </c>
      <c r="E47" s="64">
        <f>D47*E40</f>
        <v>81.95</v>
      </c>
    </row>
    <row r="48" spans="1:5" ht="15">
      <c r="A48" s="65">
        <v>7</v>
      </c>
      <c r="B48" s="33" t="s">
        <v>104</v>
      </c>
      <c r="C48" s="34" t="s">
        <v>40</v>
      </c>
      <c r="D48" s="25">
        <v>0.3</v>
      </c>
      <c r="E48" s="69">
        <v>2.85</v>
      </c>
    </row>
    <row r="49" spans="1:5" ht="45">
      <c r="A49" s="161">
        <v>8</v>
      </c>
      <c r="B49" s="33" t="s">
        <v>106</v>
      </c>
      <c r="C49" s="34" t="s">
        <v>68</v>
      </c>
      <c r="D49" s="11"/>
      <c r="E49" s="35">
        <v>9500</v>
      </c>
    </row>
    <row r="50" spans="1:5" ht="15" customHeight="1" hidden="1">
      <c r="A50" s="161"/>
      <c r="B50" s="66" t="s">
        <v>94</v>
      </c>
      <c r="C50" s="63" t="s">
        <v>81</v>
      </c>
      <c r="D50" s="4">
        <v>0.0375</v>
      </c>
      <c r="E50" s="64">
        <f>D50*E49</f>
        <v>356.25</v>
      </c>
    </row>
    <row r="51" spans="1:5" ht="15" customHeight="1" hidden="1">
      <c r="A51" s="161"/>
      <c r="B51" s="66" t="s">
        <v>95</v>
      </c>
      <c r="C51" s="63" t="s">
        <v>88</v>
      </c>
      <c r="D51" s="4">
        <v>0.00302</v>
      </c>
      <c r="E51" s="64">
        <f>E49*D51</f>
        <v>28.69</v>
      </c>
    </row>
    <row r="52" spans="1:5" ht="15" customHeight="1" hidden="1">
      <c r="A52" s="161"/>
      <c r="B52" s="66" t="s">
        <v>96</v>
      </c>
      <c r="C52" s="63" t="s">
        <v>88</v>
      </c>
      <c r="D52" s="4">
        <v>0.0037</v>
      </c>
      <c r="E52" s="64">
        <f>E49*D52</f>
        <v>35.15</v>
      </c>
    </row>
    <row r="53" spans="1:5" ht="15" customHeight="1" hidden="1">
      <c r="A53" s="161"/>
      <c r="B53" s="66" t="s">
        <v>97</v>
      </c>
      <c r="C53" s="63" t="s">
        <v>88</v>
      </c>
      <c r="D53" s="4">
        <v>0.0111</v>
      </c>
      <c r="E53" s="64">
        <f>E49*D53</f>
        <v>105.45</v>
      </c>
    </row>
    <row r="54" spans="1:5" ht="15" customHeight="1" hidden="1">
      <c r="A54" s="161"/>
      <c r="B54" s="66" t="s">
        <v>98</v>
      </c>
      <c r="C54" s="63" t="s">
        <v>83</v>
      </c>
      <c r="D54" s="4">
        <v>0.0023</v>
      </c>
      <c r="E54" s="64">
        <f>E49*D54</f>
        <v>21.85</v>
      </c>
    </row>
    <row r="55" spans="1:5" ht="15" customHeight="1" hidden="1">
      <c r="A55" s="161"/>
      <c r="B55" s="66" t="s">
        <v>99</v>
      </c>
      <c r="C55" s="63" t="s">
        <v>100</v>
      </c>
      <c r="D55" s="4">
        <v>0.0977</v>
      </c>
      <c r="E55" s="64">
        <f>D55*E49</f>
        <v>928.15</v>
      </c>
    </row>
    <row r="56" spans="1:5" ht="15" customHeight="1" hidden="1">
      <c r="A56" s="161"/>
      <c r="B56" s="66" t="s">
        <v>101</v>
      </c>
      <c r="C56" s="63" t="s">
        <v>83</v>
      </c>
      <c r="D56" s="4">
        <v>0.0145</v>
      </c>
      <c r="E56" s="64">
        <f>D56*E49</f>
        <v>137.75</v>
      </c>
    </row>
    <row r="57" spans="1:5" ht="18">
      <c r="A57" s="74"/>
      <c r="B57" s="31" t="s">
        <v>107</v>
      </c>
      <c r="C57" s="57"/>
      <c r="D57" s="57"/>
      <c r="E57" s="75"/>
    </row>
    <row r="58" spans="1:5" ht="30">
      <c r="A58" s="157">
        <v>1</v>
      </c>
      <c r="B58" s="76" t="s">
        <v>108</v>
      </c>
      <c r="C58" s="34" t="s">
        <v>68</v>
      </c>
      <c r="D58" s="11"/>
      <c r="E58" s="35">
        <v>3000</v>
      </c>
    </row>
    <row r="59" spans="1:5" ht="15" customHeight="1" hidden="1">
      <c r="A59" s="158"/>
      <c r="B59" s="62" t="s">
        <v>86</v>
      </c>
      <c r="C59" s="63" t="s">
        <v>81</v>
      </c>
      <c r="D59" s="4">
        <v>0.0246</v>
      </c>
      <c r="E59" s="64">
        <f>D59*E58</f>
        <v>73.8</v>
      </c>
    </row>
    <row r="60" spans="1:5" ht="15" customHeight="1" hidden="1">
      <c r="A60" s="158"/>
      <c r="B60" s="62"/>
      <c r="C60" s="63"/>
      <c r="D60" s="4"/>
      <c r="E60" s="64"/>
    </row>
    <row r="61" spans="1:5" ht="15" customHeight="1" hidden="1">
      <c r="A61" s="158"/>
      <c r="B61" s="77"/>
      <c r="C61" s="4"/>
      <c r="D61" s="4">
        <v>0.00041</v>
      </c>
      <c r="E61" s="64"/>
    </row>
    <row r="62" spans="1:5" ht="15" customHeight="1" hidden="1">
      <c r="A62" s="158"/>
      <c r="B62" s="62" t="s">
        <v>109</v>
      </c>
      <c r="C62" s="63" t="s">
        <v>88</v>
      </c>
      <c r="D62" s="4">
        <v>0.0062</v>
      </c>
      <c r="E62" s="64">
        <f>D62*E58</f>
        <v>18.6</v>
      </c>
    </row>
    <row r="63" spans="1:5" ht="15" customHeight="1" hidden="1">
      <c r="A63" s="158"/>
      <c r="B63" s="62"/>
      <c r="C63" s="63"/>
      <c r="D63" s="4"/>
      <c r="E63" s="64"/>
    </row>
    <row r="64" spans="1:5" ht="15" customHeight="1" hidden="1">
      <c r="A64" s="158"/>
      <c r="B64" s="62" t="s">
        <v>90</v>
      </c>
      <c r="C64" s="63" t="s">
        <v>88</v>
      </c>
      <c r="D64" s="4">
        <v>0.00148</v>
      </c>
      <c r="E64" s="64">
        <f>D64*E58</f>
        <v>4.44</v>
      </c>
    </row>
    <row r="65" spans="1:5" ht="15" customHeight="1" hidden="1">
      <c r="A65" s="158"/>
      <c r="B65" s="62" t="s">
        <v>91</v>
      </c>
      <c r="C65" s="63" t="s">
        <v>42</v>
      </c>
      <c r="D65" s="4">
        <v>0.04</v>
      </c>
      <c r="E65" s="64">
        <f>D65*E58</f>
        <v>120</v>
      </c>
    </row>
    <row r="66" spans="1:5" ht="15" customHeight="1" hidden="1">
      <c r="A66" s="159"/>
      <c r="B66" s="62" t="s">
        <v>92</v>
      </c>
      <c r="C66" s="63" t="s">
        <v>42</v>
      </c>
      <c r="D66" s="4">
        <v>0.011</v>
      </c>
      <c r="E66" s="64">
        <f>D66*E58</f>
        <v>33</v>
      </c>
    </row>
    <row r="67" spans="1:5" ht="30">
      <c r="A67" s="70">
        <v>2</v>
      </c>
      <c r="B67" s="33" t="s">
        <v>110</v>
      </c>
      <c r="C67" s="34" t="s">
        <v>68</v>
      </c>
      <c r="D67" s="11"/>
      <c r="E67" s="35">
        <v>3000</v>
      </c>
    </row>
    <row r="68" spans="1:5" ht="15">
      <c r="A68" s="71"/>
      <c r="B68" s="72" t="s">
        <v>111</v>
      </c>
      <c r="C68" s="55"/>
      <c r="D68" s="55"/>
      <c r="E68" s="73"/>
    </row>
    <row r="69" spans="1:5" ht="18">
      <c r="A69" s="74"/>
      <c r="B69" s="31" t="s">
        <v>112</v>
      </c>
      <c r="C69" s="57"/>
      <c r="D69" s="57"/>
      <c r="E69" s="75"/>
    </row>
    <row r="70" spans="1:5" ht="19.5">
      <c r="A70" s="162">
        <v>1</v>
      </c>
      <c r="B70" s="41" t="s">
        <v>113</v>
      </c>
      <c r="C70" s="42" t="s">
        <v>74</v>
      </c>
      <c r="D70" s="48">
        <v>0</v>
      </c>
      <c r="E70" s="44">
        <v>600</v>
      </c>
    </row>
    <row r="71" spans="1:5" ht="15" customHeight="1" hidden="1">
      <c r="A71" s="162"/>
      <c r="B71" s="78" t="s">
        <v>114</v>
      </c>
      <c r="C71" s="47" t="s">
        <v>77</v>
      </c>
      <c r="D71" s="48">
        <f>0.677</f>
        <v>0.677</v>
      </c>
      <c r="E71" s="49">
        <f>D71*E70</f>
        <v>406.2</v>
      </c>
    </row>
    <row r="72" spans="1:5" ht="15" customHeight="1" hidden="1">
      <c r="A72" s="162"/>
      <c r="B72" s="78" t="s">
        <v>115</v>
      </c>
      <c r="C72" s="47" t="s">
        <v>116</v>
      </c>
      <c r="D72" s="48">
        <f>0.0578</f>
        <v>0.0578</v>
      </c>
      <c r="E72" s="49">
        <f>D72*E70</f>
        <v>34.68</v>
      </c>
    </row>
    <row r="73" spans="1:5" ht="15" customHeight="1" hidden="1">
      <c r="A73" s="162"/>
      <c r="B73" s="78" t="s">
        <v>117</v>
      </c>
      <c r="C73" s="47" t="s">
        <v>83</v>
      </c>
      <c r="D73" s="48">
        <v>0.00282</v>
      </c>
      <c r="E73" s="49">
        <f>D73*E70</f>
        <v>1.692</v>
      </c>
    </row>
    <row r="74" spans="1:5" ht="15">
      <c r="A74" s="163">
        <v>2</v>
      </c>
      <c r="B74" s="41" t="s">
        <v>118</v>
      </c>
      <c r="C74" s="42" t="s">
        <v>42</v>
      </c>
      <c r="D74" s="43">
        <v>0</v>
      </c>
      <c r="E74" s="79">
        <f>E70*0.1</f>
        <v>60</v>
      </c>
    </row>
    <row r="75" spans="1:5" ht="15">
      <c r="A75" s="164"/>
      <c r="B75" s="46" t="s">
        <v>76</v>
      </c>
      <c r="C75" s="47" t="s">
        <v>77</v>
      </c>
      <c r="D75" s="48">
        <v>0.216</v>
      </c>
      <c r="E75" s="49">
        <f>D75*E74</f>
        <v>12.96</v>
      </c>
    </row>
    <row r="76" spans="1:5" ht="27">
      <c r="A76" s="163">
        <v>4</v>
      </c>
      <c r="B76" s="80" t="s">
        <v>119</v>
      </c>
      <c r="C76" s="43" t="s">
        <v>120</v>
      </c>
      <c r="D76" s="43"/>
      <c r="E76" s="44">
        <v>30</v>
      </c>
    </row>
    <row r="77" spans="1:5" ht="15" customHeight="1" hidden="1">
      <c r="A77" s="165"/>
      <c r="B77" s="81" t="s">
        <v>121</v>
      </c>
      <c r="C77" s="48" t="s">
        <v>122</v>
      </c>
      <c r="D77" s="48">
        <v>0.15</v>
      </c>
      <c r="E77" s="49">
        <f>D77*E76</f>
        <v>4.5</v>
      </c>
    </row>
    <row r="78" spans="1:5" ht="15.75" customHeight="1" hidden="1">
      <c r="A78" s="165"/>
      <c r="B78" s="81" t="s">
        <v>123</v>
      </c>
      <c r="C78" s="48" t="s">
        <v>124</v>
      </c>
      <c r="D78" s="48">
        <v>1.2</v>
      </c>
      <c r="E78" s="49">
        <f>D78*E76</f>
        <v>36</v>
      </c>
    </row>
    <row r="79" spans="1:5" ht="15" customHeight="1" hidden="1">
      <c r="A79" s="164"/>
      <c r="B79" s="81" t="s">
        <v>125</v>
      </c>
      <c r="C79" s="48" t="s">
        <v>126</v>
      </c>
      <c r="D79" s="48">
        <v>1.85</v>
      </c>
      <c r="E79" s="49">
        <f>D79*E78</f>
        <v>66.6</v>
      </c>
    </row>
    <row r="80" spans="1:5" ht="15.75" customHeight="1">
      <c r="A80" s="166">
        <v>5</v>
      </c>
      <c r="B80" s="80" t="s">
        <v>127</v>
      </c>
      <c r="C80" s="43" t="s">
        <v>120</v>
      </c>
      <c r="D80" s="43"/>
      <c r="E80" s="44">
        <v>35</v>
      </c>
    </row>
    <row r="81" spans="1:5" ht="15" customHeight="1" hidden="1">
      <c r="A81" s="167"/>
      <c r="B81" s="81" t="s">
        <v>121</v>
      </c>
      <c r="C81" s="48" t="s">
        <v>122</v>
      </c>
      <c r="D81" s="48">
        <v>4.35</v>
      </c>
      <c r="E81" s="49">
        <f>D81*E80</f>
        <v>152.25</v>
      </c>
    </row>
    <row r="82" spans="1:5" ht="15" customHeight="1" hidden="1">
      <c r="A82" s="167"/>
      <c r="B82" s="82" t="s">
        <v>128</v>
      </c>
      <c r="C82" s="48" t="s">
        <v>129</v>
      </c>
      <c r="D82" s="48">
        <v>1.2</v>
      </c>
      <c r="E82" s="49">
        <f>D82*E80</f>
        <v>42</v>
      </c>
    </row>
    <row r="83" spans="1:5" ht="15.75" customHeight="1" hidden="1">
      <c r="A83" s="167"/>
      <c r="B83" s="82" t="s">
        <v>130</v>
      </c>
      <c r="C83" s="48" t="s">
        <v>124</v>
      </c>
      <c r="D83" s="48">
        <v>1.02</v>
      </c>
      <c r="E83" s="49">
        <f>D83*E80</f>
        <v>35.7</v>
      </c>
    </row>
    <row r="84" spans="1:5" ht="15.75" customHeight="1" hidden="1">
      <c r="A84" s="168"/>
      <c r="B84" s="81" t="s">
        <v>131</v>
      </c>
      <c r="C84" s="48" t="s">
        <v>124</v>
      </c>
      <c r="D84" s="48">
        <v>0.28</v>
      </c>
      <c r="E84" s="49">
        <f>D84*E80</f>
        <v>9.8</v>
      </c>
    </row>
    <row r="85" spans="1:5" ht="15.75" customHeight="1">
      <c r="A85" s="169">
        <v>6</v>
      </c>
      <c r="B85" s="83" t="s">
        <v>132</v>
      </c>
      <c r="C85" s="43" t="s">
        <v>120</v>
      </c>
      <c r="D85" s="43"/>
      <c r="E85" s="44">
        <v>62.53</v>
      </c>
    </row>
    <row r="86" spans="1:5" ht="15" customHeight="1" hidden="1">
      <c r="A86" s="169"/>
      <c r="B86" s="81" t="s">
        <v>121</v>
      </c>
      <c r="C86" s="48" t="s">
        <v>122</v>
      </c>
      <c r="D86" s="48">
        <v>2.81</v>
      </c>
      <c r="E86" s="49">
        <f>D86*E85</f>
        <v>175.709</v>
      </c>
    </row>
    <row r="87" spans="1:5" ht="15" customHeight="1" hidden="1">
      <c r="A87" s="169"/>
      <c r="B87" s="82" t="s">
        <v>128</v>
      </c>
      <c r="C87" s="48" t="s">
        <v>129</v>
      </c>
      <c r="D87" s="48">
        <v>0.33</v>
      </c>
      <c r="E87" s="49">
        <f>D87*E85</f>
        <v>20.635</v>
      </c>
    </row>
    <row r="88" spans="1:5" ht="15.75" customHeight="1" hidden="1">
      <c r="A88" s="169"/>
      <c r="B88" s="82" t="s">
        <v>130</v>
      </c>
      <c r="C88" s="48" t="s">
        <v>124</v>
      </c>
      <c r="D88" s="48">
        <v>1.02</v>
      </c>
      <c r="E88" s="49">
        <f>D88*E85</f>
        <v>63.781</v>
      </c>
    </row>
    <row r="89" spans="1:5" ht="15.75" customHeight="1" hidden="1">
      <c r="A89" s="169"/>
      <c r="B89" s="82" t="s">
        <v>133</v>
      </c>
      <c r="C89" s="48" t="s">
        <v>134</v>
      </c>
      <c r="D89" s="48">
        <v>0.717</v>
      </c>
      <c r="E89" s="49">
        <f>D89*E85</f>
        <v>44.834</v>
      </c>
    </row>
    <row r="90" spans="1:5" ht="15.75" customHeight="1" hidden="1">
      <c r="A90" s="169"/>
      <c r="B90" s="82" t="s">
        <v>135</v>
      </c>
      <c r="C90" s="48" t="s">
        <v>124</v>
      </c>
      <c r="D90" s="48">
        <v>0.0165</v>
      </c>
      <c r="E90" s="49">
        <f>D90*E85</f>
        <v>1.032</v>
      </c>
    </row>
    <row r="91" spans="1:5" ht="15.75" customHeight="1" hidden="1">
      <c r="A91" s="169"/>
      <c r="B91" s="81" t="s">
        <v>131</v>
      </c>
      <c r="C91" s="48" t="s">
        <v>124</v>
      </c>
      <c r="D91" s="48">
        <v>0.16</v>
      </c>
      <c r="E91" s="49">
        <f>D91*E85</f>
        <v>10.005</v>
      </c>
    </row>
    <row r="92" spans="1:5" ht="25.5">
      <c r="A92" s="162">
        <v>7</v>
      </c>
      <c r="B92" s="84" t="s">
        <v>136</v>
      </c>
      <c r="C92" s="43" t="s">
        <v>137</v>
      </c>
      <c r="D92" s="48"/>
      <c r="E92" s="44">
        <v>400</v>
      </c>
    </row>
    <row r="93" spans="1:5" ht="15" customHeight="1" hidden="1">
      <c r="A93" s="162"/>
      <c r="B93" s="85" t="s">
        <v>121</v>
      </c>
      <c r="C93" s="48" t="s">
        <v>122</v>
      </c>
      <c r="D93" s="48">
        <v>1.95</v>
      </c>
      <c r="E93" s="44">
        <f>D93*E92</f>
        <v>780</v>
      </c>
    </row>
    <row r="94" spans="1:5" ht="15" customHeight="1" hidden="1">
      <c r="A94" s="162"/>
      <c r="B94" s="86" t="s">
        <v>138</v>
      </c>
      <c r="C94" s="48" t="s">
        <v>129</v>
      </c>
      <c r="D94" s="48">
        <v>0.117</v>
      </c>
      <c r="E94" s="44">
        <f>D94*E91</f>
        <v>1.171</v>
      </c>
    </row>
    <row r="95" spans="1:5" ht="15" customHeight="1" hidden="1">
      <c r="A95" s="162"/>
      <c r="B95" s="86" t="s">
        <v>128</v>
      </c>
      <c r="C95" s="48" t="s">
        <v>129</v>
      </c>
      <c r="D95" s="48">
        <v>0.3</v>
      </c>
      <c r="E95" s="44">
        <f>D95*E92</f>
        <v>120</v>
      </c>
    </row>
    <row r="96" spans="1:5" ht="15" customHeight="1" hidden="1">
      <c r="A96" s="162"/>
      <c r="B96" s="85" t="s">
        <v>139</v>
      </c>
      <c r="C96" s="48" t="s">
        <v>137</v>
      </c>
      <c r="D96" s="48">
        <v>1</v>
      </c>
      <c r="E96" s="44">
        <f>D96*E92</f>
        <v>400</v>
      </c>
    </row>
    <row r="97" spans="1:5" ht="15">
      <c r="A97" s="156">
        <v>3</v>
      </c>
      <c r="B97" s="50" t="s">
        <v>78</v>
      </c>
      <c r="C97" s="34" t="s">
        <v>79</v>
      </c>
      <c r="D97" s="4">
        <v>1.65</v>
      </c>
      <c r="E97" s="45">
        <v>1089</v>
      </c>
    </row>
    <row r="98" spans="1:5" ht="15" customHeight="1" hidden="1">
      <c r="A98" s="156"/>
      <c r="B98" s="51" t="s">
        <v>80</v>
      </c>
      <c r="C98" s="52" t="s">
        <v>81</v>
      </c>
      <c r="D98" s="53">
        <v>0.83</v>
      </c>
      <c r="E98" s="54">
        <f>D98*E97</f>
        <v>903.87</v>
      </c>
    </row>
    <row r="99" spans="1:5" ht="15" customHeight="1" hidden="1">
      <c r="A99" s="156"/>
      <c r="B99" s="51" t="s">
        <v>82</v>
      </c>
      <c r="C99" s="52" t="s">
        <v>83</v>
      </c>
      <c r="D99" s="53">
        <v>1</v>
      </c>
      <c r="E99" s="54">
        <f>D99*E97</f>
        <v>1089</v>
      </c>
    </row>
    <row r="100" spans="1:5" ht="15">
      <c r="A100" s="170">
        <v>9</v>
      </c>
      <c r="B100" s="87" t="s">
        <v>140</v>
      </c>
      <c r="C100" s="88" t="s">
        <v>42</v>
      </c>
      <c r="D100" s="89"/>
      <c r="E100" s="35">
        <v>158</v>
      </c>
    </row>
    <row r="101" spans="1:5" ht="15" customHeight="1" hidden="1">
      <c r="A101" s="170"/>
      <c r="B101" s="90" t="s">
        <v>141</v>
      </c>
      <c r="C101" s="91" t="s">
        <v>142</v>
      </c>
      <c r="D101" s="92">
        <v>0.15</v>
      </c>
      <c r="E101" s="93">
        <f>D101*E100</f>
        <v>23.7</v>
      </c>
    </row>
    <row r="102" spans="1:5" ht="15" customHeight="1" hidden="1">
      <c r="A102" s="170"/>
      <c r="B102" s="94" t="s">
        <v>143</v>
      </c>
      <c r="C102" s="91" t="s">
        <v>144</v>
      </c>
      <c r="D102" s="92">
        <v>0.0216</v>
      </c>
      <c r="E102" s="93">
        <f>D102*E100</f>
        <v>3.413</v>
      </c>
    </row>
    <row r="103" spans="1:5" ht="15" customHeight="1" hidden="1">
      <c r="A103" s="170"/>
      <c r="B103" s="94" t="s">
        <v>145</v>
      </c>
      <c r="C103" s="91" t="s">
        <v>144</v>
      </c>
      <c r="D103" s="92">
        <v>0.0273</v>
      </c>
      <c r="E103" s="93">
        <f>D103*E100</f>
        <v>4.313</v>
      </c>
    </row>
    <row r="104" spans="1:5" ht="15" customHeight="1" hidden="1">
      <c r="A104" s="170"/>
      <c r="B104" s="94" t="s">
        <v>146</v>
      </c>
      <c r="C104" s="91" t="s">
        <v>42</v>
      </c>
      <c r="D104" s="92">
        <v>1.2</v>
      </c>
      <c r="E104" s="93">
        <f>D104*E100</f>
        <v>189.6</v>
      </c>
    </row>
    <row r="105" spans="1:5" ht="30">
      <c r="A105" s="171">
        <v>10</v>
      </c>
      <c r="B105" s="41" t="s">
        <v>147</v>
      </c>
      <c r="C105" s="42" t="s">
        <v>74</v>
      </c>
      <c r="D105" s="48"/>
      <c r="E105" s="44">
        <v>2.16</v>
      </c>
    </row>
    <row r="106" spans="1:5" ht="15" customHeight="1" hidden="1">
      <c r="A106" s="172"/>
      <c r="B106" s="78" t="s">
        <v>114</v>
      </c>
      <c r="C106" s="47" t="s">
        <v>77</v>
      </c>
      <c r="D106" s="48">
        <v>25.2</v>
      </c>
      <c r="E106" s="49">
        <f>D106*E105</f>
        <v>54.432</v>
      </c>
    </row>
    <row r="107" spans="1:5" ht="15" customHeight="1" hidden="1">
      <c r="A107" s="172"/>
      <c r="B107" s="95" t="s">
        <v>148</v>
      </c>
      <c r="C107" s="47" t="s">
        <v>116</v>
      </c>
      <c r="D107" s="48">
        <v>0.23</v>
      </c>
      <c r="E107" s="49">
        <f>D107*E105</f>
        <v>0.497</v>
      </c>
    </row>
    <row r="108" spans="1:5" ht="15" customHeight="1" hidden="1">
      <c r="A108" s="172"/>
      <c r="B108" s="95" t="s">
        <v>149</v>
      </c>
      <c r="C108" s="47" t="s">
        <v>116</v>
      </c>
      <c r="D108" s="48">
        <v>0.962</v>
      </c>
      <c r="E108" s="49">
        <f>D108*E105</f>
        <v>2.078</v>
      </c>
    </row>
    <row r="109" spans="1:5" ht="19.5" customHeight="1" hidden="1">
      <c r="A109" s="173"/>
      <c r="B109" s="78" t="s">
        <v>150</v>
      </c>
      <c r="C109" s="47" t="s">
        <v>151</v>
      </c>
      <c r="D109" s="48">
        <v>2.54</v>
      </c>
      <c r="E109" s="49">
        <f>D109*E105</f>
        <v>5.486</v>
      </c>
    </row>
    <row r="110" spans="1:5" ht="25.5">
      <c r="A110" s="171">
        <v>11</v>
      </c>
      <c r="B110" s="96" t="s">
        <v>152</v>
      </c>
      <c r="C110" s="42" t="s">
        <v>74</v>
      </c>
      <c r="D110" s="48"/>
      <c r="E110" s="97">
        <v>12.96</v>
      </c>
    </row>
    <row r="111" spans="1:5" ht="15" customHeight="1" hidden="1">
      <c r="A111" s="172"/>
      <c r="B111" s="78" t="s">
        <v>114</v>
      </c>
      <c r="C111" s="47" t="s">
        <v>77</v>
      </c>
      <c r="D111" s="48">
        <v>25.2</v>
      </c>
      <c r="E111" s="49">
        <f>D111*E110</f>
        <v>326.592</v>
      </c>
    </row>
    <row r="112" spans="1:5" ht="15" customHeight="1" hidden="1">
      <c r="A112" s="172"/>
      <c r="B112" s="95" t="s">
        <v>148</v>
      </c>
      <c r="C112" s="47" t="s">
        <v>116</v>
      </c>
      <c r="D112" s="48">
        <v>0.23</v>
      </c>
      <c r="E112" s="49">
        <f>D112*E110</f>
        <v>2.981</v>
      </c>
    </row>
    <row r="113" spans="1:5" ht="15" customHeight="1" hidden="1">
      <c r="A113" s="172"/>
      <c r="B113" s="95" t="s">
        <v>149</v>
      </c>
      <c r="C113" s="47" t="s">
        <v>116</v>
      </c>
      <c r="D113" s="48">
        <v>0.962</v>
      </c>
      <c r="E113" s="49">
        <f>D113*E110</f>
        <v>12.468</v>
      </c>
    </row>
    <row r="114" spans="1:5" ht="19.5" customHeight="1" hidden="1">
      <c r="A114" s="173"/>
      <c r="B114" s="78" t="s">
        <v>150</v>
      </c>
      <c r="C114" s="47" t="s">
        <v>151</v>
      </c>
      <c r="D114" s="48">
        <v>2.54</v>
      </c>
      <c r="E114" s="49">
        <f>D114*E110</f>
        <v>32.918</v>
      </c>
    </row>
    <row r="115" spans="1:5" ht="25.5">
      <c r="A115" s="162">
        <v>12</v>
      </c>
      <c r="B115" s="96" t="s">
        <v>153</v>
      </c>
      <c r="C115" s="42" t="s">
        <v>154</v>
      </c>
      <c r="D115" s="48"/>
      <c r="E115" s="97">
        <v>18</v>
      </c>
    </row>
    <row r="116" spans="1:5" ht="15" customHeight="1" hidden="1">
      <c r="A116" s="162"/>
      <c r="B116" s="78" t="s">
        <v>114</v>
      </c>
      <c r="C116" s="47" t="s">
        <v>77</v>
      </c>
      <c r="D116" s="48">
        <v>0.213</v>
      </c>
      <c r="E116" s="49">
        <f>D116*E115</f>
        <v>3.834</v>
      </c>
    </row>
    <row r="117" spans="1:5" ht="15" customHeight="1" hidden="1">
      <c r="A117" s="162"/>
      <c r="B117" s="95" t="s">
        <v>148</v>
      </c>
      <c r="C117" s="47" t="s">
        <v>83</v>
      </c>
      <c r="D117" s="48">
        <v>0.0698</v>
      </c>
      <c r="E117" s="49">
        <f>E115*D117</f>
        <v>1.256</v>
      </c>
    </row>
    <row r="118" spans="1:5" ht="19.5" customHeight="1" hidden="1">
      <c r="A118" s="162"/>
      <c r="B118" s="78" t="s">
        <v>155</v>
      </c>
      <c r="C118" s="47" t="s">
        <v>151</v>
      </c>
      <c r="D118" s="48">
        <v>0.00369</v>
      </c>
      <c r="E118" s="49">
        <f>E115*D118</f>
        <v>0.066</v>
      </c>
    </row>
    <row r="119" spans="1:5" ht="15" customHeight="1" hidden="1">
      <c r="A119" s="162"/>
      <c r="B119" s="78" t="s">
        <v>156</v>
      </c>
      <c r="C119" s="47" t="s">
        <v>154</v>
      </c>
      <c r="D119" s="48">
        <v>1</v>
      </c>
      <c r="E119" s="48">
        <f>D119*E115</f>
        <v>18</v>
      </c>
    </row>
    <row r="120" spans="1:5" ht="51">
      <c r="A120" s="174">
        <v>14</v>
      </c>
      <c r="B120" s="68" t="s">
        <v>157</v>
      </c>
      <c r="C120" s="34" t="s">
        <v>158</v>
      </c>
      <c r="D120" s="4"/>
      <c r="E120" s="35">
        <v>76</v>
      </c>
    </row>
    <row r="121" spans="1:5" ht="15" customHeight="1" hidden="1">
      <c r="A121" s="175"/>
      <c r="B121" s="98" t="s">
        <v>159</v>
      </c>
      <c r="C121" s="63" t="s">
        <v>81</v>
      </c>
      <c r="D121" s="99">
        <v>4.12</v>
      </c>
      <c r="E121" s="100">
        <f>D121*E120</f>
        <v>313.12</v>
      </c>
    </row>
    <row r="122" spans="1:5" ht="15" customHeight="1" hidden="1">
      <c r="A122" s="175"/>
      <c r="B122" s="98" t="s">
        <v>160</v>
      </c>
      <c r="C122" s="63" t="s">
        <v>161</v>
      </c>
      <c r="D122" s="99">
        <v>51</v>
      </c>
      <c r="E122" s="100">
        <f>D122*E120</f>
        <v>3876</v>
      </c>
    </row>
    <row r="123" spans="1:5" ht="15" customHeight="1" hidden="1">
      <c r="A123" s="176"/>
      <c r="B123" s="98" t="s">
        <v>162</v>
      </c>
      <c r="C123" s="63" t="s">
        <v>42</v>
      </c>
      <c r="D123" s="99">
        <v>0.035</v>
      </c>
      <c r="E123" s="100">
        <f>D123*E120</f>
        <v>2.66</v>
      </c>
    </row>
    <row r="124" spans="1:5" ht="15">
      <c r="A124" s="174">
        <v>15</v>
      </c>
      <c r="B124" s="68" t="s">
        <v>163</v>
      </c>
      <c r="C124" s="34" t="s">
        <v>158</v>
      </c>
      <c r="D124" s="99"/>
      <c r="E124" s="35">
        <v>32</v>
      </c>
    </row>
    <row r="125" spans="1:5" ht="15" customHeight="1" hidden="1">
      <c r="A125" s="175"/>
      <c r="B125" s="98" t="s">
        <v>159</v>
      </c>
      <c r="C125" s="63" t="s">
        <v>81</v>
      </c>
      <c r="D125" s="99">
        <v>1.54</v>
      </c>
      <c r="E125" s="64">
        <f>D125*E124</f>
        <v>49.28</v>
      </c>
    </row>
    <row r="126" spans="1:5" ht="15" customHeight="1" hidden="1">
      <c r="A126" s="175"/>
      <c r="B126" s="98" t="s">
        <v>164</v>
      </c>
      <c r="C126" s="63" t="s">
        <v>154</v>
      </c>
      <c r="D126" s="99">
        <v>1</v>
      </c>
      <c r="E126" s="64">
        <v>32</v>
      </c>
    </row>
    <row r="127" spans="1:5" ht="15" customHeight="1" hidden="1">
      <c r="A127" s="176"/>
      <c r="B127" s="98" t="s">
        <v>165</v>
      </c>
      <c r="C127" s="63" t="s">
        <v>83</v>
      </c>
      <c r="D127" s="99">
        <v>0.09</v>
      </c>
      <c r="E127" s="64">
        <f>D127*E124</f>
        <v>2.88</v>
      </c>
    </row>
    <row r="128" spans="1:5" ht="15">
      <c r="A128" s="101"/>
      <c r="B128" s="102" t="s">
        <v>166</v>
      </c>
      <c r="C128" s="55"/>
      <c r="D128" s="103"/>
      <c r="E128" s="104"/>
    </row>
    <row r="129" spans="1:5" ht="15.75">
      <c r="A129" s="105">
        <v>1</v>
      </c>
      <c r="B129" s="106" t="s">
        <v>167</v>
      </c>
      <c r="C129" s="107" t="s">
        <v>154</v>
      </c>
      <c r="D129" s="108"/>
      <c r="E129" s="109">
        <v>40</v>
      </c>
    </row>
    <row r="130" spans="1:5" ht="15.75">
      <c r="A130" s="105">
        <v>2</v>
      </c>
      <c r="B130" s="106" t="s">
        <v>168</v>
      </c>
      <c r="C130" s="107" t="s">
        <v>42</v>
      </c>
      <c r="D130" s="108"/>
      <c r="E130" s="109">
        <v>14.08</v>
      </c>
    </row>
    <row r="131" spans="1:5" ht="25.5">
      <c r="A131" s="105">
        <v>3</v>
      </c>
      <c r="B131" s="110" t="s">
        <v>169</v>
      </c>
      <c r="C131" s="107" t="s">
        <v>170</v>
      </c>
      <c r="D131" s="108"/>
      <c r="E131" s="111">
        <v>1300</v>
      </c>
    </row>
    <row r="132" spans="1:5" ht="30">
      <c r="A132" s="105">
        <v>4</v>
      </c>
      <c r="B132" s="106" t="s">
        <v>171</v>
      </c>
      <c r="C132" s="107" t="s">
        <v>170</v>
      </c>
      <c r="D132" s="108"/>
      <c r="E132" s="111">
        <v>1300</v>
      </c>
    </row>
    <row r="133" spans="1:5" ht="15.75">
      <c r="A133" s="105">
        <v>5</v>
      </c>
      <c r="B133" s="106" t="s">
        <v>172</v>
      </c>
      <c r="C133" s="107" t="s">
        <v>170</v>
      </c>
      <c r="D133" s="108"/>
      <c r="E133" s="109">
        <v>1420</v>
      </c>
    </row>
    <row r="134" spans="1:5" ht="15.75">
      <c r="A134" s="105">
        <v>6</v>
      </c>
      <c r="B134" s="106" t="s">
        <v>173</v>
      </c>
      <c r="C134" s="107" t="s">
        <v>154</v>
      </c>
      <c r="D134" s="108"/>
      <c r="E134" s="109">
        <v>320</v>
      </c>
    </row>
    <row r="135" spans="1:5" ht="30">
      <c r="A135" s="105">
        <v>7</v>
      </c>
      <c r="B135" s="106" t="s">
        <v>174</v>
      </c>
      <c r="C135" s="107" t="s">
        <v>42</v>
      </c>
      <c r="D135" s="108"/>
      <c r="E135" s="111">
        <v>14.08</v>
      </c>
    </row>
    <row r="136" spans="1:5" ht="45">
      <c r="A136" s="105">
        <v>8</v>
      </c>
      <c r="B136" s="106" t="s">
        <v>175</v>
      </c>
      <c r="C136" s="107" t="s">
        <v>154</v>
      </c>
      <c r="D136" s="108"/>
      <c r="E136" s="109">
        <v>80</v>
      </c>
    </row>
    <row r="137" spans="1:5" ht="15.75">
      <c r="A137" s="105">
        <v>9</v>
      </c>
      <c r="B137" s="106" t="s">
        <v>176</v>
      </c>
      <c r="C137" s="107" t="s">
        <v>154</v>
      </c>
      <c r="D137" s="108"/>
      <c r="E137" s="109">
        <v>80</v>
      </c>
    </row>
    <row r="138" spans="1:5" ht="15.75">
      <c r="A138" s="105">
        <v>10</v>
      </c>
      <c r="B138" s="106" t="s">
        <v>177</v>
      </c>
      <c r="C138" s="107" t="s">
        <v>154</v>
      </c>
      <c r="D138" s="108"/>
      <c r="E138" s="109">
        <v>240</v>
      </c>
    </row>
    <row r="139" spans="1:5" ht="15.75">
      <c r="A139" s="105">
        <v>11</v>
      </c>
      <c r="B139" s="106" t="s">
        <v>178</v>
      </c>
      <c r="C139" s="107" t="s">
        <v>154</v>
      </c>
      <c r="D139" s="108"/>
      <c r="E139" s="111">
        <v>240</v>
      </c>
    </row>
    <row r="140" spans="1:5" ht="15.75">
      <c r="A140" s="105">
        <v>12</v>
      </c>
      <c r="B140" s="106" t="s">
        <v>179</v>
      </c>
      <c r="C140" s="107" t="s">
        <v>170</v>
      </c>
      <c r="D140" s="108"/>
      <c r="E140" s="111">
        <v>720</v>
      </c>
    </row>
    <row r="141" spans="1:5" ht="13.5">
      <c r="A141" s="113"/>
      <c r="B141" s="122"/>
      <c r="C141" s="123"/>
      <c r="D141" s="123"/>
      <c r="E141" s="124"/>
    </row>
    <row r="142" spans="1:5" ht="13.5">
      <c r="A142" s="113"/>
      <c r="B142" s="125"/>
      <c r="C142" s="123"/>
      <c r="D142" s="123"/>
      <c r="E142" s="124"/>
    </row>
    <row r="143" spans="1:5" ht="15.75">
      <c r="A143" s="113"/>
      <c r="B143" s="126"/>
      <c r="C143" s="127"/>
      <c r="D143" s="127"/>
      <c r="E143" s="124"/>
    </row>
    <row r="144" spans="1:5" ht="15.75">
      <c r="A144" s="113"/>
      <c r="B144" s="126"/>
      <c r="C144" s="127"/>
      <c r="D144" s="127"/>
      <c r="E144" s="128"/>
    </row>
    <row r="145" spans="1:5" ht="15.75">
      <c r="A145" s="113"/>
      <c r="B145" s="130"/>
      <c r="C145" s="131"/>
      <c r="D145" s="131"/>
      <c r="E145" s="132"/>
    </row>
    <row r="146" spans="1:5" ht="15.75">
      <c r="A146" s="113"/>
      <c r="B146" s="130"/>
      <c r="C146" s="131"/>
      <c r="D146" s="131"/>
      <c r="E146" s="132"/>
    </row>
    <row r="147" spans="1:5" ht="15.75">
      <c r="A147" s="113"/>
      <c r="B147" s="130"/>
      <c r="C147" s="131"/>
      <c r="D147" s="131"/>
      <c r="E147" s="132"/>
    </row>
    <row r="148" spans="1:5" ht="15.75">
      <c r="A148" s="113"/>
      <c r="B148" s="130"/>
      <c r="C148" s="131"/>
      <c r="D148" s="131"/>
      <c r="E148" s="132"/>
    </row>
    <row r="149" spans="1:5" ht="15.75">
      <c r="A149" s="113"/>
      <c r="B149" s="130"/>
      <c r="C149" s="131"/>
      <c r="D149" s="131"/>
      <c r="E149" s="132"/>
    </row>
    <row r="150" spans="1:5" ht="15.75">
      <c r="A150" s="113"/>
      <c r="B150" s="130"/>
      <c r="C150" s="131"/>
      <c r="D150" s="131"/>
      <c r="E150" s="133"/>
    </row>
    <row r="151" spans="1:5" ht="15.75">
      <c r="A151" s="113"/>
      <c r="B151" s="130"/>
      <c r="C151" s="131"/>
      <c r="D151" s="131"/>
      <c r="E151" s="134"/>
    </row>
    <row r="152" spans="1:5" ht="13.5">
      <c r="A152" s="135"/>
      <c r="B152" s="136"/>
      <c r="C152" s="137"/>
      <c r="D152" s="137"/>
      <c r="E152" s="129"/>
    </row>
    <row r="153" spans="1:5" ht="13.5">
      <c r="A153" s="135"/>
      <c r="B153" s="136"/>
      <c r="C153" s="137"/>
      <c r="D153" s="137"/>
      <c r="E153" s="129"/>
    </row>
    <row r="154" spans="1:5" ht="16.5">
      <c r="A154" s="135"/>
      <c r="B154" s="120"/>
      <c r="C154" s="137"/>
      <c r="D154" s="137"/>
      <c r="E154" s="129"/>
    </row>
    <row r="155" spans="1:5" ht="13.5">
      <c r="A155" s="113"/>
      <c r="B155" s="125"/>
      <c r="C155" s="112"/>
      <c r="D155" s="112"/>
      <c r="E155" s="124"/>
    </row>
    <row r="156" spans="1:5" ht="13.5">
      <c r="A156" s="113"/>
      <c r="B156" s="114"/>
      <c r="C156" s="115"/>
      <c r="D156" s="115"/>
      <c r="E156" s="116"/>
    </row>
    <row r="157" spans="1:5" ht="15.75">
      <c r="A157" s="113"/>
      <c r="B157" s="138"/>
      <c r="C157" s="139"/>
      <c r="D157" s="139"/>
      <c r="E157" s="116"/>
    </row>
    <row r="158" spans="1:5" ht="15.75">
      <c r="A158" s="113"/>
      <c r="B158" s="140"/>
      <c r="C158" s="139"/>
      <c r="D158" s="139"/>
      <c r="E158" s="116"/>
    </row>
    <row r="159" spans="1:5" ht="15.75">
      <c r="A159" s="113"/>
      <c r="B159" s="138"/>
      <c r="C159" s="139"/>
      <c r="D159" s="139"/>
      <c r="E159" s="116"/>
    </row>
    <row r="160" spans="1:5" ht="13.5">
      <c r="A160" s="113"/>
      <c r="B160" s="141"/>
      <c r="C160" s="123"/>
      <c r="D160" s="123"/>
      <c r="E160" s="124"/>
    </row>
    <row r="161" spans="1:5" ht="13.5">
      <c r="A161" s="113"/>
      <c r="B161" s="141"/>
      <c r="C161" s="123"/>
      <c r="D161" s="123"/>
      <c r="E161" s="124"/>
    </row>
    <row r="162" spans="1:5" ht="13.5">
      <c r="A162" s="113"/>
      <c r="B162" s="122"/>
      <c r="C162" s="123"/>
      <c r="D162" s="123"/>
      <c r="E162" s="124"/>
    </row>
    <row r="163" spans="1:5" ht="13.5">
      <c r="A163" s="113"/>
      <c r="B163" s="125"/>
      <c r="C163" s="123"/>
      <c r="D163" s="123"/>
      <c r="E163" s="124"/>
    </row>
    <row r="164" spans="1:5" ht="13.5">
      <c r="A164" s="113"/>
      <c r="B164" s="141"/>
      <c r="C164" s="115"/>
      <c r="D164" s="115"/>
      <c r="E164" s="116"/>
    </row>
    <row r="165" spans="1:5" ht="13.5">
      <c r="A165" s="113"/>
      <c r="B165" s="121"/>
      <c r="C165" s="115"/>
      <c r="D165" s="115"/>
      <c r="E165" s="116"/>
    </row>
    <row r="166" spans="1:5" ht="13.5">
      <c r="A166" s="113"/>
      <c r="B166" s="125"/>
      <c r="C166" s="123"/>
      <c r="D166" s="123"/>
      <c r="E166" s="142"/>
    </row>
    <row r="167" spans="1:5" ht="13.5">
      <c r="A167" s="113"/>
      <c r="B167" s="122"/>
      <c r="C167" s="123"/>
      <c r="D167" s="123"/>
      <c r="E167" s="124"/>
    </row>
    <row r="168" spans="1:5" ht="13.5">
      <c r="A168" s="113"/>
      <c r="B168" s="122"/>
      <c r="C168" s="123"/>
      <c r="D168" s="123"/>
      <c r="E168" s="124"/>
    </row>
    <row r="169" spans="1:5" ht="13.5">
      <c r="A169" s="135"/>
      <c r="B169" s="136"/>
      <c r="C169" s="137"/>
      <c r="D169" s="137"/>
      <c r="E169" s="129"/>
    </row>
    <row r="170" spans="1:5" ht="15">
      <c r="A170" s="117"/>
      <c r="B170" s="118"/>
      <c r="C170" s="5"/>
      <c r="D170" s="5"/>
      <c r="E170" s="119"/>
    </row>
    <row r="171" spans="1:5" ht="15">
      <c r="A171" s="117"/>
      <c r="B171" s="118"/>
      <c r="C171" s="5"/>
      <c r="D171" s="5"/>
      <c r="E171" s="119"/>
    </row>
    <row r="172" spans="1:5" ht="15">
      <c r="A172" s="117"/>
      <c r="B172" s="118"/>
      <c r="C172" s="143"/>
      <c r="D172" s="143"/>
      <c r="E172" s="119"/>
    </row>
    <row r="173" spans="1:5" ht="15">
      <c r="A173" s="117"/>
      <c r="B173" s="118"/>
      <c r="C173" s="115"/>
      <c r="D173" s="115"/>
      <c r="E173" s="119"/>
    </row>
    <row r="174" spans="1:5" ht="15">
      <c r="A174" s="117"/>
      <c r="B174" s="118"/>
      <c r="C174" s="143"/>
      <c r="D174" s="143"/>
      <c r="E174" s="119"/>
    </row>
    <row r="175" spans="1:5" ht="15">
      <c r="A175" s="117"/>
      <c r="B175" s="118"/>
      <c r="C175" s="115"/>
      <c r="D175" s="115"/>
      <c r="E175" s="119"/>
    </row>
    <row r="176" spans="1:5" ht="15">
      <c r="A176" s="117"/>
      <c r="B176" s="118"/>
      <c r="C176" s="143"/>
      <c r="D176" s="143"/>
      <c r="E176" s="119"/>
    </row>
    <row r="177" spans="1:5" ht="15">
      <c r="A177" s="117"/>
      <c r="B177" s="118"/>
      <c r="C177" s="115"/>
      <c r="D177" s="115"/>
      <c r="E177" s="119"/>
    </row>
    <row r="178" spans="1:5" ht="15">
      <c r="A178" s="117"/>
      <c r="B178" s="118"/>
      <c r="C178" s="143"/>
      <c r="D178" s="143"/>
      <c r="E178" s="119"/>
    </row>
    <row r="179" spans="1:5" ht="15">
      <c r="A179" s="117"/>
      <c r="B179" s="118"/>
      <c r="C179" s="5"/>
      <c r="D179" s="5"/>
      <c r="E179" s="119"/>
    </row>
  </sheetData>
  <sheetProtection/>
  <mergeCells count="27">
    <mergeCell ref="A115:A119"/>
    <mergeCell ref="A120:A123"/>
    <mergeCell ref="A124:A127"/>
    <mergeCell ref="A85:A91"/>
    <mergeCell ref="A92:A96"/>
    <mergeCell ref="A97:A99"/>
    <mergeCell ref="A100:A104"/>
    <mergeCell ref="A105:A109"/>
    <mergeCell ref="A110:A114"/>
    <mergeCell ref="A49:A56"/>
    <mergeCell ref="A58:A66"/>
    <mergeCell ref="A70:A73"/>
    <mergeCell ref="A74:A75"/>
    <mergeCell ref="A76:A79"/>
    <mergeCell ref="A80:A84"/>
    <mergeCell ref="A16:A17"/>
    <mergeCell ref="A18:A20"/>
    <mergeCell ref="A23:A29"/>
    <mergeCell ref="A30:A37"/>
    <mergeCell ref="A40:A47"/>
    <mergeCell ref="A2:E2"/>
    <mergeCell ref="A3:E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25">
      <selection activeCell="A32" sqref="A32:IV68"/>
    </sheetView>
  </sheetViews>
  <sheetFormatPr defaultColWidth="9.00390625" defaultRowHeight="12.75"/>
  <cols>
    <col min="1" max="1" width="3.875" style="1" customWidth="1"/>
    <col min="2" max="2" width="9.875" style="1" customWidth="1"/>
    <col min="3" max="3" width="17.25390625" style="1" customWidth="1"/>
    <col min="4" max="4" width="27.375" style="1" customWidth="1"/>
    <col min="5" max="5" width="7.625" style="2" customWidth="1"/>
    <col min="6" max="6" width="8.875" style="1" customWidth="1"/>
    <col min="7" max="7" width="12.00390625" style="1" customWidth="1"/>
    <col min="8" max="8" width="9.125" style="1" customWidth="1"/>
    <col min="9" max="9" width="11.125" style="1" customWidth="1"/>
    <col min="10" max="16384" width="9.125" style="1" customWidth="1"/>
  </cols>
  <sheetData>
    <row r="1" spans="1:6" ht="53.25" customHeight="1">
      <c r="A1" s="197" t="s">
        <v>188</v>
      </c>
      <c r="B1" s="197"/>
      <c r="C1" s="197"/>
      <c r="D1" s="197"/>
      <c r="E1" s="197"/>
      <c r="F1" s="197"/>
    </row>
    <row r="2" spans="1:6" ht="21" customHeight="1">
      <c r="A2" s="198" t="s">
        <v>187</v>
      </c>
      <c r="B2" s="198"/>
      <c r="C2" s="198"/>
      <c r="D2" s="198"/>
      <c r="E2" s="198"/>
      <c r="F2" s="198"/>
    </row>
    <row r="3" spans="1:6" ht="23.25" customHeight="1">
      <c r="A3" s="5"/>
      <c r="B3" s="5"/>
      <c r="C3" s="5"/>
      <c r="D3" s="5"/>
      <c r="E3" s="194"/>
      <c r="F3" s="194"/>
    </row>
    <row r="4" spans="1:6" ht="27.75" customHeight="1">
      <c r="A4" s="202" t="s">
        <v>0</v>
      </c>
      <c r="B4" s="188" t="s">
        <v>4</v>
      </c>
      <c r="C4" s="188"/>
      <c r="D4" s="188"/>
      <c r="E4" s="188" t="s">
        <v>5</v>
      </c>
      <c r="F4" s="188" t="s">
        <v>6</v>
      </c>
    </row>
    <row r="5" spans="1:6" ht="35.25" customHeight="1">
      <c r="A5" s="202"/>
      <c r="B5" s="188"/>
      <c r="C5" s="188"/>
      <c r="D5" s="188"/>
      <c r="E5" s="188"/>
      <c r="F5" s="188"/>
    </row>
    <row r="6" spans="1:6" ht="16.5" customHeight="1">
      <c r="A6" s="10">
        <v>1</v>
      </c>
      <c r="B6" s="201">
        <v>3</v>
      </c>
      <c r="C6" s="201"/>
      <c r="D6" s="201"/>
      <c r="E6" s="10">
        <v>4</v>
      </c>
      <c r="F6" s="10">
        <v>5</v>
      </c>
    </row>
    <row r="7" spans="1:6" s="3" customFormat="1" ht="21" customHeight="1">
      <c r="A7" s="190" t="s">
        <v>60</v>
      </c>
      <c r="B7" s="190"/>
      <c r="C7" s="190"/>
      <c r="D7" s="190"/>
      <c r="E7" s="190"/>
      <c r="F7" s="190"/>
    </row>
    <row r="8" spans="1:6" s="3" customFormat="1" ht="54.75" customHeight="1">
      <c r="A8" s="15">
        <v>1</v>
      </c>
      <c r="B8" s="177" t="s">
        <v>37</v>
      </c>
      <c r="C8" s="178"/>
      <c r="D8" s="179"/>
      <c r="E8" s="16" t="s">
        <v>7</v>
      </c>
      <c r="F8" s="13">
        <f>F21*0.25*95/100</f>
        <v>59.11</v>
      </c>
    </row>
    <row r="9" spans="1:6" ht="37.5" customHeight="1">
      <c r="A9" s="15">
        <v>2</v>
      </c>
      <c r="B9" s="177" t="s">
        <v>36</v>
      </c>
      <c r="C9" s="178"/>
      <c r="D9" s="179"/>
      <c r="E9" s="16" t="s">
        <v>7</v>
      </c>
      <c r="F9" s="13">
        <f>F21*0.25*5/100</f>
        <v>3.11</v>
      </c>
    </row>
    <row r="10" spans="1:6" ht="18.75" customHeight="1">
      <c r="A10" s="4"/>
      <c r="B10" s="180" t="s">
        <v>59</v>
      </c>
      <c r="C10" s="180"/>
      <c r="D10" s="180"/>
      <c r="E10" s="16"/>
      <c r="F10" s="13"/>
    </row>
    <row r="11" spans="1:6" ht="22.5" customHeight="1">
      <c r="A11" s="189" t="s">
        <v>58</v>
      </c>
      <c r="B11" s="189"/>
      <c r="C11" s="189"/>
      <c r="D11" s="189"/>
      <c r="E11" s="189"/>
      <c r="F11" s="189"/>
    </row>
    <row r="12" spans="1:6" ht="107.25" customHeight="1">
      <c r="A12" s="15">
        <v>1</v>
      </c>
      <c r="B12" s="181" t="s">
        <v>34</v>
      </c>
      <c r="C12" s="181"/>
      <c r="D12" s="181"/>
      <c r="E12" s="16" t="s">
        <v>7</v>
      </c>
      <c r="F12" s="13">
        <f>F21*0.1*95/100</f>
        <v>23.65</v>
      </c>
    </row>
    <row r="13" spans="1:6" ht="48.75" customHeight="1">
      <c r="A13" s="15">
        <v>2</v>
      </c>
      <c r="B13" s="177" t="s">
        <v>33</v>
      </c>
      <c r="C13" s="178"/>
      <c r="D13" s="179"/>
      <c r="E13" s="16" t="s">
        <v>7</v>
      </c>
      <c r="F13" s="13">
        <f>F21*0.1*5/100</f>
        <v>1.24</v>
      </c>
    </row>
    <row r="14" spans="1:6" ht="20.25" customHeight="1">
      <c r="A14" s="15">
        <v>3</v>
      </c>
      <c r="B14" s="181" t="s">
        <v>32</v>
      </c>
      <c r="C14" s="181"/>
      <c r="D14" s="181"/>
      <c r="E14" s="16" t="s">
        <v>31</v>
      </c>
      <c r="F14" s="13">
        <f>F21</f>
        <v>248.9</v>
      </c>
    </row>
    <row r="15" spans="1:6" ht="24" customHeight="1">
      <c r="A15" s="199" t="s">
        <v>24</v>
      </c>
      <c r="B15" s="200"/>
      <c r="C15" s="200"/>
      <c r="D15" s="200"/>
      <c r="E15" s="200"/>
      <c r="F15" s="200"/>
    </row>
    <row r="16" spans="1:6" ht="38.25" customHeight="1">
      <c r="A16" s="21">
        <v>1</v>
      </c>
      <c r="B16" s="195" t="s">
        <v>29</v>
      </c>
      <c r="C16" s="195"/>
      <c r="D16" s="196"/>
      <c r="E16" s="16" t="s">
        <v>7</v>
      </c>
      <c r="F16" s="17">
        <f>F21*0.1</f>
        <v>24.89</v>
      </c>
    </row>
    <row r="17" spans="1:6" ht="24.75" customHeight="1">
      <c r="A17" s="15">
        <v>2</v>
      </c>
      <c r="B17" s="185" t="s">
        <v>28</v>
      </c>
      <c r="C17" s="186"/>
      <c r="D17" s="187"/>
      <c r="E17" s="6" t="s">
        <v>14</v>
      </c>
      <c r="F17" s="8">
        <f>F21</f>
        <v>248.9</v>
      </c>
    </row>
    <row r="18" spans="1:6" ht="26.25" customHeight="1">
      <c r="A18" s="15">
        <v>3</v>
      </c>
      <c r="B18" s="182" t="s">
        <v>18</v>
      </c>
      <c r="C18" s="182"/>
      <c r="D18" s="182"/>
      <c r="E18" s="6" t="s">
        <v>14</v>
      </c>
      <c r="F18" s="8">
        <f>F21</f>
        <v>248.9</v>
      </c>
    </row>
    <row r="19" spans="1:6" ht="38.25" customHeight="1">
      <c r="A19" s="15">
        <v>4</v>
      </c>
      <c r="B19" s="182" t="s">
        <v>15</v>
      </c>
      <c r="C19" s="182"/>
      <c r="D19" s="182"/>
      <c r="E19" s="6" t="s">
        <v>14</v>
      </c>
      <c r="F19" s="8">
        <f>F21</f>
        <v>248.9</v>
      </c>
    </row>
    <row r="20" spans="1:6" ht="24" customHeight="1">
      <c r="A20" s="15">
        <v>5</v>
      </c>
      <c r="B20" s="182" t="s">
        <v>19</v>
      </c>
      <c r="C20" s="182"/>
      <c r="D20" s="182"/>
      <c r="E20" s="6" t="s">
        <v>14</v>
      </c>
      <c r="F20" s="8">
        <f>F21</f>
        <v>248.9</v>
      </c>
    </row>
    <row r="21" spans="1:6" ht="34.5" customHeight="1">
      <c r="A21" s="15">
        <v>6</v>
      </c>
      <c r="B21" s="182" t="s">
        <v>16</v>
      </c>
      <c r="C21" s="182"/>
      <c r="D21" s="182"/>
      <c r="E21" s="6" t="s">
        <v>14</v>
      </c>
      <c r="F21" s="8">
        <v>248.9</v>
      </c>
    </row>
    <row r="22" spans="1:6" ht="24.75" customHeight="1">
      <c r="A22" s="183" t="s">
        <v>25</v>
      </c>
      <c r="B22" s="184"/>
      <c r="C22" s="184"/>
      <c r="D22" s="184"/>
      <c r="E22" s="184"/>
      <c r="F22" s="184"/>
    </row>
    <row r="23" spans="1:6" ht="26.25" customHeight="1">
      <c r="A23" s="15">
        <v>1</v>
      </c>
      <c r="B23" s="185" t="s">
        <v>2</v>
      </c>
      <c r="C23" s="186"/>
      <c r="D23" s="187"/>
      <c r="E23" s="6" t="s">
        <v>14</v>
      </c>
      <c r="F23" s="7">
        <f>F28</f>
        <v>12</v>
      </c>
    </row>
    <row r="24" spans="1:6" ht="31.5" customHeight="1">
      <c r="A24" s="15">
        <v>2</v>
      </c>
      <c r="B24" s="185" t="s">
        <v>17</v>
      </c>
      <c r="C24" s="186"/>
      <c r="D24" s="187"/>
      <c r="E24" s="6" t="s">
        <v>14</v>
      </c>
      <c r="F24" s="7">
        <f>F28</f>
        <v>12</v>
      </c>
    </row>
    <row r="25" spans="1:6" ht="33.75" customHeight="1">
      <c r="A25" s="15">
        <v>3</v>
      </c>
      <c r="B25" s="185" t="s">
        <v>18</v>
      </c>
      <c r="C25" s="186"/>
      <c r="D25" s="187"/>
      <c r="E25" s="6" t="s">
        <v>14</v>
      </c>
      <c r="F25" s="7">
        <f>F28</f>
        <v>12</v>
      </c>
    </row>
    <row r="26" spans="1:6" ht="39.75" customHeight="1">
      <c r="A26" s="15">
        <v>4</v>
      </c>
      <c r="B26" s="185" t="s">
        <v>15</v>
      </c>
      <c r="C26" s="186"/>
      <c r="D26" s="187"/>
      <c r="E26" s="6" t="s">
        <v>14</v>
      </c>
      <c r="F26" s="7">
        <f>F28</f>
        <v>12</v>
      </c>
    </row>
    <row r="27" spans="1:6" ht="24.75" customHeight="1">
      <c r="A27" s="15">
        <v>5</v>
      </c>
      <c r="B27" s="185" t="s">
        <v>19</v>
      </c>
      <c r="C27" s="186"/>
      <c r="D27" s="187"/>
      <c r="E27" s="6" t="s">
        <v>14</v>
      </c>
      <c r="F27" s="7">
        <f>F28</f>
        <v>12</v>
      </c>
    </row>
    <row r="28" spans="1:6" ht="33.75" customHeight="1">
      <c r="A28" s="15">
        <v>6</v>
      </c>
      <c r="B28" s="185" t="s">
        <v>16</v>
      </c>
      <c r="C28" s="186"/>
      <c r="D28" s="187"/>
      <c r="E28" s="6" t="s">
        <v>14</v>
      </c>
      <c r="F28" s="7">
        <v>12</v>
      </c>
    </row>
    <row r="29" spans="1:6" ht="16.5">
      <c r="A29" s="191" t="s">
        <v>57</v>
      </c>
      <c r="B29" s="192"/>
      <c r="C29" s="192"/>
      <c r="D29" s="192"/>
      <c r="E29" s="192"/>
      <c r="F29" s="192"/>
    </row>
    <row r="30" spans="1:6" ht="37.5" customHeight="1">
      <c r="A30" s="193">
        <v>1</v>
      </c>
      <c r="B30" s="181" t="s">
        <v>9</v>
      </c>
      <c r="C30" s="181"/>
      <c r="D30" s="181"/>
      <c r="E30" s="16" t="s">
        <v>10</v>
      </c>
      <c r="F30" s="17">
        <v>2</v>
      </c>
    </row>
    <row r="31" spans="1:6" ht="19.5" customHeight="1">
      <c r="A31" s="193"/>
      <c r="B31" s="181" t="s">
        <v>11</v>
      </c>
      <c r="C31" s="181"/>
      <c r="D31" s="181"/>
      <c r="E31" s="16" t="s">
        <v>7</v>
      </c>
      <c r="F31" s="17">
        <f>F30*0.15</f>
        <v>0.3</v>
      </c>
    </row>
    <row r="32" ht="36" customHeight="1">
      <c r="E32" s="1"/>
    </row>
    <row r="33" ht="19.5" customHeight="1">
      <c r="E33" s="1"/>
    </row>
    <row r="34" ht="18" customHeight="1">
      <c r="E34" s="1"/>
    </row>
    <row r="35" ht="24" customHeight="1">
      <c r="E35" s="1"/>
    </row>
    <row r="36" ht="35.25" customHeight="1">
      <c r="E36" s="1"/>
    </row>
    <row r="37" ht="33.75" customHeight="1">
      <c r="E37" s="1"/>
    </row>
    <row r="38" ht="23.25" customHeight="1">
      <c r="E38" s="1"/>
    </row>
    <row r="39" ht="20.25" customHeight="1">
      <c r="E39" s="1"/>
    </row>
    <row r="40" ht="21" customHeight="1">
      <c r="E40" s="1"/>
    </row>
    <row r="41" ht="18.75" customHeight="1">
      <c r="E41" s="1"/>
    </row>
    <row r="42" ht="21.75" customHeight="1">
      <c r="E42" s="1"/>
    </row>
    <row r="43" ht="41.25" customHeight="1">
      <c r="E43" s="1"/>
    </row>
    <row r="44" ht="17.25" customHeight="1">
      <c r="E44" s="1"/>
    </row>
    <row r="45" ht="18.75" customHeight="1">
      <c r="E45" s="1"/>
    </row>
    <row r="46" ht="21" customHeight="1">
      <c r="E46" s="1"/>
    </row>
    <row r="47" ht="31.5" customHeight="1">
      <c r="E47" s="1"/>
    </row>
    <row r="48" ht="31.5" customHeight="1">
      <c r="E48" s="1"/>
    </row>
    <row r="49" ht="19.5" customHeight="1">
      <c r="E49" s="1"/>
    </row>
    <row r="50" ht="16.5" customHeight="1">
      <c r="E50" s="1"/>
    </row>
    <row r="51" ht="21.75" customHeight="1">
      <c r="E51" s="1"/>
    </row>
    <row r="52" ht="42.75" customHeight="1">
      <c r="E52" s="1"/>
    </row>
    <row r="53" ht="19.5" customHeight="1">
      <c r="E53" s="1"/>
    </row>
    <row r="54" ht="21.75" customHeight="1">
      <c r="E54" s="1"/>
    </row>
    <row r="55" ht="21" customHeight="1">
      <c r="E55" s="1"/>
    </row>
    <row r="56" ht="22.5" customHeight="1">
      <c r="E56" s="1"/>
    </row>
    <row r="57" ht="21.75" customHeight="1">
      <c r="E57" s="1"/>
    </row>
    <row r="58" ht="50.25" customHeight="1">
      <c r="E58" s="1"/>
    </row>
    <row r="59" ht="24" customHeight="1">
      <c r="E59" s="1"/>
    </row>
    <row r="60" ht="33.75" customHeight="1">
      <c r="E60" s="1"/>
    </row>
    <row r="61" ht="22.5" customHeight="1">
      <c r="E61" s="1"/>
    </row>
    <row r="62" ht="33" customHeight="1">
      <c r="E62" s="1"/>
    </row>
    <row r="63" ht="21" customHeight="1">
      <c r="E63" s="1"/>
    </row>
    <row r="64" ht="19.5" customHeight="1">
      <c r="E64" s="1"/>
    </row>
    <row r="65" ht="22.5" customHeight="1">
      <c r="E65" s="1"/>
    </row>
    <row r="66" ht="21.75" customHeight="1">
      <c r="E66" s="1"/>
    </row>
    <row r="67" ht="21.75" customHeight="1">
      <c r="E67" s="1"/>
    </row>
    <row r="68" ht="45" customHeight="1">
      <c r="E68" s="1"/>
    </row>
    <row r="69" ht="23.25" customHeight="1">
      <c r="E69" s="1"/>
    </row>
    <row r="70" ht="19.5" customHeight="1">
      <c r="E70" s="1"/>
    </row>
    <row r="71" ht="23.25" customHeight="1">
      <c r="E71" s="1"/>
    </row>
    <row r="72" ht="24.75" customHeight="1">
      <c r="E72" s="1"/>
    </row>
    <row r="73" ht="19.5" customHeight="1">
      <c r="E73" s="1"/>
    </row>
    <row r="74" ht="19.5" customHeight="1">
      <c r="E74" s="1"/>
    </row>
    <row r="75" ht="19.5" customHeight="1">
      <c r="E75" s="1"/>
    </row>
    <row r="76" ht="19.5" customHeight="1">
      <c r="E76" s="1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9.75" customHeight="1"/>
    <row r="84" ht="19.5" customHeight="1"/>
    <row r="85" ht="19.5" customHeight="1"/>
    <row r="86" ht="19.5" customHeight="1"/>
    <row r="87" ht="19.5" customHeight="1"/>
    <row r="88" ht="19.5" customHeight="1"/>
    <row r="89" ht="40.5" customHeight="1"/>
    <row r="90" ht="19.5" customHeight="1"/>
    <row r="91" ht="58.5" customHeight="1"/>
    <row r="92" ht="24.75" customHeight="1"/>
    <row r="93" ht="24.75" customHeight="1"/>
    <row r="94" ht="32.25" customHeight="1"/>
    <row r="95" ht="24.75" customHeight="1"/>
    <row r="96" ht="24.75" customHeight="1"/>
    <row r="97" ht="24.75" customHeight="1"/>
    <row r="98" ht="18" customHeight="1"/>
    <row r="99" ht="20.25" customHeight="1"/>
    <row r="100" ht="24" customHeight="1"/>
    <row r="101" ht="38.25" customHeight="1"/>
    <row r="102" ht="22.5" customHeight="1"/>
    <row r="103" ht="33" customHeight="1"/>
    <row r="104" ht="20.25" customHeight="1"/>
    <row r="105" ht="24" customHeight="1"/>
    <row r="106" ht="21" customHeight="1"/>
    <row r="107" ht="21.75" customHeight="1"/>
    <row r="108" ht="42" customHeight="1"/>
    <row r="109" ht="23.25" customHeight="1"/>
    <row r="110" ht="23.25" customHeight="1"/>
    <row r="111" ht="26.25" customHeight="1"/>
    <row r="112" ht="23.25" customHeight="1"/>
    <row r="113" ht="21.75" customHeight="1"/>
    <row r="114" ht="21.75" customHeight="1"/>
    <row r="115" ht="36.75" customHeight="1"/>
    <row r="116" ht="23.25" customHeight="1"/>
    <row r="117" ht="21.75" customHeight="1"/>
    <row r="118" ht="24" customHeight="1"/>
    <row r="119" ht="18.75" customHeight="1"/>
    <row r="120" ht="19.5" customHeight="1"/>
    <row r="121" ht="36.75" customHeight="1"/>
    <row r="122" ht="23.25" customHeight="1"/>
    <row r="123" ht="20.25" customHeight="1"/>
    <row r="124" ht="21.75" customHeight="1"/>
    <row r="125" ht="36" customHeight="1"/>
    <row r="126" ht="22.5" customHeight="1"/>
    <row r="127" ht="23.25" customHeight="1"/>
    <row r="128" ht="20.25" customHeight="1"/>
    <row r="129" ht="33" customHeight="1"/>
    <row r="130" ht="21" customHeight="1"/>
    <row r="131" ht="21" customHeight="1"/>
    <row r="132" ht="21.75" customHeight="1"/>
    <row r="133" ht="21.75" customHeight="1"/>
    <row r="134" ht="33" customHeight="1"/>
    <row r="135" ht="22.5" customHeight="1"/>
    <row r="136" ht="34.5" customHeight="1"/>
    <row r="137" ht="21" customHeight="1"/>
    <row r="138" ht="30.75" customHeight="1"/>
    <row r="139" ht="16.5" customHeight="1"/>
    <row r="140" ht="16.5" customHeight="1"/>
    <row r="142" ht="66" customHeight="1"/>
    <row r="143" ht="49.5" customHeight="1"/>
    <row r="144" ht="33" customHeight="1"/>
    <row r="145" ht="49.5" customHeight="1"/>
    <row r="146" ht="49.5" customHeight="1"/>
    <row r="147" ht="49.5" customHeight="1"/>
    <row r="148" ht="33" customHeight="1"/>
    <row r="149" ht="49.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</sheetData>
  <sheetProtection/>
  <mergeCells count="34">
    <mergeCell ref="E3:F3"/>
    <mergeCell ref="B17:D17"/>
    <mergeCell ref="B16:D16"/>
    <mergeCell ref="A1:F1"/>
    <mergeCell ref="A2:F2"/>
    <mergeCell ref="A15:F15"/>
    <mergeCell ref="B6:D6"/>
    <mergeCell ref="A4:A5"/>
    <mergeCell ref="A7:F7"/>
    <mergeCell ref="B8:D8"/>
    <mergeCell ref="B31:D31"/>
    <mergeCell ref="B30:D30"/>
    <mergeCell ref="A29:F29"/>
    <mergeCell ref="B28:D28"/>
    <mergeCell ref="A30:A31"/>
    <mergeCell ref="B26:D26"/>
    <mergeCell ref="B27:D27"/>
    <mergeCell ref="B4:D5"/>
    <mergeCell ref="F4:F5"/>
    <mergeCell ref="B12:D12"/>
    <mergeCell ref="B13:D13"/>
    <mergeCell ref="A11:F11"/>
    <mergeCell ref="E4:E5"/>
    <mergeCell ref="B19:D19"/>
    <mergeCell ref="B20:D20"/>
    <mergeCell ref="A22:F22"/>
    <mergeCell ref="B23:D23"/>
    <mergeCell ref="B24:D24"/>
    <mergeCell ref="B25:D25"/>
    <mergeCell ref="B9:D9"/>
    <mergeCell ref="B10:D10"/>
    <mergeCell ref="B14:D14"/>
    <mergeCell ref="B18:D18"/>
    <mergeCell ref="B21:D2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workbookViewId="0" topLeftCell="A39">
      <selection activeCell="A45" sqref="A45:IV77"/>
    </sheetView>
  </sheetViews>
  <sheetFormatPr defaultColWidth="9.00390625" defaultRowHeight="12.75"/>
  <cols>
    <col min="1" max="1" width="3.875" style="1" customWidth="1"/>
    <col min="2" max="2" width="9.875" style="1" customWidth="1"/>
    <col min="3" max="3" width="17.25390625" style="1" customWidth="1"/>
    <col min="4" max="4" width="27.375" style="1" customWidth="1"/>
    <col min="5" max="5" width="7.625" style="2" customWidth="1"/>
    <col min="6" max="6" width="8.875" style="1" customWidth="1"/>
    <col min="7" max="7" width="12.00390625" style="1" customWidth="1"/>
    <col min="8" max="8" width="9.125" style="1" customWidth="1"/>
    <col min="9" max="9" width="11.125" style="1" customWidth="1"/>
    <col min="10" max="10" width="9.125" style="1" customWidth="1"/>
    <col min="11" max="11" width="10.00390625" style="1" bestFit="1" customWidth="1"/>
    <col min="12" max="16384" width="9.125" style="1" customWidth="1"/>
  </cols>
  <sheetData>
    <row r="1" spans="1:6" ht="43.5" customHeight="1">
      <c r="A1" s="197" t="s">
        <v>189</v>
      </c>
      <c r="B1" s="197"/>
      <c r="C1" s="197"/>
      <c r="D1" s="197"/>
      <c r="E1" s="197"/>
      <c r="F1" s="197"/>
    </row>
    <row r="2" spans="1:6" ht="21" customHeight="1">
      <c r="A2" s="198" t="s">
        <v>187</v>
      </c>
      <c r="B2" s="198"/>
      <c r="C2" s="198"/>
      <c r="D2" s="198"/>
      <c r="E2" s="198"/>
      <c r="F2" s="198"/>
    </row>
    <row r="3" spans="1:6" ht="23.25" customHeight="1">
      <c r="A3" s="5"/>
      <c r="B3" s="5"/>
      <c r="C3" s="5"/>
      <c r="D3" s="5"/>
      <c r="E3" s="194"/>
      <c r="F3" s="194"/>
    </row>
    <row r="4" spans="1:6" ht="22.5" customHeight="1">
      <c r="A4" s="202" t="s">
        <v>0</v>
      </c>
      <c r="B4" s="188" t="s">
        <v>4</v>
      </c>
      <c r="C4" s="188"/>
      <c r="D4" s="188"/>
      <c r="E4" s="188" t="s">
        <v>5</v>
      </c>
      <c r="F4" s="188" t="s">
        <v>6</v>
      </c>
    </row>
    <row r="5" spans="1:6" ht="35.25" customHeight="1">
      <c r="A5" s="202"/>
      <c r="B5" s="188"/>
      <c r="C5" s="188"/>
      <c r="D5" s="188"/>
      <c r="E5" s="188"/>
      <c r="F5" s="188"/>
    </row>
    <row r="6" spans="1:6" ht="16.5" customHeight="1">
      <c r="A6" s="10">
        <v>1</v>
      </c>
      <c r="B6" s="201">
        <v>3</v>
      </c>
      <c r="C6" s="201"/>
      <c r="D6" s="201"/>
      <c r="E6" s="10">
        <v>4</v>
      </c>
      <c r="F6" s="10">
        <v>5</v>
      </c>
    </row>
    <row r="7" spans="1:9" s="3" customFormat="1" ht="28.5" customHeight="1">
      <c r="A7" s="190" t="s">
        <v>56</v>
      </c>
      <c r="B7" s="190"/>
      <c r="C7" s="190"/>
      <c r="D7" s="190"/>
      <c r="E7" s="190"/>
      <c r="F7" s="190"/>
      <c r="G7" s="1"/>
      <c r="H7" s="1"/>
      <c r="I7" s="1"/>
    </row>
    <row r="8" spans="1:6" s="3" customFormat="1" ht="41.25" customHeight="1">
      <c r="A8" s="19">
        <v>1</v>
      </c>
      <c r="B8" s="181" t="s">
        <v>55</v>
      </c>
      <c r="C8" s="181"/>
      <c r="D8" s="181"/>
      <c r="E8" s="16" t="s">
        <v>7</v>
      </c>
      <c r="F8" s="17">
        <f>37*0.6*0.6</f>
        <v>13.32</v>
      </c>
    </row>
    <row r="9" spans="1:9" ht="25.5" customHeight="1">
      <c r="A9" s="19">
        <v>2</v>
      </c>
      <c r="B9" s="181" t="s">
        <v>54</v>
      </c>
      <c r="C9" s="181"/>
      <c r="D9" s="181"/>
      <c r="E9" s="16" t="s">
        <v>7</v>
      </c>
      <c r="F9" s="17">
        <f>F15*0.1*0.6</f>
        <v>1.5</v>
      </c>
      <c r="G9" s="3"/>
      <c r="H9" s="3"/>
      <c r="I9" s="3"/>
    </row>
    <row r="10" spans="1:6" ht="41.25" customHeight="1">
      <c r="A10" s="19">
        <v>3</v>
      </c>
      <c r="B10" s="181" t="s">
        <v>53</v>
      </c>
      <c r="C10" s="181"/>
      <c r="D10" s="181"/>
      <c r="E10" s="16" t="s">
        <v>3</v>
      </c>
      <c r="F10" s="13">
        <f>F8*1.6</f>
        <v>21.31</v>
      </c>
    </row>
    <row r="11" spans="1:6" ht="37.5" customHeight="1">
      <c r="A11" s="19">
        <v>4</v>
      </c>
      <c r="B11" s="181" t="s">
        <v>52</v>
      </c>
      <c r="C11" s="181"/>
      <c r="D11" s="181"/>
      <c r="E11" s="16" t="s">
        <v>7</v>
      </c>
      <c r="F11" s="13">
        <f>F15*0.2*0.6</f>
        <v>3</v>
      </c>
    </row>
    <row r="12" spans="1:6" ht="35.25" customHeight="1">
      <c r="A12" s="19">
        <v>5</v>
      </c>
      <c r="B12" s="181" t="s">
        <v>51</v>
      </c>
      <c r="C12" s="181"/>
      <c r="D12" s="181"/>
      <c r="E12" s="16" t="s">
        <v>7</v>
      </c>
      <c r="F12" s="13">
        <f>F17*1.1*1.1*0.1</f>
        <v>0.24</v>
      </c>
    </row>
    <row r="13" spans="1:6" ht="39" customHeight="1">
      <c r="A13" s="19">
        <v>6</v>
      </c>
      <c r="B13" s="181" t="s">
        <v>50</v>
      </c>
      <c r="C13" s="181"/>
      <c r="D13" s="181"/>
      <c r="E13" s="16" t="s">
        <v>7</v>
      </c>
      <c r="F13" s="20">
        <f>F17*1.1*1.1*0.25</f>
        <v>0.605</v>
      </c>
    </row>
    <row r="14" spans="1:6" ht="40.5" customHeight="1">
      <c r="A14" s="19">
        <v>7</v>
      </c>
      <c r="B14" s="181" t="s">
        <v>49</v>
      </c>
      <c r="C14" s="181"/>
      <c r="D14" s="181"/>
      <c r="E14" s="16" t="s">
        <v>7</v>
      </c>
      <c r="F14" s="13">
        <f>F17*1.1*1.1*0.25*4</f>
        <v>2.42</v>
      </c>
    </row>
    <row r="15" spans="1:6" ht="38.25" customHeight="1">
      <c r="A15" s="19">
        <v>8</v>
      </c>
      <c r="B15" s="181" t="s">
        <v>48</v>
      </c>
      <c r="C15" s="181"/>
      <c r="D15" s="181"/>
      <c r="E15" s="16" t="s">
        <v>47</v>
      </c>
      <c r="F15" s="17">
        <v>25</v>
      </c>
    </row>
    <row r="16" spans="1:6" ht="24" customHeight="1">
      <c r="A16" s="19">
        <v>9</v>
      </c>
      <c r="B16" s="181" t="s">
        <v>46</v>
      </c>
      <c r="C16" s="181"/>
      <c r="D16" s="181"/>
      <c r="E16" s="16" t="s">
        <v>7</v>
      </c>
      <c r="F16" s="17">
        <f>F15*0.6*0.35</f>
        <v>5.25</v>
      </c>
    </row>
    <row r="17" spans="1:6" ht="39" customHeight="1">
      <c r="A17" s="19">
        <v>10</v>
      </c>
      <c r="B17" s="181" t="s">
        <v>45</v>
      </c>
      <c r="C17" s="181"/>
      <c r="D17" s="181"/>
      <c r="E17" s="16" t="s">
        <v>44</v>
      </c>
      <c r="F17" s="17">
        <v>2</v>
      </c>
    </row>
    <row r="18" spans="1:6" ht="36.75" customHeight="1">
      <c r="A18" s="21">
        <v>11</v>
      </c>
      <c r="B18" s="204" t="s">
        <v>43</v>
      </c>
      <c r="C18" s="204"/>
      <c r="D18" s="204"/>
      <c r="E18" s="11" t="s">
        <v>42</v>
      </c>
      <c r="F18" s="25">
        <v>2.4</v>
      </c>
    </row>
    <row r="19" spans="1:6" ht="30" customHeight="1">
      <c r="A19" s="21">
        <v>12</v>
      </c>
      <c r="B19" s="204" t="s">
        <v>41</v>
      </c>
      <c r="C19" s="204"/>
      <c r="D19" s="204"/>
      <c r="E19" s="6" t="s">
        <v>40</v>
      </c>
      <c r="F19" s="25">
        <v>0.243</v>
      </c>
    </row>
    <row r="20" spans="1:6" ht="21.75" customHeight="1">
      <c r="A20" s="24"/>
      <c r="B20" s="203" t="s">
        <v>39</v>
      </c>
      <c r="C20" s="203"/>
      <c r="D20" s="203"/>
      <c r="E20" s="23"/>
      <c r="F20" s="22"/>
    </row>
    <row r="21" spans="1:6" ht="21.75" customHeight="1">
      <c r="A21" s="190" t="s">
        <v>38</v>
      </c>
      <c r="B21" s="190"/>
      <c r="C21" s="190"/>
      <c r="D21" s="190"/>
      <c r="E21" s="190"/>
      <c r="F21" s="190"/>
    </row>
    <row r="22" spans="1:6" ht="54" customHeight="1">
      <c r="A22" s="15">
        <v>1</v>
      </c>
      <c r="B22" s="177" t="s">
        <v>37</v>
      </c>
      <c r="C22" s="178"/>
      <c r="D22" s="179"/>
      <c r="E22" s="16" t="s">
        <v>7</v>
      </c>
      <c r="F22" s="13">
        <f>F34*0.25*95/100</f>
        <v>150.01</v>
      </c>
    </row>
    <row r="23" spans="1:6" ht="55.5" customHeight="1">
      <c r="A23" s="15">
        <v>2</v>
      </c>
      <c r="B23" s="177" t="s">
        <v>36</v>
      </c>
      <c r="C23" s="178"/>
      <c r="D23" s="179"/>
      <c r="E23" s="16" t="s">
        <v>7</v>
      </c>
      <c r="F23" s="13">
        <f>F34*0.25*5/100</f>
        <v>7.9</v>
      </c>
    </row>
    <row r="24" spans="1:6" ht="20.25" customHeight="1">
      <c r="A24" s="189" t="s">
        <v>35</v>
      </c>
      <c r="B24" s="189"/>
      <c r="C24" s="189"/>
      <c r="D24" s="189"/>
      <c r="E24" s="189"/>
      <c r="F24" s="189"/>
    </row>
    <row r="25" spans="1:6" ht="107.25" customHeight="1">
      <c r="A25" s="15">
        <v>1</v>
      </c>
      <c r="B25" s="181" t="s">
        <v>34</v>
      </c>
      <c r="C25" s="181"/>
      <c r="D25" s="181"/>
      <c r="E25" s="16" t="s">
        <v>7</v>
      </c>
      <c r="F25" s="13">
        <f>F34*0.1*95/100</f>
        <v>60</v>
      </c>
    </row>
    <row r="26" spans="1:6" ht="44.25" customHeight="1">
      <c r="A26" s="15">
        <v>2</v>
      </c>
      <c r="B26" s="181" t="s">
        <v>33</v>
      </c>
      <c r="C26" s="181"/>
      <c r="D26" s="181"/>
      <c r="E26" s="16" t="s">
        <v>7</v>
      </c>
      <c r="F26" s="13">
        <f>F34*0.1*5/100</f>
        <v>3.16</v>
      </c>
    </row>
    <row r="27" spans="1:6" ht="27.75" customHeight="1">
      <c r="A27" s="15">
        <v>3</v>
      </c>
      <c r="B27" s="181" t="s">
        <v>32</v>
      </c>
      <c r="C27" s="181"/>
      <c r="D27" s="181"/>
      <c r="E27" s="16" t="s">
        <v>31</v>
      </c>
      <c r="F27" s="13">
        <f>F34</f>
        <v>631.6</v>
      </c>
    </row>
    <row r="28" spans="1:6" ht="24" customHeight="1">
      <c r="A28" s="191" t="s">
        <v>30</v>
      </c>
      <c r="B28" s="192"/>
      <c r="C28" s="192"/>
      <c r="D28" s="192"/>
      <c r="E28" s="192"/>
      <c r="F28" s="192"/>
    </row>
    <row r="29" spans="1:6" ht="36" customHeight="1">
      <c r="A29" s="21">
        <v>1</v>
      </c>
      <c r="B29" s="195" t="s">
        <v>29</v>
      </c>
      <c r="C29" s="195"/>
      <c r="D29" s="196"/>
      <c r="E29" s="16" t="s">
        <v>7</v>
      </c>
      <c r="F29" s="17">
        <f>F34*0.1</f>
        <v>63.16</v>
      </c>
    </row>
    <row r="30" spans="1:6" ht="29.25" customHeight="1">
      <c r="A30" s="15">
        <v>2</v>
      </c>
      <c r="B30" s="185" t="s">
        <v>28</v>
      </c>
      <c r="C30" s="186"/>
      <c r="D30" s="187"/>
      <c r="E30" s="6" t="s">
        <v>14</v>
      </c>
      <c r="F30" s="8">
        <f>F34</f>
        <v>631.6</v>
      </c>
    </row>
    <row r="31" spans="1:6" ht="27" customHeight="1">
      <c r="A31" s="15">
        <v>3</v>
      </c>
      <c r="B31" s="185" t="s">
        <v>18</v>
      </c>
      <c r="C31" s="186"/>
      <c r="D31" s="187"/>
      <c r="E31" s="6" t="s">
        <v>14</v>
      </c>
      <c r="F31" s="8">
        <f>F34</f>
        <v>631.6</v>
      </c>
    </row>
    <row r="32" spans="1:6" ht="45.75" customHeight="1">
      <c r="A32" s="15">
        <v>4</v>
      </c>
      <c r="B32" s="185" t="s">
        <v>15</v>
      </c>
      <c r="C32" s="186"/>
      <c r="D32" s="187"/>
      <c r="E32" s="6" t="s">
        <v>14</v>
      </c>
      <c r="F32" s="8">
        <f>F34</f>
        <v>631.6</v>
      </c>
    </row>
    <row r="33" spans="1:6" ht="32.25" customHeight="1">
      <c r="A33" s="15">
        <v>5</v>
      </c>
      <c r="B33" s="185" t="s">
        <v>19</v>
      </c>
      <c r="C33" s="186"/>
      <c r="D33" s="187"/>
      <c r="E33" s="6" t="s">
        <v>14</v>
      </c>
      <c r="F33" s="8">
        <f>F34</f>
        <v>631.6</v>
      </c>
    </row>
    <row r="34" spans="1:6" ht="31.5" customHeight="1">
      <c r="A34" s="15">
        <v>6</v>
      </c>
      <c r="B34" s="185" t="s">
        <v>16</v>
      </c>
      <c r="C34" s="186"/>
      <c r="D34" s="187"/>
      <c r="E34" s="6" t="s">
        <v>14</v>
      </c>
      <c r="F34" s="8">
        <v>631.6</v>
      </c>
    </row>
    <row r="35" spans="1:6" ht="19.5" customHeight="1">
      <c r="A35" s="191" t="s">
        <v>27</v>
      </c>
      <c r="B35" s="192"/>
      <c r="C35" s="192"/>
      <c r="D35" s="192"/>
      <c r="E35" s="192"/>
      <c r="F35" s="192"/>
    </row>
    <row r="36" spans="1:6" ht="33.75" customHeight="1">
      <c r="A36" s="15">
        <v>1</v>
      </c>
      <c r="B36" s="185" t="s">
        <v>2</v>
      </c>
      <c r="C36" s="186"/>
      <c r="D36" s="187"/>
      <c r="E36" s="6" t="s">
        <v>14</v>
      </c>
      <c r="F36" s="7">
        <f>F41</f>
        <v>12</v>
      </c>
    </row>
    <row r="37" spans="1:6" ht="33.75" customHeight="1">
      <c r="A37" s="15">
        <v>2</v>
      </c>
      <c r="B37" s="185" t="s">
        <v>17</v>
      </c>
      <c r="C37" s="186"/>
      <c r="D37" s="187"/>
      <c r="E37" s="6" t="s">
        <v>14</v>
      </c>
      <c r="F37" s="7">
        <f>F41</f>
        <v>12</v>
      </c>
    </row>
    <row r="38" spans="1:6" ht="30" customHeight="1">
      <c r="A38" s="15">
        <v>3</v>
      </c>
      <c r="B38" s="185" t="s">
        <v>18</v>
      </c>
      <c r="C38" s="186"/>
      <c r="D38" s="187"/>
      <c r="E38" s="6" t="s">
        <v>14</v>
      </c>
      <c r="F38" s="7">
        <f>F41</f>
        <v>12</v>
      </c>
    </row>
    <row r="39" spans="1:6" ht="45" customHeight="1">
      <c r="A39" s="15">
        <v>4</v>
      </c>
      <c r="B39" s="185" t="s">
        <v>15</v>
      </c>
      <c r="C39" s="186"/>
      <c r="D39" s="187"/>
      <c r="E39" s="6" t="s">
        <v>14</v>
      </c>
      <c r="F39" s="7">
        <f>F41</f>
        <v>12</v>
      </c>
    </row>
    <row r="40" spans="1:6" ht="39.75" customHeight="1">
      <c r="A40" s="15">
        <v>5</v>
      </c>
      <c r="B40" s="185" t="s">
        <v>19</v>
      </c>
      <c r="C40" s="186"/>
      <c r="D40" s="187"/>
      <c r="E40" s="6" t="s">
        <v>14</v>
      </c>
      <c r="F40" s="7">
        <f>F41</f>
        <v>12</v>
      </c>
    </row>
    <row r="41" spans="1:6" ht="36.75" customHeight="1">
      <c r="A41" s="15">
        <v>6</v>
      </c>
      <c r="B41" s="185" t="s">
        <v>16</v>
      </c>
      <c r="C41" s="186"/>
      <c r="D41" s="187"/>
      <c r="E41" s="6" t="s">
        <v>14</v>
      </c>
      <c r="F41" s="7">
        <v>12</v>
      </c>
    </row>
    <row r="42" spans="1:6" ht="16.5">
      <c r="A42" s="191" t="s">
        <v>26</v>
      </c>
      <c r="B42" s="192"/>
      <c r="C42" s="192"/>
      <c r="D42" s="192"/>
      <c r="E42" s="192"/>
      <c r="F42" s="192"/>
    </row>
    <row r="43" spans="1:6" ht="42.75" customHeight="1">
      <c r="A43" s="193">
        <v>1</v>
      </c>
      <c r="B43" s="181" t="s">
        <v>9</v>
      </c>
      <c r="C43" s="181"/>
      <c r="D43" s="181"/>
      <c r="E43" s="16" t="s">
        <v>10</v>
      </c>
      <c r="F43" s="17">
        <v>2</v>
      </c>
    </row>
    <row r="44" spans="1:6" ht="24" customHeight="1">
      <c r="A44" s="193"/>
      <c r="B44" s="181" t="s">
        <v>11</v>
      </c>
      <c r="C44" s="181"/>
      <c r="D44" s="181"/>
      <c r="E44" s="16" t="s">
        <v>7</v>
      </c>
      <c r="F44" s="17">
        <f>F43*0.15</f>
        <v>0.3</v>
      </c>
    </row>
    <row r="45" ht="66" customHeight="1"/>
    <row r="46" ht="49.5" customHeight="1"/>
    <row r="47" ht="33" customHeight="1"/>
    <row r="48" ht="49.5" customHeight="1"/>
    <row r="49" ht="49.5" customHeight="1"/>
    <row r="50" ht="49.5" customHeight="1"/>
    <row r="51" ht="33" customHeight="1"/>
    <row r="52" ht="49.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47">
    <mergeCell ref="A7:F7"/>
    <mergeCell ref="B14:D14"/>
    <mergeCell ref="A1:F1"/>
    <mergeCell ref="A2:F2"/>
    <mergeCell ref="A4:A5"/>
    <mergeCell ref="E4:E5"/>
    <mergeCell ref="B6:D6"/>
    <mergeCell ref="B13:D13"/>
    <mergeCell ref="B25:D25"/>
    <mergeCell ref="B26:D26"/>
    <mergeCell ref="B15:D15"/>
    <mergeCell ref="B16:D16"/>
    <mergeCell ref="B17:D17"/>
    <mergeCell ref="B18:D18"/>
    <mergeCell ref="B19:D19"/>
    <mergeCell ref="B4:D5"/>
    <mergeCell ref="F4:F5"/>
    <mergeCell ref="B36:D36"/>
    <mergeCell ref="E3:F3"/>
    <mergeCell ref="B27:D27"/>
    <mergeCell ref="B29:D29"/>
    <mergeCell ref="B30:D30"/>
    <mergeCell ref="A24:F24"/>
    <mergeCell ref="A21:F21"/>
    <mergeCell ref="B22:D22"/>
    <mergeCell ref="B23:D23"/>
    <mergeCell ref="B37:D37"/>
    <mergeCell ref="B38:D38"/>
    <mergeCell ref="B39:D39"/>
    <mergeCell ref="A43:A44"/>
    <mergeCell ref="B40:D40"/>
    <mergeCell ref="B41:D41"/>
    <mergeCell ref="A42:F42"/>
    <mergeCell ref="B31:D31"/>
    <mergeCell ref="B8:D8"/>
    <mergeCell ref="B9:D9"/>
    <mergeCell ref="B10:D10"/>
    <mergeCell ref="B11:D11"/>
    <mergeCell ref="B12:D12"/>
    <mergeCell ref="A28:F28"/>
    <mergeCell ref="B20:D20"/>
    <mergeCell ref="A35:F35"/>
    <mergeCell ref="B34:D34"/>
    <mergeCell ref="B32:D32"/>
    <mergeCell ref="B33:D33"/>
    <mergeCell ref="B44:D44"/>
    <mergeCell ref="B43:D43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&amp;R&amp;"AcadMtavr,полужирный курсив"i/m ,,borisi qiria"</oddHeader>
    <oddFooter>&amp;R&amp;"Arial Cyr,полужирный курсив"&amp;11kitro@mail.ru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9">
      <selection activeCell="B14" sqref="B14:D14"/>
    </sheetView>
  </sheetViews>
  <sheetFormatPr defaultColWidth="9.00390625" defaultRowHeight="12.75"/>
  <cols>
    <col min="1" max="1" width="3.00390625" style="1" customWidth="1"/>
    <col min="2" max="2" width="9.875" style="1" customWidth="1"/>
    <col min="3" max="3" width="17.25390625" style="1" customWidth="1"/>
    <col min="4" max="4" width="27.375" style="1" customWidth="1"/>
    <col min="5" max="5" width="7.625" style="2" customWidth="1"/>
    <col min="6" max="6" width="8.875" style="1" customWidth="1"/>
    <col min="7" max="7" width="12.00390625" style="1" customWidth="1"/>
    <col min="8" max="8" width="9.125" style="1" customWidth="1"/>
    <col min="9" max="9" width="11.125" style="1" customWidth="1"/>
    <col min="10" max="16384" width="9.125" style="1" customWidth="1"/>
  </cols>
  <sheetData>
    <row r="1" spans="1:6" ht="43.5" customHeight="1">
      <c r="A1" s="197" t="s">
        <v>190</v>
      </c>
      <c r="B1" s="197"/>
      <c r="C1" s="197"/>
      <c r="D1" s="197"/>
      <c r="E1" s="197"/>
      <c r="F1" s="197"/>
    </row>
    <row r="2" spans="1:6" ht="21" customHeight="1">
      <c r="A2" s="198" t="s">
        <v>187</v>
      </c>
      <c r="B2" s="198"/>
      <c r="C2" s="198"/>
      <c r="D2" s="198"/>
      <c r="E2" s="198"/>
      <c r="F2" s="198"/>
    </row>
    <row r="3" spans="1:6" ht="23.25" customHeight="1">
      <c r="A3" s="5"/>
      <c r="B3" s="5"/>
      <c r="C3" s="5"/>
      <c r="D3" s="5"/>
      <c r="E3" s="194"/>
      <c r="F3" s="194"/>
    </row>
    <row r="4" spans="1:6" ht="18.75" customHeight="1">
      <c r="A4" s="202" t="s">
        <v>0</v>
      </c>
      <c r="B4" s="188" t="s">
        <v>4</v>
      </c>
      <c r="C4" s="188"/>
      <c r="D4" s="188"/>
      <c r="E4" s="188" t="s">
        <v>5</v>
      </c>
      <c r="F4" s="188" t="s">
        <v>6</v>
      </c>
    </row>
    <row r="5" spans="1:6" ht="35.25" customHeight="1">
      <c r="A5" s="202"/>
      <c r="B5" s="188"/>
      <c r="C5" s="188"/>
      <c r="D5" s="188"/>
      <c r="E5" s="188"/>
      <c r="F5" s="188"/>
    </row>
    <row r="6" spans="1:6" ht="16.5" customHeight="1">
      <c r="A6" s="10">
        <v>1</v>
      </c>
      <c r="B6" s="201">
        <v>3</v>
      </c>
      <c r="C6" s="201"/>
      <c r="D6" s="201"/>
      <c r="E6" s="10">
        <v>4</v>
      </c>
      <c r="F6" s="10">
        <v>5</v>
      </c>
    </row>
    <row r="7" spans="1:6" s="3" customFormat="1" ht="21" customHeight="1">
      <c r="A7" s="209" t="s">
        <v>1</v>
      </c>
      <c r="B7" s="210"/>
      <c r="C7" s="210"/>
      <c r="D7" s="210"/>
      <c r="E7" s="210"/>
      <c r="F7" s="210"/>
    </row>
    <row r="8" spans="1:6" s="3" customFormat="1" ht="51.75" customHeight="1">
      <c r="A8" s="12">
        <v>1</v>
      </c>
      <c r="B8" s="182" t="s">
        <v>21</v>
      </c>
      <c r="C8" s="182"/>
      <c r="D8" s="182"/>
      <c r="E8" s="9" t="s">
        <v>12</v>
      </c>
      <c r="F8" s="18">
        <f>F15</f>
        <v>380</v>
      </c>
    </row>
    <row r="9" spans="1:6" ht="49.5" customHeight="1">
      <c r="A9" s="12">
        <v>2</v>
      </c>
      <c r="B9" s="182" t="s">
        <v>22</v>
      </c>
      <c r="C9" s="182"/>
      <c r="D9" s="182"/>
      <c r="E9" s="9" t="s">
        <v>13</v>
      </c>
      <c r="F9" s="14">
        <f>F8*0.05</f>
        <v>19</v>
      </c>
    </row>
    <row r="10" spans="1:6" ht="35.25" customHeight="1">
      <c r="A10" s="12">
        <v>3</v>
      </c>
      <c r="B10" s="182" t="s">
        <v>8</v>
      </c>
      <c r="C10" s="182"/>
      <c r="D10" s="182"/>
      <c r="E10" s="9" t="s">
        <v>3</v>
      </c>
      <c r="F10" s="18">
        <f>F9*1.7</f>
        <v>32.3</v>
      </c>
    </row>
    <row r="11" spans="1:6" ht="23.25" customHeight="1">
      <c r="A11" s="207" t="s">
        <v>20</v>
      </c>
      <c r="B11" s="208"/>
      <c r="C11" s="208"/>
      <c r="D11" s="208"/>
      <c r="E11" s="208"/>
      <c r="F11" s="208"/>
    </row>
    <row r="12" spans="1:6" ht="24.75" customHeight="1">
      <c r="A12" s="15">
        <v>1</v>
      </c>
      <c r="B12" s="185" t="s">
        <v>18</v>
      </c>
      <c r="C12" s="186"/>
      <c r="D12" s="187"/>
      <c r="E12" s="6" t="s">
        <v>14</v>
      </c>
      <c r="F12" s="8">
        <f>F15</f>
        <v>380</v>
      </c>
    </row>
    <row r="13" spans="1:6" ht="36.75" customHeight="1">
      <c r="A13" s="15">
        <v>2</v>
      </c>
      <c r="B13" s="185" t="s">
        <v>15</v>
      </c>
      <c r="C13" s="186"/>
      <c r="D13" s="187"/>
      <c r="E13" s="6" t="s">
        <v>14</v>
      </c>
      <c r="F13" s="8">
        <f>F15</f>
        <v>380</v>
      </c>
    </row>
    <row r="14" spans="1:6" ht="25.5" customHeight="1">
      <c r="A14" s="15">
        <v>3</v>
      </c>
      <c r="B14" s="185" t="s">
        <v>19</v>
      </c>
      <c r="C14" s="186"/>
      <c r="D14" s="187"/>
      <c r="E14" s="6" t="s">
        <v>14</v>
      </c>
      <c r="F14" s="8">
        <f>F15</f>
        <v>380</v>
      </c>
    </row>
    <row r="15" spans="1:6" ht="34.5" customHeight="1">
      <c r="A15" s="15">
        <v>4</v>
      </c>
      <c r="B15" s="185" t="s">
        <v>16</v>
      </c>
      <c r="C15" s="186"/>
      <c r="D15" s="187"/>
      <c r="E15" s="6" t="s">
        <v>14</v>
      </c>
      <c r="F15" s="8">
        <v>380</v>
      </c>
    </row>
    <row r="16" spans="1:6" ht="24" customHeight="1">
      <c r="A16" s="207" t="str">
        <f>'[1]lokaluri (2)'!$A$18:$H$18</f>
        <v>Tavi III sagzao samosis mowyobis samuSaoebi quCebis mierTebebze (tipi I)</v>
      </c>
      <c r="B16" s="208"/>
      <c r="C16" s="208"/>
      <c r="D16" s="208"/>
      <c r="E16" s="208"/>
      <c r="F16" s="208"/>
    </row>
    <row r="17" spans="1:6" ht="28.5" customHeight="1">
      <c r="A17" s="15">
        <v>1</v>
      </c>
      <c r="B17" s="185" t="s">
        <v>2</v>
      </c>
      <c r="C17" s="186"/>
      <c r="D17" s="187"/>
      <c r="E17" s="6" t="s">
        <v>14</v>
      </c>
      <c r="F17" s="7">
        <f>F22</f>
        <v>6.78</v>
      </c>
    </row>
    <row r="18" spans="1:6" ht="21" customHeight="1">
      <c r="A18" s="15">
        <v>2</v>
      </c>
      <c r="B18" s="185" t="s">
        <v>17</v>
      </c>
      <c r="C18" s="186"/>
      <c r="D18" s="187"/>
      <c r="E18" s="6" t="s">
        <v>14</v>
      </c>
      <c r="F18" s="7">
        <f>F22</f>
        <v>6.78</v>
      </c>
    </row>
    <row r="19" spans="1:6" ht="24" customHeight="1">
      <c r="A19" s="15">
        <v>3</v>
      </c>
      <c r="B19" s="185" t="s">
        <v>18</v>
      </c>
      <c r="C19" s="186"/>
      <c r="D19" s="187"/>
      <c r="E19" s="6" t="s">
        <v>14</v>
      </c>
      <c r="F19" s="7">
        <f>F22</f>
        <v>6.78</v>
      </c>
    </row>
    <row r="20" spans="1:6" ht="37.5" customHeight="1">
      <c r="A20" s="15">
        <v>4</v>
      </c>
      <c r="B20" s="185" t="s">
        <v>15</v>
      </c>
      <c r="C20" s="186"/>
      <c r="D20" s="187"/>
      <c r="E20" s="6" t="s">
        <v>14</v>
      </c>
      <c r="F20" s="7">
        <f>F22</f>
        <v>6.78</v>
      </c>
    </row>
    <row r="21" spans="1:6" ht="26.25" customHeight="1">
      <c r="A21" s="15">
        <v>5</v>
      </c>
      <c r="B21" s="185" t="s">
        <v>19</v>
      </c>
      <c r="C21" s="186"/>
      <c r="D21" s="187"/>
      <c r="E21" s="6" t="s">
        <v>14</v>
      </c>
      <c r="F21" s="7">
        <f>F22</f>
        <v>6.78</v>
      </c>
    </row>
    <row r="22" spans="1:6" ht="36.75" customHeight="1">
      <c r="A22" s="15">
        <v>6</v>
      </c>
      <c r="B22" s="185" t="s">
        <v>16</v>
      </c>
      <c r="C22" s="186"/>
      <c r="D22" s="187"/>
      <c r="E22" s="6" t="s">
        <v>14</v>
      </c>
      <c r="F22" s="7">
        <v>6.78</v>
      </c>
    </row>
    <row r="23" spans="1:6" ht="21" customHeight="1">
      <c r="A23" s="205" t="s">
        <v>23</v>
      </c>
      <c r="B23" s="206"/>
      <c r="C23" s="206"/>
      <c r="D23" s="206"/>
      <c r="E23" s="206"/>
      <c r="F23" s="206"/>
    </row>
    <row r="24" spans="1:6" ht="36.75" customHeight="1">
      <c r="A24" s="193">
        <v>1</v>
      </c>
      <c r="B24" s="181" t="s">
        <v>9</v>
      </c>
      <c r="C24" s="181"/>
      <c r="D24" s="181"/>
      <c r="E24" s="16" t="s">
        <v>10</v>
      </c>
      <c r="F24" s="17">
        <v>4</v>
      </c>
    </row>
    <row r="25" spans="1:6" ht="20.25" customHeight="1">
      <c r="A25" s="193"/>
      <c r="B25" s="181" t="s">
        <v>11</v>
      </c>
      <c r="C25" s="181"/>
      <c r="D25" s="181"/>
      <c r="E25" s="16" t="s">
        <v>7</v>
      </c>
      <c r="F25" s="17">
        <f>F24*0.15</f>
        <v>0.6</v>
      </c>
    </row>
    <row r="26" ht="22.5" customHeight="1">
      <c r="E26" s="1"/>
    </row>
    <row r="27" ht="33" customHeight="1">
      <c r="E27" s="1"/>
    </row>
    <row r="28" ht="21" customHeight="1">
      <c r="E28" s="1"/>
    </row>
    <row r="29" ht="19.5" customHeight="1">
      <c r="E29" s="1"/>
    </row>
    <row r="30" ht="22.5" customHeight="1">
      <c r="E30" s="1"/>
    </row>
    <row r="31" ht="21.75" customHeight="1">
      <c r="E31" s="1"/>
    </row>
    <row r="32" ht="21.75" customHeight="1">
      <c r="E32" s="1"/>
    </row>
    <row r="33" ht="45" customHeight="1">
      <c r="E33" s="1"/>
    </row>
    <row r="34" ht="23.25" customHeight="1">
      <c r="E34" s="1"/>
    </row>
    <row r="35" ht="19.5" customHeight="1">
      <c r="E35" s="1"/>
    </row>
    <row r="36" ht="23.25" customHeight="1">
      <c r="E36" s="1"/>
    </row>
    <row r="37" ht="24.75" customHeight="1">
      <c r="E37" s="1"/>
    </row>
    <row r="38" ht="19.5" customHeight="1">
      <c r="E38" s="1"/>
    </row>
    <row r="39" ht="19.5" customHeight="1">
      <c r="E39" s="1"/>
    </row>
    <row r="40" ht="19.5" customHeight="1">
      <c r="E40" s="1"/>
    </row>
    <row r="41" ht="19.5" customHeight="1">
      <c r="E41" s="1"/>
    </row>
    <row r="42" ht="19.5" customHeight="1">
      <c r="E42" s="1"/>
    </row>
    <row r="43" ht="19.5" customHeight="1">
      <c r="E43" s="1"/>
    </row>
    <row r="44" ht="19.5" customHeight="1">
      <c r="E44" s="1"/>
    </row>
    <row r="45" ht="19.5" customHeight="1"/>
    <row r="46" ht="19.5" customHeight="1"/>
    <row r="47" ht="19.5" customHeight="1"/>
    <row r="48" ht="9.75" customHeight="1"/>
    <row r="49" ht="19.5" customHeight="1"/>
    <row r="50" ht="19.5" customHeight="1"/>
    <row r="51" ht="19.5" customHeight="1"/>
    <row r="52" ht="19.5" customHeight="1"/>
    <row r="53" ht="19.5" customHeight="1"/>
    <row r="54" ht="40.5" customHeight="1"/>
    <row r="55" ht="19.5" customHeight="1"/>
    <row r="56" ht="58.5" customHeight="1"/>
    <row r="57" ht="24.75" customHeight="1"/>
    <row r="58" ht="24.75" customHeight="1"/>
    <row r="59" ht="32.25" customHeight="1"/>
    <row r="60" ht="24.75" customHeight="1"/>
    <row r="61" ht="24.75" customHeight="1"/>
    <row r="62" ht="24.75" customHeight="1"/>
    <row r="63" ht="18" customHeight="1"/>
    <row r="64" ht="20.25" customHeight="1"/>
    <row r="65" ht="24" customHeight="1"/>
    <row r="66" ht="38.25" customHeight="1"/>
    <row r="67" ht="22.5" customHeight="1"/>
    <row r="68" ht="33" customHeight="1"/>
    <row r="69" ht="20.25" customHeight="1"/>
    <row r="70" ht="24" customHeight="1"/>
    <row r="71" ht="21" customHeight="1"/>
    <row r="72" ht="21.75" customHeight="1"/>
    <row r="73" ht="42" customHeight="1"/>
    <row r="74" ht="23.25" customHeight="1"/>
    <row r="75" ht="23.25" customHeight="1"/>
    <row r="76" ht="26.25" customHeight="1"/>
    <row r="77" ht="23.25" customHeight="1"/>
    <row r="78" ht="21.75" customHeight="1"/>
    <row r="79" ht="21.75" customHeight="1"/>
    <row r="80" ht="36.75" customHeight="1"/>
    <row r="81" ht="23.25" customHeight="1"/>
    <row r="82" ht="21.75" customHeight="1"/>
    <row r="83" ht="24" customHeight="1"/>
    <row r="84" ht="18.75" customHeight="1"/>
    <row r="85" ht="19.5" customHeight="1"/>
    <row r="86" ht="36.75" customHeight="1"/>
    <row r="87" ht="23.25" customHeight="1"/>
    <row r="88" ht="20.25" customHeight="1"/>
    <row r="89" ht="21.75" customHeight="1"/>
    <row r="90" ht="36" customHeight="1"/>
    <row r="91" ht="22.5" customHeight="1"/>
    <row r="92" ht="23.25" customHeight="1"/>
    <row r="93" ht="20.25" customHeight="1"/>
    <row r="94" ht="33" customHeight="1"/>
    <row r="95" ht="21" customHeight="1"/>
    <row r="96" ht="21" customHeight="1"/>
    <row r="97" ht="21.75" customHeight="1"/>
    <row r="98" ht="21.75" customHeight="1"/>
    <row r="99" ht="33" customHeight="1"/>
    <row r="100" ht="22.5" customHeight="1"/>
    <row r="101" ht="34.5" customHeight="1"/>
    <row r="102" ht="21" customHeight="1"/>
    <row r="103" ht="30.75" customHeight="1"/>
    <row r="104" ht="16.5" customHeight="1"/>
    <row r="105" ht="16.5" customHeight="1"/>
    <row r="107" ht="66" customHeight="1"/>
    <row r="108" ht="49.5" customHeight="1"/>
    <row r="109" ht="33" customHeight="1"/>
    <row r="110" ht="49.5" customHeight="1"/>
    <row r="111" ht="49.5" customHeight="1"/>
    <row r="112" ht="49.5" customHeight="1"/>
    <row r="113" ht="33" customHeight="1"/>
    <row r="114" ht="49.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</sheetData>
  <sheetProtection/>
  <mergeCells count="28">
    <mergeCell ref="B18:D18"/>
    <mergeCell ref="B20:D20"/>
    <mergeCell ref="B13:D13"/>
    <mergeCell ref="B14:D14"/>
    <mergeCell ref="B19:D19"/>
    <mergeCell ref="E4:E5"/>
    <mergeCell ref="B4:D5"/>
    <mergeCell ref="F4:F5"/>
    <mergeCell ref="B22:D22"/>
    <mergeCell ref="B21:D21"/>
    <mergeCell ref="B8:D8"/>
    <mergeCell ref="B15:D15"/>
    <mergeCell ref="B9:D9"/>
    <mergeCell ref="B25:D25"/>
    <mergeCell ref="A1:F1"/>
    <mergeCell ref="A2:F2"/>
    <mergeCell ref="A7:F7"/>
    <mergeCell ref="A11:F11"/>
    <mergeCell ref="B6:D6"/>
    <mergeCell ref="B12:D12"/>
    <mergeCell ref="E3:F3"/>
    <mergeCell ref="B10:D10"/>
    <mergeCell ref="A24:A25"/>
    <mergeCell ref="A4:A5"/>
    <mergeCell ref="A16:F16"/>
    <mergeCell ref="B17:D17"/>
    <mergeCell ref="B24:D24"/>
    <mergeCell ref="A23:F2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Header>&amp;R&amp;"AcadMtavr,полужирный курсив"i/m ,,borisi qiria"</oddHeader>
    <oddFooter>&amp;R&amp;"Arial Cyr,полужирный курсив"&amp;11kiria.borisi@mail.ru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SBABUNASHVILI</cp:lastModifiedBy>
  <cp:lastPrinted>2016-09-07T07:33:48Z</cp:lastPrinted>
  <dcterms:created xsi:type="dcterms:W3CDTF">2000-12-31T17:39:32Z</dcterms:created>
  <dcterms:modified xsi:type="dcterms:W3CDTF">2018-04-25T14:44:30Z</dcterms:modified>
  <cp:category/>
  <cp:version/>
  <cp:contentType/>
  <cp:contentStatus/>
</cp:coreProperties>
</file>