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GNTA\Desktop\2018 წელი\ტენდერები\2 ღვინის გზის მანიშნებლების კახეთში მონტაჟის შესყიდვა\"/>
    </mc:Choice>
  </mc:AlternateContent>
  <bookViews>
    <workbookView xWindow="0" yWindow="0" windowWidth="20460" windowHeight="7680" tabRatio="881"/>
  </bookViews>
  <sheets>
    <sheet name="N1-46 (ჯამი)" sheetId="48" r:id="rId1"/>
    <sheet name="N1" sheetId="1" r:id="rId2"/>
    <sheet name="N2" sheetId="2" r:id="rId3"/>
    <sheet name="N3" sheetId="3" r:id="rId4"/>
    <sheet name="N4" sheetId="4" r:id="rId5"/>
    <sheet name="N5" sheetId="5" r:id="rId6"/>
    <sheet name="N6" sheetId="6" r:id="rId7"/>
    <sheet name="N7" sheetId="7" r:id="rId8"/>
    <sheet name="N8" sheetId="8" r:id="rId9"/>
    <sheet name="N9" sheetId="9" r:id="rId10"/>
    <sheet name="N10" sheetId="10" r:id="rId11"/>
    <sheet name="N11" sheetId="11" r:id="rId12"/>
    <sheet name="N12" sheetId="12" r:id="rId13"/>
    <sheet name="N13" sheetId="13" r:id="rId14"/>
    <sheet name="N14" sheetId="14" r:id="rId15"/>
    <sheet name="N15" sheetId="15" r:id="rId16"/>
    <sheet name="N16" sheetId="16" r:id="rId17"/>
    <sheet name="N17" sheetId="17" r:id="rId18"/>
    <sheet name="N18" sheetId="18" r:id="rId19"/>
    <sheet name="N19" sheetId="19" r:id="rId20"/>
    <sheet name="N20" sheetId="20" r:id="rId21"/>
    <sheet name="N21" sheetId="21" r:id="rId22"/>
    <sheet name="N22" sheetId="22" r:id="rId23"/>
    <sheet name="N24" sheetId="24" r:id="rId24"/>
    <sheet name="N25" sheetId="25" r:id="rId25"/>
    <sheet name="N26" sheetId="26" r:id="rId26"/>
    <sheet name="N27" sheetId="49" r:id="rId27"/>
    <sheet name="N30" sheetId="30" r:id="rId28"/>
    <sheet name="N31" sheetId="31" r:id="rId29"/>
    <sheet name="N33" sheetId="33" r:id="rId30"/>
    <sheet name="N34" sheetId="34" r:id="rId31"/>
    <sheet name="N36" sheetId="36" r:id="rId32"/>
    <sheet name="N37" sheetId="37" r:id="rId33"/>
    <sheet name="N38" sheetId="38" r:id="rId34"/>
    <sheet name="N39" sheetId="39" r:id="rId35"/>
    <sheet name="N40" sheetId="40" r:id="rId36"/>
    <sheet name="N41" sheetId="41" r:id="rId37"/>
    <sheet name="N42" sheetId="42" r:id="rId38"/>
    <sheet name="N43" sheetId="43" r:id="rId39"/>
    <sheet name="N44" sheetId="44" r:id="rId40"/>
    <sheet name="N45" sheetId="45" r:id="rId41"/>
    <sheet name="N46" sheetId="46" r:id="rId42"/>
  </sheets>
  <definedNames>
    <definedName name="_xlnm.Print_Area" localSheetId="1">'N1'!$A$4:$M$54</definedName>
    <definedName name="_xlnm.Print_Area" localSheetId="10">'N10'!$A$1:$M$62</definedName>
    <definedName name="_xlnm.Print_Area" localSheetId="11">'N11'!$A$1:$M$62</definedName>
    <definedName name="_xlnm.Print_Area" localSheetId="12">'N12'!$A$1:$M$62</definedName>
    <definedName name="_xlnm.Print_Area" localSheetId="13">'N13'!$A$1:$M$62</definedName>
    <definedName name="_xlnm.Print_Area" localSheetId="14">'N14'!$A$1:$M$62</definedName>
    <definedName name="_xlnm.Print_Area" localSheetId="0">'N1-46 (ჯამი)'!$A$1:$E$50</definedName>
    <definedName name="_xlnm.Print_Area" localSheetId="15">'N15'!$A$1:$M$62</definedName>
    <definedName name="_xlnm.Print_Area" localSheetId="16">'N16'!$A$1:$M$62</definedName>
    <definedName name="_xlnm.Print_Area" localSheetId="17">'N17'!$A$1:$M$62</definedName>
    <definedName name="_xlnm.Print_Area" localSheetId="18">'N18'!$A$1:$M$53</definedName>
    <definedName name="_xlnm.Print_Area" localSheetId="19">'N19'!$A$1:$M$62</definedName>
    <definedName name="_xlnm.Print_Area" localSheetId="2">'N2'!$A$1:$M$53</definedName>
    <definedName name="_xlnm.Print_Area" localSheetId="20">'N20'!$A$1:$M$62</definedName>
    <definedName name="_xlnm.Print_Area" localSheetId="21">'N21'!$A$1:$M$62</definedName>
    <definedName name="_xlnm.Print_Area" localSheetId="22">'N22'!$A$1:$M$62</definedName>
    <definedName name="_xlnm.Print_Area" localSheetId="23">'N24'!$A$1:$M$62</definedName>
    <definedName name="_xlnm.Print_Area" localSheetId="24">'N25'!$A$1:$M$53</definedName>
    <definedName name="_xlnm.Print_Area" localSheetId="25">'N26'!$A$1:$M$52</definedName>
    <definedName name="_xlnm.Print_Area" localSheetId="26">'N27'!$A$1:$M$63</definedName>
    <definedName name="_xlnm.Print_Area" localSheetId="3">'N3'!$A$1:$M$52</definedName>
    <definedName name="_xlnm.Print_Area" localSheetId="27">'N30'!$A$1:$M$61</definedName>
    <definedName name="_xlnm.Print_Area" localSheetId="28">'N31'!$A$1:$M$53</definedName>
    <definedName name="_xlnm.Print_Area" localSheetId="29">'N33'!$A$1:$M$62</definedName>
    <definedName name="_xlnm.Print_Area" localSheetId="30">'N34'!$A$1:$M$53</definedName>
    <definedName name="_xlnm.Print_Area" localSheetId="31">'N36'!$A$1:$M$63</definedName>
    <definedName name="_xlnm.Print_Area" localSheetId="32">'N37'!$A$1:$M$53</definedName>
    <definedName name="_xlnm.Print_Area" localSheetId="33">'N38'!$A$1:$M$62</definedName>
    <definedName name="_xlnm.Print_Area" localSheetId="34">'N39'!$A$1:$M$62</definedName>
    <definedName name="_xlnm.Print_Area" localSheetId="4">'N4'!$A$1:$M$62</definedName>
    <definedName name="_xlnm.Print_Area" localSheetId="35">'N40'!$A$1:$M$62</definedName>
    <definedName name="_xlnm.Print_Area" localSheetId="36">'N41'!$A$1:$M$62</definedName>
    <definedName name="_xlnm.Print_Area" localSheetId="37">'N42'!$A$1:$M$62</definedName>
    <definedName name="_xlnm.Print_Area" localSheetId="38">'N43'!$A$1:$M$62</definedName>
    <definedName name="_xlnm.Print_Area" localSheetId="39">'N44'!$A$1:$M$62</definedName>
    <definedName name="_xlnm.Print_Area" localSheetId="40">'N45'!$A$1:$M$62</definedName>
    <definedName name="_xlnm.Print_Area" localSheetId="41">'N46'!$A$1:$M$63</definedName>
    <definedName name="_xlnm.Print_Area" localSheetId="5">'N5'!$A$1:$M$53</definedName>
    <definedName name="_xlnm.Print_Area" localSheetId="6">'N6'!$A$1:$M$62</definedName>
    <definedName name="_xlnm.Print_Area" localSheetId="7">'N7'!$A$1:$M$62</definedName>
    <definedName name="_xlnm.Print_Area" localSheetId="8">'N8'!$A$1:$M$63</definedName>
    <definedName name="_xlnm.Print_Area" localSheetId="9">'N9'!$A$1:$M$62</definedName>
    <definedName name="_xlnm.Print_Titles" localSheetId="1">'N1'!$9:$9</definedName>
    <definedName name="_xlnm.Print_Titles" localSheetId="10">'N10'!$9:$9</definedName>
    <definedName name="_xlnm.Print_Titles" localSheetId="11">'N11'!$9:$9</definedName>
    <definedName name="_xlnm.Print_Titles" localSheetId="12">'N12'!$9:$9</definedName>
    <definedName name="_xlnm.Print_Titles" localSheetId="13">'N13'!$9:$9</definedName>
    <definedName name="_xlnm.Print_Titles" localSheetId="14">'N14'!$9:$9</definedName>
    <definedName name="_xlnm.Print_Titles" localSheetId="15">'N15'!$9:$9</definedName>
    <definedName name="_xlnm.Print_Titles" localSheetId="16">'N16'!$9:$9</definedName>
    <definedName name="_xlnm.Print_Titles" localSheetId="17">'N17'!$9:$9</definedName>
    <definedName name="_xlnm.Print_Titles" localSheetId="18">'N18'!$9:$9</definedName>
    <definedName name="_xlnm.Print_Titles" localSheetId="19">'N19'!$9:$9</definedName>
    <definedName name="_xlnm.Print_Titles" localSheetId="2">'N2'!$9:$9</definedName>
    <definedName name="_xlnm.Print_Titles" localSheetId="20">'N20'!$9:$9</definedName>
    <definedName name="_xlnm.Print_Titles" localSheetId="21">'N21'!$9:$9</definedName>
    <definedName name="_xlnm.Print_Titles" localSheetId="22">'N22'!$9:$9</definedName>
    <definedName name="_xlnm.Print_Titles" localSheetId="23">'N24'!$9:$9</definedName>
    <definedName name="_xlnm.Print_Titles" localSheetId="24">'N25'!$9:$9</definedName>
    <definedName name="_xlnm.Print_Titles" localSheetId="25">'N26'!$9:$9</definedName>
    <definedName name="_xlnm.Print_Titles" localSheetId="26">'N27'!$9:$9</definedName>
    <definedName name="_xlnm.Print_Titles" localSheetId="3">'N3'!$9:$9</definedName>
    <definedName name="_xlnm.Print_Titles" localSheetId="27">'N30'!$9:$9</definedName>
    <definedName name="_xlnm.Print_Titles" localSheetId="28">'N31'!$9:$9</definedName>
    <definedName name="_xlnm.Print_Titles" localSheetId="29">'N33'!$9:$9</definedName>
    <definedName name="_xlnm.Print_Titles" localSheetId="30">'N34'!$9:$9</definedName>
    <definedName name="_xlnm.Print_Titles" localSheetId="31">'N36'!$9:$9</definedName>
    <definedName name="_xlnm.Print_Titles" localSheetId="32">'N37'!$9:$9</definedName>
    <definedName name="_xlnm.Print_Titles" localSheetId="33">'N38'!$9:$9</definedName>
    <definedName name="_xlnm.Print_Titles" localSheetId="34">'N39'!$9:$9</definedName>
    <definedName name="_xlnm.Print_Titles" localSheetId="4">'N4'!$9:$9</definedName>
    <definedName name="_xlnm.Print_Titles" localSheetId="35">'N40'!$9:$9</definedName>
    <definedName name="_xlnm.Print_Titles" localSheetId="36">'N41'!$9:$9</definedName>
    <definedName name="_xlnm.Print_Titles" localSheetId="37">'N42'!$9:$9</definedName>
    <definedName name="_xlnm.Print_Titles" localSheetId="38">'N43'!$9:$9</definedName>
    <definedName name="_xlnm.Print_Titles" localSheetId="39">'N44'!$9:$9</definedName>
    <definedName name="_xlnm.Print_Titles" localSheetId="40">'N45'!$9:$9</definedName>
    <definedName name="_xlnm.Print_Titles" localSheetId="41">'N46'!$9:$9</definedName>
    <definedName name="_xlnm.Print_Titles" localSheetId="5">'N5'!$9:$9</definedName>
    <definedName name="_xlnm.Print_Titles" localSheetId="6">'N6'!$9:$9</definedName>
    <definedName name="_xlnm.Print_Titles" localSheetId="7">'N7'!$9:$9</definedName>
    <definedName name="_xlnm.Print_Titles" localSheetId="8">'N8'!$9:$9</definedName>
    <definedName name="_xlnm.Print_Titles" localSheetId="9">'N9'!$9:$9</definedName>
  </definedNames>
  <calcPr calcId="152511"/>
</workbook>
</file>

<file path=xl/calcChain.xml><?xml version="1.0" encoding="utf-8"?>
<calcChain xmlns="http://schemas.openxmlformats.org/spreadsheetml/2006/main">
  <c r="F45" i="46" l="1"/>
  <c r="F46" i="46" s="1"/>
  <c r="F44" i="46"/>
  <c r="F40" i="46"/>
  <c r="F39" i="46"/>
  <c r="F38" i="46"/>
  <c r="F37" i="46"/>
  <c r="F36" i="46"/>
  <c r="F35" i="46"/>
  <c r="F33" i="46"/>
  <c r="F31" i="46"/>
  <c r="F30" i="46"/>
  <c r="F28" i="46"/>
  <c r="F29" i="46" s="1"/>
  <c r="F27" i="46"/>
  <c r="F26" i="46"/>
  <c r="F17" i="46"/>
  <c r="F24" i="46" s="1"/>
  <c r="F13" i="46"/>
  <c r="F12" i="46"/>
  <c r="F16" i="46" s="1"/>
  <c r="F11" i="46"/>
  <c r="F10" i="46"/>
  <c r="F43" i="45"/>
  <c r="F41" i="45"/>
  <c r="F40" i="45"/>
  <c r="F38" i="45"/>
  <c r="F39" i="45" s="1"/>
  <c r="F37" i="45"/>
  <c r="F36" i="45"/>
  <c r="F34" i="45"/>
  <c r="F31" i="45"/>
  <c r="F30" i="45"/>
  <c r="F28" i="45"/>
  <c r="F29" i="45" s="1"/>
  <c r="F27" i="45"/>
  <c r="F26" i="45"/>
  <c r="F17" i="45"/>
  <c r="F24" i="45" s="1"/>
  <c r="F15" i="45"/>
  <c r="F14" i="45"/>
  <c r="F13" i="45"/>
  <c r="F12" i="45"/>
  <c r="F16" i="45" s="1"/>
  <c r="F10" i="45"/>
  <c r="F44" i="45" s="1"/>
  <c r="F45" i="45" s="1"/>
  <c r="F44" i="44"/>
  <c r="F45" i="44" s="1"/>
  <c r="F43" i="44"/>
  <c r="F40" i="44"/>
  <c r="F39" i="44"/>
  <c r="F38" i="44"/>
  <c r="F37" i="44"/>
  <c r="F36" i="44"/>
  <c r="F35" i="44"/>
  <c r="F33" i="44"/>
  <c r="F31" i="44"/>
  <c r="F30" i="44"/>
  <c r="F28" i="44"/>
  <c r="F29" i="44" s="1"/>
  <c r="F27" i="44"/>
  <c r="F26" i="44"/>
  <c r="F24" i="44"/>
  <c r="F23" i="44"/>
  <c r="F20" i="44"/>
  <c r="F19" i="44"/>
  <c r="F17" i="44"/>
  <c r="F22" i="44" s="1"/>
  <c r="F15" i="44"/>
  <c r="F12" i="44"/>
  <c r="F14" i="44" s="1"/>
  <c r="F11" i="44"/>
  <c r="F10" i="44"/>
  <c r="F43" i="43"/>
  <c r="F41" i="43"/>
  <c r="F40" i="43"/>
  <c r="F38" i="43"/>
  <c r="F39" i="43" s="1"/>
  <c r="F37" i="43"/>
  <c r="F36" i="43"/>
  <c r="F34" i="43"/>
  <c r="F31" i="43"/>
  <c r="F30" i="43"/>
  <c r="F29" i="43"/>
  <c r="F28" i="43"/>
  <c r="F27" i="43"/>
  <c r="F26" i="43"/>
  <c r="F17" i="43"/>
  <c r="F24" i="43" s="1"/>
  <c r="F14" i="43"/>
  <c r="F13" i="43"/>
  <c r="F12" i="43"/>
  <c r="F16" i="43" s="1"/>
  <c r="F10" i="43"/>
  <c r="F44" i="43" s="1"/>
  <c r="F45" i="43" s="1"/>
  <c r="F43" i="42"/>
  <c r="F40" i="42"/>
  <c r="F39" i="42"/>
  <c r="F37" i="42"/>
  <c r="F38" i="42" s="1"/>
  <c r="F36" i="42"/>
  <c r="F35" i="42"/>
  <c r="F33" i="42"/>
  <c r="F31" i="42"/>
  <c r="F30" i="42"/>
  <c r="F29" i="42"/>
  <c r="F28" i="42"/>
  <c r="F27" i="42"/>
  <c r="F26" i="42"/>
  <c r="F24" i="42"/>
  <c r="F20" i="42"/>
  <c r="F17" i="42"/>
  <c r="F23" i="42" s="1"/>
  <c r="F12" i="42"/>
  <c r="F15" i="42" s="1"/>
  <c r="F10" i="42"/>
  <c r="F44" i="42" s="1"/>
  <c r="F45" i="42" s="1"/>
  <c r="F44" i="41"/>
  <c r="F45" i="41" s="1"/>
  <c r="F43" i="41"/>
  <c r="F41" i="41"/>
  <c r="F40" i="41"/>
  <c r="F39" i="41"/>
  <c r="F38" i="41"/>
  <c r="F37" i="41"/>
  <c r="F36" i="41"/>
  <c r="F34" i="41"/>
  <c r="F31" i="41"/>
  <c r="F30" i="41"/>
  <c r="F28" i="41"/>
  <c r="F29" i="41" s="1"/>
  <c r="F27" i="41"/>
  <c r="F26" i="41"/>
  <c r="F24" i="41"/>
  <c r="F23" i="41"/>
  <c r="F20" i="41"/>
  <c r="F19" i="41"/>
  <c r="F17" i="41"/>
  <c r="F22" i="41" s="1"/>
  <c r="F15" i="41"/>
  <c r="F12" i="41"/>
  <c r="F14" i="41" s="1"/>
  <c r="F11" i="41"/>
  <c r="F10" i="41"/>
  <c r="F43" i="40"/>
  <c r="F41" i="40"/>
  <c r="F40" i="40"/>
  <c r="F38" i="40"/>
  <c r="F39" i="40" s="1"/>
  <c r="F37" i="40"/>
  <c r="F36" i="40"/>
  <c r="F34" i="40"/>
  <c r="F31" i="40"/>
  <c r="F30" i="40"/>
  <c r="F28" i="40"/>
  <c r="F29" i="40" s="1"/>
  <c r="F27" i="40"/>
  <c r="F26" i="40"/>
  <c r="F17" i="40"/>
  <c r="F24" i="40" s="1"/>
  <c r="F13" i="40"/>
  <c r="F12" i="40"/>
  <c r="F16" i="40" s="1"/>
  <c r="F11" i="40"/>
  <c r="F10" i="40"/>
  <c r="F44" i="40" s="1"/>
  <c r="F45" i="40" s="1"/>
  <c r="F43" i="39"/>
  <c r="F41" i="39"/>
  <c r="F40" i="39"/>
  <c r="F38" i="39"/>
  <c r="F39" i="39" s="1"/>
  <c r="F37" i="39"/>
  <c r="F36" i="39"/>
  <c r="F34" i="39"/>
  <c r="F31" i="39"/>
  <c r="F30" i="39"/>
  <c r="F29" i="39"/>
  <c r="F28" i="39"/>
  <c r="F27" i="39"/>
  <c r="F26" i="39"/>
  <c r="F17" i="39"/>
  <c r="F24" i="39" s="1"/>
  <c r="F14" i="39"/>
  <c r="F13" i="39"/>
  <c r="F12" i="39"/>
  <c r="F16" i="39" s="1"/>
  <c r="F10" i="39"/>
  <c r="F44" i="39" s="1"/>
  <c r="F45" i="39" s="1"/>
  <c r="F43" i="38"/>
  <c r="F40" i="38"/>
  <c r="F39" i="38"/>
  <c r="F37" i="38"/>
  <c r="F38" i="38" s="1"/>
  <c r="F36" i="38"/>
  <c r="F35" i="38"/>
  <c r="F33" i="38"/>
  <c r="F31" i="38"/>
  <c r="F30" i="38"/>
  <c r="F29" i="38"/>
  <c r="F28" i="38"/>
  <c r="F27" i="38"/>
  <c r="F26" i="38"/>
  <c r="F24" i="38"/>
  <c r="F20" i="38"/>
  <c r="F17" i="38"/>
  <c r="F23" i="38" s="1"/>
  <c r="F12" i="38"/>
  <c r="F15" i="38" s="1"/>
  <c r="F10" i="38"/>
  <c r="F44" i="38" s="1"/>
  <c r="F45" i="38" s="1"/>
  <c r="F34" i="37"/>
  <c r="F31" i="37"/>
  <c r="F30" i="37"/>
  <c r="F28" i="37"/>
  <c r="F29" i="37" s="1"/>
  <c r="F27" i="37"/>
  <c r="F26" i="37"/>
  <c r="F22" i="37"/>
  <c r="F18" i="37"/>
  <c r="F17" i="37"/>
  <c r="F21" i="37" s="1"/>
  <c r="F14" i="37"/>
  <c r="F13" i="37"/>
  <c r="F12" i="37"/>
  <c r="F16" i="37" s="1"/>
  <c r="F10" i="37"/>
  <c r="F35" i="37" s="1"/>
  <c r="F36" i="37" s="1"/>
  <c r="F44" i="36"/>
  <c r="F41" i="36"/>
  <c r="F40" i="36"/>
  <c r="F38" i="36"/>
  <c r="F39" i="36" s="1"/>
  <c r="F37" i="36"/>
  <c r="F36" i="36"/>
  <c r="F34" i="36"/>
  <c r="F31" i="36"/>
  <c r="F30" i="36"/>
  <c r="F28" i="36"/>
  <c r="F29" i="36" s="1"/>
  <c r="F27" i="36"/>
  <c r="F26" i="36"/>
  <c r="F17" i="36"/>
  <c r="F24" i="36" s="1"/>
  <c r="F15" i="36"/>
  <c r="F14" i="36"/>
  <c r="F13" i="36"/>
  <c r="F12" i="36"/>
  <c r="F16" i="36" s="1"/>
  <c r="F10" i="36"/>
  <c r="F45" i="36" s="1"/>
  <c r="F46" i="36" s="1"/>
  <c r="F35" i="34"/>
  <c r="F36" i="34" s="1"/>
  <c r="F34" i="34"/>
  <c r="F31" i="34"/>
  <c r="F30" i="34"/>
  <c r="F28" i="34"/>
  <c r="F29" i="34" s="1"/>
  <c r="F27" i="34"/>
  <c r="F26" i="34"/>
  <c r="F24" i="34"/>
  <c r="F23" i="34"/>
  <c r="F22" i="34"/>
  <c r="F20" i="34"/>
  <c r="F19" i="34"/>
  <c r="F18" i="34"/>
  <c r="F17" i="34"/>
  <c r="F21" i="34" s="1"/>
  <c r="F15" i="34"/>
  <c r="F12" i="34"/>
  <c r="F13" i="34" s="1"/>
  <c r="F11" i="34"/>
  <c r="F10" i="34"/>
  <c r="F44" i="33"/>
  <c r="F45" i="33" s="1"/>
  <c r="F43" i="33"/>
  <c r="F40" i="33"/>
  <c r="F39" i="33"/>
  <c r="F38" i="33"/>
  <c r="F37" i="33"/>
  <c r="F36" i="33"/>
  <c r="F35" i="33"/>
  <c r="F33" i="33"/>
  <c r="F31" i="33"/>
  <c r="F30" i="33"/>
  <c r="F28" i="33"/>
  <c r="F29" i="33" s="1"/>
  <c r="F27" i="33"/>
  <c r="F26" i="33"/>
  <c r="F24" i="33"/>
  <c r="F23" i="33"/>
  <c r="F20" i="33"/>
  <c r="F19" i="33"/>
  <c r="F17" i="33"/>
  <c r="F22" i="33" s="1"/>
  <c r="F15" i="33"/>
  <c r="F12" i="33"/>
  <c r="F14" i="33" s="1"/>
  <c r="F11" i="33"/>
  <c r="F10" i="33"/>
  <c r="F34" i="31"/>
  <c r="F31" i="31"/>
  <c r="F30" i="31"/>
  <c r="F28" i="31"/>
  <c r="F29" i="31" s="1"/>
  <c r="F27" i="31"/>
  <c r="F26" i="31"/>
  <c r="F24" i="31"/>
  <c r="F23" i="31"/>
  <c r="F22" i="31"/>
  <c r="F20" i="31"/>
  <c r="F19" i="31"/>
  <c r="F18" i="31"/>
  <c r="F17" i="31"/>
  <c r="F21" i="31" s="1"/>
  <c r="F15" i="31"/>
  <c r="F14" i="31"/>
  <c r="F12" i="31"/>
  <c r="F13" i="31" s="1"/>
  <c r="F10" i="31"/>
  <c r="F35" i="31" s="1"/>
  <c r="F36" i="31" s="1"/>
  <c r="F42" i="30"/>
  <c r="F40" i="30"/>
  <c r="F39" i="30"/>
  <c r="F37" i="30"/>
  <c r="F38" i="30" s="1"/>
  <c r="F36" i="30"/>
  <c r="F35" i="30"/>
  <c r="F33" i="30"/>
  <c r="F31" i="30"/>
  <c r="F30" i="30"/>
  <c r="F29" i="30"/>
  <c r="F28" i="30"/>
  <c r="F27" i="30"/>
  <c r="F26" i="30"/>
  <c r="F24" i="30"/>
  <c r="F20" i="30"/>
  <c r="F17" i="30"/>
  <c r="F23" i="30" s="1"/>
  <c r="F12" i="30"/>
  <c r="F15" i="30" s="1"/>
  <c r="F10" i="30"/>
  <c r="F43" i="30" s="1"/>
  <c r="F44" i="30" s="1"/>
  <c r="F44" i="49"/>
  <c r="F41" i="49"/>
  <c r="F40" i="49"/>
  <c r="F38" i="49"/>
  <c r="F39" i="49" s="1"/>
  <c r="F37" i="49"/>
  <c r="F36" i="49"/>
  <c r="F34" i="49"/>
  <c r="F31" i="49"/>
  <c r="F30" i="49"/>
  <c r="F28" i="49"/>
  <c r="F29" i="49" s="1"/>
  <c r="F27" i="49"/>
  <c r="F26" i="49"/>
  <c r="F17" i="49"/>
  <c r="F24" i="49" s="1"/>
  <c r="F15" i="49"/>
  <c r="F14" i="49"/>
  <c r="F13" i="49"/>
  <c r="F12" i="49"/>
  <c r="F16" i="49" s="1"/>
  <c r="F10" i="49"/>
  <c r="F45" i="49" s="1"/>
  <c r="F46" i="49" s="1"/>
  <c r="F33" i="26"/>
  <c r="F31" i="26"/>
  <c r="F30" i="26"/>
  <c r="F28" i="26"/>
  <c r="F29" i="26" s="1"/>
  <c r="F27" i="26"/>
  <c r="F26" i="26"/>
  <c r="F22" i="26"/>
  <c r="F19" i="26"/>
  <c r="F18" i="26"/>
  <c r="F17" i="26"/>
  <c r="F21" i="26" s="1"/>
  <c r="F15" i="26"/>
  <c r="F14" i="26"/>
  <c r="F13" i="26"/>
  <c r="F12" i="26"/>
  <c r="F16" i="26" s="1"/>
  <c r="F10" i="26"/>
  <c r="F34" i="26" s="1"/>
  <c r="F35" i="26" s="1"/>
  <c r="F34" i="25"/>
  <c r="F31" i="25"/>
  <c r="F30" i="25"/>
  <c r="F28" i="25"/>
  <c r="F29" i="25" s="1"/>
  <c r="F27" i="25"/>
  <c r="F26" i="25"/>
  <c r="F17" i="25"/>
  <c r="F24" i="25" s="1"/>
  <c r="F15" i="25"/>
  <c r="F14" i="25"/>
  <c r="F13" i="25"/>
  <c r="F12" i="25"/>
  <c r="F16" i="25" s="1"/>
  <c r="F10" i="25"/>
  <c r="F35" i="25" s="1"/>
  <c r="F36" i="25" s="1"/>
  <c r="F43" i="24"/>
  <c r="F41" i="24"/>
  <c r="F40" i="24"/>
  <c r="F38" i="24"/>
  <c r="F39" i="24" s="1"/>
  <c r="F37" i="24"/>
  <c r="F36" i="24"/>
  <c r="F34" i="24"/>
  <c r="F31" i="24"/>
  <c r="F30" i="24"/>
  <c r="F28" i="24"/>
  <c r="F29" i="24" s="1"/>
  <c r="F27" i="24"/>
  <c r="F26" i="24"/>
  <c r="F17" i="24"/>
  <c r="F24" i="24" s="1"/>
  <c r="F15" i="24"/>
  <c r="F14" i="24"/>
  <c r="F13" i="24"/>
  <c r="F12" i="24"/>
  <c r="F16" i="24" s="1"/>
  <c r="F10" i="24"/>
  <c r="F44" i="24" s="1"/>
  <c r="F45" i="24" s="1"/>
  <c r="F44" i="22"/>
  <c r="F45" i="22" s="1"/>
  <c r="F43" i="22"/>
  <c r="F41" i="22"/>
  <c r="F40" i="22"/>
  <c r="F39" i="22"/>
  <c r="F38" i="22"/>
  <c r="F37" i="22"/>
  <c r="F36" i="22"/>
  <c r="F34" i="22"/>
  <c r="F31" i="22"/>
  <c r="F30" i="22"/>
  <c r="F28" i="22"/>
  <c r="F29" i="22" s="1"/>
  <c r="F27" i="22"/>
  <c r="F26" i="22"/>
  <c r="F24" i="22"/>
  <c r="F23" i="22"/>
  <c r="F20" i="22"/>
  <c r="F19" i="22"/>
  <c r="F17" i="22"/>
  <c r="F22" i="22" s="1"/>
  <c r="F15" i="22"/>
  <c r="F12" i="22"/>
  <c r="F14" i="22" s="1"/>
  <c r="F11" i="22"/>
  <c r="F10" i="22"/>
  <c r="F44" i="21"/>
  <c r="F45" i="21" s="1"/>
  <c r="F43" i="21"/>
  <c r="F40" i="21"/>
  <c r="F39" i="21"/>
  <c r="F38" i="21"/>
  <c r="F37" i="21"/>
  <c r="F36" i="21"/>
  <c r="F35" i="21"/>
  <c r="F33" i="21"/>
  <c r="F31" i="21"/>
  <c r="F30" i="21"/>
  <c r="F28" i="21"/>
  <c r="F29" i="21" s="1"/>
  <c r="F27" i="21"/>
  <c r="F26" i="21"/>
  <c r="F24" i="21"/>
  <c r="F23" i="21"/>
  <c r="F20" i="21"/>
  <c r="F19" i="21"/>
  <c r="F17" i="21"/>
  <c r="F22" i="21" s="1"/>
  <c r="F15" i="21"/>
  <c r="F12" i="21"/>
  <c r="F14" i="21" s="1"/>
  <c r="F11" i="21"/>
  <c r="F10" i="21"/>
  <c r="F43" i="20"/>
  <c r="F41" i="20"/>
  <c r="F40" i="20"/>
  <c r="F38" i="20"/>
  <c r="F39" i="20" s="1"/>
  <c r="F37" i="20"/>
  <c r="F36" i="20"/>
  <c r="F34" i="20"/>
  <c r="F31" i="20"/>
  <c r="F30" i="20"/>
  <c r="F29" i="20"/>
  <c r="F28" i="20"/>
  <c r="F27" i="20"/>
  <c r="F26" i="20"/>
  <c r="F24" i="20"/>
  <c r="F20" i="20"/>
  <c r="F17" i="20"/>
  <c r="F23" i="20" s="1"/>
  <c r="F12" i="20"/>
  <c r="F15" i="20" s="1"/>
  <c r="F10" i="20"/>
  <c r="F44" i="20" s="1"/>
  <c r="F45" i="20" s="1"/>
  <c r="F44" i="19"/>
  <c r="F45" i="19" s="1"/>
  <c r="F43" i="19"/>
  <c r="F41" i="19"/>
  <c r="F40" i="19"/>
  <c r="F39" i="19"/>
  <c r="F38" i="19"/>
  <c r="F37" i="19"/>
  <c r="F36" i="19"/>
  <c r="F34" i="19"/>
  <c r="F31" i="19"/>
  <c r="F30" i="19"/>
  <c r="F28" i="19"/>
  <c r="F29" i="19" s="1"/>
  <c r="F27" i="19"/>
  <c r="F26" i="19"/>
  <c r="F24" i="19"/>
  <c r="F23" i="19"/>
  <c r="F20" i="19"/>
  <c r="F19" i="19"/>
  <c r="F17" i="19"/>
  <c r="F22" i="19" s="1"/>
  <c r="F15" i="19"/>
  <c r="F12" i="19"/>
  <c r="F14" i="19" s="1"/>
  <c r="F11" i="19"/>
  <c r="F10" i="19"/>
  <c r="F34" i="18"/>
  <c r="F31" i="18"/>
  <c r="F30" i="18"/>
  <c r="F28" i="18"/>
  <c r="F29" i="18" s="1"/>
  <c r="F27" i="18"/>
  <c r="F26" i="18"/>
  <c r="F24" i="18"/>
  <c r="F23" i="18"/>
  <c r="F22" i="18"/>
  <c r="F20" i="18"/>
  <c r="F19" i="18"/>
  <c r="F18" i="18"/>
  <c r="F17" i="18"/>
  <c r="F21" i="18" s="1"/>
  <c r="F15" i="18"/>
  <c r="F14" i="18"/>
  <c r="F12" i="18"/>
  <c r="F13" i="18" s="1"/>
  <c r="F10" i="18"/>
  <c r="F35" i="18" s="1"/>
  <c r="F36" i="18" s="1"/>
  <c r="F44" i="17"/>
  <c r="F45" i="17" s="1"/>
  <c r="F43" i="17"/>
  <c r="F40" i="17"/>
  <c r="F39" i="17"/>
  <c r="F38" i="17"/>
  <c r="F37" i="17"/>
  <c r="F36" i="17"/>
  <c r="F35" i="17"/>
  <c r="F33" i="17"/>
  <c r="F31" i="17"/>
  <c r="F30" i="17"/>
  <c r="F28" i="17"/>
  <c r="F29" i="17" s="1"/>
  <c r="F27" i="17"/>
  <c r="F26" i="17"/>
  <c r="F24" i="17"/>
  <c r="F23" i="17"/>
  <c r="F20" i="17"/>
  <c r="F19" i="17"/>
  <c r="F17" i="17"/>
  <c r="F22" i="17" s="1"/>
  <c r="F15" i="17"/>
  <c r="F12" i="17"/>
  <c r="F14" i="17" s="1"/>
  <c r="F11" i="17"/>
  <c r="F10" i="17"/>
  <c r="F44" i="16"/>
  <c r="F45" i="16" s="1"/>
  <c r="F43" i="16"/>
  <c r="F41" i="16"/>
  <c r="F40" i="16"/>
  <c r="F39" i="16"/>
  <c r="F38" i="16"/>
  <c r="F37" i="16"/>
  <c r="F36" i="16"/>
  <c r="F34" i="16"/>
  <c r="F31" i="16"/>
  <c r="F30" i="16"/>
  <c r="F28" i="16"/>
  <c r="F29" i="16" s="1"/>
  <c r="F27" i="16"/>
  <c r="F26" i="16"/>
  <c r="F24" i="16"/>
  <c r="F23" i="16"/>
  <c r="F20" i="16"/>
  <c r="F19" i="16"/>
  <c r="F17" i="16"/>
  <c r="F22" i="16" s="1"/>
  <c r="F15" i="16"/>
  <c r="F12" i="16"/>
  <c r="F14" i="16" s="1"/>
  <c r="F11" i="16"/>
  <c r="F10" i="16"/>
  <c r="F14" i="46" l="1"/>
  <c r="F18" i="46"/>
  <c r="F22" i="46"/>
  <c r="F15" i="46"/>
  <c r="F19" i="46"/>
  <c r="F23" i="46"/>
  <c r="F21" i="46"/>
  <c r="F20" i="46"/>
  <c r="F18" i="45"/>
  <c r="F22" i="45"/>
  <c r="F11" i="45"/>
  <c r="F19" i="45"/>
  <c r="F23" i="45"/>
  <c r="F21" i="45"/>
  <c r="F20" i="45"/>
  <c r="F16" i="44"/>
  <c r="F13" i="44"/>
  <c r="F21" i="44"/>
  <c r="F18" i="44"/>
  <c r="F18" i="43"/>
  <c r="F22" i="43"/>
  <c r="F11" i="43"/>
  <c r="F15" i="43"/>
  <c r="F19" i="43"/>
  <c r="F23" i="43"/>
  <c r="F21" i="43"/>
  <c r="F20" i="43"/>
  <c r="F16" i="42"/>
  <c r="F13" i="42"/>
  <c r="F21" i="42"/>
  <c r="F14" i="42"/>
  <c r="F18" i="42"/>
  <c r="F22" i="42"/>
  <c r="F11" i="42"/>
  <c r="F19" i="42"/>
  <c r="F16" i="41"/>
  <c r="F13" i="41"/>
  <c r="F21" i="41"/>
  <c r="F18" i="41"/>
  <c r="F14" i="40"/>
  <c r="F18" i="40"/>
  <c r="F22" i="40"/>
  <c r="F15" i="40"/>
  <c r="F19" i="40"/>
  <c r="F23" i="40"/>
  <c r="F21" i="40"/>
  <c r="F20" i="40"/>
  <c r="F18" i="39"/>
  <c r="F22" i="39"/>
  <c r="F11" i="39"/>
  <c r="F15" i="39"/>
  <c r="F19" i="39"/>
  <c r="F23" i="39"/>
  <c r="F21" i="39"/>
  <c r="F20" i="39"/>
  <c r="F16" i="38"/>
  <c r="F13" i="38"/>
  <c r="F21" i="38"/>
  <c r="F14" i="38"/>
  <c r="F18" i="38"/>
  <c r="F22" i="38"/>
  <c r="F11" i="38"/>
  <c r="F19" i="38"/>
  <c r="F11" i="37"/>
  <c r="F15" i="37"/>
  <c r="F19" i="37"/>
  <c r="F23" i="37"/>
  <c r="F20" i="37"/>
  <c r="F24" i="37"/>
  <c r="F21" i="36"/>
  <c r="F18" i="36"/>
  <c r="F22" i="36"/>
  <c r="F11" i="36"/>
  <c r="F19" i="36"/>
  <c r="F23" i="36"/>
  <c r="F20" i="36"/>
  <c r="F16" i="34"/>
  <c r="F14" i="34"/>
  <c r="F16" i="33"/>
  <c r="F13" i="33"/>
  <c r="F21" i="33"/>
  <c r="F18" i="33"/>
  <c r="F11" i="31"/>
  <c r="F16" i="31"/>
  <c r="F16" i="30"/>
  <c r="F13" i="30"/>
  <c r="F21" i="30"/>
  <c r="F14" i="30"/>
  <c r="F18" i="30"/>
  <c r="F22" i="30"/>
  <c r="F11" i="30"/>
  <c r="F19" i="30"/>
  <c r="F21" i="49"/>
  <c r="F18" i="49"/>
  <c r="F22" i="49"/>
  <c r="F11" i="49"/>
  <c r="F19" i="49"/>
  <c r="F23" i="49"/>
  <c r="F20" i="49"/>
  <c r="F11" i="26"/>
  <c r="F23" i="26"/>
  <c r="F20" i="26"/>
  <c r="F24" i="26"/>
  <c r="F21" i="25"/>
  <c r="F18" i="25"/>
  <c r="F22" i="25"/>
  <c r="F11" i="25"/>
  <c r="F19" i="25"/>
  <c r="F23" i="25"/>
  <c r="F20" i="25"/>
  <c r="F21" i="24"/>
  <c r="F11" i="24"/>
  <c r="F19" i="24"/>
  <c r="F23" i="24"/>
  <c r="F18" i="24"/>
  <c r="F22" i="24"/>
  <c r="F20" i="24"/>
  <c r="F16" i="22"/>
  <c r="F13" i="22"/>
  <c r="F21" i="22"/>
  <c r="F18" i="22"/>
  <c r="F16" i="21"/>
  <c r="F13" i="21"/>
  <c r="F21" i="21"/>
  <c r="F18" i="21"/>
  <c r="F16" i="20"/>
  <c r="F13" i="20"/>
  <c r="F21" i="20"/>
  <c r="F14" i="20"/>
  <c r="F18" i="20"/>
  <c r="F22" i="20"/>
  <c r="F11" i="20"/>
  <c r="F19" i="20"/>
  <c r="F16" i="19"/>
  <c r="F13" i="19"/>
  <c r="F21" i="19"/>
  <c r="F18" i="19"/>
  <c r="F11" i="18"/>
  <c r="F16" i="18"/>
  <c r="F16" i="17"/>
  <c r="F13" i="17"/>
  <c r="F21" i="17"/>
  <c r="F18" i="17"/>
  <c r="F16" i="16"/>
  <c r="F13" i="16"/>
  <c r="F21" i="16"/>
  <c r="F18" i="16"/>
  <c r="F44" i="15" l="1"/>
  <c r="F45" i="15" s="1"/>
  <c r="F43" i="15"/>
  <c r="F40" i="15"/>
  <c r="F39" i="15"/>
  <c r="F38" i="15"/>
  <c r="F37" i="15"/>
  <c r="F36" i="15"/>
  <c r="F35" i="15"/>
  <c r="F33" i="15"/>
  <c r="F31" i="15"/>
  <c r="F30" i="15"/>
  <c r="F28" i="15"/>
  <c r="F29" i="15" s="1"/>
  <c r="F27" i="15"/>
  <c r="F26" i="15"/>
  <c r="F24" i="15"/>
  <c r="F23" i="15"/>
  <c r="F20" i="15"/>
  <c r="F19" i="15"/>
  <c r="F17" i="15"/>
  <c r="F22" i="15" s="1"/>
  <c r="F15" i="15"/>
  <c r="F12" i="15"/>
  <c r="F14" i="15" s="1"/>
  <c r="F11" i="15"/>
  <c r="F10" i="15"/>
  <c r="F43" i="14"/>
  <c r="F41" i="14"/>
  <c r="F40" i="14"/>
  <c r="F38" i="14"/>
  <c r="F39" i="14" s="1"/>
  <c r="F37" i="14"/>
  <c r="F36" i="14"/>
  <c r="F34" i="14"/>
  <c r="F31" i="14"/>
  <c r="F30" i="14"/>
  <c r="F28" i="14"/>
  <c r="F29" i="14" s="1"/>
  <c r="F27" i="14"/>
  <c r="F26" i="14"/>
  <c r="F17" i="14"/>
  <c r="F24" i="14" s="1"/>
  <c r="F15" i="14"/>
  <c r="F14" i="14"/>
  <c r="F13" i="14"/>
  <c r="F12" i="14"/>
  <c r="F16" i="14" s="1"/>
  <c r="F10" i="14"/>
  <c r="F44" i="14" s="1"/>
  <c r="F45" i="14" s="1"/>
  <c r="F44" i="13"/>
  <c r="F45" i="13" s="1"/>
  <c r="F43" i="13"/>
  <c r="F41" i="13"/>
  <c r="F40" i="13"/>
  <c r="F39" i="13"/>
  <c r="F38" i="13"/>
  <c r="F37" i="13"/>
  <c r="F36" i="13"/>
  <c r="F34" i="13"/>
  <c r="F31" i="13"/>
  <c r="F30" i="13"/>
  <c r="F28" i="13"/>
  <c r="F29" i="13" s="1"/>
  <c r="F27" i="13"/>
  <c r="F26" i="13"/>
  <c r="F24" i="13"/>
  <c r="F23" i="13"/>
  <c r="F20" i="13"/>
  <c r="F19" i="13"/>
  <c r="F17" i="13"/>
  <c r="F22" i="13" s="1"/>
  <c r="F15" i="13"/>
  <c r="F12" i="13"/>
  <c r="F14" i="13" s="1"/>
  <c r="F11" i="13"/>
  <c r="F10" i="13"/>
  <c r="F44" i="12"/>
  <c r="F45" i="12" s="1"/>
  <c r="F43" i="12"/>
  <c r="F40" i="12"/>
  <c r="F39" i="12"/>
  <c r="F38" i="12"/>
  <c r="F37" i="12"/>
  <c r="F36" i="12"/>
  <c r="F35" i="12"/>
  <c r="F33" i="12"/>
  <c r="F31" i="12"/>
  <c r="F30" i="12"/>
  <c r="F28" i="12"/>
  <c r="F29" i="12" s="1"/>
  <c r="F27" i="12"/>
  <c r="F26" i="12"/>
  <c r="F17" i="12"/>
  <c r="F24" i="12" s="1"/>
  <c r="F15" i="12"/>
  <c r="F13" i="12"/>
  <c r="F12" i="12"/>
  <c r="F16" i="12" s="1"/>
  <c r="F11" i="12"/>
  <c r="F10" i="12"/>
  <c r="F44" i="11"/>
  <c r="F45" i="11" s="1"/>
  <c r="F43" i="11"/>
  <c r="F41" i="11"/>
  <c r="F40" i="11"/>
  <c r="F39" i="11"/>
  <c r="F38" i="11"/>
  <c r="F37" i="11"/>
  <c r="F36" i="11"/>
  <c r="F34" i="11"/>
  <c r="F31" i="11"/>
  <c r="F30" i="11"/>
  <c r="F28" i="11"/>
  <c r="F29" i="11" s="1"/>
  <c r="F27" i="11"/>
  <c r="F26" i="11"/>
  <c r="F24" i="11"/>
  <c r="F23" i="11"/>
  <c r="F20" i="11"/>
  <c r="F19" i="11"/>
  <c r="F17" i="11"/>
  <c r="F22" i="11" s="1"/>
  <c r="F15" i="11"/>
  <c r="F12" i="11"/>
  <c r="F14" i="11" s="1"/>
  <c r="F11" i="11"/>
  <c r="F10" i="11"/>
  <c r="F43" i="10"/>
  <c r="F41" i="10"/>
  <c r="F40" i="10"/>
  <c r="F38" i="10"/>
  <c r="F39" i="10" s="1"/>
  <c r="F37" i="10"/>
  <c r="F36" i="10"/>
  <c r="F34" i="10"/>
  <c r="F31" i="10"/>
  <c r="F30" i="10"/>
  <c r="F29" i="10"/>
  <c r="F28" i="10"/>
  <c r="F27" i="10"/>
  <c r="F26" i="10"/>
  <c r="F24" i="10"/>
  <c r="F20" i="10"/>
  <c r="F17" i="10"/>
  <c r="F23" i="10" s="1"/>
  <c r="F12" i="10"/>
  <c r="F15" i="10" s="1"/>
  <c r="F10" i="10"/>
  <c r="F44" i="10" s="1"/>
  <c r="F45" i="10" s="1"/>
  <c r="F44" i="9"/>
  <c r="F45" i="9" s="1"/>
  <c r="F43" i="9"/>
  <c r="F41" i="9"/>
  <c r="F40" i="9"/>
  <c r="F39" i="9"/>
  <c r="F38" i="9"/>
  <c r="F37" i="9"/>
  <c r="F36" i="9"/>
  <c r="F34" i="9"/>
  <c r="F31" i="9"/>
  <c r="F30" i="9"/>
  <c r="F28" i="9"/>
  <c r="F29" i="9" s="1"/>
  <c r="F27" i="9"/>
  <c r="F26" i="9"/>
  <c r="F23" i="9"/>
  <c r="F19" i="9"/>
  <c r="F17" i="9"/>
  <c r="F24" i="9" s="1"/>
  <c r="F15" i="9"/>
  <c r="F13" i="9"/>
  <c r="F12" i="9"/>
  <c r="F16" i="9" s="1"/>
  <c r="F11" i="9"/>
  <c r="F10" i="9"/>
  <c r="F44" i="8"/>
  <c r="F41" i="8"/>
  <c r="F40" i="8"/>
  <c r="F38" i="8"/>
  <c r="F39" i="8" s="1"/>
  <c r="F37" i="8"/>
  <c r="F36" i="8"/>
  <c r="F34" i="8"/>
  <c r="F31" i="8"/>
  <c r="F30" i="8"/>
  <c r="F28" i="8"/>
  <c r="F29" i="8" s="1"/>
  <c r="F27" i="8"/>
  <c r="F26" i="8"/>
  <c r="F17" i="8"/>
  <c r="F24" i="8" s="1"/>
  <c r="F14" i="8"/>
  <c r="F13" i="8"/>
  <c r="F12" i="8"/>
  <c r="F16" i="8" s="1"/>
  <c r="F10" i="8"/>
  <c r="F45" i="8" s="1"/>
  <c r="F46" i="8" s="1"/>
  <c r="F43" i="7"/>
  <c r="F41" i="7"/>
  <c r="F40" i="7"/>
  <c r="F38" i="7"/>
  <c r="F39" i="7" s="1"/>
  <c r="F37" i="7"/>
  <c r="F36" i="7"/>
  <c r="F34" i="7"/>
  <c r="F31" i="7"/>
  <c r="F30" i="7"/>
  <c r="F28" i="7"/>
  <c r="F29" i="7" s="1"/>
  <c r="F27" i="7"/>
  <c r="F26" i="7"/>
  <c r="F17" i="7"/>
  <c r="F24" i="7" s="1"/>
  <c r="F15" i="7"/>
  <c r="F14" i="7"/>
  <c r="F13" i="7"/>
  <c r="F12" i="7"/>
  <c r="F16" i="7" s="1"/>
  <c r="F10" i="7"/>
  <c r="F11" i="7" s="1"/>
  <c r="F43" i="6"/>
  <c r="F40" i="6"/>
  <c r="F39" i="6"/>
  <c r="F38" i="6"/>
  <c r="F36" i="6"/>
  <c r="F35" i="6"/>
  <c r="F33" i="6"/>
  <c r="F31" i="6"/>
  <c r="F30" i="6"/>
  <c r="F29" i="6"/>
  <c r="F27" i="6"/>
  <c r="F26" i="6"/>
  <c r="F17" i="6"/>
  <c r="F18" i="6" s="1"/>
  <c r="F15" i="6"/>
  <c r="F14" i="6"/>
  <c r="F13" i="6"/>
  <c r="F12" i="6"/>
  <c r="F16" i="6" s="1"/>
  <c r="F10" i="6"/>
  <c r="F44" i="6" s="1"/>
  <c r="F45" i="6" s="1"/>
  <c r="F35" i="5"/>
  <c r="F36" i="5" s="1"/>
  <c r="F34" i="5"/>
  <c r="F31" i="5"/>
  <c r="F30" i="5"/>
  <c r="F29" i="5"/>
  <c r="F27" i="5"/>
  <c r="F26" i="5"/>
  <c r="F24" i="5"/>
  <c r="F23" i="5"/>
  <c r="F20" i="5"/>
  <c r="F19" i="5"/>
  <c r="F17" i="5"/>
  <c r="F22" i="5" s="1"/>
  <c r="F15" i="5"/>
  <c r="F12" i="5"/>
  <c r="F14" i="5" s="1"/>
  <c r="F11" i="5"/>
  <c r="F10" i="5"/>
  <c r="F43" i="4"/>
  <c r="F41" i="4"/>
  <c r="F40" i="4"/>
  <c r="F39" i="4"/>
  <c r="F37" i="4"/>
  <c r="F36" i="4"/>
  <c r="F34" i="4"/>
  <c r="F31" i="4"/>
  <c r="F30" i="4"/>
  <c r="F29" i="4"/>
  <c r="F27" i="4"/>
  <c r="F26" i="4"/>
  <c r="F24" i="4"/>
  <c r="F23" i="4"/>
  <c r="F22" i="4"/>
  <c r="F20" i="4"/>
  <c r="F19" i="4"/>
  <c r="F18" i="4"/>
  <c r="F17" i="4"/>
  <c r="F21" i="4" s="1"/>
  <c r="F15" i="4"/>
  <c r="F12" i="4"/>
  <c r="F14" i="4" s="1"/>
  <c r="F11" i="4"/>
  <c r="F10" i="4"/>
  <c r="F44" i="4" s="1"/>
  <c r="F45" i="4" s="1"/>
  <c r="F33" i="3"/>
  <c r="F31" i="3"/>
  <c r="F30" i="3"/>
  <c r="F27" i="3"/>
  <c r="F26" i="3"/>
  <c r="F24" i="3"/>
  <c r="F23" i="3"/>
  <c r="F20" i="3"/>
  <c r="F19" i="3"/>
  <c r="F17" i="3"/>
  <c r="F22" i="3" s="1"/>
  <c r="F15" i="3"/>
  <c r="F12" i="3"/>
  <c r="F14" i="3" s="1"/>
  <c r="F11" i="3"/>
  <c r="F10" i="3"/>
  <c r="F34" i="3" s="1"/>
  <c r="F35" i="3" s="1"/>
  <c r="F34" i="2"/>
  <c r="F31" i="2"/>
  <c r="F30" i="2"/>
  <c r="F27" i="2"/>
  <c r="F26" i="2"/>
  <c r="F24" i="2"/>
  <c r="F20" i="2"/>
  <c r="F17" i="2"/>
  <c r="F23" i="2" s="1"/>
  <c r="F12" i="2"/>
  <c r="F15" i="2" s="1"/>
  <c r="F10" i="2"/>
  <c r="F11" i="2" s="1"/>
  <c r="F35" i="1"/>
  <c r="F31" i="1"/>
  <c r="F30" i="1"/>
  <c r="F27" i="1"/>
  <c r="F26" i="1"/>
  <c r="F24" i="1"/>
  <c r="F23" i="1"/>
  <c r="F22" i="1"/>
  <c r="F20" i="1"/>
  <c r="F19" i="1"/>
  <c r="F18" i="1"/>
  <c r="F17" i="1"/>
  <c r="F21" i="1" s="1"/>
  <c r="F15" i="1"/>
  <c r="F14" i="1"/>
  <c r="F12" i="1"/>
  <c r="F13" i="1" s="1"/>
  <c r="F10" i="1"/>
  <c r="F11" i="1" s="1"/>
  <c r="F16" i="15" l="1"/>
  <c r="F13" i="15"/>
  <c r="F21" i="15"/>
  <c r="F18" i="15"/>
  <c r="F21" i="14"/>
  <c r="F18" i="14"/>
  <c r="F22" i="14"/>
  <c r="F11" i="14"/>
  <c r="F19" i="14"/>
  <c r="F23" i="14"/>
  <c r="F20" i="14"/>
  <c r="F16" i="13"/>
  <c r="F13" i="13"/>
  <c r="F21" i="13"/>
  <c r="F18" i="13"/>
  <c r="F21" i="12"/>
  <c r="F14" i="12"/>
  <c r="F18" i="12"/>
  <c r="F22" i="12"/>
  <c r="F19" i="12"/>
  <c r="F23" i="12"/>
  <c r="F20" i="12"/>
  <c r="F16" i="11"/>
  <c r="F13" i="11"/>
  <c r="F21" i="11"/>
  <c r="F18" i="11"/>
  <c r="F16" i="10"/>
  <c r="F13" i="10"/>
  <c r="F21" i="10"/>
  <c r="F14" i="10"/>
  <c r="F18" i="10"/>
  <c r="F22" i="10"/>
  <c r="F11" i="10"/>
  <c r="F19" i="10"/>
  <c r="F21" i="9"/>
  <c r="F14" i="9"/>
  <c r="F18" i="9"/>
  <c r="F22" i="9"/>
  <c r="F20" i="9"/>
  <c r="F18" i="8"/>
  <c r="F22" i="8"/>
  <c r="F21" i="8"/>
  <c r="F11" i="8"/>
  <c r="F15" i="8"/>
  <c r="F19" i="8"/>
  <c r="F23" i="8"/>
  <c r="F20" i="8"/>
  <c r="F18" i="7"/>
  <c r="F22" i="7"/>
  <c r="F19" i="7"/>
  <c r="F23" i="7"/>
  <c r="F44" i="7"/>
  <c r="F45" i="7" s="1"/>
  <c r="F21" i="7"/>
  <c r="F20" i="7"/>
  <c r="F22" i="6"/>
  <c r="F11" i="6"/>
  <c r="F19" i="6"/>
  <c r="F23" i="6"/>
  <c r="F20" i="6"/>
  <c r="F24" i="6"/>
  <c r="F21" i="6"/>
  <c r="F16" i="5"/>
  <c r="F13" i="5"/>
  <c r="F21" i="5"/>
  <c r="F18" i="5"/>
  <c r="F13" i="4"/>
  <c r="F16" i="4"/>
  <c r="F16" i="3"/>
  <c r="F13" i="3"/>
  <c r="F21" i="3"/>
  <c r="F18" i="3"/>
  <c r="F13" i="2"/>
  <c r="F21" i="2"/>
  <c r="F35" i="2"/>
  <c r="F36" i="2" s="1"/>
  <c r="F16" i="2"/>
  <c r="F14" i="2"/>
  <c r="F18" i="2"/>
  <c r="F22" i="2"/>
  <c r="F19" i="2"/>
  <c r="F36" i="1"/>
  <c r="F37" i="1" s="1"/>
  <c r="F16" i="1"/>
  <c r="Q48" i="17" l="1"/>
  <c r="Q48" i="4"/>
  <c r="Q39" i="2"/>
  <c r="Q38" i="3" l="1"/>
</calcChain>
</file>

<file path=xl/sharedStrings.xml><?xml version="1.0" encoding="utf-8"?>
<sst xmlns="http://schemas.openxmlformats.org/spreadsheetml/2006/main" count="5852" uniqueCount="171">
  <si>
    <t>lari</t>
  </si>
  <si>
    <t xml:space="preserve">   normatiuli</t>
  </si>
  <si>
    <t xml:space="preserve">   xelfasi</t>
  </si>
  <si>
    <t xml:space="preserve">     masala</t>
  </si>
  <si>
    <t xml:space="preserve">   samSeneblo </t>
  </si>
  <si>
    <t>s a m u S a o s</t>
  </si>
  <si>
    <t xml:space="preserve">     resursi</t>
  </si>
  <si>
    <t xml:space="preserve">   meqanizmebi</t>
  </si>
  <si>
    <t>jami</t>
  </si>
  <si>
    <t>#</t>
  </si>
  <si>
    <t>safuZveli</t>
  </si>
  <si>
    <t>dasaxeleba</t>
  </si>
  <si>
    <t>ganz.</t>
  </si>
  <si>
    <t>erTeulze</t>
  </si>
  <si>
    <t>sul</t>
  </si>
  <si>
    <t>erT.</t>
  </si>
  <si>
    <t>fasi</t>
  </si>
  <si>
    <t>1'</t>
  </si>
  <si>
    <t>2'</t>
  </si>
  <si>
    <t>3'</t>
  </si>
  <si>
    <t>4'</t>
  </si>
  <si>
    <t>5'</t>
  </si>
  <si>
    <t>6'</t>
  </si>
  <si>
    <t>7'</t>
  </si>
  <si>
    <t>8'</t>
  </si>
  <si>
    <t>9'</t>
  </si>
  <si>
    <t>10'</t>
  </si>
  <si>
    <t>11'</t>
  </si>
  <si>
    <t>12'</t>
  </si>
  <si>
    <t>13'</t>
  </si>
  <si>
    <t>kub.m.</t>
  </si>
  <si>
    <t>SromiTi resursebi</t>
  </si>
  <si>
    <t>kac/sT</t>
  </si>
  <si>
    <t>1-81-3.</t>
  </si>
  <si>
    <t>8-3-2.</t>
  </si>
  <si>
    <t>manqanebi</t>
  </si>
  <si>
    <t>sxva xarjebi</t>
  </si>
  <si>
    <t>yalibis fari</t>
  </si>
  <si>
    <t>kv.m.</t>
  </si>
  <si>
    <t>yalibis ficari IIIx. 40mm-iani</t>
  </si>
  <si>
    <t>proeqtiT</t>
  </si>
  <si>
    <t>a-III klasis armatura</t>
  </si>
  <si>
    <t>kg</t>
  </si>
  <si>
    <t>kg.</t>
  </si>
  <si>
    <t xml:space="preserve">SromiTi resursebi </t>
  </si>
  <si>
    <t>cali</t>
  </si>
  <si>
    <t xml:space="preserve"> jami</t>
  </si>
  <si>
    <t>satransporto xarjebi masalaze</t>
  </si>
  <si>
    <t xml:space="preserve">zednadebi xarjebi </t>
  </si>
  <si>
    <t>gegmiuri mogeba</t>
  </si>
  <si>
    <t>gruntis ukan miyra xeliT</t>
  </si>
  <si>
    <t>saZirkvlis qveS qviSa-xreSis safuZvlis mowyoba sisq. 100mm.</t>
  </si>
  <si>
    <t>27-48-5</t>
  </si>
  <si>
    <t>m/sT</t>
  </si>
  <si>
    <t>avto amwe 3 toniani</t>
  </si>
  <si>
    <t>naWedi</t>
  </si>
  <si>
    <t>sagzao niSani or boZze</t>
  </si>
  <si>
    <t>1-80-7</t>
  </si>
  <si>
    <t xml:space="preserve">ormoebis amoReba xeliT III kat. gruntSi </t>
  </si>
  <si>
    <t>8-2.</t>
  </si>
  <si>
    <t>6-1-5.</t>
  </si>
  <si>
    <t>dgarebisTvis mon. r/b wertilovani saZirkvlebis mowyoba</t>
  </si>
  <si>
    <r>
      <t>betoni ~</t>
    </r>
    <r>
      <rPr>
        <sz val="11"/>
        <rFont val="Calibri"/>
        <family val="2"/>
        <charset val="204"/>
        <scheme val="minor"/>
      </rPr>
      <t>B25F200W6</t>
    </r>
    <r>
      <rPr>
        <sz val="11"/>
        <rFont val="AcadNusx"/>
      </rPr>
      <t>~</t>
    </r>
  </si>
  <si>
    <t>qviSa-xreSovani narevi</t>
  </si>
  <si>
    <t xml:space="preserve">individualuri proeqtirebis sagzao niSnebi or enaze, dafaruli maRali intensivobis prizmul-optikuri sistemis „IV“ klasis webovani firiT: 2900X400  mm     </t>
  </si>
  <si>
    <t xml:space="preserve">individualuri proeqtirebis sagzao niSnebi or enaze, dafaruli maRali intensivobis prizmul-optikuri sistemis „IV“ klasis webovani firiT: 2400X400  mm     </t>
  </si>
  <si>
    <t xml:space="preserve">individualuri proeqtirebis sagzao niSnebi or enaze, dafaruli maRali intensivobis prizmul-optikuri sistemis „IV“ klasis webovani firiT: 2200X530  mm     </t>
  </si>
  <si>
    <t>kodi0605</t>
  </si>
  <si>
    <t>dRg</t>
  </si>
  <si>
    <t xml:space="preserve">kaxeTis regioni, Telavi, nasamxarali: obieqti N#02  meRvineoba mosmieri </t>
  </si>
  <si>
    <t>plastmasis xufi</t>
  </si>
  <si>
    <t>27-48-7</t>
  </si>
  <si>
    <t xml:space="preserve">individualuri proeqtirebis sagzao niSnebi or enaze, dafaruli maRali intensivobis prizmul-optikuri sistemis „IV“ klasis webovani firiT: 3000X400  mm     </t>
  </si>
  <si>
    <t xml:space="preserve">individualuri proeqtirebis sagzao niSnebi or enaze, dafaruli maRali intensivobis prizmul-optikuri sistemis „IV“ klasis webovani firiT: 2600X400  mm     </t>
  </si>
  <si>
    <t xml:space="preserve">kaxeTis regioni; Telavi: obieqti #03 buWas marani </t>
  </si>
  <si>
    <t xml:space="preserve">individualuri proeqtirebis sagzao niSnebi or enaze, dafaruli maRali intensivobis prizmul-optikuri sistemis „IV“ klasis webovani firiT: 2100X400  mm     </t>
  </si>
  <si>
    <t xml:space="preserve">individualuri proeqtirebis sagzao niSnebi or enaze, dafaruli maRali intensivobis prizmul-optikuri sistemis „IV“ klasis webovani firiT: 2100X400mm.    </t>
  </si>
  <si>
    <t xml:space="preserve">individualuri proeqtirebis sagzao niSnebi or enaze, dafaruli maRali intensivobis prizmul-optikuri sistemis „IV“ klasis webovani firiT: 2800X400  mm     </t>
  </si>
  <si>
    <t xml:space="preserve">individualuri proeqtirebis sagzao niSnebi or enaze, dafaruli maRali intensivobis prizmul-optikuri sistemis „IV“ klasis webovani firiT: 2300X400  mm     </t>
  </si>
  <si>
    <t>sagzao niSani sam boZze</t>
  </si>
  <si>
    <t xml:space="preserve">kaxeTis regioni; Telavi; vardisubani: obieqti #04 jayelebis marani </t>
  </si>
  <si>
    <t xml:space="preserve">individualuri proeqtirebis sagzao niSnebi or enaze, dafaruli maRali intensivobis prizmul-optikuri sistemis „IV“ klasis webovani firiT: 2000X400  mm     </t>
  </si>
  <si>
    <t xml:space="preserve">kaxeTis regioni:  #06  miloravas saojaxo sastumro da marani </t>
  </si>
  <si>
    <t>kaxeTis regioni (Telavi; nasamxrali):  #07  Rvinis marani Telada orgo</t>
  </si>
  <si>
    <t xml:space="preserve">individualuri proeqtirebis sagzao niSnebi or enaze, dafaruli maRali intensivobis prizmul-optikuri sistemis „IV“ klasis webovani firiT: 26000X400  mm     </t>
  </si>
  <si>
    <t xml:space="preserve">kaxeTis regioni (Telavi; nasamxrali): #08  maTrobela Rvinis marani </t>
  </si>
  <si>
    <t xml:space="preserve">individualuri proeqtirebis sagzao niSnebi or enaze, dafaruli maRali intensivobis prizmul-optikuri sistemis „IV“ klasis webovani firiT: 3400X400  mm     </t>
  </si>
  <si>
    <t xml:space="preserve">individualuri proeqtirebis sagzao niSnebi or enaze, dafaruli maRali intensivobis prizmul-optikuri sistemis „IV“ klasis webovani firiT: 24200X400  mm     </t>
  </si>
  <si>
    <t>kaxeTis regioni (Telavi; kondoli): #09  SaqaraSvilebis Rvinis marani</t>
  </si>
  <si>
    <t xml:space="preserve">individualuri proeqtirebis sagzao niSnebi or enaze, dafaruli maRali intensivobis prizmul-optikuri sistemis „IV“ klasis webovani firiT: 3800X400  mm     </t>
  </si>
  <si>
    <t xml:space="preserve">individualuri proeqtirebis sagzao niSnebi or enaze, dafaruli maRali intensivobis prizmul-optikuri sistemis „IV“ klasis webovani firiT:3300X400  mm     </t>
  </si>
  <si>
    <t xml:space="preserve">kaxeTis regioni (Telavi; kisisxevi): #10  Zmebi xuciSvilebis marani </t>
  </si>
  <si>
    <t xml:space="preserve">individualuri proeqtirebis sagzao niSnebi or enaze, dafaruli maRali intensivobis prizmul-optikuri sistemis „IV“ klasis webovani firiT: 4100X400  mm     </t>
  </si>
  <si>
    <t xml:space="preserve">individualuri proeqtirebis sagzao niSnebi or enaze, dafaruli maRali intensivobis prizmul-optikuri sistemis „IV“ klasis webovani firiT:3600X400  mm     </t>
  </si>
  <si>
    <t>kaxeTis regioni (bakurcixe;):  #11  sarajiSvilebis marani</t>
  </si>
  <si>
    <t xml:space="preserve">individualuri proeqtirebis sagzao niSnebi or enaze, dafaruli maRali intensivobis prizmul-optikuri sistemis „IV“ klasis webovani firiT:3200X400  mm     </t>
  </si>
  <si>
    <t xml:space="preserve">individualuri proeqtirebis sagzao niSnebi or enaze, dafaruli maRali intensivobis prizmul-optikuri sistemis „IV“ klasis webovani firiT:2700X400  mm     </t>
  </si>
  <si>
    <t xml:space="preserve">individualuri proeqtirebis sagzao niSnebi or enaze, dafaruli maRali intensivobis prizmul-optikuri sistemis „IV“ klasis webovani firiT: 2400X530  mm     </t>
  </si>
  <si>
    <t>kaxeTis regioni(lagodexi; vaSlovanis quCa): #12  gigolas Rvinis marani</t>
  </si>
  <si>
    <t xml:space="preserve">individualuri proeqtirebis sagzao niSnebi or enaze, dafaruli maRali intensivobis prizmul-optikuri sistemis „IV“ klasis webovani firiT:2800X400  mm     </t>
  </si>
  <si>
    <t xml:space="preserve">individualuri proeqtirebis sagzao niSnebi or enaze, dafaruli maRali intensivobis prizmul-optikuri sistemis „IV“ klasis webovani firiT:2100X400  mm     </t>
  </si>
  <si>
    <t xml:space="preserve">kaxeTis regioni (kakabeTi; patara Cailuri): #13  Rvinis marani velino </t>
  </si>
  <si>
    <t xml:space="preserve">individualuri proeqtirebis sagzao niSnebi or enaze, dafaruli maRali intensivobis prizmul-optikuri sistemis „IV“ klasis webovani firiT:2500X400  mm     </t>
  </si>
  <si>
    <t xml:space="preserve">kaxeTis regioni (lagodexi;zaqaTalas quCa):  #14  marani Zveli kaxeTi </t>
  </si>
  <si>
    <t xml:space="preserve">individualuri proeqtirebis sagzao niSnebi or enaze, dafaruli maRali intensivobis prizmul-optikuri sistemis „IV“ klasis webovani firiT:3000X400  mm     </t>
  </si>
  <si>
    <t xml:space="preserve">kaxeTis regioni (veliscixe):  #15  lomTaZeebis marani </t>
  </si>
  <si>
    <t xml:space="preserve">individualuri proeqtirebis sagzao niSnebi or enaze, dafaruli maRali intensivobis prizmul-optikuri sistemis „IV“ klasis webovani firiT:3100X400  mm     </t>
  </si>
  <si>
    <t>kaxeTis regioni (sagarejo; manavi):  #16 Rvinis marani giuni</t>
  </si>
  <si>
    <t xml:space="preserve">individualuri proeqtirebis sagzao niSnebi or enaze, dafaruli maRali intensivobis prizmul-optikuri sistemis „IV“ klasis webovani firiT:2600X400  mm     </t>
  </si>
  <si>
    <t xml:space="preserve">kaxeTis regioni (gurjaani;kardenaxi):  #17  naRdi marani </t>
  </si>
  <si>
    <t xml:space="preserve">kaxeTis regioni (yvareli; gremi):  #18  marani kaxuri qvevri </t>
  </si>
  <si>
    <t>kaxeTis regioni (yvareli; Silda):  #19  Rvinis marani Cubini</t>
  </si>
  <si>
    <t xml:space="preserve">kaxeTis regioni  (gurjaani; vaCnaZiani):  #20  Rvinis marani iberi </t>
  </si>
  <si>
    <t xml:space="preserve">individualuri proeqtirebis sagzao niSnebi or enaze, dafaruli maRali intensivobis prizmul-optikuri sistemis „IV“ klasis webovani firiT:2900X400  mm     </t>
  </si>
  <si>
    <t xml:space="preserve">individualuri proeqtirebis sagzao niSnebi or enaze, dafaruli maRali intensivobis prizmul-optikuri sistemis „IV“ klasis webovani firiT:2400X400  mm     </t>
  </si>
  <si>
    <t>kaxeTis regioni (yvareli; n.dumbaZis quCa): #21 saojaxo marani Zveli vazi</t>
  </si>
  <si>
    <t xml:space="preserve">individualuri proeqtirebis sagzao niSnebi or enaze, dafaruli maRali intensivobis prizmul-optikuri sistemis „IV“ klasis webovani firiT: 2200X400  mm     </t>
  </si>
  <si>
    <t>kaxeTis regioni (gurjaani; veliscixe):  #22 avTandilis marani da ferwera</t>
  </si>
  <si>
    <t xml:space="preserve">Sida qarTli (gori, ateni):  #24 ivane buTxuzis Rvinis marani </t>
  </si>
  <si>
    <t xml:space="preserve">Sida qarTli (gori, xidisTavi):  #25 Sios Rvinis marani </t>
  </si>
  <si>
    <t xml:space="preserve">individualuri proeqtirebis sagzao niSnebi or enaze, dafaruli maRali intensivobis prizmul-optikuri sistemis „IV“ klasis webovani firiT:2300X400  mm     </t>
  </si>
  <si>
    <t xml:space="preserve">Sida qarTli (gori, xidisTavi):   #26 CituaSvilebis Rvinis marani </t>
  </si>
  <si>
    <t xml:space="preserve">Sida qarTli (bolnisi; WavWavaZis  quCa):  #30  Rvinis marani bolnuri </t>
  </si>
  <si>
    <t>qvemo qarTli (bolnisi, WavWavaZis quCa):  #31  Zmebis Rvinis marani</t>
  </si>
  <si>
    <t>qvemo qarTli (bolnisi, sulxan-sabas quCa):  #33 Salos Rvinis marani</t>
  </si>
  <si>
    <t xml:space="preserve">individualuri proeqtirebis sagzao niSnebi or enaze, dafaruli maRali intensivobis prizmul-optikuri sistemis „IV“ klasis webovani firiT:2200X400  mm     </t>
  </si>
  <si>
    <t xml:space="preserve">Tbilisi (daba kojori, kikeTi): N#34 Rvinis marani tanini </t>
  </si>
  <si>
    <t>borjomi (daba bakuriani; 9 aprilis quCa): N #36 varcixis Rvinis marani</t>
  </si>
  <si>
    <t>raWa (ambrolauri; Zirageuli):  #37 kereseliZeebis Rvinis marani</t>
  </si>
  <si>
    <t xml:space="preserve">imereTi (wyaltubo, gviStibi):  #38 xomlis Rvinis marani </t>
  </si>
  <si>
    <t xml:space="preserve">individualuri proeqtirebis sagzao niSnebi or enaze, dafaruli maRali intensivobis prizmul-optikuri sistemis „IV“ klasis webovani firiT: 2100X400mm     </t>
  </si>
  <si>
    <t>mesxeTi; (borjomi, qvabisxevi):  #39 paata xaWapuriZis Rvinis marani</t>
  </si>
  <si>
    <t xml:space="preserve">individualuri proeqtirebis sagzao niSnebi or enaze, dafaruli maRali intensivobis prizmul-optikuri sistemis „IV“ klasis webovani firiT:3500X400  mm     </t>
  </si>
  <si>
    <t xml:space="preserve">imereTi (Terjola):  #40 sazanos Rvinis marani </t>
  </si>
  <si>
    <t>imereTi (xoni, gordi):  #41 Ciqovanebis mamulis marani</t>
  </si>
  <si>
    <t>kaxeTis regioni (axmeta; babaneuri):  #45 babaneuris Rvinis marani</t>
  </si>
  <si>
    <t>kaxeTi (Telavi):  #46 iyalTos marani</t>
  </si>
  <si>
    <t>პრეტენდენტი ორგანიზაცია</t>
  </si>
  <si>
    <t>ხელმოწერა   ბ.ა.</t>
  </si>
  <si>
    <t>შენიშვნა</t>
  </si>
  <si>
    <t>`ღვინის გზის~ პროექტის ფარგლებში ახალი ობიექტებისთვის მანიშნებლების დაყენების ხარჯთაღრიცხვა</t>
  </si>
  <si>
    <t>____%</t>
  </si>
  <si>
    <r>
      <t xml:space="preserve">gauTvaliswinebeli xarji </t>
    </r>
    <r>
      <rPr>
        <b/>
        <sz val="10"/>
        <color rgb="FFFF0000"/>
        <rFont val="AcadNusx"/>
      </rPr>
      <t>*</t>
    </r>
  </si>
  <si>
    <r>
      <t xml:space="preserve">* </t>
    </r>
    <r>
      <rPr>
        <b/>
        <sz val="8"/>
        <rFont val="Sylfaen"/>
        <family val="1"/>
        <charset val="204"/>
      </rPr>
      <t>გაუთვალისწინებელი ხარჯი</t>
    </r>
    <r>
      <rPr>
        <sz val="8"/>
        <rFont val="Sylfaen"/>
        <family val="1"/>
        <charset val="204"/>
      </rPr>
      <t xml:space="preserve"> -- დაუშვებელია პრეტენდენტის მიერ გაუთვალისწინებელი ხარჯის პროცენტული მაჩვენებლის შეცვლა </t>
    </r>
    <r>
      <rPr>
        <b/>
        <sz val="8"/>
        <color indexed="10"/>
        <rFont val="Sylfaen"/>
        <family val="1"/>
        <charset val="204"/>
      </rPr>
      <t>(3%)</t>
    </r>
  </si>
  <si>
    <t>kaxeTis regioni (Telavi; winandali) obieqti: #05 qvevri amorisi</t>
  </si>
  <si>
    <t>imereTi (baRdaTi, varcixe): #42 varcixis Rvinis marani</t>
  </si>
  <si>
    <t xml:space="preserve">raWa (ambrolauri, jvarisa): #43 kaxaberis Rvinis marani </t>
  </si>
  <si>
    <t xml:space="preserve">samegrelo (martvili): #44 Rvinis marani oda </t>
  </si>
  <si>
    <t>№</t>
  </si>
  <si>
    <t>ობიექტები</t>
  </si>
  <si>
    <t>სამუშაოს ღირებულება (ლარი)</t>
  </si>
  <si>
    <t xml:space="preserve">kaxeTis regioni: obieqti #01 aroma Rvinis marani </t>
  </si>
  <si>
    <t>kaxeTis regioni: obieqti #01 aroma Rvinis marani</t>
  </si>
  <si>
    <t xml:space="preserve">axeTis regioni; Telavi: obieqti #03 buWas marani </t>
  </si>
  <si>
    <t>axeTis regioni (Telavi; winandali) obieqti: #05 qvevri amorisi</t>
  </si>
  <si>
    <t>axeTis regioni (yvareli; n.dumbaZis quCa): #21 saojaxo marani Zveli vazi</t>
  </si>
  <si>
    <t>Sida qarTli (bolnisi; WavWavaZis  quCa):  #30  Rvinis marani bolnuri</t>
  </si>
  <si>
    <t>kaxeTi (Telavi): #46 iyalTos marani</t>
  </si>
  <si>
    <t>kaxeTis regioni (axmeta; babaneuri): #45 babaneuris Rvinis marani</t>
  </si>
  <si>
    <t>kaxeTis regioni (Telavi; nasamxrali): #07  Rvinis marani Telada orgo</t>
  </si>
  <si>
    <t>kaxeTis regioni, Telavi, nasamxarali: obieqti #02  meRvineoba mosmieri</t>
  </si>
  <si>
    <t>kaxeTis regioni (bakurcixe;): #11  sarajiSvilebis marani</t>
  </si>
  <si>
    <t xml:space="preserve">kaxeTis regioni (lagodexi;zaqaTalas quCa): #14  marani Zveli kaxeTi </t>
  </si>
  <si>
    <t xml:space="preserve">kaxeTis regioni (gurjaani;kardenaxi): #17  naRdi marani </t>
  </si>
  <si>
    <t>„ღვინის გზის“ პროექტის ფარგლებში ახალი ობიექტებისთვის მანიშნებლების დაყენების კრებსითი ხარჯთაღრიცხვა</t>
  </si>
  <si>
    <t>ჯამი (N1, 2, 3, 4, 5, 6, 7, 8, 9, 10, 11, 12, 13, 14, 15, 16, 17, 18, 19, 20, 21, 22, 24, 25, 26, 27, 30, 31, 33, 34, 36, 37, 38, 39, 40, 41, 42, 43, 44, 45 და 46)</t>
  </si>
  <si>
    <t>Sida qarTli (kaspi, kaloubani):  #27 daviTaSvilebis Rvinis marani</t>
  </si>
  <si>
    <t>srf             4-224</t>
  </si>
  <si>
    <r>
      <t xml:space="preserve">dgarebi liTonis </t>
    </r>
    <r>
      <rPr>
        <sz val="11"/>
        <rFont val="Calibri"/>
        <family val="2"/>
        <charset val="204"/>
      </rPr>
      <t>Ø</t>
    </r>
    <r>
      <rPr>
        <sz val="11"/>
        <rFont val="AcadNusx"/>
      </rPr>
      <t xml:space="preserve">76mm. kedlis sisqiT </t>
    </r>
    <r>
      <rPr>
        <sz val="11"/>
        <rFont val="Calibri"/>
        <family val="2"/>
        <charset val="204"/>
      </rPr>
      <t>δ</t>
    </r>
    <r>
      <rPr>
        <sz val="11"/>
        <rFont val="AcadNusx"/>
      </rPr>
      <t xml:space="preserve">=3.5 mm. </t>
    </r>
    <r>
      <rPr>
        <sz val="11"/>
        <rFont val="Calibri"/>
        <family val="2"/>
        <charset val="204"/>
        <scheme val="minor"/>
      </rPr>
      <t>h</t>
    </r>
    <r>
      <rPr>
        <sz val="11"/>
        <rFont val="AcadNusx"/>
      </rPr>
      <t>=4.50m.</t>
    </r>
  </si>
  <si>
    <r>
      <t xml:space="preserve">samagri xamuti </t>
    </r>
    <r>
      <rPr>
        <sz val="11"/>
        <rFont val="Calibri"/>
        <family val="2"/>
        <charset val="204"/>
      </rPr>
      <t>Ø</t>
    </r>
    <r>
      <rPr>
        <sz val="11"/>
        <rFont val="AcadNusx"/>
      </rPr>
      <t xml:space="preserve"> 76mm. 100X100mm.</t>
    </r>
  </si>
  <si>
    <t>sabazro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</si>
</sst>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000"/>
    <numFmt numFmtId="165" formatCode="0.0"/>
    <numFmt numFmtId="166" formatCode="0.0000"/>
    <numFmt numFmtId="167" formatCode="0.00000"/>
    <numFmt numFmtId="168" formatCode="_-* #,##0.00_-;\-* #,##0.00_-;_-* &quot;-&quot;??_-;_-@_-"/>
    <numFmt numFmtId="169" formatCode="_-* #,##0.00_р_._-;\-* #,##0.00_р_._-;_-* &quot;-&quot;??_р_._-;_-@_-"/>
    <numFmt numFmtId="170" formatCode="_-* #,##0.000_-;\-* #,##0.000_-;_-* &quot;-&quot;??_-;_-@_-"/>
    <numFmt numFmtId="171" formatCode="_-* #,##0.0000_-;\-* #,##0.0000_-;_-* &quot;-&quot;??_-;_-@_-"/>
    <numFmt numFmtId="172" formatCode="_-* #,##0.00\ _L_a_r_i_-;\-* #,##0.00\ _L_a_r_i_-;_-* &quot;-&quot;??\ _L_a_r_i_-;_-@_-"/>
    <numFmt numFmtId="173" formatCode="_(* #,##0.0_);_(* \(#,##0.0\);_(* &quot;-&quot;??_);_(@_)"/>
  </numFmts>
  <fonts count="74">
    <font>
      <sz val="10"/>
      <name val="Arial"/>
      <family val="2"/>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cadNusx"/>
    </font>
    <font>
      <sz val="11"/>
      <name val="AcadNusx"/>
    </font>
    <font>
      <sz val="12"/>
      <name val="AcadNusx"/>
    </font>
    <font>
      <sz val="14"/>
      <name val="AcadNusx"/>
    </font>
    <font>
      <sz val="10"/>
      <name val="AcadNusx"/>
    </font>
    <font>
      <b/>
      <sz val="10"/>
      <name val="AcadNusx"/>
    </font>
    <font>
      <sz val="9"/>
      <name val="AcadNusx"/>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Arial Cyr"/>
      <family val="2"/>
      <charset val="204"/>
    </font>
    <font>
      <sz val="11"/>
      <color indexed="8"/>
      <name val="Calibri"/>
      <family val="2"/>
      <charset val="1"/>
    </font>
    <font>
      <sz val="11"/>
      <color indexed="8"/>
      <name val="Calibri"/>
      <family val="2"/>
    </font>
    <font>
      <sz val="10"/>
      <name val="Arial CYR"/>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1"/>
      <color theme="10"/>
      <name val="Calibri"/>
      <family val="2"/>
      <scheme val="minor"/>
    </font>
    <font>
      <sz val="11"/>
      <color indexed="62"/>
      <name val="Calibri"/>
      <family val="2"/>
      <charset val="204"/>
    </font>
    <font>
      <sz val="11"/>
      <color indexed="52"/>
      <name val="Calibri"/>
      <family val="2"/>
      <charset val="204"/>
    </font>
    <font>
      <sz val="11"/>
      <color indexed="60"/>
      <name val="Calibri"/>
      <family val="2"/>
      <charset val="204"/>
    </font>
    <font>
      <sz val="11"/>
      <color theme="1"/>
      <name val="Calibri"/>
      <family val="2"/>
      <charset val="1"/>
      <scheme val="minor"/>
    </font>
    <font>
      <sz val="10"/>
      <name val="ChveuNusx"/>
    </font>
    <font>
      <sz val="11"/>
      <name val="Times New Roman"/>
      <family val="1"/>
      <charset val="204"/>
    </font>
    <font>
      <b/>
      <sz val="11"/>
      <color indexed="63"/>
      <name val="Calibri"/>
      <family val="2"/>
      <charset val="204"/>
    </font>
    <font>
      <sz val="10"/>
      <name val="Helv"/>
    </font>
    <font>
      <b/>
      <sz val="18"/>
      <color indexed="56"/>
      <name val="Cambria"/>
      <family val="2"/>
      <charset val="204"/>
    </font>
    <font>
      <b/>
      <sz val="11"/>
      <color indexed="8"/>
      <name val="Calibri"/>
      <family val="2"/>
      <charset val="204"/>
    </font>
    <font>
      <sz val="11"/>
      <color indexed="10"/>
      <name val="Calibri"/>
      <family val="2"/>
      <charset val="204"/>
    </font>
    <font>
      <sz val="11"/>
      <color theme="1"/>
      <name val="Calibri"/>
      <family val="2"/>
      <charset val="204"/>
      <scheme val="minor"/>
    </font>
    <font>
      <sz val="11"/>
      <color rgb="FF9C0006"/>
      <name val="Calibri"/>
      <family val="2"/>
      <charset val="204"/>
      <scheme val="minor"/>
    </font>
    <font>
      <sz val="11"/>
      <name val="Calibri"/>
      <family val="2"/>
      <charset val="204"/>
    </font>
    <font>
      <sz val="11"/>
      <name val="Calibri"/>
      <family val="2"/>
      <charset val="204"/>
      <scheme val="minor"/>
    </font>
    <font>
      <b/>
      <sz val="12"/>
      <name val="AcadNusx"/>
    </font>
    <font>
      <sz val="11"/>
      <color indexed="9"/>
      <name val="Calibri"/>
      <family val="2"/>
    </font>
    <font>
      <sz val="10"/>
      <name val="Arial Cyr"/>
      <charset val="1"/>
    </font>
    <font>
      <sz val="11"/>
      <color indexed="62"/>
      <name val="Calibri"/>
      <family val="2"/>
    </font>
    <font>
      <b/>
      <sz val="11"/>
      <color indexed="63"/>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b/>
      <sz val="18"/>
      <color indexed="62"/>
      <name val="Cambria"/>
      <family val="2"/>
    </font>
    <font>
      <sz val="11"/>
      <color indexed="19"/>
      <name val="Calibri"/>
      <family val="2"/>
    </font>
    <font>
      <i/>
      <sz val="11"/>
      <color indexed="23"/>
      <name val="Calibri"/>
      <family val="2"/>
    </font>
    <font>
      <sz val="11"/>
      <color indexed="10"/>
      <name val="Calibri"/>
      <family val="2"/>
    </font>
    <font>
      <sz val="11"/>
      <color indexed="17"/>
      <name val="Calibri"/>
      <family val="2"/>
    </font>
    <font>
      <sz val="11"/>
      <color theme="1"/>
      <name val="Sylfaen"/>
      <family val="1"/>
      <charset val="204"/>
    </font>
    <font>
      <b/>
      <sz val="10"/>
      <color rgb="FFFF0000"/>
      <name val="AcadNusx"/>
    </font>
    <font>
      <b/>
      <sz val="8"/>
      <color theme="1"/>
      <name val="Sylfaen"/>
      <family val="1"/>
      <charset val="204"/>
    </font>
    <font>
      <sz val="8"/>
      <color theme="1"/>
      <name val="Sylfaen"/>
      <family val="1"/>
      <charset val="204"/>
    </font>
    <font>
      <sz val="8"/>
      <color rgb="FFFF0000"/>
      <name val="Sylfaen"/>
      <family val="1"/>
      <charset val="204"/>
    </font>
    <font>
      <b/>
      <sz val="8"/>
      <name val="Sylfaen"/>
      <family val="1"/>
      <charset val="204"/>
    </font>
    <font>
      <sz val="8"/>
      <name val="Sylfaen"/>
      <family val="1"/>
      <charset val="204"/>
    </font>
    <font>
      <b/>
      <sz val="8"/>
      <color indexed="10"/>
      <name val="Sylfaen"/>
      <family val="1"/>
      <charset val="204"/>
    </font>
    <font>
      <sz val="8"/>
      <name val="AcadNusx"/>
    </font>
    <font>
      <b/>
      <sz val="12"/>
      <color rgb="FF000000"/>
      <name val="Sylfaen"/>
      <family val="1"/>
      <charset val="204"/>
    </font>
    <font>
      <b/>
      <sz val="12"/>
      <name val="Sylfaen"/>
      <family val="1"/>
      <charset val="204"/>
    </font>
    <font>
      <b/>
      <sz val="10"/>
      <name val="Sylfaen"/>
      <family val="1"/>
      <charset val="204"/>
    </font>
    <font>
      <b/>
      <sz val="11"/>
      <color theme="1"/>
      <name val="Calibri"/>
      <family val="2"/>
      <scheme val="minor"/>
    </font>
  </fonts>
  <fills count="30">
    <fill>
      <patternFill patternType="none"/>
    </fill>
    <fill>
      <patternFill patternType="gray125"/>
    </fill>
    <fill>
      <patternFill patternType="solid">
        <fgColor rgb="FFFFC7CE"/>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6"/>
      </patternFill>
    </fill>
    <fill>
      <patternFill patternType="solid">
        <fgColor indexed="54"/>
      </patternFill>
    </fill>
    <fill>
      <patternFill patternType="solid">
        <fgColor indexed="9"/>
      </patternFill>
    </fill>
    <fill>
      <patternFill patternType="solid">
        <fgColor theme="0" tint="-0.14999847407452621"/>
        <bgColor indexed="64"/>
      </patternFill>
    </fill>
  </fills>
  <borders count="31">
    <border>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right/>
      <top/>
      <bottom style="medium">
        <color indexed="64"/>
      </bottom>
      <diagonal/>
    </border>
  </borders>
  <cellStyleXfs count="943">
    <xf numFmtId="0" fontId="0" fillId="0" borderId="0"/>
    <xf numFmtId="0" fontId="6" fillId="0" borderId="0"/>
    <xf numFmtId="0" fontId="6" fillId="0" borderId="0"/>
    <xf numFmtId="0" fontId="14" fillId="0" borderId="0"/>
    <xf numFmtId="0" fontId="14" fillId="0" borderId="0"/>
    <xf numFmtId="0" fontId="6" fillId="0" borderId="0"/>
    <xf numFmtId="0" fontId="14" fillId="0" borderId="0"/>
    <xf numFmtId="0" fontId="14" fillId="0" borderId="0"/>
    <xf numFmtId="9" fontId="6" fillId="0" borderId="0" applyFont="0" applyFill="0" applyBorder="0" applyAlignment="0" applyProtection="0"/>
    <xf numFmtId="0" fontId="6" fillId="0" borderId="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8" fillId="22" borderId="16"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0" fontId="19" fillId="23" borderId="17" applyNumberFormat="0" applyAlignment="0" applyProtection="0"/>
    <xf numFmtId="168" fontId="14" fillId="0" borderId="0" applyFont="0" applyFill="0" applyBorder="0" applyAlignment="0" applyProtection="0"/>
    <xf numFmtId="0" fontId="14" fillId="0" borderId="0" applyFont="0" applyFill="0" applyBorder="0" applyAlignment="0" applyProtection="0"/>
    <xf numFmtId="169" fontId="20" fillId="0" borderId="0" applyFont="0" applyFill="0" applyBorder="0" applyAlignment="0" applyProtection="0"/>
    <xf numFmtId="170"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169" fontId="20" fillId="0" borderId="0" applyFont="0" applyFill="0" applyBorder="0" applyAlignment="0" applyProtection="0"/>
    <xf numFmtId="168" fontId="21" fillId="0" borderId="0" applyFont="0" applyFill="0" applyBorder="0" applyAlignment="0" applyProtection="0"/>
    <xf numFmtId="171" fontId="21" fillId="0" borderId="0" applyFont="0" applyFill="0" applyBorder="0" applyAlignment="0" applyProtection="0"/>
    <xf numFmtId="169" fontId="6"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5" fontId="23" fillId="0" borderId="0" applyFont="0" applyFill="0" applyBorder="0" applyAlignment="0" applyProtection="0"/>
    <xf numFmtId="169" fontId="6" fillId="0" borderId="0" applyFont="0" applyFill="0" applyBorder="0" applyAlignment="0" applyProtection="0"/>
    <xf numFmtId="168"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22" fillId="0" borderId="0" applyFont="0" applyFill="0" applyBorder="0" applyAlignment="0" applyProtection="0"/>
    <xf numFmtId="165" fontId="23" fillId="0" borderId="0" applyFont="0" applyFill="0" applyBorder="0" applyAlignment="0" applyProtection="0"/>
    <xf numFmtId="43" fontId="14" fillId="0" borderId="0" applyFont="0" applyFill="0" applyBorder="0" applyAlignment="0" applyProtection="0"/>
    <xf numFmtId="169" fontId="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7" fillId="0" borderId="19"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0" fillId="9" borderId="16" applyNumberFormat="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1" fillId="0" borderId="21" applyNumberFormat="0" applyFill="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6" fillId="0" borderId="0"/>
    <xf numFmtId="0" fontId="6" fillId="0" borderId="0"/>
    <xf numFmtId="0" fontId="14" fillId="0" borderId="0"/>
    <xf numFmtId="0" fontId="20" fillId="0" borderId="0"/>
    <xf numFmtId="0" fontId="20" fillId="0" borderId="0"/>
    <xf numFmtId="0" fontId="6" fillId="0" borderId="0"/>
    <xf numFmtId="0" fontId="20" fillId="0" borderId="0"/>
    <xf numFmtId="0" fontId="20"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0" fillId="0" borderId="0"/>
    <xf numFmtId="0" fontId="6" fillId="0" borderId="0"/>
    <xf numFmtId="0" fontId="14" fillId="0" borderId="0"/>
    <xf numFmtId="0" fontId="14" fillId="0" borderId="0"/>
    <xf numFmtId="0" fontId="20" fillId="0" borderId="0"/>
    <xf numFmtId="0" fontId="20" fillId="0" borderId="0"/>
    <xf numFmtId="0" fontId="20" fillId="0" borderId="0"/>
    <xf numFmtId="0" fontId="14" fillId="0" borderId="0"/>
    <xf numFmtId="0" fontId="20" fillId="0" borderId="0"/>
    <xf numFmtId="0" fontId="20" fillId="0" borderId="0"/>
    <xf numFmtId="0" fontId="14" fillId="0" borderId="0"/>
    <xf numFmtId="0" fontId="20" fillId="0" borderId="0"/>
    <xf numFmtId="0" fontId="14" fillId="0" borderId="0"/>
    <xf numFmtId="0" fontId="14" fillId="0" borderId="0"/>
    <xf numFmtId="0" fontId="20" fillId="0" borderId="0"/>
    <xf numFmtId="0" fontId="6" fillId="0" borderId="0"/>
    <xf numFmtId="0" fontId="6" fillId="0" borderId="0"/>
    <xf numFmtId="0" fontId="6" fillId="0" borderId="0"/>
    <xf numFmtId="0" fontId="6" fillId="0" borderId="0"/>
    <xf numFmtId="0" fontId="14"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5" fillId="0" borderId="0"/>
    <xf numFmtId="0" fontId="14" fillId="0" borderId="0"/>
    <xf numFmtId="0" fontId="14" fillId="0" borderId="0"/>
    <xf numFmtId="0" fontId="5" fillId="0" borderId="0"/>
    <xf numFmtId="0" fontId="5" fillId="0" borderId="0"/>
    <xf numFmtId="0" fontId="5"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5" fillId="0" borderId="0"/>
    <xf numFmtId="0" fontId="5"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34" fillId="0" borderId="0"/>
    <xf numFmtId="0" fontId="5" fillId="0" borderId="0"/>
    <xf numFmtId="0" fontId="35" fillId="0" borderId="0"/>
    <xf numFmtId="0" fontId="14" fillId="0" borderId="0"/>
    <xf numFmtId="0" fontId="14" fillId="0" borderId="0"/>
    <xf numFmtId="0" fontId="6" fillId="0" borderId="0"/>
    <xf numFmtId="0" fontId="14" fillId="0" borderId="0"/>
    <xf numFmtId="0" fontId="14" fillId="0" borderId="0"/>
    <xf numFmtId="0" fontId="14" fillId="0" borderId="0"/>
    <xf numFmtId="0" fontId="6" fillId="0" borderId="0"/>
    <xf numFmtId="0" fontId="6" fillId="0" borderId="0"/>
    <xf numFmtId="0" fontId="14" fillId="0" borderId="0"/>
    <xf numFmtId="0" fontId="5" fillId="0" borderId="0"/>
    <xf numFmtId="0" fontId="14"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14" fillId="0" borderId="0"/>
    <xf numFmtId="0" fontId="5" fillId="0" borderId="0"/>
    <xf numFmtId="0" fontId="5" fillId="0" borderId="0"/>
    <xf numFmtId="0" fontId="6" fillId="0" borderId="0"/>
    <xf numFmtId="0" fontId="20" fillId="0" borderId="0"/>
    <xf numFmtId="0" fontId="6" fillId="0" borderId="0"/>
    <xf numFmtId="0" fontId="20" fillId="0" borderId="0"/>
    <xf numFmtId="0" fontId="14" fillId="0" borderId="0"/>
    <xf numFmtId="0" fontId="23" fillId="0" borderId="0"/>
    <xf numFmtId="0" fontId="14" fillId="0" borderId="0"/>
    <xf numFmtId="0" fontId="23" fillId="0" borderId="0"/>
    <xf numFmtId="0" fontId="6" fillId="0" borderId="0"/>
    <xf numFmtId="0" fontId="14" fillId="0" borderId="0"/>
    <xf numFmtId="0" fontId="14" fillId="0" borderId="0"/>
    <xf numFmtId="0" fontId="5"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0" fontId="36" fillId="22" borderId="2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7"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xf numFmtId="0" fontId="5" fillId="0" borderId="0"/>
    <xf numFmtId="0" fontId="5" fillId="0" borderId="0"/>
    <xf numFmtId="0" fontId="14" fillId="0" borderId="0"/>
    <xf numFmtId="0" fontId="14" fillId="0" borderId="0"/>
    <xf numFmtId="0" fontId="5" fillId="0" borderId="0"/>
    <xf numFmtId="0" fontId="14" fillId="0" borderId="0"/>
    <xf numFmtId="0" fontId="14" fillId="0" borderId="0"/>
    <xf numFmtId="0" fontId="6" fillId="0" borderId="0"/>
    <xf numFmtId="0" fontId="41" fillId="0" borderId="0"/>
    <xf numFmtId="0" fontId="6" fillId="0" borderId="0"/>
    <xf numFmtId="0" fontId="6" fillId="0" borderId="0"/>
    <xf numFmtId="0" fontId="14" fillId="0" borderId="0"/>
    <xf numFmtId="0" fontId="5" fillId="0" borderId="0"/>
    <xf numFmtId="0" fontId="6" fillId="0" borderId="0"/>
    <xf numFmtId="0" fontId="5" fillId="0" borderId="0"/>
    <xf numFmtId="0" fontId="14" fillId="0" borderId="0"/>
    <xf numFmtId="0" fontId="14" fillId="0" borderId="0"/>
    <xf numFmtId="0" fontId="23" fillId="0" borderId="0"/>
    <xf numFmtId="0" fontId="33" fillId="0" borderId="0"/>
    <xf numFmtId="0" fontId="33" fillId="0" borderId="0"/>
    <xf numFmtId="0" fontId="14" fillId="0" borderId="0"/>
    <xf numFmtId="0" fontId="14" fillId="0" borderId="0"/>
    <xf numFmtId="0" fontId="42" fillId="2" borderId="0" applyNumberFormat="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8"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9" fontId="22" fillId="0" borderId="0" applyFont="0" applyFill="0" applyBorder="0" applyAlignment="0" applyProtection="0"/>
    <xf numFmtId="168" fontId="6" fillId="0" borderId="0" applyFont="0" applyFill="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25" borderId="0" applyNumberFormat="0" applyBorder="0" applyAlignment="0" applyProtection="0"/>
    <xf numFmtId="0" fontId="22" fillId="9" borderId="0" applyNumberFormat="0" applyBorder="0" applyAlignment="0" applyProtection="0"/>
    <xf numFmtId="0" fontId="22" fillId="8" borderId="0" applyNumberFormat="0" applyBorder="0" applyAlignment="0" applyProtection="0"/>
    <xf numFmtId="0" fontId="22" fillId="2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24"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25" borderId="0" applyNumberFormat="0" applyBorder="0" applyAlignment="0" applyProtection="0"/>
    <xf numFmtId="0" fontId="46" fillId="8" borderId="0" applyNumberFormat="0" applyBorder="0" applyAlignment="0" applyProtection="0"/>
    <xf numFmtId="0" fontId="46" fillId="21" borderId="0" applyNumberFormat="0" applyBorder="0" applyAlignment="0" applyProtection="0"/>
    <xf numFmtId="0" fontId="46" fillId="13"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23" fillId="0" borderId="0" applyFont="0" applyFill="0" applyBorder="0" applyAlignment="0" applyProtection="0"/>
    <xf numFmtId="0" fontId="22" fillId="0" borderId="0"/>
    <xf numFmtId="0" fontId="4" fillId="0" borderId="0"/>
    <xf numFmtId="0" fontId="4" fillId="0" borderId="0"/>
    <xf numFmtId="0" fontId="23" fillId="0" borderId="0"/>
    <xf numFmtId="0" fontId="4" fillId="0" borderId="0"/>
    <xf numFmtId="0" fontId="4" fillId="0" borderId="0"/>
    <xf numFmtId="0" fontId="14" fillId="0" borderId="0"/>
    <xf numFmtId="0" fontId="14" fillId="0" borderId="0"/>
    <xf numFmtId="0" fontId="14" fillId="0" borderId="0"/>
    <xf numFmtId="0" fontId="47" fillId="0" borderId="0"/>
    <xf numFmtId="0" fontId="46" fillId="26" borderId="0" applyNumberFormat="0" applyBorder="0" applyAlignment="0" applyProtection="0"/>
    <xf numFmtId="0" fontId="46" fillId="21" borderId="0" applyNumberFormat="0" applyBorder="0" applyAlignment="0" applyProtection="0"/>
    <xf numFmtId="0" fontId="46" fillId="13" borderId="0" applyNumberFormat="0" applyBorder="0" applyAlignment="0" applyProtection="0"/>
    <xf numFmtId="0" fontId="46" fillId="2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8" fillId="24" borderId="16" applyNumberFormat="0" applyAlignment="0" applyProtection="0"/>
    <xf numFmtId="0" fontId="49" fillId="28" borderId="23" applyNumberFormat="0" applyAlignment="0" applyProtection="0"/>
    <xf numFmtId="0" fontId="50" fillId="28" borderId="16" applyNumberFormat="0" applyAlignment="0" applyProtection="0"/>
    <xf numFmtId="0" fontId="51" fillId="0" borderId="25" applyNumberFormat="0" applyFill="0" applyAlignment="0" applyProtection="0"/>
    <xf numFmtId="0" fontId="52" fillId="0" borderId="26" applyNumberFormat="0" applyFill="0" applyAlignment="0" applyProtection="0"/>
    <xf numFmtId="0" fontId="53" fillId="0" borderId="27" applyNumberFormat="0" applyFill="0" applyAlignment="0" applyProtection="0"/>
    <xf numFmtId="0" fontId="53" fillId="0" borderId="0" applyNumberFormat="0" applyFill="0" applyBorder="0" applyAlignment="0" applyProtection="0"/>
    <xf numFmtId="0" fontId="54" fillId="0" borderId="28" applyNumberFormat="0" applyFill="0" applyAlignment="0" applyProtection="0"/>
    <xf numFmtId="0" fontId="55" fillId="23" borderId="17" applyNumberFormat="0" applyAlignment="0" applyProtection="0"/>
    <xf numFmtId="0" fontId="56" fillId="0" borderId="0" applyNumberFormat="0" applyFill="0" applyBorder="0" applyAlignment="0" applyProtection="0"/>
    <xf numFmtId="0" fontId="57" fillId="24" borderId="0" applyNumberFormat="0" applyBorder="0" applyAlignment="0" applyProtection="0"/>
    <xf numFmtId="0" fontId="58" fillId="0" borderId="0" applyNumberFormat="0" applyFill="0" applyBorder="0" applyAlignment="0" applyProtection="0"/>
    <xf numFmtId="0" fontId="6" fillId="25" borderId="22" applyNumberFormat="0" applyFont="0" applyAlignment="0" applyProtection="0"/>
    <xf numFmtId="0" fontId="59" fillId="0" borderId="29" applyNumberFormat="0" applyFill="0" applyAlignment="0" applyProtection="0"/>
    <xf numFmtId="0" fontId="59" fillId="0" borderId="0" applyNumberFormat="0" applyFill="0" applyBorder="0" applyAlignment="0" applyProtection="0"/>
    <xf numFmtId="0" fontId="60" fillId="8" borderId="0" applyNumberFormat="0" applyBorder="0" applyAlignment="0" applyProtection="0"/>
    <xf numFmtId="0" fontId="3" fillId="0" borderId="0"/>
    <xf numFmtId="172" fontId="3" fillId="0" borderId="0" applyFont="0" applyFill="0" applyBorder="0" applyAlignment="0" applyProtection="0"/>
    <xf numFmtId="0" fontId="23" fillId="0" borderId="0"/>
    <xf numFmtId="173" fontId="23" fillId="0" borderId="0" applyFont="0" applyFill="0" applyBorder="0" applyAlignment="0" applyProtection="0"/>
    <xf numFmtId="0" fontId="14" fillId="0" borderId="0"/>
    <xf numFmtId="0" fontId="3" fillId="0" borderId="0"/>
    <xf numFmtId="0" fontId="2" fillId="0" borderId="0"/>
    <xf numFmtId="0" fontId="1" fillId="0" borderId="0"/>
    <xf numFmtId="0" fontId="33" fillId="0" borderId="0"/>
    <xf numFmtId="0" fontId="1" fillId="0" borderId="0"/>
  </cellStyleXfs>
  <cellXfs count="201">
    <xf numFmtId="0" fontId="0" fillId="0" borderId="0" xfId="0"/>
    <xf numFmtId="0" fontId="7" fillId="0" borderId="0" xfId="1" applyFont="1" applyAlignment="1">
      <alignment wrapText="1"/>
    </xf>
    <xf numFmtId="0" fontId="8" fillId="0" borderId="0" xfId="1" applyFont="1" applyAlignment="1">
      <alignment horizontal="center"/>
    </xf>
    <xf numFmtId="0" fontId="9" fillId="0" borderId="0" xfId="1" applyFont="1" applyBorder="1" applyAlignment="1">
      <alignment horizontal="center"/>
    </xf>
    <xf numFmtId="0" fontId="9" fillId="0" borderId="0" xfId="1" applyFont="1" applyAlignment="1">
      <alignment horizontal="center"/>
    </xf>
    <xf numFmtId="0" fontId="10" fillId="0" borderId="0" xfId="1" applyFont="1" applyAlignment="1">
      <alignment horizontal="left"/>
    </xf>
    <xf numFmtId="0" fontId="11" fillId="0" borderId="0" xfId="2" applyFont="1" applyFill="1" applyAlignment="1">
      <alignment horizontal="center"/>
    </xf>
    <xf numFmtId="0" fontId="9" fillId="0" borderId="0" xfId="1" applyFont="1" applyFill="1" applyBorder="1" applyAlignment="1">
      <alignment horizontal="center"/>
    </xf>
    <xf numFmtId="0" fontId="11" fillId="0" borderId="0" xfId="2" applyFont="1" applyFill="1" applyBorder="1" applyAlignment="1">
      <alignment horizontal="center"/>
    </xf>
    <xf numFmtId="0" fontId="9" fillId="0" borderId="1" xfId="1" applyFont="1" applyFill="1" applyBorder="1" applyAlignment="1">
      <alignment horizontal="center"/>
    </xf>
    <xf numFmtId="0" fontId="11" fillId="0" borderId="2" xfId="2" applyFont="1" applyBorder="1"/>
    <xf numFmtId="0" fontId="11" fillId="0" borderId="3" xfId="2" applyFont="1" applyFill="1" applyBorder="1" applyAlignment="1">
      <alignment horizontal="center"/>
    </xf>
    <xf numFmtId="0" fontId="11" fillId="0" borderId="4" xfId="2" applyFont="1" applyFill="1" applyBorder="1" applyAlignment="1">
      <alignment horizontal="center"/>
    </xf>
    <xf numFmtId="0" fontId="11" fillId="0" borderId="5" xfId="2" applyFont="1" applyFill="1" applyBorder="1"/>
    <xf numFmtId="0" fontId="11" fillId="0" borderId="6" xfId="2" applyFont="1" applyFill="1" applyBorder="1" applyAlignment="1">
      <alignment horizontal="center"/>
    </xf>
    <xf numFmtId="0" fontId="11" fillId="0" borderId="0" xfId="2" applyFont="1" applyFill="1" applyAlignment="1">
      <alignment horizontal="left"/>
    </xf>
    <xf numFmtId="0" fontId="11" fillId="0" borderId="7" xfId="2" applyFont="1" applyFill="1" applyBorder="1"/>
    <xf numFmtId="0" fontId="11" fillId="0" borderId="2" xfId="2" applyFont="1" applyFill="1" applyBorder="1"/>
    <xf numFmtId="0" fontId="11" fillId="0" borderId="4" xfId="2" applyFont="1" applyFill="1" applyBorder="1"/>
    <xf numFmtId="0" fontId="11" fillId="0" borderId="8" xfId="2" applyFont="1" applyBorder="1"/>
    <xf numFmtId="0" fontId="11" fillId="0" borderId="5" xfId="2" applyFont="1" applyFill="1" applyBorder="1" applyAlignment="1">
      <alignment horizontal="center"/>
    </xf>
    <xf numFmtId="0" fontId="8" fillId="0" borderId="0" xfId="2" applyFont="1" applyFill="1" applyAlignment="1">
      <alignment horizontal="center"/>
    </xf>
    <xf numFmtId="0" fontId="11" fillId="0" borderId="9" xfId="2" applyFont="1" applyFill="1" applyBorder="1"/>
    <xf numFmtId="0" fontId="11" fillId="0" borderId="10" xfId="2" applyFont="1" applyFill="1" applyBorder="1" applyAlignment="1">
      <alignment horizontal="center"/>
    </xf>
    <xf numFmtId="0" fontId="11" fillId="0" borderId="11" xfId="2" applyFont="1" applyFill="1" applyBorder="1"/>
    <xf numFmtId="0" fontId="11" fillId="0" borderId="10" xfId="2" applyFont="1" applyFill="1" applyBorder="1"/>
    <xf numFmtId="0" fontId="11" fillId="0" borderId="1" xfId="2" applyFont="1" applyFill="1" applyBorder="1"/>
    <xf numFmtId="0" fontId="11" fillId="0" borderId="8" xfId="2" applyFont="1" applyBorder="1" applyAlignment="1">
      <alignment horizontal="center"/>
    </xf>
    <xf numFmtId="0" fontId="9" fillId="0" borderId="0" xfId="1" applyFont="1" applyFill="1" applyAlignment="1">
      <alignment horizontal="center"/>
    </xf>
    <xf numFmtId="0" fontId="13" fillId="0" borderId="5" xfId="2" applyFont="1" applyFill="1" applyBorder="1" applyAlignment="1">
      <alignment horizontal="center"/>
    </xf>
    <xf numFmtId="0" fontId="11" fillId="0" borderId="10" xfId="2" applyFont="1" applyBorder="1"/>
    <xf numFmtId="0" fontId="11" fillId="0" borderId="9" xfId="2" applyFont="1" applyFill="1" applyBorder="1" applyAlignment="1">
      <alignment horizontal="center"/>
    </xf>
    <xf numFmtId="0" fontId="11" fillId="0" borderId="1" xfId="2" applyFont="1" applyFill="1" applyBorder="1" applyAlignment="1">
      <alignment horizontal="center"/>
    </xf>
    <xf numFmtId="0" fontId="11" fillId="0" borderId="12" xfId="2" applyFont="1" applyBorder="1" applyAlignment="1">
      <alignment horizontal="center"/>
    </xf>
    <xf numFmtId="0" fontId="11" fillId="0" borderId="13" xfId="2" applyFont="1" applyFill="1" applyBorder="1" applyAlignment="1">
      <alignment horizontal="center"/>
    </xf>
    <xf numFmtId="0" fontId="11" fillId="0" borderId="14" xfId="2" applyFont="1" applyFill="1" applyBorder="1" applyAlignment="1">
      <alignment horizontal="center"/>
    </xf>
    <xf numFmtId="0" fontId="11" fillId="0" borderId="12" xfId="2" applyFont="1" applyFill="1" applyBorder="1" applyAlignment="1">
      <alignment horizontal="center"/>
    </xf>
    <xf numFmtId="0" fontId="11" fillId="0" borderId="15" xfId="2" applyFont="1" applyFill="1" applyBorder="1" applyAlignment="1">
      <alignment horizontal="center"/>
    </xf>
    <xf numFmtId="0" fontId="8" fillId="0" borderId="5" xfId="0" applyFont="1" applyBorder="1" applyAlignment="1">
      <alignment horizontal="center" vertical="center"/>
    </xf>
    <xf numFmtId="0" fontId="8" fillId="0" borderId="5" xfId="4"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2" fontId="8" fillId="0" borderId="5" xfId="0" applyNumberFormat="1" applyFont="1" applyBorder="1" applyAlignment="1">
      <alignment horizontal="center" vertical="center" wrapText="1"/>
    </xf>
    <xf numFmtId="2" fontId="8" fillId="0" borderId="0" xfId="0" applyNumberFormat="1" applyFont="1" applyBorder="1" applyAlignment="1">
      <alignment horizontal="center" vertical="center" wrapText="1"/>
    </xf>
    <xf numFmtId="0" fontId="8" fillId="0" borderId="5" xfId="0" applyFont="1" applyBorder="1" applyAlignment="1">
      <alignment vertical="center" wrapText="1"/>
    </xf>
    <xf numFmtId="0" fontId="8" fillId="0" borderId="0" xfId="0" applyFont="1" applyAlignment="1">
      <alignment vertical="center" wrapText="1"/>
    </xf>
    <xf numFmtId="0" fontId="8" fillId="0" borderId="9" xfId="0" applyFont="1" applyBorder="1" applyAlignment="1">
      <alignment horizontal="center"/>
    </xf>
    <xf numFmtId="2" fontId="8" fillId="0" borderId="9" xfId="0" applyNumberFormat="1" applyFont="1" applyBorder="1" applyAlignment="1">
      <alignment horizontal="center"/>
    </xf>
    <xf numFmtId="2" fontId="8" fillId="0" borderId="1" xfId="0" applyNumberFormat="1" applyFont="1" applyBorder="1" applyAlignment="1">
      <alignment horizontal="center"/>
    </xf>
    <xf numFmtId="2" fontId="8" fillId="3" borderId="9" xfId="0" applyNumberFormat="1" applyFont="1" applyFill="1" applyBorder="1" applyAlignment="1">
      <alignment horizontal="center"/>
    </xf>
    <xf numFmtId="0" fontId="8" fillId="0" borderId="1" xfId="0" applyFont="1" applyBorder="1" applyAlignment="1">
      <alignment horizontal="center"/>
    </xf>
    <xf numFmtId="0" fontId="8" fillId="0" borderId="9" xfId="5" applyFont="1" applyBorder="1" applyAlignment="1">
      <alignment horizontal="center"/>
    </xf>
    <xf numFmtId="0" fontId="8" fillId="0" borderId="1" xfId="5" applyFont="1" applyBorder="1" applyAlignment="1">
      <alignment horizontal="center"/>
    </xf>
    <xf numFmtId="0" fontId="8" fillId="0" borderId="0" xfId="0" applyFont="1"/>
    <xf numFmtId="0" fontId="8" fillId="0" borderId="5" xfId="0" applyFont="1" applyBorder="1" applyAlignment="1">
      <alignment horizontal="center"/>
    </xf>
    <xf numFmtId="0" fontId="8" fillId="0" borderId="0" xfId="0" applyFont="1" applyBorder="1" applyAlignment="1">
      <alignment horizontal="center"/>
    </xf>
    <xf numFmtId="164" fontId="8" fillId="0" borderId="5" xfId="0" applyNumberFormat="1" applyFont="1" applyBorder="1" applyAlignment="1">
      <alignment horizontal="center"/>
    </xf>
    <xf numFmtId="2" fontId="8" fillId="0" borderId="0" xfId="0" applyNumberFormat="1" applyFont="1" applyBorder="1" applyAlignment="1">
      <alignment horizontal="center"/>
    </xf>
    <xf numFmtId="0" fontId="8" fillId="0" borderId="0" xfId="0" applyFont="1" applyAlignment="1">
      <alignment horizontal="center"/>
    </xf>
    <xf numFmtId="164" fontId="8" fillId="0" borderId="9" xfId="0" applyNumberFormat="1" applyFont="1" applyBorder="1" applyAlignment="1">
      <alignment horizontal="center"/>
    </xf>
    <xf numFmtId="164" fontId="8" fillId="0" borderId="1" xfId="0" applyNumberFormat="1" applyFont="1" applyBorder="1" applyAlignment="1">
      <alignment horizontal="center"/>
    </xf>
    <xf numFmtId="164" fontId="8" fillId="0" borderId="5" xfId="0" applyNumberFormat="1" applyFont="1" applyBorder="1" applyAlignment="1">
      <alignment horizontal="center" vertical="center" wrapText="1"/>
    </xf>
    <xf numFmtId="0" fontId="8" fillId="0" borderId="0" xfId="0" applyFont="1" applyBorder="1" applyAlignment="1">
      <alignment horizontal="center" vertical="center"/>
    </xf>
    <xf numFmtId="164" fontId="8" fillId="0" borderId="5" xfId="0" applyNumberFormat="1" applyFont="1" applyBorder="1" applyAlignment="1">
      <alignment horizontal="center" vertical="center"/>
    </xf>
    <xf numFmtId="164" fontId="8" fillId="0" borderId="0" xfId="0" applyNumberFormat="1" applyFont="1" applyBorder="1" applyAlignment="1">
      <alignment horizontal="center" vertical="center"/>
    </xf>
    <xf numFmtId="0" fontId="8" fillId="0" borderId="5" xfId="5" applyFont="1" applyBorder="1" applyAlignment="1">
      <alignment horizontal="center" vertical="center"/>
    </xf>
    <xf numFmtId="0" fontId="8" fillId="0" borderId="0" xfId="5" applyFont="1" applyBorder="1" applyAlignment="1">
      <alignment horizontal="center" vertical="center"/>
    </xf>
    <xf numFmtId="0" fontId="8" fillId="0" borderId="0" xfId="0" applyFont="1" applyAlignment="1">
      <alignment vertical="center"/>
    </xf>
    <xf numFmtId="0" fontId="11" fillId="0" borderId="0" xfId="0" applyFont="1"/>
    <xf numFmtId="164" fontId="8" fillId="0" borderId="0" xfId="0" applyNumberFormat="1" applyFont="1" applyAlignment="1">
      <alignment horizontal="center"/>
    </xf>
    <xf numFmtId="2" fontId="8" fillId="0" borderId="5" xfId="0" applyNumberFormat="1" applyFont="1" applyBorder="1" applyAlignment="1">
      <alignment horizontal="center"/>
    </xf>
    <xf numFmtId="2" fontId="8" fillId="0" borderId="5" xfId="5" applyNumberFormat="1" applyFont="1" applyBorder="1" applyAlignment="1">
      <alignment horizontal="center"/>
    </xf>
    <xf numFmtId="2" fontId="8" fillId="0" borderId="0" xfId="5" applyNumberFormat="1" applyFont="1" applyBorder="1" applyAlignment="1">
      <alignment horizontal="center"/>
    </xf>
    <xf numFmtId="0" fontId="8" fillId="0" borderId="5" xfId="5" applyFont="1" applyBorder="1" applyAlignment="1">
      <alignment horizontal="center"/>
    </xf>
    <xf numFmtId="2" fontId="8" fillId="3" borderId="5" xfId="0" applyNumberFormat="1" applyFont="1" applyFill="1" applyBorder="1" applyAlignment="1">
      <alignment horizontal="center"/>
    </xf>
    <xf numFmtId="2" fontId="8" fillId="0" borderId="1" xfId="5" applyNumberFormat="1" applyFont="1" applyBorder="1" applyAlignment="1">
      <alignment horizontal="center"/>
    </xf>
    <xf numFmtId="2" fontId="8" fillId="0" borderId="9" xfId="5" applyNumberFormat="1" applyFont="1" applyBorder="1" applyAlignment="1">
      <alignment horizontal="center"/>
    </xf>
    <xf numFmtId="164" fontId="8" fillId="0" borderId="0" xfId="0" applyNumberFormat="1" applyFont="1" applyBorder="1" applyAlignment="1">
      <alignment horizontal="center"/>
    </xf>
    <xf numFmtId="166" fontId="8" fillId="0" borderId="5" xfId="0" applyNumberFormat="1" applyFont="1" applyBorder="1" applyAlignment="1">
      <alignment horizontal="center"/>
    </xf>
    <xf numFmtId="164" fontId="13" fillId="0" borderId="5" xfId="0" applyNumberFormat="1" applyFont="1" applyBorder="1" applyAlignment="1">
      <alignment horizontal="center" vertical="center"/>
    </xf>
    <xf numFmtId="164" fontId="8" fillId="0" borderId="0" xfId="0" applyNumberFormat="1" applyFont="1" applyAlignment="1">
      <alignment horizontal="center" vertical="center"/>
    </xf>
    <xf numFmtId="2" fontId="8" fillId="0" borderId="0" xfId="5" applyNumberFormat="1" applyFont="1" applyBorder="1" applyAlignment="1">
      <alignment horizontal="center" vertical="center"/>
    </xf>
    <xf numFmtId="2" fontId="8" fillId="3" borderId="5" xfId="0" applyNumberFormat="1" applyFont="1" applyFill="1" applyBorder="1" applyAlignment="1">
      <alignment horizontal="center" vertical="center"/>
    </xf>
    <xf numFmtId="2" fontId="8" fillId="0" borderId="0" xfId="0" applyNumberFormat="1" applyFont="1" applyBorder="1" applyAlignment="1">
      <alignment horizontal="center" vertical="center"/>
    </xf>
    <xf numFmtId="2" fontId="8" fillId="0" borderId="5" xfId="5" applyNumberFormat="1" applyFont="1" applyBorder="1" applyAlignment="1">
      <alignment horizontal="center" vertical="center"/>
    </xf>
    <xf numFmtId="2" fontId="8" fillId="0" borderId="5" xfId="0" applyNumberFormat="1" applyFont="1" applyBorder="1" applyAlignment="1">
      <alignment horizontal="center" vertical="center"/>
    </xf>
    <xf numFmtId="2" fontId="13" fillId="0" borderId="5" xfId="0" applyNumberFormat="1" applyFont="1" applyBorder="1" applyAlignment="1">
      <alignment horizontal="center" vertical="center"/>
    </xf>
    <xf numFmtId="0" fontId="8" fillId="0" borderId="0" xfId="2" applyFont="1" applyBorder="1" applyAlignment="1">
      <alignment horizontal="center"/>
    </xf>
    <xf numFmtId="0" fontId="8" fillId="0" borderId="0" xfId="0" applyFont="1" applyAlignment="1">
      <alignment horizontal="center" vertical="center"/>
    </xf>
    <xf numFmtId="0" fontId="8" fillId="0" borderId="5" xfId="5" applyFont="1" applyBorder="1" applyAlignment="1">
      <alignment horizontal="center" vertical="center" wrapText="1"/>
    </xf>
    <xf numFmtId="0" fontId="8" fillId="0" borderId="0" xfId="5" applyFont="1" applyBorder="1" applyAlignment="1">
      <alignment horizontal="center" vertical="center" wrapText="1"/>
    </xf>
    <xf numFmtId="0" fontId="8" fillId="0" borderId="9" xfId="0" applyFont="1" applyBorder="1" applyAlignment="1">
      <alignment horizontal="center" vertical="center"/>
    </xf>
    <xf numFmtId="0" fontId="8" fillId="0" borderId="1" xfId="0" applyFont="1" applyBorder="1" applyAlignment="1">
      <alignment horizontal="center" vertical="center"/>
    </xf>
    <xf numFmtId="164" fontId="8" fillId="0" borderId="9" xfId="0" applyNumberFormat="1" applyFont="1" applyBorder="1" applyAlignment="1">
      <alignment horizontal="center" vertical="center"/>
    </xf>
    <xf numFmtId="164" fontId="8" fillId="0" borderId="1" xfId="0" applyNumberFormat="1" applyFont="1" applyBorder="1" applyAlignment="1">
      <alignment horizontal="center" vertical="center"/>
    </xf>
    <xf numFmtId="2" fontId="8" fillId="0" borderId="9"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3" xfId="3" applyFont="1" applyBorder="1" applyAlignment="1">
      <alignment horizontal="center"/>
    </xf>
    <xf numFmtId="0" fontId="8" fillId="0" borderId="13" xfId="3" applyFont="1" applyFill="1" applyBorder="1" applyAlignment="1">
      <alignment horizontal="center"/>
    </xf>
    <xf numFmtId="0" fontId="7" fillId="0" borderId="13" xfId="3" applyFont="1" applyFill="1" applyBorder="1" applyAlignment="1">
      <alignment horizontal="center"/>
    </xf>
    <xf numFmtId="0" fontId="8" fillId="0" borderId="14" xfId="3" applyFont="1" applyFill="1" applyBorder="1" applyAlignment="1">
      <alignment horizontal="center"/>
    </xf>
    <xf numFmtId="164" fontId="8" fillId="0" borderId="13" xfId="3" applyNumberFormat="1" applyFont="1" applyFill="1" applyBorder="1" applyAlignment="1">
      <alignment horizontal="center"/>
    </xf>
    <xf numFmtId="164" fontId="8" fillId="0" borderId="14" xfId="3" applyNumberFormat="1" applyFont="1" applyFill="1" applyBorder="1" applyAlignment="1">
      <alignment horizontal="center"/>
    </xf>
    <xf numFmtId="2" fontId="8" fillId="0" borderId="13" xfId="3" applyNumberFormat="1" applyFont="1" applyFill="1" applyBorder="1" applyAlignment="1">
      <alignment horizontal="center"/>
    </xf>
    <xf numFmtId="2" fontId="12" fillId="0" borderId="13" xfId="3" applyNumberFormat="1" applyFont="1" applyFill="1" applyBorder="1" applyAlignment="1">
      <alignment horizontal="center"/>
    </xf>
    <xf numFmtId="2" fontId="11" fillId="0" borderId="13" xfId="3" applyNumberFormat="1" applyFont="1" applyFill="1" applyBorder="1" applyAlignment="1">
      <alignment horizontal="center"/>
    </xf>
    <xf numFmtId="2" fontId="11" fillId="0" borderId="13" xfId="2" applyNumberFormat="1" applyFont="1" applyFill="1" applyBorder="1" applyAlignment="1">
      <alignment horizontal="center"/>
    </xf>
    <xf numFmtId="0" fontId="8" fillId="0" borderId="0" xfId="3" applyFont="1" applyFill="1"/>
    <xf numFmtId="0" fontId="8" fillId="0" borderId="0" xfId="3" applyFont="1"/>
    <xf numFmtId="0" fontId="12" fillId="0" borderId="13" xfId="1" applyFont="1" applyBorder="1" applyAlignment="1">
      <alignment horizontal="center" vertical="center"/>
    </xf>
    <xf numFmtId="9" fontId="12" fillId="0" borderId="13" xfId="8" applyFont="1" applyBorder="1" applyAlignment="1">
      <alignment horizontal="center" vertical="center"/>
    </xf>
    <xf numFmtId="164" fontId="12" fillId="0" borderId="13" xfId="1" applyNumberFormat="1" applyFont="1" applyBorder="1" applyAlignment="1">
      <alignment horizontal="center" vertical="center"/>
    </xf>
    <xf numFmtId="2" fontId="12" fillId="0" borderId="13" xfId="1" applyNumberFormat="1" applyFont="1" applyBorder="1" applyAlignment="1">
      <alignment horizontal="center" vertical="center"/>
    </xf>
    <xf numFmtId="2" fontId="12" fillId="3" borderId="13" xfId="1" applyNumberFormat="1" applyFont="1" applyFill="1" applyBorder="1" applyAlignment="1">
      <alignment horizontal="center" vertical="center"/>
    </xf>
    <xf numFmtId="0" fontId="9" fillId="0" borderId="0" xfId="1" applyFont="1" applyBorder="1" applyAlignment="1">
      <alignment horizontal="center" vertical="center"/>
    </xf>
    <xf numFmtId="0" fontId="7" fillId="0" borderId="13" xfId="1" applyFont="1" applyBorder="1" applyAlignment="1">
      <alignment horizontal="center" vertical="center"/>
    </xf>
    <xf numFmtId="0" fontId="12" fillId="0" borderId="13" xfId="1" applyFont="1" applyBorder="1" applyAlignment="1">
      <alignment horizontal="center" vertical="center" wrapText="1"/>
    </xf>
    <xf numFmtId="0" fontId="12" fillId="0" borderId="13" xfId="1" applyFont="1" applyFill="1" applyBorder="1" applyAlignment="1">
      <alignment horizontal="center" vertical="center" wrapText="1"/>
    </xf>
    <xf numFmtId="9" fontId="12" fillId="0" borderId="13" xfId="8" applyFont="1" applyFill="1" applyBorder="1" applyAlignment="1">
      <alignment horizontal="center" vertical="center" wrapText="1"/>
    </xf>
    <xf numFmtId="164" fontId="12" fillId="0" borderId="13" xfId="1" applyNumberFormat="1" applyFont="1" applyFill="1" applyBorder="1" applyAlignment="1">
      <alignment horizontal="center" vertical="center" wrapText="1"/>
    </xf>
    <xf numFmtId="2" fontId="12" fillId="0" borderId="13" xfId="1" applyNumberFormat="1" applyFont="1" applyFill="1" applyBorder="1" applyAlignment="1">
      <alignment horizontal="center" vertical="center" wrapText="1"/>
    </xf>
    <xf numFmtId="0" fontId="9" fillId="0" borderId="0" xfId="1" applyFont="1" applyFill="1" applyBorder="1" applyAlignment="1">
      <alignment horizontal="center" vertical="center" wrapText="1"/>
    </xf>
    <xf numFmtId="0" fontId="9" fillId="0" borderId="0" xfId="1" applyFont="1" applyBorder="1" applyAlignment="1">
      <alignment horizontal="center" vertical="center" wrapText="1"/>
    </xf>
    <xf numFmtId="0" fontId="12" fillId="0" borderId="13" xfId="1" applyFont="1" applyBorder="1" applyAlignment="1">
      <alignment horizontal="center"/>
    </xf>
    <xf numFmtId="0" fontId="12" fillId="0" borderId="13" xfId="1" applyFont="1" applyFill="1" applyBorder="1" applyAlignment="1">
      <alignment horizontal="center"/>
    </xf>
    <xf numFmtId="2" fontId="12" fillId="0" borderId="13" xfId="1" applyNumberFormat="1" applyFont="1" applyFill="1" applyBorder="1" applyAlignment="1">
      <alignment horizontal="center"/>
    </xf>
    <xf numFmtId="0" fontId="9" fillId="0" borderId="0" xfId="1" applyFont="1" applyBorder="1"/>
    <xf numFmtId="0" fontId="8" fillId="0" borderId="0" xfId="1" applyFont="1" applyBorder="1" applyAlignment="1">
      <alignment horizontal="center"/>
    </xf>
    <xf numFmtId="164" fontId="8" fillId="0" borderId="0" xfId="1" applyNumberFormat="1" applyFont="1" applyBorder="1" applyAlignment="1">
      <alignment horizontal="center"/>
    </xf>
    <xf numFmtId="2" fontId="9" fillId="0" borderId="0" xfId="1" applyNumberFormat="1" applyFont="1" applyBorder="1" applyAlignment="1">
      <alignment horizontal="center"/>
    </xf>
    <xf numFmtId="2" fontId="8" fillId="0" borderId="0" xfId="1" applyNumberFormat="1" applyFont="1" applyBorder="1" applyAlignment="1">
      <alignment horizontal="center"/>
    </xf>
    <xf numFmtId="1" fontId="8" fillId="0" borderId="0" xfId="1" applyNumberFormat="1" applyFont="1" applyBorder="1" applyAlignment="1">
      <alignment horizontal="center"/>
    </xf>
    <xf numFmtId="164" fontId="11" fillId="0" borderId="0" xfId="1" applyNumberFormat="1" applyFont="1" applyBorder="1" applyAlignment="1">
      <alignment horizontal="center"/>
    </xf>
    <xf numFmtId="166" fontId="8" fillId="0" borderId="0" xfId="1" applyNumberFormat="1" applyFont="1" applyBorder="1" applyAlignment="1">
      <alignment horizontal="center"/>
    </xf>
    <xf numFmtId="165" fontId="8" fillId="0" borderId="0" xfId="1" applyNumberFormat="1" applyFont="1" applyBorder="1" applyAlignment="1">
      <alignment horizontal="center"/>
    </xf>
    <xf numFmtId="0" fontId="8" fillId="0" borderId="0" xfId="1" applyFont="1" applyBorder="1" applyAlignment="1">
      <alignment horizontal="center" wrapText="1"/>
    </xf>
    <xf numFmtId="14" fontId="8" fillId="0" borderId="0" xfId="1" applyNumberFormat="1" applyFont="1" applyBorder="1" applyAlignment="1">
      <alignment horizontal="center"/>
    </xf>
    <xf numFmtId="0" fontId="11" fillId="0" borderId="0" xfId="1" applyFont="1" applyBorder="1" applyAlignment="1">
      <alignment horizontal="center"/>
    </xf>
    <xf numFmtId="0" fontId="11" fillId="0" borderId="0" xfId="2" applyFont="1" applyBorder="1" applyAlignment="1">
      <alignment horizontal="center"/>
    </xf>
    <xf numFmtId="1" fontId="8" fillId="0" borderId="0" xfId="2" applyNumberFormat="1" applyFont="1" applyBorder="1" applyAlignment="1">
      <alignment horizontal="center"/>
    </xf>
    <xf numFmtId="165" fontId="9" fillId="0" borderId="0" xfId="1" applyNumberFormat="1" applyFont="1" applyBorder="1" applyAlignment="1">
      <alignment horizontal="center"/>
    </xf>
    <xf numFmtId="167" fontId="8" fillId="0" borderId="0" xfId="1" applyNumberFormat="1" applyFont="1" applyBorder="1" applyAlignment="1">
      <alignment horizontal="center"/>
    </xf>
    <xf numFmtId="0" fontId="11" fillId="0" borderId="0" xfId="2" applyFont="1" applyBorder="1"/>
    <xf numFmtId="165" fontId="8" fillId="0" borderId="0" xfId="2" applyNumberFormat="1" applyFont="1" applyBorder="1" applyAlignment="1">
      <alignment horizontal="center"/>
    </xf>
    <xf numFmtId="1" fontId="11" fillId="0" borderId="0" xfId="1" applyNumberFormat="1" applyFont="1" applyBorder="1" applyAlignment="1">
      <alignment horizontal="center"/>
    </xf>
    <xf numFmtId="1" fontId="11" fillId="0" borderId="0" xfId="2" applyNumberFormat="1" applyFont="1" applyBorder="1" applyAlignment="1">
      <alignment horizontal="center"/>
    </xf>
    <xf numFmtId="164" fontId="8" fillId="0" borderId="0" xfId="0" applyNumberFormat="1" applyFont="1" applyBorder="1" applyAlignment="1">
      <alignment horizontal="center" vertical="center" wrapText="1"/>
    </xf>
    <xf numFmtId="1" fontId="8" fillId="0" borderId="5" xfId="0" applyNumberFormat="1" applyFont="1" applyBorder="1" applyAlignment="1">
      <alignment horizontal="center" vertical="center" wrapText="1"/>
    </xf>
    <xf numFmtId="166" fontId="13" fillId="0" borderId="5" xfId="0" applyNumberFormat="1" applyFont="1" applyBorder="1" applyAlignment="1">
      <alignment horizontal="center" vertical="center"/>
    </xf>
    <xf numFmtId="0" fontId="8" fillId="0" borderId="9" xfId="5" applyFont="1" applyBorder="1" applyAlignment="1">
      <alignment horizontal="center" vertical="center"/>
    </xf>
    <xf numFmtId="2" fontId="8" fillId="0" borderId="1" xfId="5" applyNumberFormat="1" applyFont="1" applyBorder="1" applyAlignment="1">
      <alignment horizontal="center" vertical="center"/>
    </xf>
    <xf numFmtId="2" fontId="8" fillId="0" borderId="9" xfId="5" applyNumberFormat="1" applyFont="1" applyBorder="1" applyAlignment="1">
      <alignment horizontal="center" vertical="center"/>
    </xf>
    <xf numFmtId="0" fontId="11" fillId="0" borderId="0" xfId="0" applyFont="1" applyBorder="1" applyAlignment="1">
      <alignment horizontal="center" vertical="center"/>
    </xf>
    <xf numFmtId="0" fontId="9" fillId="0" borderId="0" xfId="1" applyFont="1" applyAlignment="1"/>
    <xf numFmtId="0" fontId="45" fillId="0" borderId="0" xfId="1" applyFont="1" applyAlignment="1"/>
    <xf numFmtId="9" fontId="12" fillId="0" borderId="13" xfId="1" applyNumberFormat="1" applyFont="1" applyFill="1" applyBorder="1" applyAlignment="1">
      <alignment horizontal="center"/>
    </xf>
    <xf numFmtId="0" fontId="9" fillId="0" borderId="13" xfId="1" applyFont="1" applyBorder="1" applyAlignment="1">
      <alignment horizontal="center"/>
    </xf>
    <xf numFmtId="0" fontId="9" fillId="0" borderId="13" xfId="1" applyFont="1" applyFill="1" applyBorder="1" applyAlignment="1">
      <alignment horizontal="center"/>
    </xf>
    <xf numFmtId="0" fontId="7" fillId="0" borderId="13" xfId="1" applyFont="1" applyFill="1" applyBorder="1" applyAlignment="1">
      <alignment horizontal="center"/>
    </xf>
    <xf numFmtId="2" fontId="9" fillId="0" borderId="13" xfId="1" applyNumberFormat="1" applyFont="1" applyFill="1" applyBorder="1" applyAlignment="1">
      <alignment horizontal="center"/>
    </xf>
    <xf numFmtId="2" fontId="7" fillId="0" borderId="13" xfId="1" applyNumberFormat="1" applyFont="1" applyFill="1" applyBorder="1" applyAlignment="1">
      <alignment horizontal="center"/>
    </xf>
    <xf numFmtId="0" fontId="11" fillId="0" borderId="5" xfId="0" applyFont="1" applyBorder="1" applyAlignment="1">
      <alignment horizontal="center" vertical="center" wrapText="1"/>
    </xf>
    <xf numFmtId="0" fontId="61" fillId="0" borderId="0" xfId="933" applyFont="1" applyFill="1" applyAlignment="1">
      <alignment horizontal="center" vertical="center"/>
    </xf>
    <xf numFmtId="0" fontId="61" fillId="0" borderId="1" xfId="933" applyFont="1" applyFill="1" applyBorder="1" applyAlignment="1">
      <alignment horizontal="center" vertical="center"/>
    </xf>
    <xf numFmtId="0" fontId="61" fillId="0" borderId="1" xfId="933" applyFont="1" applyBorder="1" applyAlignment="1" applyProtection="1">
      <alignment horizontal="center"/>
      <protection hidden="1"/>
    </xf>
    <xf numFmtId="0" fontId="64" fillId="0" borderId="0" xfId="933" applyFont="1"/>
    <xf numFmtId="0" fontId="64" fillId="0" borderId="0" xfId="933" applyFont="1" applyFill="1" applyAlignment="1">
      <alignment horizontal="center" vertical="center"/>
    </xf>
    <xf numFmtId="0" fontId="64" fillId="0" borderId="13" xfId="933" applyFont="1" applyBorder="1" applyAlignment="1" applyProtection="1">
      <alignment horizontal="center" vertical="center" wrapText="1"/>
      <protection hidden="1"/>
    </xf>
    <xf numFmtId="0" fontId="66" fillId="0" borderId="0" xfId="933" applyFont="1" applyBorder="1" applyAlignment="1" applyProtection="1">
      <alignment vertical="top"/>
      <protection hidden="1"/>
    </xf>
    <xf numFmtId="0" fontId="66" fillId="0" borderId="0" xfId="933" applyFont="1" applyBorder="1" applyAlignment="1" applyProtection="1">
      <alignment horizontal="center" vertical="top"/>
      <protection hidden="1"/>
    </xf>
    <xf numFmtId="0" fontId="69" fillId="0" borderId="0" xfId="1" applyFont="1" applyFill="1" applyBorder="1" applyAlignment="1">
      <alignment horizontal="center"/>
    </xf>
    <xf numFmtId="0" fontId="69" fillId="0" borderId="0" xfId="1" applyFont="1" applyFill="1" applyAlignment="1">
      <alignment horizontal="center"/>
    </xf>
    <xf numFmtId="0" fontId="69" fillId="0" borderId="0" xfId="1" applyFont="1" applyAlignment="1">
      <alignment horizontal="center"/>
    </xf>
    <xf numFmtId="0" fontId="61" fillId="0" borderId="0" xfId="939" applyFont="1"/>
    <xf numFmtId="0" fontId="70" fillId="0" borderId="13" xfId="851" applyFont="1" applyBorder="1" applyAlignment="1">
      <alignment horizontal="center" vertical="center" wrapText="1"/>
    </xf>
    <xf numFmtId="0" fontId="71" fillId="3" borderId="13" xfId="851" applyFont="1" applyFill="1" applyBorder="1" applyAlignment="1">
      <alignment horizontal="center" vertical="center" wrapText="1"/>
    </xf>
    <xf numFmtId="2" fontId="71" fillId="3" borderId="13" xfId="851" applyNumberFormat="1" applyFont="1" applyFill="1" applyBorder="1" applyAlignment="1">
      <alignment horizontal="center" vertical="center" wrapText="1"/>
    </xf>
    <xf numFmtId="2" fontId="71" fillId="29" borderId="13" xfId="851" applyNumberFormat="1" applyFont="1" applyFill="1" applyBorder="1" applyAlignment="1">
      <alignment horizontal="center" vertical="center" wrapText="1"/>
    </xf>
    <xf numFmtId="0" fontId="61" fillId="0" borderId="0" xfId="939" applyFont="1" applyBorder="1" applyProtection="1">
      <protection locked="0"/>
    </xf>
    <xf numFmtId="0" fontId="61" fillId="0" borderId="30" xfId="939" applyFont="1" applyBorder="1" applyProtection="1">
      <protection locked="0"/>
    </xf>
    <xf numFmtId="0" fontId="61" fillId="0" borderId="30" xfId="939" applyFont="1" applyBorder="1" applyAlignment="1" applyProtection="1">
      <alignment horizontal="center"/>
      <protection hidden="1"/>
    </xf>
    <xf numFmtId="2" fontId="61" fillId="0" borderId="0" xfId="939" applyNumberFormat="1" applyFont="1"/>
    <xf numFmtId="0" fontId="72" fillId="0" borderId="0" xfId="939" applyFont="1" applyBorder="1" applyAlignment="1" applyProtection="1">
      <alignment vertical="top"/>
      <protection hidden="1"/>
    </xf>
    <xf numFmtId="0" fontId="72" fillId="0" borderId="0" xfId="939" applyFont="1" applyBorder="1" applyAlignment="1" applyProtection="1">
      <alignment horizontal="center" vertical="center"/>
      <protection hidden="1"/>
    </xf>
    <xf numFmtId="0" fontId="72" fillId="0" borderId="0" xfId="939" applyFont="1" applyBorder="1" applyAlignment="1" applyProtection="1">
      <alignment horizontal="center" vertical="top"/>
      <protection hidden="1"/>
    </xf>
    <xf numFmtId="0" fontId="11" fillId="0" borderId="0" xfId="0" applyFont="1" applyBorder="1" applyAlignment="1">
      <alignment horizontal="center" wrapText="1"/>
    </xf>
    <xf numFmtId="0" fontId="9" fillId="3" borderId="12" xfId="851" applyFont="1" applyFill="1" applyBorder="1" applyAlignment="1">
      <alignment horizontal="left" vertical="center" wrapText="1"/>
    </xf>
    <xf numFmtId="0" fontId="9" fillId="3" borderId="14" xfId="851" applyFont="1" applyFill="1" applyBorder="1" applyAlignment="1">
      <alignment horizontal="left" vertical="center" wrapText="1"/>
    </xf>
    <xf numFmtId="0" fontId="9" fillId="3" borderId="15" xfId="851" applyFont="1" applyFill="1" applyBorder="1" applyAlignment="1">
      <alignment horizontal="left" vertical="center" wrapText="1"/>
    </xf>
    <xf numFmtId="0" fontId="70" fillId="0" borderId="12" xfId="851" applyFont="1" applyBorder="1" applyAlignment="1">
      <alignment horizontal="center" vertical="center" wrapText="1"/>
    </xf>
    <xf numFmtId="0" fontId="70" fillId="0" borderId="14" xfId="851" applyFont="1" applyBorder="1" applyAlignment="1">
      <alignment horizontal="center" vertical="center" wrapText="1"/>
    </xf>
    <xf numFmtId="0" fontId="70" fillId="0" borderId="15" xfId="851" applyFont="1" applyBorder="1" applyAlignment="1">
      <alignment horizontal="center" vertical="center" wrapText="1"/>
    </xf>
    <xf numFmtId="0" fontId="73" fillId="0" borderId="0" xfId="942" applyFont="1" applyAlignment="1">
      <alignment horizontal="center" vertical="center" wrapText="1"/>
    </xf>
    <xf numFmtId="0" fontId="70" fillId="29" borderId="12" xfId="851" applyFont="1" applyFill="1" applyBorder="1" applyAlignment="1">
      <alignment horizontal="center" vertical="center" wrapText="1"/>
    </xf>
    <xf numFmtId="0" fontId="70" fillId="29" borderId="14" xfId="851" applyFont="1" applyFill="1" applyBorder="1" applyAlignment="1">
      <alignment horizontal="center" vertical="center" wrapText="1"/>
    </xf>
    <xf numFmtId="0" fontId="70" fillId="29" borderId="15" xfId="851" applyFont="1" applyFill="1" applyBorder="1" applyAlignment="1">
      <alignment horizontal="center" vertical="center" wrapText="1"/>
    </xf>
    <xf numFmtId="0" fontId="7" fillId="0" borderId="0" xfId="1" applyFont="1" applyAlignment="1">
      <alignment horizontal="center" wrapText="1"/>
    </xf>
    <xf numFmtId="0" fontId="45" fillId="0" borderId="0" xfId="1" applyFont="1" applyAlignment="1">
      <alignment horizontal="center"/>
    </xf>
    <xf numFmtId="0" fontId="63" fillId="0" borderId="0" xfId="933" applyFont="1" applyBorder="1" applyAlignment="1">
      <alignment horizontal="left"/>
    </xf>
    <xf numFmtId="0" fontId="65" fillId="0" borderId="13" xfId="933" applyFont="1" applyBorder="1" applyAlignment="1" applyProtection="1">
      <alignment horizontal="left" vertical="center" wrapText="1"/>
      <protection hidden="1"/>
    </xf>
    <xf numFmtId="0" fontId="61" fillId="0" borderId="1" xfId="933" applyFont="1" applyBorder="1" applyAlignment="1" applyProtection="1">
      <alignment horizontal="center"/>
      <protection locked="0"/>
    </xf>
  </cellXfs>
  <cellStyles count="943">
    <cellStyle name="20% - Accent1 2" xfId="10"/>
    <cellStyle name="20% - Accent1 2 2" xfId="11"/>
    <cellStyle name="20% - Accent1 2 2 2" xfId="12"/>
    <cellStyle name="20% - Accent1 2 3" xfId="13"/>
    <cellStyle name="20% - Accent1 2 3 2" xfId="14"/>
    <cellStyle name="20% - Accent1 2 4" xfId="15"/>
    <cellStyle name="20% - Accent1 2 4 2" xfId="16"/>
    <cellStyle name="20% - Accent1 2 5" xfId="17"/>
    <cellStyle name="20% - Accent1 2 5 2" xfId="18"/>
    <cellStyle name="20% - Accent1 2 6" xfId="19"/>
    <cellStyle name="20% - Accent1 3" xfId="20"/>
    <cellStyle name="20% - Accent1 3 2" xfId="21"/>
    <cellStyle name="20% - Accent1 4" xfId="22"/>
    <cellStyle name="20% - Accent1 4 2" xfId="23"/>
    <cellStyle name="20% - Accent1 4 2 2" xfId="24"/>
    <cellStyle name="20% - Accent1 4 3" xfId="25"/>
    <cellStyle name="20% - Accent1 5" xfId="26"/>
    <cellStyle name="20% - Accent1 5 2" xfId="27"/>
    <cellStyle name="20% - Accent1 6" xfId="28"/>
    <cellStyle name="20% - Accent1 6 2" xfId="29"/>
    <cellStyle name="20% - Accent1 7" xfId="30"/>
    <cellStyle name="20% - Accent1 7 2" xfId="31"/>
    <cellStyle name="20% - Accent2 2" xfId="32"/>
    <cellStyle name="20% - Accent2 2 2" xfId="33"/>
    <cellStyle name="20% - Accent2 2 2 2" xfId="34"/>
    <cellStyle name="20% - Accent2 2 3" xfId="35"/>
    <cellStyle name="20% - Accent2 2 3 2" xfId="36"/>
    <cellStyle name="20% - Accent2 2 4" xfId="37"/>
    <cellStyle name="20% - Accent2 2 4 2" xfId="38"/>
    <cellStyle name="20% - Accent2 2 5" xfId="39"/>
    <cellStyle name="20% - Accent2 2 5 2" xfId="40"/>
    <cellStyle name="20% - Accent2 2 6" xfId="41"/>
    <cellStyle name="20% - Accent2 3" xfId="42"/>
    <cellStyle name="20% - Accent2 3 2" xfId="43"/>
    <cellStyle name="20% - Accent2 4" xfId="44"/>
    <cellStyle name="20% - Accent2 4 2" xfId="45"/>
    <cellStyle name="20% - Accent2 4 2 2" xfId="46"/>
    <cellStyle name="20% - Accent2 4 3" xfId="47"/>
    <cellStyle name="20% - Accent2 5" xfId="48"/>
    <cellStyle name="20% - Accent2 5 2" xfId="49"/>
    <cellStyle name="20% - Accent2 6" xfId="50"/>
    <cellStyle name="20% - Accent2 6 2" xfId="51"/>
    <cellStyle name="20% - Accent2 7" xfId="52"/>
    <cellStyle name="20% - Accent2 7 2" xfId="53"/>
    <cellStyle name="20% - Accent3 2" xfId="54"/>
    <cellStyle name="20% - Accent3 2 2" xfId="55"/>
    <cellStyle name="20% - Accent3 2 2 2" xfId="56"/>
    <cellStyle name="20% - Accent3 2 3" xfId="57"/>
    <cellStyle name="20% - Accent3 2 3 2" xfId="58"/>
    <cellStyle name="20% - Accent3 2 4" xfId="59"/>
    <cellStyle name="20% - Accent3 2 4 2" xfId="60"/>
    <cellStyle name="20% - Accent3 2 5" xfId="61"/>
    <cellStyle name="20% - Accent3 2 5 2" xfId="62"/>
    <cellStyle name="20% - Accent3 2 6" xfId="63"/>
    <cellStyle name="20% - Accent3 3" xfId="64"/>
    <cellStyle name="20% - Accent3 3 2" xfId="65"/>
    <cellStyle name="20% - Accent3 4" xfId="66"/>
    <cellStyle name="20% - Accent3 4 2" xfId="67"/>
    <cellStyle name="20% - Accent3 4 2 2" xfId="68"/>
    <cellStyle name="20% - Accent3 4 3" xfId="69"/>
    <cellStyle name="20% - Accent3 5" xfId="70"/>
    <cellStyle name="20% - Accent3 5 2" xfId="71"/>
    <cellStyle name="20% - Accent3 6" xfId="72"/>
    <cellStyle name="20% - Accent3 6 2" xfId="73"/>
    <cellStyle name="20% - Accent3 7" xfId="74"/>
    <cellStyle name="20% - Accent3 7 2" xfId="75"/>
    <cellStyle name="20% - Accent4 2" xfId="76"/>
    <cellStyle name="20% - Accent4 2 2" xfId="77"/>
    <cellStyle name="20% - Accent4 2 2 2" xfId="78"/>
    <cellStyle name="20% - Accent4 2 3" xfId="79"/>
    <cellStyle name="20% - Accent4 2 3 2" xfId="80"/>
    <cellStyle name="20% - Accent4 2 4" xfId="81"/>
    <cellStyle name="20% - Accent4 2 4 2" xfId="82"/>
    <cellStyle name="20% - Accent4 2 5" xfId="83"/>
    <cellStyle name="20% - Accent4 2 5 2" xfId="84"/>
    <cellStyle name="20% - Accent4 2 6" xfId="85"/>
    <cellStyle name="20% - Accent4 3" xfId="86"/>
    <cellStyle name="20% - Accent4 3 2" xfId="87"/>
    <cellStyle name="20% - Accent4 4" xfId="88"/>
    <cellStyle name="20% - Accent4 4 2" xfId="89"/>
    <cellStyle name="20% - Accent4 4 2 2" xfId="90"/>
    <cellStyle name="20% - Accent4 4 3" xfId="91"/>
    <cellStyle name="20% - Accent4 5" xfId="92"/>
    <cellStyle name="20% - Accent4 5 2" xfId="93"/>
    <cellStyle name="20% - Accent4 6" xfId="94"/>
    <cellStyle name="20% - Accent4 6 2" xfId="95"/>
    <cellStyle name="20% - Accent4 7" xfId="96"/>
    <cellStyle name="20% - Accent4 7 2" xfId="97"/>
    <cellStyle name="20% - Accent5 2" xfId="98"/>
    <cellStyle name="20% - Accent5 2 2" xfId="99"/>
    <cellStyle name="20% - Accent5 2 2 2" xfId="100"/>
    <cellStyle name="20% - Accent5 2 3" xfId="101"/>
    <cellStyle name="20% - Accent5 2 3 2" xfId="102"/>
    <cellStyle name="20% - Accent5 2 4" xfId="103"/>
    <cellStyle name="20% - Accent5 2 4 2" xfId="104"/>
    <cellStyle name="20% - Accent5 2 5" xfId="105"/>
    <cellStyle name="20% - Accent5 2 5 2" xfId="106"/>
    <cellStyle name="20% - Accent5 2 6" xfId="107"/>
    <cellStyle name="20% - Accent5 3" xfId="108"/>
    <cellStyle name="20% - Accent5 3 2" xfId="109"/>
    <cellStyle name="20% - Accent5 4" xfId="110"/>
    <cellStyle name="20% - Accent5 4 2" xfId="111"/>
    <cellStyle name="20% - Accent5 4 2 2" xfId="112"/>
    <cellStyle name="20% - Accent5 4 3" xfId="113"/>
    <cellStyle name="20% - Accent5 5" xfId="114"/>
    <cellStyle name="20% - Accent5 5 2" xfId="115"/>
    <cellStyle name="20% - Accent5 6" xfId="116"/>
    <cellStyle name="20% - Accent5 6 2" xfId="117"/>
    <cellStyle name="20% - Accent5 7" xfId="118"/>
    <cellStyle name="20% - Accent5 7 2" xfId="119"/>
    <cellStyle name="20% - Accent6 2" xfId="120"/>
    <cellStyle name="20% - Accent6 2 2" xfId="121"/>
    <cellStyle name="20% - Accent6 2 2 2" xfId="122"/>
    <cellStyle name="20% - Accent6 2 3" xfId="123"/>
    <cellStyle name="20% - Accent6 2 3 2" xfId="124"/>
    <cellStyle name="20% - Accent6 2 4" xfId="125"/>
    <cellStyle name="20% - Accent6 2 4 2" xfId="126"/>
    <cellStyle name="20% - Accent6 2 5" xfId="127"/>
    <cellStyle name="20% - Accent6 2 5 2" xfId="128"/>
    <cellStyle name="20% - Accent6 2 6" xfId="129"/>
    <cellStyle name="20% - Accent6 3" xfId="130"/>
    <cellStyle name="20% - Accent6 3 2" xfId="131"/>
    <cellStyle name="20% - Accent6 4" xfId="132"/>
    <cellStyle name="20% - Accent6 4 2" xfId="133"/>
    <cellStyle name="20% - Accent6 4 2 2" xfId="134"/>
    <cellStyle name="20% - Accent6 4 3" xfId="135"/>
    <cellStyle name="20% - Accent6 5" xfId="136"/>
    <cellStyle name="20% - Accent6 5 2" xfId="137"/>
    <cellStyle name="20% - Accent6 6" xfId="138"/>
    <cellStyle name="20% - Accent6 6 2" xfId="139"/>
    <cellStyle name="20% - Accent6 7" xfId="140"/>
    <cellStyle name="20% - Accent6 7 2" xfId="141"/>
    <cellStyle name="20% - Акцент1" xfId="880"/>
    <cellStyle name="20% - Акцент2" xfId="881"/>
    <cellStyle name="20% - Акцент3" xfId="882"/>
    <cellStyle name="20% - Акцент4" xfId="883"/>
    <cellStyle name="20% - Акцент5" xfId="884"/>
    <cellStyle name="20% - Акцент6" xfId="885"/>
    <cellStyle name="40% - Accent1 2" xfId="142"/>
    <cellStyle name="40% - Accent1 2 2" xfId="143"/>
    <cellStyle name="40% - Accent1 2 2 2" xfId="144"/>
    <cellStyle name="40% - Accent1 2 3" xfId="145"/>
    <cellStyle name="40% - Accent1 2 3 2" xfId="146"/>
    <cellStyle name="40% - Accent1 2 4" xfId="147"/>
    <cellStyle name="40% - Accent1 2 4 2" xfId="148"/>
    <cellStyle name="40% - Accent1 2 5" xfId="149"/>
    <cellStyle name="40% - Accent1 2 5 2" xfId="150"/>
    <cellStyle name="40% - Accent1 2 6" xfId="151"/>
    <cellStyle name="40% - Accent1 3" xfId="152"/>
    <cellStyle name="40% - Accent1 3 2" xfId="153"/>
    <cellStyle name="40% - Accent1 4" xfId="154"/>
    <cellStyle name="40% - Accent1 4 2" xfId="155"/>
    <cellStyle name="40% - Accent1 4 2 2" xfId="156"/>
    <cellStyle name="40% - Accent1 4 3" xfId="157"/>
    <cellStyle name="40% - Accent1 5" xfId="158"/>
    <cellStyle name="40% - Accent1 5 2" xfId="159"/>
    <cellStyle name="40% - Accent1 6" xfId="160"/>
    <cellStyle name="40% - Accent1 6 2" xfId="161"/>
    <cellStyle name="40% - Accent1 7" xfId="162"/>
    <cellStyle name="40% - Accent1 7 2" xfId="163"/>
    <cellStyle name="40% - Accent2 2" xfId="164"/>
    <cellStyle name="40% - Accent2 2 2" xfId="165"/>
    <cellStyle name="40% - Accent2 2 2 2" xfId="166"/>
    <cellStyle name="40% - Accent2 2 3" xfId="167"/>
    <cellStyle name="40% - Accent2 2 3 2" xfId="168"/>
    <cellStyle name="40% - Accent2 2 4" xfId="169"/>
    <cellStyle name="40% - Accent2 2 4 2" xfId="170"/>
    <cellStyle name="40% - Accent2 2 5" xfId="171"/>
    <cellStyle name="40% - Accent2 2 5 2" xfId="172"/>
    <cellStyle name="40% - Accent2 2 6" xfId="173"/>
    <cellStyle name="40% - Accent2 3" xfId="174"/>
    <cellStyle name="40% - Accent2 3 2" xfId="175"/>
    <cellStyle name="40% - Accent2 4" xfId="176"/>
    <cellStyle name="40% - Accent2 4 2" xfId="177"/>
    <cellStyle name="40% - Accent2 4 2 2" xfId="178"/>
    <cellStyle name="40% - Accent2 4 3" xfId="179"/>
    <cellStyle name="40% - Accent2 5" xfId="180"/>
    <cellStyle name="40% - Accent2 5 2" xfId="181"/>
    <cellStyle name="40% - Accent2 6" xfId="182"/>
    <cellStyle name="40% - Accent2 6 2" xfId="183"/>
    <cellStyle name="40% - Accent2 7" xfId="184"/>
    <cellStyle name="40% - Accent2 7 2" xfId="185"/>
    <cellStyle name="40% - Accent3 2" xfId="186"/>
    <cellStyle name="40% - Accent3 2 2" xfId="187"/>
    <cellStyle name="40% - Accent3 2 2 2" xfId="188"/>
    <cellStyle name="40% - Accent3 2 3" xfId="189"/>
    <cellStyle name="40% - Accent3 2 3 2" xfId="190"/>
    <cellStyle name="40% - Accent3 2 4" xfId="191"/>
    <cellStyle name="40% - Accent3 2 4 2" xfId="192"/>
    <cellStyle name="40% - Accent3 2 5" xfId="193"/>
    <cellStyle name="40% - Accent3 2 5 2" xfId="194"/>
    <cellStyle name="40% - Accent3 2 6" xfId="195"/>
    <cellStyle name="40% - Accent3 3" xfId="196"/>
    <cellStyle name="40% - Accent3 3 2" xfId="197"/>
    <cellStyle name="40% - Accent3 4" xfId="198"/>
    <cellStyle name="40% - Accent3 4 2" xfId="199"/>
    <cellStyle name="40% - Accent3 4 2 2" xfId="200"/>
    <cellStyle name="40% - Accent3 4 3" xfId="201"/>
    <cellStyle name="40% - Accent3 5" xfId="202"/>
    <cellStyle name="40% - Accent3 5 2" xfId="203"/>
    <cellStyle name="40% - Accent3 6" xfId="204"/>
    <cellStyle name="40% - Accent3 6 2" xfId="205"/>
    <cellStyle name="40% - Accent3 7" xfId="206"/>
    <cellStyle name="40% - Accent3 7 2" xfId="207"/>
    <cellStyle name="40% - Accent4 2" xfId="208"/>
    <cellStyle name="40% - Accent4 2 2" xfId="209"/>
    <cellStyle name="40% - Accent4 2 2 2" xfId="210"/>
    <cellStyle name="40% - Accent4 2 3" xfId="211"/>
    <cellStyle name="40% - Accent4 2 3 2" xfId="212"/>
    <cellStyle name="40% - Accent4 2 4" xfId="213"/>
    <cellStyle name="40% - Accent4 2 4 2" xfId="214"/>
    <cellStyle name="40% - Accent4 2 5" xfId="215"/>
    <cellStyle name="40% - Accent4 2 5 2" xfId="216"/>
    <cellStyle name="40% - Accent4 2 6" xfId="217"/>
    <cellStyle name="40% - Accent4 3" xfId="218"/>
    <cellStyle name="40% - Accent4 3 2" xfId="219"/>
    <cellStyle name="40% - Accent4 4" xfId="220"/>
    <cellStyle name="40% - Accent4 4 2" xfId="221"/>
    <cellStyle name="40% - Accent4 4 2 2" xfId="222"/>
    <cellStyle name="40% - Accent4 4 3" xfId="223"/>
    <cellStyle name="40% - Accent4 5" xfId="224"/>
    <cellStyle name="40% - Accent4 5 2" xfId="225"/>
    <cellStyle name="40% - Accent4 6" xfId="226"/>
    <cellStyle name="40% - Accent4 6 2" xfId="227"/>
    <cellStyle name="40% - Accent4 7" xfId="228"/>
    <cellStyle name="40% - Accent4 7 2" xfId="229"/>
    <cellStyle name="40% - Accent5 2" xfId="230"/>
    <cellStyle name="40% - Accent5 2 2" xfId="231"/>
    <cellStyle name="40% - Accent5 2 2 2" xfId="232"/>
    <cellStyle name="40% - Accent5 2 3" xfId="233"/>
    <cellStyle name="40% - Accent5 2 3 2" xfId="234"/>
    <cellStyle name="40% - Accent5 2 4" xfId="235"/>
    <cellStyle name="40% - Accent5 2 4 2" xfId="236"/>
    <cellStyle name="40% - Accent5 2 5" xfId="237"/>
    <cellStyle name="40% - Accent5 2 5 2" xfId="238"/>
    <cellStyle name="40% - Accent5 2 6" xfId="239"/>
    <cellStyle name="40% - Accent5 3" xfId="240"/>
    <cellStyle name="40% - Accent5 3 2" xfId="241"/>
    <cellStyle name="40% - Accent5 4" xfId="242"/>
    <cellStyle name="40% - Accent5 4 2" xfId="243"/>
    <cellStyle name="40% - Accent5 4 2 2" xfId="244"/>
    <cellStyle name="40% - Accent5 4 3" xfId="245"/>
    <cellStyle name="40% - Accent5 5" xfId="246"/>
    <cellStyle name="40% - Accent5 5 2" xfId="247"/>
    <cellStyle name="40% - Accent5 6" xfId="248"/>
    <cellStyle name="40% - Accent5 6 2" xfId="249"/>
    <cellStyle name="40% - Accent5 7" xfId="250"/>
    <cellStyle name="40% - Accent5 7 2" xfId="251"/>
    <cellStyle name="40% - Accent6 2" xfId="252"/>
    <cellStyle name="40% - Accent6 2 2" xfId="253"/>
    <cellStyle name="40% - Accent6 2 2 2" xfId="254"/>
    <cellStyle name="40% - Accent6 2 3" xfId="255"/>
    <cellStyle name="40% - Accent6 2 3 2" xfId="256"/>
    <cellStyle name="40% - Accent6 2 4" xfId="257"/>
    <cellStyle name="40% - Accent6 2 4 2" xfId="258"/>
    <cellStyle name="40% - Accent6 2 5" xfId="259"/>
    <cellStyle name="40% - Accent6 2 5 2" xfId="260"/>
    <cellStyle name="40% - Accent6 2 6" xfId="261"/>
    <cellStyle name="40% - Accent6 3" xfId="262"/>
    <cellStyle name="40% - Accent6 3 2" xfId="263"/>
    <cellStyle name="40% - Accent6 4" xfId="264"/>
    <cellStyle name="40% - Accent6 4 2" xfId="265"/>
    <cellStyle name="40% - Accent6 4 2 2" xfId="266"/>
    <cellStyle name="40% - Accent6 4 3" xfId="267"/>
    <cellStyle name="40% - Accent6 5" xfId="268"/>
    <cellStyle name="40% - Accent6 5 2" xfId="269"/>
    <cellStyle name="40% - Accent6 6" xfId="270"/>
    <cellStyle name="40% - Accent6 6 2" xfId="271"/>
    <cellStyle name="40% - Accent6 7" xfId="272"/>
    <cellStyle name="40% - Accent6 7 2" xfId="273"/>
    <cellStyle name="40% - Акцент1" xfId="886"/>
    <cellStyle name="40% - Акцент2" xfId="887"/>
    <cellStyle name="40% - Акцент3" xfId="888"/>
    <cellStyle name="40% - Акцент4" xfId="889"/>
    <cellStyle name="40% - Акцент5" xfId="890"/>
    <cellStyle name="40% - Акцент6" xfId="891"/>
    <cellStyle name="60% - Accent1 2" xfId="274"/>
    <cellStyle name="60% - Accent1 2 2" xfId="275"/>
    <cellStyle name="60% - Accent1 2 3" xfId="276"/>
    <cellStyle name="60% - Accent1 2 4" xfId="277"/>
    <cellStyle name="60% - Accent1 2 5" xfId="278"/>
    <cellStyle name="60% - Accent1 3" xfId="279"/>
    <cellStyle name="60% - Accent1 4" xfId="280"/>
    <cellStyle name="60% - Accent1 4 2" xfId="281"/>
    <cellStyle name="60% - Accent1 5" xfId="282"/>
    <cellStyle name="60% - Accent1 6" xfId="283"/>
    <cellStyle name="60% - Accent1 7" xfId="284"/>
    <cellStyle name="60% - Accent2 2" xfId="285"/>
    <cellStyle name="60% - Accent2 2 2" xfId="286"/>
    <cellStyle name="60% - Accent2 2 3" xfId="287"/>
    <cellStyle name="60% - Accent2 2 4" xfId="288"/>
    <cellStyle name="60% - Accent2 2 5" xfId="289"/>
    <cellStyle name="60% - Accent2 3" xfId="290"/>
    <cellStyle name="60% - Accent2 4" xfId="291"/>
    <cellStyle name="60% - Accent2 4 2" xfId="292"/>
    <cellStyle name="60% - Accent2 5" xfId="293"/>
    <cellStyle name="60% - Accent2 6" xfId="294"/>
    <cellStyle name="60% - Accent2 7" xfId="295"/>
    <cellStyle name="60% - Accent3 2" xfId="296"/>
    <cellStyle name="60% - Accent3 2 2" xfId="297"/>
    <cellStyle name="60% - Accent3 2 3" xfId="298"/>
    <cellStyle name="60% - Accent3 2 4" xfId="299"/>
    <cellStyle name="60% - Accent3 2 5" xfId="300"/>
    <cellStyle name="60% - Accent3 3" xfId="301"/>
    <cellStyle name="60% - Accent3 4" xfId="302"/>
    <cellStyle name="60% - Accent3 4 2" xfId="303"/>
    <cellStyle name="60% - Accent3 5" xfId="304"/>
    <cellStyle name="60% - Accent3 6" xfId="305"/>
    <cellStyle name="60% - Accent3 7" xfId="306"/>
    <cellStyle name="60% - Accent4 2" xfId="307"/>
    <cellStyle name="60% - Accent4 2 2" xfId="308"/>
    <cellStyle name="60% - Accent4 2 3" xfId="309"/>
    <cellStyle name="60% - Accent4 2 4" xfId="310"/>
    <cellStyle name="60% - Accent4 2 5" xfId="311"/>
    <cellStyle name="60% - Accent4 3" xfId="312"/>
    <cellStyle name="60% - Accent4 4" xfId="313"/>
    <cellStyle name="60% - Accent4 4 2" xfId="314"/>
    <cellStyle name="60% - Accent4 5" xfId="315"/>
    <cellStyle name="60% - Accent4 6" xfId="316"/>
    <cellStyle name="60% - Accent4 7" xfId="317"/>
    <cellStyle name="60% - Accent5 2" xfId="318"/>
    <cellStyle name="60% - Accent5 2 2" xfId="319"/>
    <cellStyle name="60% - Accent5 2 3" xfId="320"/>
    <cellStyle name="60% - Accent5 2 4" xfId="321"/>
    <cellStyle name="60% - Accent5 2 5" xfId="322"/>
    <cellStyle name="60% - Accent5 3" xfId="323"/>
    <cellStyle name="60% - Accent5 4" xfId="324"/>
    <cellStyle name="60% - Accent5 4 2" xfId="325"/>
    <cellStyle name="60% - Accent5 5" xfId="326"/>
    <cellStyle name="60% - Accent5 6" xfId="327"/>
    <cellStyle name="60% - Accent5 7" xfId="328"/>
    <cellStyle name="60% - Accent6 2" xfId="329"/>
    <cellStyle name="60% - Accent6 2 2" xfId="330"/>
    <cellStyle name="60% - Accent6 2 3" xfId="331"/>
    <cellStyle name="60% - Accent6 2 4" xfId="332"/>
    <cellStyle name="60% - Accent6 2 5" xfId="333"/>
    <cellStyle name="60% - Accent6 3" xfId="334"/>
    <cellStyle name="60% - Accent6 4" xfId="335"/>
    <cellStyle name="60% - Accent6 4 2" xfId="336"/>
    <cellStyle name="60% - Accent6 5" xfId="337"/>
    <cellStyle name="60% - Accent6 6" xfId="338"/>
    <cellStyle name="60% - Accent6 7" xfId="339"/>
    <cellStyle name="60% - Акцент1" xfId="892"/>
    <cellStyle name="60% - Акцент2" xfId="893"/>
    <cellStyle name="60% - Акцент3" xfId="894"/>
    <cellStyle name="60% - Акцент4" xfId="895"/>
    <cellStyle name="60% - Акцент5" xfId="896"/>
    <cellStyle name="60% - Акцент6" xfId="897"/>
    <cellStyle name="Accent1 2" xfId="340"/>
    <cellStyle name="Accent1 2 2" xfId="341"/>
    <cellStyle name="Accent1 2 3" xfId="342"/>
    <cellStyle name="Accent1 2 4" xfId="343"/>
    <cellStyle name="Accent1 2 5" xfId="344"/>
    <cellStyle name="Accent1 3" xfId="345"/>
    <cellStyle name="Accent1 4" xfId="346"/>
    <cellStyle name="Accent1 4 2" xfId="347"/>
    <cellStyle name="Accent1 5" xfId="348"/>
    <cellStyle name="Accent1 6" xfId="349"/>
    <cellStyle name="Accent1 7" xfId="350"/>
    <cellStyle name="Accent2 2" xfId="351"/>
    <cellStyle name="Accent2 2 2" xfId="352"/>
    <cellStyle name="Accent2 2 3" xfId="353"/>
    <cellStyle name="Accent2 2 4" xfId="354"/>
    <cellStyle name="Accent2 2 5" xfId="355"/>
    <cellStyle name="Accent2 3" xfId="356"/>
    <cellStyle name="Accent2 4" xfId="357"/>
    <cellStyle name="Accent2 4 2" xfId="358"/>
    <cellStyle name="Accent2 5" xfId="359"/>
    <cellStyle name="Accent2 6" xfId="360"/>
    <cellStyle name="Accent2 7" xfId="361"/>
    <cellStyle name="Accent3 2" xfId="362"/>
    <cellStyle name="Accent3 2 2" xfId="363"/>
    <cellStyle name="Accent3 2 3" xfId="364"/>
    <cellStyle name="Accent3 2 4" xfId="365"/>
    <cellStyle name="Accent3 2 5" xfId="366"/>
    <cellStyle name="Accent3 3" xfId="367"/>
    <cellStyle name="Accent3 4" xfId="368"/>
    <cellStyle name="Accent3 4 2" xfId="369"/>
    <cellStyle name="Accent3 5" xfId="370"/>
    <cellStyle name="Accent3 6" xfId="371"/>
    <cellStyle name="Accent3 7" xfId="372"/>
    <cellStyle name="Accent4 2" xfId="373"/>
    <cellStyle name="Accent4 2 2" xfId="374"/>
    <cellStyle name="Accent4 2 3" xfId="375"/>
    <cellStyle name="Accent4 2 4" xfId="376"/>
    <cellStyle name="Accent4 2 5" xfId="377"/>
    <cellStyle name="Accent4 3" xfId="378"/>
    <cellStyle name="Accent4 4" xfId="379"/>
    <cellStyle name="Accent4 4 2" xfId="380"/>
    <cellStyle name="Accent4 5" xfId="381"/>
    <cellStyle name="Accent4 6" xfId="382"/>
    <cellStyle name="Accent4 7" xfId="383"/>
    <cellStyle name="Accent5 2" xfId="384"/>
    <cellStyle name="Accent5 2 2" xfId="385"/>
    <cellStyle name="Accent5 2 3" xfId="386"/>
    <cellStyle name="Accent5 2 4" xfId="387"/>
    <cellStyle name="Accent5 2 5" xfId="388"/>
    <cellStyle name="Accent5 3" xfId="389"/>
    <cellStyle name="Accent5 4" xfId="390"/>
    <cellStyle name="Accent5 4 2" xfId="391"/>
    <cellStyle name="Accent5 5" xfId="392"/>
    <cellStyle name="Accent5 6" xfId="393"/>
    <cellStyle name="Accent5 7" xfId="394"/>
    <cellStyle name="Accent6 2" xfId="395"/>
    <cellStyle name="Accent6 2 2" xfId="396"/>
    <cellStyle name="Accent6 2 3" xfId="397"/>
    <cellStyle name="Accent6 2 4" xfId="398"/>
    <cellStyle name="Accent6 2 5" xfId="399"/>
    <cellStyle name="Accent6 3" xfId="400"/>
    <cellStyle name="Accent6 4" xfId="401"/>
    <cellStyle name="Accent6 4 2" xfId="402"/>
    <cellStyle name="Accent6 5" xfId="403"/>
    <cellStyle name="Accent6 6" xfId="404"/>
    <cellStyle name="Accent6 7" xfId="405"/>
    <cellStyle name="Bad 2" xfId="406"/>
    <cellStyle name="Bad 2 2" xfId="407"/>
    <cellStyle name="Bad 2 3" xfId="408"/>
    <cellStyle name="Bad 2 4" xfId="409"/>
    <cellStyle name="Bad 2 5" xfId="410"/>
    <cellStyle name="Bad 3" xfId="411"/>
    <cellStyle name="Bad 4" xfId="412"/>
    <cellStyle name="Bad 4 2" xfId="413"/>
    <cellStyle name="Bad 5" xfId="414"/>
    <cellStyle name="Bad 6" xfId="415"/>
    <cellStyle name="Bad 7" xfId="416"/>
    <cellStyle name="Calculation 2" xfId="417"/>
    <cellStyle name="Calculation 2 2" xfId="418"/>
    <cellStyle name="Calculation 2 3" xfId="419"/>
    <cellStyle name="Calculation 2 4" xfId="420"/>
    <cellStyle name="Calculation 2 5" xfId="421"/>
    <cellStyle name="Calculation 2_anakia II etapi.xls sm. defeqturi" xfId="422"/>
    <cellStyle name="Calculation 3" xfId="423"/>
    <cellStyle name="Calculation 4" xfId="424"/>
    <cellStyle name="Calculation 4 2" xfId="425"/>
    <cellStyle name="Calculation 4_anakia II etapi.xls sm. defeqturi" xfId="426"/>
    <cellStyle name="Calculation 5" xfId="427"/>
    <cellStyle name="Calculation 6" xfId="428"/>
    <cellStyle name="Calculation 7" xfId="429"/>
    <cellStyle name="Check Cell 2" xfId="430"/>
    <cellStyle name="Check Cell 2 2" xfId="431"/>
    <cellStyle name="Check Cell 2 3" xfId="432"/>
    <cellStyle name="Check Cell 2 4" xfId="433"/>
    <cellStyle name="Check Cell 2 5" xfId="434"/>
    <cellStyle name="Check Cell 2_anakia II etapi.xls sm. defeqturi" xfId="435"/>
    <cellStyle name="Check Cell 3" xfId="436"/>
    <cellStyle name="Check Cell 4" xfId="437"/>
    <cellStyle name="Check Cell 4 2" xfId="438"/>
    <cellStyle name="Check Cell 4_anakia II etapi.xls sm. defeqturi" xfId="439"/>
    <cellStyle name="Check Cell 5" xfId="440"/>
    <cellStyle name="Check Cell 6" xfId="441"/>
    <cellStyle name="Check Cell 7" xfId="442"/>
    <cellStyle name="Comma 10" xfId="443"/>
    <cellStyle name="Comma 10 2" xfId="444"/>
    <cellStyle name="Comma 10 3" xfId="898"/>
    <cellStyle name="Comma 11" xfId="445"/>
    <cellStyle name="Comma 12" xfId="446"/>
    <cellStyle name="Comma 12 2" xfId="447"/>
    <cellStyle name="Comma 12 3" xfId="448"/>
    <cellStyle name="Comma 12 4" xfId="449"/>
    <cellStyle name="Comma 12 5" xfId="450"/>
    <cellStyle name="Comma 12 6" xfId="451"/>
    <cellStyle name="Comma 12 7" xfId="452"/>
    <cellStyle name="Comma 12 8" xfId="453"/>
    <cellStyle name="Comma 13" xfId="454"/>
    <cellStyle name="Comma 14" xfId="455"/>
    <cellStyle name="Comma 15" xfId="456"/>
    <cellStyle name="Comma 15 2" xfId="457"/>
    <cellStyle name="Comma 16" xfId="458"/>
    <cellStyle name="Comma 17" xfId="459"/>
    <cellStyle name="Comma 17 2" xfId="460"/>
    <cellStyle name="Comma 17 3" xfId="461"/>
    <cellStyle name="Comma 17 4" xfId="462"/>
    <cellStyle name="Comma 18" xfId="463"/>
    <cellStyle name="Comma 18 2" xfId="464"/>
    <cellStyle name="Comma 19" xfId="465"/>
    <cellStyle name="Comma 2" xfId="466"/>
    <cellStyle name="Comma 2 2" xfId="467"/>
    <cellStyle name="Comma 2 2 2" xfId="468"/>
    <cellStyle name="Comma 2 2 3" xfId="469"/>
    <cellStyle name="Comma 2 3" xfId="470"/>
    <cellStyle name="Comma 2 3 2" xfId="899"/>
    <cellStyle name="Comma 2 4" xfId="900"/>
    <cellStyle name="Comma 20" xfId="471"/>
    <cellStyle name="Comma 21" xfId="472"/>
    <cellStyle name="Comma 22" xfId="934"/>
    <cellStyle name="Comma 3" xfId="473"/>
    <cellStyle name="Comma 4" xfId="474"/>
    <cellStyle name="Comma 5" xfId="475"/>
    <cellStyle name="Comma 6" xfId="476"/>
    <cellStyle name="Comma 7" xfId="477"/>
    <cellStyle name="Comma 8" xfId="478"/>
    <cellStyle name="Comma 9" xfId="479"/>
    <cellStyle name="Explanatory Text 2" xfId="480"/>
    <cellStyle name="Explanatory Text 2 2" xfId="481"/>
    <cellStyle name="Explanatory Text 2 3" xfId="482"/>
    <cellStyle name="Explanatory Text 2 4" xfId="483"/>
    <cellStyle name="Explanatory Text 2 5" xfId="484"/>
    <cellStyle name="Explanatory Text 3" xfId="485"/>
    <cellStyle name="Explanatory Text 4" xfId="486"/>
    <cellStyle name="Explanatory Text 4 2" xfId="487"/>
    <cellStyle name="Explanatory Text 5" xfId="488"/>
    <cellStyle name="Explanatory Text 6" xfId="489"/>
    <cellStyle name="Explanatory Text 7" xfId="490"/>
    <cellStyle name="Good 2" xfId="491"/>
    <cellStyle name="Good 2 2" xfId="492"/>
    <cellStyle name="Good 2 3" xfId="493"/>
    <cellStyle name="Good 2 4" xfId="494"/>
    <cellStyle name="Good 2 5" xfId="495"/>
    <cellStyle name="Good 3" xfId="496"/>
    <cellStyle name="Good 4" xfId="497"/>
    <cellStyle name="Good 4 2" xfId="498"/>
    <cellStyle name="Good 5" xfId="499"/>
    <cellStyle name="Good 6" xfId="500"/>
    <cellStyle name="Good 7" xfId="501"/>
    <cellStyle name="Heading 1 2" xfId="502"/>
    <cellStyle name="Heading 1 2 2" xfId="503"/>
    <cellStyle name="Heading 1 2 3" xfId="504"/>
    <cellStyle name="Heading 1 2 4" xfId="505"/>
    <cellStyle name="Heading 1 2 5" xfId="506"/>
    <cellStyle name="Heading 1 2_anakia II etapi.xls sm. defeqturi" xfId="507"/>
    <cellStyle name="Heading 1 3" xfId="508"/>
    <cellStyle name="Heading 1 4" xfId="509"/>
    <cellStyle name="Heading 1 4 2" xfId="510"/>
    <cellStyle name="Heading 1 4_anakia II etapi.xls sm. defeqturi" xfId="511"/>
    <cellStyle name="Heading 1 5" xfId="512"/>
    <cellStyle name="Heading 1 6" xfId="513"/>
    <cellStyle name="Heading 1 7" xfId="514"/>
    <cellStyle name="Heading 2 2" xfId="515"/>
    <cellStyle name="Heading 2 2 2" xfId="516"/>
    <cellStyle name="Heading 2 2 3" xfId="517"/>
    <cellStyle name="Heading 2 2 4" xfId="518"/>
    <cellStyle name="Heading 2 2 5" xfId="519"/>
    <cellStyle name="Heading 2 2_anakia II etapi.xls sm. defeqturi" xfId="520"/>
    <cellStyle name="Heading 2 3" xfId="521"/>
    <cellStyle name="Heading 2 4" xfId="522"/>
    <cellStyle name="Heading 2 4 2" xfId="523"/>
    <cellStyle name="Heading 2 4_anakia II etapi.xls sm. defeqturi" xfId="524"/>
    <cellStyle name="Heading 2 5" xfId="525"/>
    <cellStyle name="Heading 2 6" xfId="526"/>
    <cellStyle name="Heading 2 7" xfId="527"/>
    <cellStyle name="Heading 3 2" xfId="528"/>
    <cellStyle name="Heading 3 2 2" xfId="529"/>
    <cellStyle name="Heading 3 2 3" xfId="530"/>
    <cellStyle name="Heading 3 2 4" xfId="531"/>
    <cellStyle name="Heading 3 2 5" xfId="532"/>
    <cellStyle name="Heading 3 2_anakia II etapi.xls sm. defeqturi" xfId="533"/>
    <cellStyle name="Heading 3 3" xfId="534"/>
    <cellStyle name="Heading 3 4" xfId="535"/>
    <cellStyle name="Heading 3 4 2" xfId="536"/>
    <cellStyle name="Heading 3 4_anakia II etapi.xls sm. defeqturi" xfId="537"/>
    <cellStyle name="Heading 3 5" xfId="538"/>
    <cellStyle name="Heading 3 6" xfId="539"/>
    <cellStyle name="Heading 3 7" xfId="540"/>
    <cellStyle name="Heading 4 2" xfId="541"/>
    <cellStyle name="Heading 4 2 2" xfId="542"/>
    <cellStyle name="Heading 4 2 3" xfId="543"/>
    <cellStyle name="Heading 4 2 4" xfId="544"/>
    <cellStyle name="Heading 4 2 5" xfId="545"/>
    <cellStyle name="Heading 4 3" xfId="546"/>
    <cellStyle name="Heading 4 4" xfId="547"/>
    <cellStyle name="Heading 4 4 2" xfId="548"/>
    <cellStyle name="Heading 4 5" xfId="549"/>
    <cellStyle name="Heading 4 6" xfId="550"/>
    <cellStyle name="Heading 4 7" xfId="551"/>
    <cellStyle name="Hyperlink 2" xfId="552"/>
    <cellStyle name="Input 2" xfId="553"/>
    <cellStyle name="Input 2 2" xfId="554"/>
    <cellStyle name="Input 2 3" xfId="555"/>
    <cellStyle name="Input 2 4" xfId="556"/>
    <cellStyle name="Input 2 5" xfId="557"/>
    <cellStyle name="Input 2_anakia II etapi.xls sm. defeqturi" xfId="558"/>
    <cellStyle name="Input 3" xfId="559"/>
    <cellStyle name="Input 4" xfId="560"/>
    <cellStyle name="Input 4 2" xfId="561"/>
    <cellStyle name="Input 4_anakia II etapi.xls sm. defeqturi" xfId="562"/>
    <cellStyle name="Input 5" xfId="563"/>
    <cellStyle name="Input 6" xfId="564"/>
    <cellStyle name="Input 7" xfId="565"/>
    <cellStyle name="Linked Cell 2" xfId="566"/>
    <cellStyle name="Linked Cell 2 2" xfId="567"/>
    <cellStyle name="Linked Cell 2 3" xfId="568"/>
    <cellStyle name="Linked Cell 2 4" xfId="569"/>
    <cellStyle name="Linked Cell 2 5" xfId="570"/>
    <cellStyle name="Linked Cell 2_anakia II etapi.xls sm. defeqturi" xfId="571"/>
    <cellStyle name="Linked Cell 3" xfId="572"/>
    <cellStyle name="Linked Cell 4" xfId="573"/>
    <cellStyle name="Linked Cell 4 2" xfId="574"/>
    <cellStyle name="Linked Cell 4_anakia II etapi.xls sm. defeqturi" xfId="575"/>
    <cellStyle name="Linked Cell 5" xfId="576"/>
    <cellStyle name="Linked Cell 6" xfId="577"/>
    <cellStyle name="Linked Cell 7" xfId="578"/>
    <cellStyle name="Neutral 2" xfId="579"/>
    <cellStyle name="Neutral 2 2" xfId="580"/>
    <cellStyle name="Neutral 2 3" xfId="581"/>
    <cellStyle name="Neutral 2 4" xfId="582"/>
    <cellStyle name="Neutral 2 5" xfId="583"/>
    <cellStyle name="Neutral 3" xfId="584"/>
    <cellStyle name="Neutral 4" xfId="585"/>
    <cellStyle name="Neutral 4 2" xfId="586"/>
    <cellStyle name="Neutral 5" xfId="587"/>
    <cellStyle name="Neutral 6" xfId="588"/>
    <cellStyle name="Neutral 7" xfId="589"/>
    <cellStyle name="Normal" xfId="0" builtinId="0"/>
    <cellStyle name="Normal 10" xfId="1"/>
    <cellStyle name="Normal 10 2" xfId="590"/>
    <cellStyle name="Normal 11" xfId="591"/>
    <cellStyle name="Normal 11 2" xfId="6"/>
    <cellStyle name="Normal 11 2 2" xfId="592"/>
    <cellStyle name="Normal 11 3" xfId="593"/>
    <cellStyle name="Normal 11_GAZI-2010" xfId="594"/>
    <cellStyle name="Normal 12" xfId="595"/>
    <cellStyle name="Normal 12 2" xfId="596"/>
    <cellStyle name="Normal 12_gazis gare qseli" xfId="597"/>
    <cellStyle name="Normal 13" xfId="598"/>
    <cellStyle name="Normal 13 2" xfId="599"/>
    <cellStyle name="Normal 13 2 2" xfId="600"/>
    <cellStyle name="Normal 13 2 2 2" xfId="601"/>
    <cellStyle name="Normal 13 2 3" xfId="602"/>
    <cellStyle name="Normal 13 2 3 2" xfId="901"/>
    <cellStyle name="Normal 13 2 4" xfId="603"/>
    <cellStyle name="Normal 13 3" xfId="604"/>
    <cellStyle name="Normal 13 3 2" xfId="605"/>
    <cellStyle name="Normal 13 3 2 2" xfId="606"/>
    <cellStyle name="Normal 13 3 3" xfId="607"/>
    <cellStyle name="Normal 13 3 3 2" xfId="608"/>
    <cellStyle name="Normal 13 3 3 2 2" xfId="609"/>
    <cellStyle name="Normal 13 3 3 3" xfId="610"/>
    <cellStyle name="Normal 13 3 3 4" xfId="611"/>
    <cellStyle name="Normal 13 3 3 5" xfId="612"/>
    <cellStyle name="Normal 13 3 3 6" xfId="613"/>
    <cellStyle name="Normal 13 3 4" xfId="614"/>
    <cellStyle name="Normal 13 3 4 2" xfId="902"/>
    <cellStyle name="Normal 13 3 5" xfId="615"/>
    <cellStyle name="Normal 13 4" xfId="616"/>
    <cellStyle name="Normal 13 5" xfId="617"/>
    <cellStyle name="Normal 13 5 2" xfId="618"/>
    <cellStyle name="Normal 13 5 3" xfId="619"/>
    <cellStyle name="Normal 13 5 3 2" xfId="620"/>
    <cellStyle name="Normal 13 5 3 2 2" xfId="621"/>
    <cellStyle name="Normal 13 5 3 3" xfId="622"/>
    <cellStyle name="Normal 13 5 3 3 2" xfId="623"/>
    <cellStyle name="Normal 13 5 3 3 3" xfId="624"/>
    <cellStyle name="Normal 13 5 3 4" xfId="625"/>
    <cellStyle name="Normal 13 5 3 5" xfId="626"/>
    <cellStyle name="Normal 13 5 3 6" xfId="627"/>
    <cellStyle name="Normal 13 5 3 7" xfId="628"/>
    <cellStyle name="Normal 13 5 4" xfId="629"/>
    <cellStyle name="Normal 13 5 5" xfId="630"/>
    <cellStyle name="Normal 13 6" xfId="631"/>
    <cellStyle name="Normal 13 7" xfId="632"/>
    <cellStyle name="Normal 13 8" xfId="633"/>
    <cellStyle name="Normal 13_# 6-1 27.01.12 - копия (1)" xfId="634"/>
    <cellStyle name="Normal 14" xfId="635"/>
    <cellStyle name="Normal 14 2" xfId="636"/>
    <cellStyle name="Normal 14 3" xfId="637"/>
    <cellStyle name="Normal 14 3 2" xfId="638"/>
    <cellStyle name="Normal 14 4" xfId="639"/>
    <cellStyle name="Normal 14 5" xfId="640"/>
    <cellStyle name="Normal 14 6" xfId="641"/>
    <cellStyle name="Normal 14_anakia II etapi.xls sm. defeqturi" xfId="642"/>
    <cellStyle name="Normal 15" xfId="643"/>
    <cellStyle name="Normal 16" xfId="644"/>
    <cellStyle name="Normal 16 2" xfId="645"/>
    <cellStyle name="Normal 16 3" xfId="646"/>
    <cellStyle name="Normal 16 4" xfId="647"/>
    <cellStyle name="Normal 16_# 6-1 27.01.12 - копия (1)" xfId="648"/>
    <cellStyle name="Normal 17" xfId="649"/>
    <cellStyle name="Normal 18" xfId="650"/>
    <cellStyle name="Normal 19" xfId="651"/>
    <cellStyle name="Normal 2" xfId="652"/>
    <cellStyle name="Normal 2 10" xfId="653"/>
    <cellStyle name="Normal 2 11" xfId="654"/>
    <cellStyle name="Normal 2 12" xfId="655"/>
    <cellStyle name="Normal 2 13" xfId="941"/>
    <cellStyle name="Normal 2 2" xfId="656"/>
    <cellStyle name="Normal 2 2 2" xfId="657"/>
    <cellStyle name="Normal 2 2 3" xfId="658"/>
    <cellStyle name="Normal 2 2 4" xfId="659"/>
    <cellStyle name="Normal 2 2 5" xfId="660"/>
    <cellStyle name="Normal 2 2 6" xfId="661"/>
    <cellStyle name="Normal 2 2 7" xfId="662"/>
    <cellStyle name="Normal 2 2_2D4CD000" xfId="663"/>
    <cellStyle name="Normal 2 3" xfId="664"/>
    <cellStyle name="Normal 2 4" xfId="665"/>
    <cellStyle name="Normal 2 5" xfId="666"/>
    <cellStyle name="Normal 2 6" xfId="667"/>
    <cellStyle name="Normal 2 7" xfId="668"/>
    <cellStyle name="Normal 2 7 2" xfId="669"/>
    <cellStyle name="Normal 2 7 3" xfId="670"/>
    <cellStyle name="Normal 2 7_anakia II etapi.xls sm. defeqturi" xfId="671"/>
    <cellStyle name="Normal 2 8" xfId="672"/>
    <cellStyle name="Normal 2 9" xfId="673"/>
    <cellStyle name="Normal 2_anakia II etapi.xls sm. defeqturi" xfId="674"/>
    <cellStyle name="Normal 20" xfId="675"/>
    <cellStyle name="Normal 21" xfId="676"/>
    <cellStyle name="Normal 22" xfId="677"/>
    <cellStyle name="Normal 23" xfId="678"/>
    <cellStyle name="Normal 24" xfId="679"/>
    <cellStyle name="Normal 25" xfId="680"/>
    <cellStyle name="Normal 26" xfId="681"/>
    <cellStyle name="Normal 27" xfId="682"/>
    <cellStyle name="Normal 28" xfId="683"/>
    <cellStyle name="Normal 29" xfId="684"/>
    <cellStyle name="Normal 29 2" xfId="685"/>
    <cellStyle name="Normal 3" xfId="9"/>
    <cellStyle name="Normal 3 2" xfId="686"/>
    <cellStyle name="Normal 3 2 2" xfId="687"/>
    <cellStyle name="Normal 3 2_anakia II etapi.xls sm. defeqturi" xfId="688"/>
    <cellStyle name="Normal 3 3" xfId="689"/>
    <cellStyle name="Normal 3 4" xfId="903"/>
    <cellStyle name="Normal 3 5" xfId="904"/>
    <cellStyle name="Normal 30" xfId="690"/>
    <cellStyle name="Normal 30 2" xfId="691"/>
    <cellStyle name="Normal 31" xfId="692"/>
    <cellStyle name="Normal 32" xfId="693"/>
    <cellStyle name="Normal 32 2" xfId="694"/>
    <cellStyle name="Normal 32 2 2" xfId="695"/>
    <cellStyle name="Normal 32 3" xfId="696"/>
    <cellStyle name="Normal 32 3 2" xfId="697"/>
    <cellStyle name="Normal 32 3 2 2" xfId="698"/>
    <cellStyle name="Normal 32 3 2 2 2" xfId="905"/>
    <cellStyle name="Normal 32 3 2 2 3" xfId="906"/>
    <cellStyle name="Normal 32 4" xfId="699"/>
    <cellStyle name="Normal 32_# 6-1 27.01.12 - копия (1)" xfId="700"/>
    <cellStyle name="Normal 33" xfId="701"/>
    <cellStyle name="Normal 33 2" xfId="702"/>
    <cellStyle name="Normal 34" xfId="703"/>
    <cellStyle name="Normal 35" xfId="704"/>
    <cellStyle name="Normal 35 2" xfId="705"/>
    <cellStyle name="Normal 35 3" xfId="706"/>
    <cellStyle name="Normal 36" xfId="707"/>
    <cellStyle name="Normal 36 2" xfId="708"/>
    <cellStyle name="Normal 36 2 2" xfId="709"/>
    <cellStyle name="Normal 36 2 2 2" xfId="710"/>
    <cellStyle name="Normal 36 2 2 3" xfId="711"/>
    <cellStyle name="Normal 36 2 2 4" xfId="712"/>
    <cellStyle name="Normal 36 2 3" xfId="713"/>
    <cellStyle name="Normal 36 2 3 2" xfId="714"/>
    <cellStyle name="Normal 36 2 3 2 2" xfId="715"/>
    <cellStyle name="Normal 36 2 4" xfId="716"/>
    <cellStyle name="Normal 36 2 5" xfId="717"/>
    <cellStyle name="Normal 36 2 6" xfId="718"/>
    <cellStyle name="Normal 36 2 7" xfId="719"/>
    <cellStyle name="Normal 36 3" xfId="720"/>
    <cellStyle name="Normal 36 4" xfId="721"/>
    <cellStyle name="Normal 37" xfId="722"/>
    <cellStyle name="Normal 37 2" xfId="723"/>
    <cellStyle name="Normal 38" xfId="724"/>
    <cellStyle name="Normal 38 2" xfId="725"/>
    <cellStyle name="Normal 38 2 2" xfId="726"/>
    <cellStyle name="Normal 38 3" xfId="727"/>
    <cellStyle name="Normal 38 3 2" xfId="728"/>
    <cellStyle name="Normal 38 4" xfId="729"/>
    <cellStyle name="Normal 39" xfId="730"/>
    <cellStyle name="Normal 39 2" xfId="731"/>
    <cellStyle name="Normal 4" xfId="732"/>
    <cellStyle name="Normal 4 2" xfId="733"/>
    <cellStyle name="Normal 4 3" xfId="734"/>
    <cellStyle name="Normal 4 4" xfId="735"/>
    <cellStyle name="Normal 40" xfId="736"/>
    <cellStyle name="Normal 40 2" xfId="737"/>
    <cellStyle name="Normal 40 3" xfId="738"/>
    <cellStyle name="Normal 41" xfId="739"/>
    <cellStyle name="Normal 41 2" xfId="740"/>
    <cellStyle name="Normal 42" xfId="741"/>
    <cellStyle name="Normal 42 2" xfId="742"/>
    <cellStyle name="Normal 42 3" xfId="743"/>
    <cellStyle name="Normal 43" xfId="744"/>
    <cellStyle name="Normal 44" xfId="745"/>
    <cellStyle name="Normal 45" xfId="746"/>
    <cellStyle name="Normal 46" xfId="747"/>
    <cellStyle name="Normal 47" xfId="748"/>
    <cellStyle name="Normal 47 2" xfId="749"/>
    <cellStyle name="Normal 47 3" xfId="750"/>
    <cellStyle name="Normal 47 3 2" xfId="751"/>
    <cellStyle name="Normal 47 3 3" xfId="752"/>
    <cellStyle name="Normal 47 3 3 2" xfId="907"/>
    <cellStyle name="Normal 47 4" xfId="753"/>
    <cellStyle name="Normal 48" xfId="754"/>
    <cellStyle name="Normal 48 2" xfId="908"/>
    <cellStyle name="Normal 49" xfId="755"/>
    <cellStyle name="Normal 5" xfId="756"/>
    <cellStyle name="Normal 5 2" xfId="757"/>
    <cellStyle name="Normal 5 2 2" xfId="758"/>
    <cellStyle name="Normal 5 3" xfId="759"/>
    <cellStyle name="Normal 5 4" xfId="760"/>
    <cellStyle name="Normal 5 4 2" xfId="761"/>
    <cellStyle name="Normal 5 4 3" xfId="762"/>
    <cellStyle name="Normal 5 5" xfId="763"/>
    <cellStyle name="Normal 5_Copy of SAN2010" xfId="764"/>
    <cellStyle name="Normal 50" xfId="765"/>
    <cellStyle name="Normal 50 2" xfId="766"/>
    <cellStyle name="Normal 51" xfId="767"/>
    <cellStyle name="Normal 52" xfId="933"/>
    <cellStyle name="Normal 53" xfId="939"/>
    <cellStyle name="Normal 54" xfId="940"/>
    <cellStyle name="Normal 55" xfId="942"/>
    <cellStyle name="Normal 6" xfId="768"/>
    <cellStyle name="Normal 7" xfId="769"/>
    <cellStyle name="Normal 7 2" xfId="909"/>
    <cellStyle name="Normal 75" xfId="770"/>
    <cellStyle name="Normal 8" xfId="771"/>
    <cellStyle name="Normal 8 2" xfId="772"/>
    <cellStyle name="Normal 8 3" xfId="910"/>
    <cellStyle name="Normal 8_2D4CD000" xfId="773"/>
    <cellStyle name="Normal 9" xfId="774"/>
    <cellStyle name="Normal 9 2" xfId="775"/>
    <cellStyle name="Normal 9 2 2" xfId="776"/>
    <cellStyle name="Normal 9 2 3" xfId="777"/>
    <cellStyle name="Normal 9 2 4" xfId="778"/>
    <cellStyle name="Normal 9 2_anakia II etapi.xls sm. defeqturi" xfId="779"/>
    <cellStyle name="Normal 9_2D4CD000" xfId="780"/>
    <cellStyle name="Normal_gare wyalsadfenigagarini 10" xfId="5"/>
    <cellStyle name="Normal_gare wyalsadfenigagarini 2_SMSH2008-IIkv ." xfId="2"/>
    <cellStyle name="Note 2" xfId="781"/>
    <cellStyle name="Note 2 2" xfId="782"/>
    <cellStyle name="Note 2 3" xfId="783"/>
    <cellStyle name="Note 2 4" xfId="784"/>
    <cellStyle name="Note 2 5" xfId="785"/>
    <cellStyle name="Note 2_anakia II etapi.xls sm. defeqturi" xfId="786"/>
    <cellStyle name="Note 3" xfId="787"/>
    <cellStyle name="Note 4" xfId="788"/>
    <cellStyle name="Note 4 2" xfId="789"/>
    <cellStyle name="Note 4_anakia II etapi.xls sm. defeqturi" xfId="790"/>
    <cellStyle name="Note 5" xfId="791"/>
    <cellStyle name="Note 6" xfId="792"/>
    <cellStyle name="Note 7" xfId="793"/>
    <cellStyle name="Output 2" xfId="794"/>
    <cellStyle name="Output 2 2" xfId="795"/>
    <cellStyle name="Output 2 3" xfId="796"/>
    <cellStyle name="Output 2 4" xfId="797"/>
    <cellStyle name="Output 2 5" xfId="798"/>
    <cellStyle name="Output 2_anakia II etapi.xls sm. defeqturi" xfId="799"/>
    <cellStyle name="Output 3" xfId="800"/>
    <cellStyle name="Output 4" xfId="801"/>
    <cellStyle name="Output 4 2" xfId="802"/>
    <cellStyle name="Output 4_anakia II etapi.xls sm. defeqturi" xfId="803"/>
    <cellStyle name="Output 5" xfId="804"/>
    <cellStyle name="Output 6" xfId="805"/>
    <cellStyle name="Output 7" xfId="806"/>
    <cellStyle name="Percent 2" xfId="8"/>
    <cellStyle name="Percent 3" xfId="807"/>
    <cellStyle name="Percent 3 2" xfId="808"/>
    <cellStyle name="Percent 4" xfId="809"/>
    <cellStyle name="Percent 5" xfId="810"/>
    <cellStyle name="Percent 6" xfId="811"/>
    <cellStyle name="Style 1" xfId="812"/>
    <cellStyle name="Title 2" xfId="813"/>
    <cellStyle name="Title 2 2" xfId="814"/>
    <cellStyle name="Title 2 3" xfId="815"/>
    <cellStyle name="Title 2 4" xfId="816"/>
    <cellStyle name="Title 2 5" xfId="817"/>
    <cellStyle name="Title 3" xfId="818"/>
    <cellStyle name="Title 4" xfId="819"/>
    <cellStyle name="Title 4 2" xfId="820"/>
    <cellStyle name="Title 5" xfId="821"/>
    <cellStyle name="Title 6" xfId="822"/>
    <cellStyle name="Title 7" xfId="823"/>
    <cellStyle name="Total 2" xfId="824"/>
    <cellStyle name="Total 2 2" xfId="825"/>
    <cellStyle name="Total 2 3" xfId="826"/>
    <cellStyle name="Total 2 4" xfId="827"/>
    <cellStyle name="Total 2 5" xfId="828"/>
    <cellStyle name="Total 2_anakia II etapi.xls sm. defeqturi" xfId="829"/>
    <cellStyle name="Total 3" xfId="830"/>
    <cellStyle name="Total 4" xfId="831"/>
    <cellStyle name="Total 4 2" xfId="832"/>
    <cellStyle name="Total 4_anakia II etapi.xls sm. defeqturi" xfId="833"/>
    <cellStyle name="Total 5" xfId="834"/>
    <cellStyle name="Total 6" xfId="835"/>
    <cellStyle name="Total 7" xfId="836"/>
    <cellStyle name="Warning Text 2" xfId="837"/>
    <cellStyle name="Warning Text 2 2" xfId="838"/>
    <cellStyle name="Warning Text 2 3" xfId="839"/>
    <cellStyle name="Warning Text 2 4" xfId="840"/>
    <cellStyle name="Warning Text 2 5" xfId="841"/>
    <cellStyle name="Warning Text 3" xfId="842"/>
    <cellStyle name="Warning Text 4" xfId="843"/>
    <cellStyle name="Warning Text 4 2" xfId="844"/>
    <cellStyle name="Warning Text 5" xfId="845"/>
    <cellStyle name="Warning Text 6" xfId="846"/>
    <cellStyle name="Warning Text 7" xfId="847"/>
    <cellStyle name="Акцент1" xfId="911"/>
    <cellStyle name="Акцент2" xfId="912"/>
    <cellStyle name="Акцент3" xfId="913"/>
    <cellStyle name="Акцент4" xfId="914"/>
    <cellStyle name="Акцент5" xfId="915"/>
    <cellStyle name="Акцент6" xfId="916"/>
    <cellStyle name="Ввод " xfId="917"/>
    <cellStyle name="Вывод" xfId="918"/>
    <cellStyle name="Вычисление" xfId="919"/>
    <cellStyle name="Заголовок 1" xfId="920"/>
    <cellStyle name="Заголовок 2" xfId="921"/>
    <cellStyle name="Заголовок 3" xfId="922"/>
    <cellStyle name="Заголовок 4" xfId="923"/>
    <cellStyle name="Итог" xfId="924"/>
    <cellStyle name="Контрольная ячейка" xfId="925"/>
    <cellStyle name="Название" xfId="926"/>
    <cellStyle name="Нейтральный" xfId="927"/>
    <cellStyle name="Обычный 10" xfId="848"/>
    <cellStyle name="Обычный 10 2" xfId="849"/>
    <cellStyle name="Обычный 10 2 2" xfId="850"/>
    <cellStyle name="Обычный 10 3" xfId="937"/>
    <cellStyle name="Обычный 2" xfId="851"/>
    <cellStyle name="Обычный 2 2" xfId="3"/>
    <cellStyle name="Обычный 2 3" xfId="935"/>
    <cellStyle name="Обычный 3" xfId="852"/>
    <cellStyle name="Обычный 3 2" xfId="853"/>
    <cellStyle name="Обычный 3 2 2" xfId="938"/>
    <cellStyle name="Обычный 3 3" xfId="854"/>
    <cellStyle name="Обычный 4" xfId="7"/>
    <cellStyle name="Обычный 4 2" xfId="855"/>
    <cellStyle name="Обычный 4 3" xfId="856"/>
    <cellStyle name="Обычный 4 4" xfId="857"/>
    <cellStyle name="Обычный 5" xfId="858"/>
    <cellStyle name="Обычный 5 2" xfId="859"/>
    <cellStyle name="Обычный 5 2 2" xfId="4"/>
    <cellStyle name="Обычный 5 3" xfId="860"/>
    <cellStyle name="Обычный 5 4" xfId="861"/>
    <cellStyle name="Обычный 5 4 2" xfId="862"/>
    <cellStyle name="Обычный 5 5" xfId="863"/>
    <cellStyle name="Обычный 6" xfId="864"/>
    <cellStyle name="Обычный 6 2" xfId="865"/>
    <cellStyle name="Обычный 7" xfId="866"/>
    <cellStyle name="Обычный 8" xfId="867"/>
    <cellStyle name="Обычный 8 2" xfId="868"/>
    <cellStyle name="Обычный 9" xfId="869"/>
    <cellStyle name="Обычный_2338-2339" xfId="870"/>
    <cellStyle name="Плохой" xfId="871"/>
    <cellStyle name="Пояснение" xfId="928"/>
    <cellStyle name="Примечание" xfId="929"/>
    <cellStyle name="Процентный 2" xfId="872"/>
    <cellStyle name="Процентный 3" xfId="873"/>
    <cellStyle name="Процентный 3 2" xfId="874"/>
    <cellStyle name="Связанная ячейка" xfId="930"/>
    <cellStyle name="Текст предупреждения" xfId="931"/>
    <cellStyle name="Финансовый 2" xfId="875"/>
    <cellStyle name="Финансовый 2 2" xfId="876"/>
    <cellStyle name="Финансовый 2 3" xfId="936"/>
    <cellStyle name="Финансовый 3" xfId="877"/>
    <cellStyle name="Финансовый 4" xfId="878"/>
    <cellStyle name="Финансовый 5" xfId="879"/>
    <cellStyle name="Хороший" xfId="9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H48"/>
  <sheetViews>
    <sheetView tabSelected="1" view="pageBreakPreview" zoomScaleSheetLayoutView="100" workbookViewId="0">
      <selection activeCell="B29" sqref="B29:D29"/>
    </sheetView>
  </sheetViews>
  <sheetFormatPr defaultColWidth="9.140625" defaultRowHeight="15"/>
  <cols>
    <col min="1" max="1" width="4.140625" style="173" bestFit="1" customWidth="1"/>
    <col min="2" max="3" width="36" style="173" customWidth="1"/>
    <col min="4" max="4" width="20.5703125" style="173" bestFit="1" customWidth="1"/>
    <col min="5" max="5" width="27.5703125" style="173" customWidth="1"/>
    <col min="6" max="16384" width="9.140625" style="173"/>
  </cols>
  <sheetData>
    <row r="2" spans="1:5" ht="43.5" customHeight="1">
      <c r="A2" s="192" t="s">
        <v>164</v>
      </c>
      <c r="B2" s="192"/>
      <c r="C2" s="192"/>
      <c r="D2" s="192"/>
      <c r="E2" s="192"/>
    </row>
    <row r="3" spans="1:5" ht="36">
      <c r="A3" s="174" t="s">
        <v>148</v>
      </c>
      <c r="B3" s="189" t="s">
        <v>149</v>
      </c>
      <c r="C3" s="190"/>
      <c r="D3" s="191"/>
      <c r="E3" s="174" t="s">
        <v>150</v>
      </c>
    </row>
    <row r="4" spans="1:5" ht="18">
      <c r="A4" s="175">
        <v>1</v>
      </c>
      <c r="B4" s="186" t="s">
        <v>152</v>
      </c>
      <c r="C4" s="187"/>
      <c r="D4" s="188"/>
      <c r="E4" s="176"/>
    </row>
    <row r="5" spans="1:5" ht="18">
      <c r="A5" s="175">
        <v>2</v>
      </c>
      <c r="B5" s="186" t="s">
        <v>160</v>
      </c>
      <c r="C5" s="187"/>
      <c r="D5" s="188"/>
      <c r="E5" s="176"/>
    </row>
    <row r="6" spans="1:5" ht="18">
      <c r="A6" s="175">
        <v>3</v>
      </c>
      <c r="B6" s="186" t="s">
        <v>153</v>
      </c>
      <c r="C6" s="187"/>
      <c r="D6" s="188"/>
      <c r="E6" s="176"/>
    </row>
    <row r="7" spans="1:5" ht="18">
      <c r="A7" s="175">
        <v>4</v>
      </c>
      <c r="B7" s="186" t="s">
        <v>80</v>
      </c>
      <c r="C7" s="187"/>
      <c r="D7" s="188"/>
      <c r="E7" s="176"/>
    </row>
    <row r="8" spans="1:5" ht="18">
      <c r="A8" s="175">
        <v>5</v>
      </c>
      <c r="B8" s="186" t="s">
        <v>154</v>
      </c>
      <c r="C8" s="187"/>
      <c r="D8" s="188"/>
      <c r="E8" s="176"/>
    </row>
    <row r="9" spans="1:5" ht="18">
      <c r="A9" s="175">
        <v>6</v>
      </c>
      <c r="B9" s="186" t="s">
        <v>82</v>
      </c>
      <c r="C9" s="187"/>
      <c r="D9" s="188"/>
      <c r="E9" s="176"/>
    </row>
    <row r="10" spans="1:5" ht="18">
      <c r="A10" s="175">
        <v>7</v>
      </c>
      <c r="B10" s="186" t="s">
        <v>159</v>
      </c>
      <c r="C10" s="187"/>
      <c r="D10" s="188"/>
      <c r="E10" s="176"/>
    </row>
    <row r="11" spans="1:5" ht="18">
      <c r="A11" s="175">
        <v>8</v>
      </c>
      <c r="B11" s="186" t="s">
        <v>85</v>
      </c>
      <c r="C11" s="187"/>
      <c r="D11" s="188"/>
      <c r="E11" s="176"/>
    </row>
    <row r="12" spans="1:5" ht="18">
      <c r="A12" s="175">
        <v>9</v>
      </c>
      <c r="B12" s="186" t="s">
        <v>88</v>
      </c>
      <c r="C12" s="187"/>
      <c r="D12" s="188"/>
      <c r="E12" s="176"/>
    </row>
    <row r="13" spans="1:5" ht="18">
      <c r="A13" s="175">
        <v>10</v>
      </c>
      <c r="B13" s="186" t="s">
        <v>91</v>
      </c>
      <c r="C13" s="187"/>
      <c r="D13" s="188"/>
      <c r="E13" s="176"/>
    </row>
    <row r="14" spans="1:5" ht="18">
      <c r="A14" s="175">
        <v>11</v>
      </c>
      <c r="B14" s="186" t="s">
        <v>161</v>
      </c>
      <c r="C14" s="187"/>
      <c r="D14" s="188"/>
      <c r="E14" s="176"/>
    </row>
    <row r="15" spans="1:5" ht="18">
      <c r="A15" s="175">
        <v>12</v>
      </c>
      <c r="B15" s="186" t="s">
        <v>98</v>
      </c>
      <c r="C15" s="187"/>
      <c r="D15" s="188"/>
      <c r="E15" s="176"/>
    </row>
    <row r="16" spans="1:5" ht="18">
      <c r="A16" s="175">
        <v>13</v>
      </c>
      <c r="B16" s="186" t="s">
        <v>101</v>
      </c>
      <c r="C16" s="187"/>
      <c r="D16" s="188"/>
      <c r="E16" s="176"/>
    </row>
    <row r="17" spans="1:5" ht="18">
      <c r="A17" s="175">
        <v>14</v>
      </c>
      <c r="B17" s="186" t="s">
        <v>162</v>
      </c>
      <c r="C17" s="187"/>
      <c r="D17" s="188"/>
      <c r="E17" s="176"/>
    </row>
    <row r="18" spans="1:5" ht="18">
      <c r="A18" s="175">
        <v>15</v>
      </c>
      <c r="B18" s="186" t="s">
        <v>105</v>
      </c>
      <c r="C18" s="187"/>
      <c r="D18" s="188"/>
      <c r="E18" s="176"/>
    </row>
    <row r="19" spans="1:5" ht="18">
      <c r="A19" s="175">
        <v>16</v>
      </c>
      <c r="B19" s="186" t="s">
        <v>107</v>
      </c>
      <c r="C19" s="187"/>
      <c r="D19" s="188"/>
      <c r="E19" s="176"/>
    </row>
    <row r="20" spans="1:5" ht="18">
      <c r="A20" s="175">
        <v>17</v>
      </c>
      <c r="B20" s="186" t="s">
        <v>163</v>
      </c>
      <c r="C20" s="187"/>
      <c r="D20" s="188"/>
      <c r="E20" s="176"/>
    </row>
    <row r="21" spans="1:5" ht="18">
      <c r="A21" s="175">
        <v>18</v>
      </c>
      <c r="B21" s="186" t="s">
        <v>110</v>
      </c>
      <c r="C21" s="187"/>
      <c r="D21" s="188"/>
      <c r="E21" s="176"/>
    </row>
    <row r="22" spans="1:5" ht="18">
      <c r="A22" s="175">
        <v>19</v>
      </c>
      <c r="B22" s="186" t="s">
        <v>111</v>
      </c>
      <c r="C22" s="187"/>
      <c r="D22" s="188"/>
      <c r="E22" s="176"/>
    </row>
    <row r="23" spans="1:5" ht="18">
      <c r="A23" s="175">
        <v>20</v>
      </c>
      <c r="B23" s="186" t="s">
        <v>112</v>
      </c>
      <c r="C23" s="187"/>
      <c r="D23" s="188"/>
      <c r="E23" s="176"/>
    </row>
    <row r="24" spans="1:5" ht="18">
      <c r="A24" s="175">
        <v>21</v>
      </c>
      <c r="B24" s="186" t="s">
        <v>155</v>
      </c>
      <c r="C24" s="187"/>
      <c r="D24" s="188"/>
      <c r="E24" s="176"/>
    </row>
    <row r="25" spans="1:5" ht="39.75" customHeight="1">
      <c r="A25" s="175">
        <v>22</v>
      </c>
      <c r="B25" s="186" t="s">
        <v>117</v>
      </c>
      <c r="C25" s="187"/>
      <c r="D25" s="188"/>
      <c r="E25" s="176"/>
    </row>
    <row r="26" spans="1:5" ht="18">
      <c r="A26" s="175">
        <v>23</v>
      </c>
      <c r="B26" s="186" t="s">
        <v>118</v>
      </c>
      <c r="C26" s="187"/>
      <c r="D26" s="188"/>
      <c r="E26" s="176"/>
    </row>
    <row r="27" spans="1:5" ht="18">
      <c r="A27" s="175">
        <v>24</v>
      </c>
      <c r="B27" s="186" t="s">
        <v>119</v>
      </c>
      <c r="C27" s="187"/>
      <c r="D27" s="188"/>
      <c r="E27" s="176"/>
    </row>
    <row r="28" spans="1:5" ht="18">
      <c r="A28" s="175">
        <v>25</v>
      </c>
      <c r="B28" s="186" t="s">
        <v>121</v>
      </c>
      <c r="C28" s="187"/>
      <c r="D28" s="188"/>
      <c r="E28" s="176"/>
    </row>
    <row r="29" spans="1:5" ht="18">
      <c r="A29" s="175">
        <v>26</v>
      </c>
      <c r="B29" s="186" t="s">
        <v>166</v>
      </c>
      <c r="C29" s="187"/>
      <c r="D29" s="188"/>
      <c r="E29" s="176"/>
    </row>
    <row r="30" spans="1:5" ht="18">
      <c r="A30" s="175">
        <v>27</v>
      </c>
      <c r="B30" s="186" t="s">
        <v>156</v>
      </c>
      <c r="C30" s="187"/>
      <c r="D30" s="188"/>
      <c r="E30" s="176"/>
    </row>
    <row r="31" spans="1:5" ht="18">
      <c r="A31" s="175">
        <v>28</v>
      </c>
      <c r="B31" s="186" t="s">
        <v>123</v>
      </c>
      <c r="C31" s="187"/>
      <c r="D31" s="188"/>
      <c r="E31" s="176"/>
    </row>
    <row r="32" spans="1:5" ht="18">
      <c r="A32" s="175">
        <v>29</v>
      </c>
      <c r="B32" s="186" t="s">
        <v>124</v>
      </c>
      <c r="C32" s="187"/>
      <c r="D32" s="188"/>
      <c r="E32" s="176"/>
    </row>
    <row r="33" spans="1:8" ht="18">
      <c r="A33" s="175">
        <v>30</v>
      </c>
      <c r="B33" s="186" t="s">
        <v>126</v>
      </c>
      <c r="C33" s="187"/>
      <c r="D33" s="188"/>
      <c r="E33" s="176"/>
    </row>
    <row r="34" spans="1:8" ht="18">
      <c r="A34" s="175">
        <v>31</v>
      </c>
      <c r="B34" s="186" t="s">
        <v>127</v>
      </c>
      <c r="C34" s="187"/>
      <c r="D34" s="188"/>
      <c r="E34" s="176"/>
    </row>
    <row r="35" spans="1:8" ht="18">
      <c r="A35" s="175">
        <v>32</v>
      </c>
      <c r="B35" s="186" t="s">
        <v>128</v>
      </c>
      <c r="C35" s="187"/>
      <c r="D35" s="188"/>
      <c r="E35" s="176"/>
    </row>
    <row r="36" spans="1:8" ht="18">
      <c r="A36" s="175">
        <v>33</v>
      </c>
      <c r="B36" s="186" t="s">
        <v>129</v>
      </c>
      <c r="C36" s="187"/>
      <c r="D36" s="188"/>
      <c r="E36" s="176"/>
    </row>
    <row r="37" spans="1:8" ht="18">
      <c r="A37" s="175">
        <v>34</v>
      </c>
      <c r="B37" s="186" t="s">
        <v>131</v>
      </c>
      <c r="C37" s="187"/>
      <c r="D37" s="188"/>
      <c r="E37" s="176"/>
    </row>
    <row r="38" spans="1:8" ht="18">
      <c r="A38" s="175">
        <v>35</v>
      </c>
      <c r="B38" s="186" t="s">
        <v>133</v>
      </c>
      <c r="C38" s="187"/>
      <c r="D38" s="188"/>
      <c r="E38" s="176"/>
    </row>
    <row r="39" spans="1:8" ht="18">
      <c r="A39" s="175">
        <v>36</v>
      </c>
      <c r="B39" s="186" t="s">
        <v>134</v>
      </c>
      <c r="C39" s="187"/>
      <c r="D39" s="188"/>
      <c r="E39" s="176"/>
    </row>
    <row r="40" spans="1:8" ht="18">
      <c r="A40" s="175">
        <v>37</v>
      </c>
      <c r="B40" s="186" t="s">
        <v>145</v>
      </c>
      <c r="C40" s="187"/>
      <c r="D40" s="188"/>
      <c r="E40" s="176"/>
    </row>
    <row r="41" spans="1:8" ht="18">
      <c r="A41" s="175">
        <v>38</v>
      </c>
      <c r="B41" s="186" t="s">
        <v>146</v>
      </c>
      <c r="C41" s="187"/>
      <c r="D41" s="188"/>
      <c r="E41" s="176"/>
    </row>
    <row r="42" spans="1:8" ht="18">
      <c r="A42" s="175">
        <v>39</v>
      </c>
      <c r="B42" s="186" t="s">
        <v>147</v>
      </c>
      <c r="C42" s="187"/>
      <c r="D42" s="188"/>
      <c r="E42" s="176"/>
    </row>
    <row r="43" spans="1:8" ht="18">
      <c r="A43" s="175">
        <v>40</v>
      </c>
      <c r="B43" s="186" t="s">
        <v>158</v>
      </c>
      <c r="C43" s="187"/>
      <c r="D43" s="188"/>
      <c r="E43" s="176"/>
    </row>
    <row r="44" spans="1:8" ht="18">
      <c r="A44" s="175">
        <v>41</v>
      </c>
      <c r="B44" s="186" t="s">
        <v>157</v>
      </c>
      <c r="C44" s="187"/>
      <c r="D44" s="188"/>
      <c r="E44" s="176"/>
    </row>
    <row r="45" spans="1:8" ht="50.25" customHeight="1">
      <c r="A45" s="193" t="s">
        <v>165</v>
      </c>
      <c r="B45" s="194"/>
      <c r="C45" s="194"/>
      <c r="D45" s="195"/>
      <c r="E45" s="177"/>
    </row>
    <row r="47" spans="1:8" ht="15.75" thickBot="1">
      <c r="A47" s="178"/>
      <c r="B47" s="179"/>
      <c r="C47" s="178"/>
      <c r="D47" s="180"/>
      <c r="H47" s="181"/>
    </row>
    <row r="48" spans="1:8">
      <c r="A48" s="182"/>
      <c r="B48" s="183" t="s">
        <v>137</v>
      </c>
      <c r="C48" s="184"/>
      <c r="D48" s="183" t="s">
        <v>138</v>
      </c>
    </row>
  </sheetData>
  <mergeCells count="44">
    <mergeCell ref="A45:D45"/>
    <mergeCell ref="B13:D13"/>
    <mergeCell ref="B14:D14"/>
    <mergeCell ref="B15:D15"/>
    <mergeCell ref="B16:D16"/>
    <mergeCell ref="B17:D17"/>
    <mergeCell ref="B18:D18"/>
    <mergeCell ref="B19:D19"/>
    <mergeCell ref="B20:D20"/>
    <mergeCell ref="B21:D21"/>
    <mergeCell ref="B22:D22"/>
    <mergeCell ref="B23:D23"/>
    <mergeCell ref="B25:D25"/>
    <mergeCell ref="B26:D26"/>
    <mergeCell ref="B27:D27"/>
    <mergeCell ref="B31:D31"/>
    <mergeCell ref="B3:D3"/>
    <mergeCell ref="B4:D4"/>
    <mergeCell ref="B5:D5"/>
    <mergeCell ref="A2:E2"/>
    <mergeCell ref="B24:D24"/>
    <mergeCell ref="B6:D6"/>
    <mergeCell ref="B9:D9"/>
    <mergeCell ref="B10:D10"/>
    <mergeCell ref="B11:D11"/>
    <mergeCell ref="B12:D12"/>
    <mergeCell ref="B7:D7"/>
    <mergeCell ref="B8:D8"/>
    <mergeCell ref="B32:D32"/>
    <mergeCell ref="B33:D33"/>
    <mergeCell ref="B28:D28"/>
    <mergeCell ref="B30:D30"/>
    <mergeCell ref="B34:D34"/>
    <mergeCell ref="B29:D29"/>
    <mergeCell ref="B35:D35"/>
    <mergeCell ref="B36:D36"/>
    <mergeCell ref="B37:D37"/>
    <mergeCell ref="B38:D38"/>
    <mergeCell ref="B44:D44"/>
    <mergeCell ref="B39:D39"/>
    <mergeCell ref="B40:D40"/>
    <mergeCell ref="B41:D41"/>
    <mergeCell ref="B42:D42"/>
    <mergeCell ref="B43:D43"/>
  </mergeCells>
  <pageMargins left="0.41" right="0.38" top="0.35" bottom="0.3" header="0.3" footer="0.3"/>
  <pageSetup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0.7109375" style="4" bestFit="1" customWidth="1"/>
    <col min="3" max="3" width="37.7109375" style="4" customWidth="1"/>
    <col min="4" max="4" width="8.5703125" style="4" customWidth="1"/>
    <col min="5" max="5" width="10.1406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5" customHeight="1">
      <c r="I2" s="3"/>
      <c r="J2" s="3"/>
      <c r="K2" s="3"/>
      <c r="L2" s="3"/>
      <c r="M2" s="3"/>
      <c r="N2" s="3"/>
      <c r="O2" s="3"/>
      <c r="P2" s="3"/>
      <c r="Q2" s="3"/>
      <c r="R2" s="3"/>
      <c r="S2" s="3"/>
      <c r="T2" s="3"/>
      <c r="U2" s="3"/>
      <c r="V2" s="3"/>
    </row>
    <row r="3" spans="1:22" ht="16.5" customHeight="1">
      <c r="C3" s="154" t="s">
        <v>88</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0.84*17</f>
        <v>14.28</v>
      </c>
      <c r="G10" s="40"/>
      <c r="H10" s="41"/>
      <c r="I10" s="40"/>
      <c r="J10" s="41"/>
      <c r="K10" s="44"/>
      <c r="L10" s="41"/>
      <c r="M10" s="40"/>
    </row>
    <row r="11" spans="1:22" s="53" customFormat="1" ht="15.75">
      <c r="A11" s="46"/>
      <c r="B11" s="46"/>
      <c r="C11" s="46" t="s">
        <v>31</v>
      </c>
      <c r="D11" s="46" t="s">
        <v>32</v>
      </c>
      <c r="E11" s="47">
        <v>3.88</v>
      </c>
      <c r="F11" s="48">
        <f>F10*E11</f>
        <v>55.406399999999998</v>
      </c>
      <c r="G11" s="47"/>
      <c r="H11" s="48"/>
      <c r="I11" s="76"/>
      <c r="J11" s="75"/>
      <c r="K11" s="76"/>
      <c r="L11" s="75"/>
      <c r="M11" s="47"/>
    </row>
    <row r="12" spans="1:22" s="67" customFormat="1" ht="31.5">
      <c r="A12" s="38">
        <v>2</v>
      </c>
      <c r="B12" s="38" t="s">
        <v>34</v>
      </c>
      <c r="C12" s="40" t="s">
        <v>51</v>
      </c>
      <c r="D12" s="62" t="s">
        <v>30</v>
      </c>
      <c r="E12" s="63"/>
      <c r="F12" s="64">
        <f>0.7*0.1*17</f>
        <v>1.19</v>
      </c>
      <c r="G12" s="65"/>
      <c r="H12" s="66"/>
      <c r="I12" s="65"/>
      <c r="J12" s="66"/>
      <c r="K12" s="65"/>
      <c r="L12" s="66"/>
      <c r="M12" s="65"/>
    </row>
    <row r="13" spans="1:22" s="53" customFormat="1" ht="15.75">
      <c r="A13" s="54"/>
      <c r="B13" s="68"/>
      <c r="C13" s="54" t="s">
        <v>31</v>
      </c>
      <c r="D13" s="54" t="s">
        <v>32</v>
      </c>
      <c r="E13" s="56">
        <v>0.89</v>
      </c>
      <c r="F13" s="69">
        <f>F12*E13</f>
        <v>1.0590999999999999</v>
      </c>
      <c r="G13" s="70"/>
      <c r="H13" s="57"/>
      <c r="I13" s="71"/>
      <c r="J13" s="72"/>
      <c r="K13" s="71"/>
      <c r="L13" s="72"/>
      <c r="M13" s="70"/>
    </row>
    <row r="14" spans="1:22" s="53" customFormat="1" ht="15.75">
      <c r="A14" s="54"/>
      <c r="B14" s="55"/>
      <c r="C14" s="54" t="s">
        <v>35</v>
      </c>
      <c r="D14" s="55" t="s">
        <v>0</v>
      </c>
      <c r="E14" s="56">
        <v>0.37</v>
      </c>
      <c r="F14" s="69">
        <f>F12*E14</f>
        <v>0.44029999999999997</v>
      </c>
      <c r="G14" s="73"/>
      <c r="H14" s="72"/>
      <c r="I14" s="71"/>
      <c r="J14" s="72"/>
      <c r="K14" s="70"/>
      <c r="L14" s="57"/>
      <c r="M14" s="70"/>
    </row>
    <row r="15" spans="1:22" s="53" customFormat="1" ht="27.75">
      <c r="A15" s="54"/>
      <c r="B15" s="185" t="s">
        <v>167</v>
      </c>
      <c r="C15" s="54" t="s">
        <v>63</v>
      </c>
      <c r="D15" s="55" t="s">
        <v>30</v>
      </c>
      <c r="E15" s="56">
        <v>1.1499999999999999</v>
      </c>
      <c r="F15" s="69">
        <f>F12*E15</f>
        <v>1.3684999999999998</v>
      </c>
      <c r="G15" s="73"/>
      <c r="H15" s="72"/>
      <c r="I15" s="74"/>
      <c r="J15" s="57"/>
      <c r="K15" s="71"/>
      <c r="L15" s="72"/>
      <c r="M15" s="70"/>
    </row>
    <row r="16" spans="1:22" s="53" customFormat="1" ht="15.75">
      <c r="A16" s="46"/>
      <c r="B16" s="50"/>
      <c r="C16" s="46" t="s">
        <v>36</v>
      </c>
      <c r="D16" s="50" t="s">
        <v>0</v>
      </c>
      <c r="E16" s="59">
        <v>0.02</v>
      </c>
      <c r="F16" s="60">
        <f>F12*E16</f>
        <v>2.3799999999999998E-2</v>
      </c>
      <c r="G16" s="51"/>
      <c r="H16" s="75"/>
      <c r="I16" s="47"/>
      <c r="J16" s="48"/>
      <c r="K16" s="76"/>
      <c r="L16" s="75"/>
      <c r="M16" s="47"/>
    </row>
    <row r="17" spans="1:13" s="62" customFormat="1" ht="47.25">
      <c r="A17" s="38">
        <v>3</v>
      </c>
      <c r="B17" s="38" t="s">
        <v>60</v>
      </c>
      <c r="C17" s="40" t="s">
        <v>61</v>
      </c>
      <c r="D17" s="62" t="s">
        <v>30</v>
      </c>
      <c r="E17" s="63"/>
      <c r="F17" s="64">
        <f>0.7*1.1*17</f>
        <v>13.09</v>
      </c>
      <c r="G17" s="65"/>
      <c r="H17" s="66"/>
      <c r="I17" s="65"/>
      <c r="J17" s="66"/>
      <c r="K17" s="65"/>
      <c r="L17" s="66"/>
      <c r="M17" s="65"/>
    </row>
    <row r="18" spans="1:13" s="55" customFormat="1" ht="15.75">
      <c r="A18" s="54"/>
      <c r="B18" s="54"/>
      <c r="C18" s="54" t="s">
        <v>31</v>
      </c>
      <c r="D18" s="54" t="s">
        <v>32</v>
      </c>
      <c r="E18" s="56">
        <v>6.66</v>
      </c>
      <c r="F18" s="69">
        <f>F17*E18</f>
        <v>87.179400000000001</v>
      </c>
      <c r="G18" s="70"/>
      <c r="H18" s="57"/>
      <c r="I18" s="71"/>
      <c r="J18" s="72"/>
      <c r="K18" s="71"/>
      <c r="L18" s="72"/>
      <c r="M18" s="70"/>
    </row>
    <row r="19" spans="1:13" s="55" customFormat="1" ht="15.75">
      <c r="A19" s="54"/>
      <c r="C19" s="54" t="s">
        <v>35</v>
      </c>
      <c r="D19" s="55" t="s">
        <v>0</v>
      </c>
      <c r="E19" s="56">
        <v>0.59</v>
      </c>
      <c r="F19" s="77">
        <f>F17*E19</f>
        <v>7.7230999999999996</v>
      </c>
      <c r="G19" s="73"/>
      <c r="H19" s="72"/>
      <c r="I19" s="71"/>
      <c r="J19" s="72"/>
      <c r="K19" s="70"/>
      <c r="L19" s="57"/>
      <c r="M19" s="70"/>
    </row>
    <row r="20" spans="1:13" s="55" customFormat="1" ht="15.75">
      <c r="A20" s="54"/>
      <c r="C20" s="54" t="s">
        <v>62</v>
      </c>
      <c r="D20" s="55" t="s">
        <v>30</v>
      </c>
      <c r="E20" s="56">
        <v>1.0149999999999999</v>
      </c>
      <c r="F20" s="69">
        <f>F17*E20</f>
        <v>13.286349999999999</v>
      </c>
      <c r="G20" s="73"/>
      <c r="H20" s="72"/>
      <c r="I20" s="70"/>
      <c r="J20" s="57"/>
      <c r="K20" s="71"/>
      <c r="L20" s="72"/>
      <c r="M20" s="70"/>
    </row>
    <row r="21" spans="1:13" s="55" customFormat="1" ht="15.75">
      <c r="A21" s="54"/>
      <c r="C21" s="54" t="s">
        <v>37</v>
      </c>
      <c r="D21" s="55" t="s">
        <v>38</v>
      </c>
      <c r="E21" s="56">
        <v>1.6</v>
      </c>
      <c r="F21" s="69">
        <f>F17*E21</f>
        <v>20.944000000000003</v>
      </c>
      <c r="G21" s="73"/>
      <c r="H21" s="72"/>
      <c r="I21" s="70"/>
      <c r="J21" s="57"/>
      <c r="K21" s="71"/>
      <c r="L21" s="72"/>
      <c r="M21" s="70"/>
    </row>
    <row r="22" spans="1:13" s="55" customFormat="1" ht="15.75">
      <c r="A22" s="54"/>
      <c r="C22" s="54" t="s">
        <v>39</v>
      </c>
      <c r="D22" s="55" t="s">
        <v>30</v>
      </c>
      <c r="E22" s="78">
        <v>1.83E-2</v>
      </c>
      <c r="F22" s="69">
        <f>F17*E22</f>
        <v>0.23954700000000001</v>
      </c>
      <c r="G22" s="73"/>
      <c r="H22" s="72"/>
      <c r="I22" s="70"/>
      <c r="J22" s="57"/>
      <c r="K22" s="71"/>
      <c r="L22" s="72"/>
      <c r="M22" s="70"/>
    </row>
    <row r="23" spans="1:13" s="58" customFormat="1" ht="15.75">
      <c r="A23" s="54"/>
      <c r="B23" s="55"/>
      <c r="C23" s="54" t="s">
        <v>41</v>
      </c>
      <c r="D23" s="55" t="s">
        <v>43</v>
      </c>
      <c r="E23" s="79" t="s">
        <v>40</v>
      </c>
      <c r="F23" s="77">
        <f>0.95*F17</f>
        <v>12.435499999999999</v>
      </c>
      <c r="G23" s="73"/>
      <c r="H23" s="72"/>
      <c r="I23" s="56"/>
      <c r="J23" s="57"/>
      <c r="K23" s="71"/>
      <c r="L23" s="72"/>
      <c r="M23" s="70"/>
    </row>
    <row r="24" spans="1:13" s="58" customFormat="1" ht="15.75">
      <c r="A24" s="46"/>
      <c r="B24" s="50"/>
      <c r="C24" s="46" t="s">
        <v>36</v>
      </c>
      <c r="D24" s="50" t="s">
        <v>0</v>
      </c>
      <c r="E24" s="59">
        <v>0.4</v>
      </c>
      <c r="F24" s="60">
        <f>F17*E24</f>
        <v>5.2360000000000007</v>
      </c>
      <c r="G24" s="51"/>
      <c r="H24" s="75"/>
      <c r="I24" s="47"/>
      <c r="J24" s="48"/>
      <c r="K24" s="76"/>
      <c r="L24" s="75"/>
      <c r="M24" s="47"/>
    </row>
    <row r="25" spans="1:13" s="41" customFormat="1" ht="15.75">
      <c r="A25" s="40">
        <v>4</v>
      </c>
      <c r="B25" s="41" t="s">
        <v>71</v>
      </c>
      <c r="C25" s="40" t="s">
        <v>79</v>
      </c>
      <c r="D25" s="41" t="s">
        <v>45</v>
      </c>
      <c r="E25" s="61"/>
      <c r="F25" s="146">
        <v>5</v>
      </c>
      <c r="G25" s="42"/>
      <c r="H25" s="147"/>
      <c r="I25" s="42"/>
      <c r="K25" s="89"/>
      <c r="L25" s="90"/>
      <c r="M25" s="42"/>
    </row>
    <row r="26" spans="1:13" s="62" customFormat="1" ht="15.75">
      <c r="A26" s="38"/>
      <c r="B26" s="38"/>
      <c r="C26" s="38" t="s">
        <v>44</v>
      </c>
      <c r="D26" s="38" t="s">
        <v>32</v>
      </c>
      <c r="E26" s="85">
        <v>8.07</v>
      </c>
      <c r="F26" s="80">
        <f>F25*E26</f>
        <v>40.35</v>
      </c>
      <c r="G26" s="85"/>
      <c r="H26" s="83"/>
      <c r="I26" s="84"/>
      <c r="J26" s="81"/>
      <c r="K26" s="84"/>
      <c r="L26" s="81"/>
      <c r="M26" s="85"/>
    </row>
    <row r="27" spans="1:13" s="62" customFormat="1" ht="15.75">
      <c r="A27" s="38"/>
      <c r="B27" s="152" t="s">
        <v>67</v>
      </c>
      <c r="C27" s="38" t="s">
        <v>54</v>
      </c>
      <c r="D27" s="62" t="s">
        <v>53</v>
      </c>
      <c r="E27" s="63">
        <v>1.085</v>
      </c>
      <c r="F27" s="80">
        <f>F25*E27</f>
        <v>5.4249999999999998</v>
      </c>
      <c r="G27" s="65"/>
      <c r="H27" s="81"/>
      <c r="I27" s="85"/>
      <c r="J27" s="83"/>
      <c r="K27" s="82"/>
      <c r="L27" s="83"/>
      <c r="M27" s="85"/>
    </row>
    <row r="28" spans="1:13" s="88" customFormat="1" ht="31.5">
      <c r="A28" s="38"/>
      <c r="B28" s="62"/>
      <c r="C28" s="40" t="s">
        <v>168</v>
      </c>
      <c r="D28" s="62" t="s">
        <v>45</v>
      </c>
      <c r="E28" s="148" t="s">
        <v>40</v>
      </c>
      <c r="F28" s="80">
        <f>3*F25</f>
        <v>15</v>
      </c>
      <c r="G28" s="65"/>
      <c r="H28" s="81"/>
      <c r="I28" s="85"/>
      <c r="J28" s="83"/>
      <c r="K28" s="84"/>
      <c r="L28" s="81"/>
      <c r="M28" s="85"/>
    </row>
    <row r="29" spans="1:13" s="88" customFormat="1" ht="15.75">
      <c r="A29" s="38"/>
      <c r="B29" s="62"/>
      <c r="C29" s="40" t="s">
        <v>70</v>
      </c>
      <c r="D29" s="62" t="s">
        <v>45</v>
      </c>
      <c r="E29" s="148" t="s">
        <v>40</v>
      </c>
      <c r="F29" s="80">
        <f>F28</f>
        <v>15</v>
      </c>
      <c r="G29" s="65"/>
      <c r="H29" s="81"/>
      <c r="I29" s="85"/>
      <c r="J29" s="83"/>
      <c r="K29" s="84"/>
      <c r="L29" s="81"/>
      <c r="M29" s="85"/>
    </row>
    <row r="30" spans="1:13" s="88" customFormat="1" ht="15.75">
      <c r="A30" s="38"/>
      <c r="B30" s="62"/>
      <c r="C30" s="38" t="s">
        <v>55</v>
      </c>
      <c r="D30" s="62" t="s">
        <v>42</v>
      </c>
      <c r="E30" s="85">
        <v>3.23</v>
      </c>
      <c r="F30" s="80">
        <f>F25*E30</f>
        <v>16.149999999999999</v>
      </c>
      <c r="G30" s="65"/>
      <c r="H30" s="81"/>
      <c r="I30" s="85"/>
      <c r="J30" s="83"/>
      <c r="K30" s="84"/>
      <c r="L30" s="81"/>
      <c r="M30" s="85"/>
    </row>
    <row r="31" spans="1:13" s="88" customFormat="1" ht="15.75">
      <c r="A31" s="38"/>
      <c r="B31" s="62"/>
      <c r="C31" s="38" t="s">
        <v>169</v>
      </c>
      <c r="D31" s="62" t="s">
        <v>45</v>
      </c>
      <c r="E31" s="86" t="s">
        <v>40</v>
      </c>
      <c r="F31" s="80">
        <f>6*F25</f>
        <v>30</v>
      </c>
      <c r="G31" s="65"/>
      <c r="H31" s="81"/>
      <c r="I31" s="85"/>
      <c r="J31" s="83"/>
      <c r="K31" s="84"/>
      <c r="L31" s="81"/>
      <c r="M31" s="85"/>
    </row>
    <row r="32" spans="1:13" s="88" customFormat="1" ht="70.5" customHeight="1">
      <c r="A32" s="38"/>
      <c r="B32" s="62"/>
      <c r="C32" s="161" t="s">
        <v>89</v>
      </c>
      <c r="D32" s="62" t="s">
        <v>45</v>
      </c>
      <c r="E32" s="86" t="s">
        <v>40</v>
      </c>
      <c r="F32" s="80">
        <v>4</v>
      </c>
      <c r="G32" s="65"/>
      <c r="H32" s="81"/>
      <c r="I32" s="85"/>
      <c r="J32" s="83"/>
      <c r="K32" s="84"/>
      <c r="L32" s="81"/>
      <c r="M32" s="85"/>
    </row>
    <row r="33" spans="1:14" s="88" customFormat="1" ht="70.5" customHeight="1">
      <c r="A33" s="38"/>
      <c r="B33" s="62"/>
      <c r="C33" s="161" t="s">
        <v>90</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21</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2"/>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14.28</v>
      </c>
      <c r="G44" s="54"/>
      <c r="H44" s="58"/>
      <c r="I44" s="54"/>
      <c r="J44" s="58"/>
      <c r="K44" s="54"/>
      <c r="L44" s="58"/>
      <c r="M44" s="54"/>
    </row>
    <row r="45" spans="1:14" s="53" customFormat="1" ht="15.75">
      <c r="A45" s="46"/>
      <c r="B45" s="46"/>
      <c r="C45" s="46" t="s">
        <v>31</v>
      </c>
      <c r="D45" s="46" t="s">
        <v>32</v>
      </c>
      <c r="E45" s="59">
        <v>1.21</v>
      </c>
      <c r="F45" s="60">
        <f>F44*E45</f>
        <v>17.2788</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91</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0.84*10</f>
        <v>8.4</v>
      </c>
      <c r="G10" s="40"/>
      <c r="H10" s="41"/>
      <c r="I10" s="40"/>
      <c r="J10" s="41"/>
      <c r="K10" s="44"/>
      <c r="L10" s="41"/>
      <c r="M10" s="40"/>
    </row>
    <row r="11" spans="1:22" s="53" customFormat="1" ht="15.75">
      <c r="A11" s="46"/>
      <c r="B11" s="46"/>
      <c r="C11" s="46" t="s">
        <v>31</v>
      </c>
      <c r="D11" s="46" t="s">
        <v>32</v>
      </c>
      <c r="E11" s="47">
        <v>3.88</v>
      </c>
      <c r="F11" s="48">
        <f>F10*E11</f>
        <v>32.591999999999999</v>
      </c>
      <c r="G11" s="47"/>
      <c r="H11" s="48"/>
      <c r="I11" s="76"/>
      <c r="J11" s="75"/>
      <c r="K11" s="76"/>
      <c r="L11" s="75"/>
      <c r="M11" s="47"/>
    </row>
    <row r="12" spans="1:22" s="67" customFormat="1" ht="31.5">
      <c r="A12" s="38">
        <v>2</v>
      </c>
      <c r="B12" s="38" t="s">
        <v>34</v>
      </c>
      <c r="C12" s="40" t="s">
        <v>51</v>
      </c>
      <c r="D12" s="62" t="s">
        <v>30</v>
      </c>
      <c r="E12" s="63"/>
      <c r="F12" s="64">
        <f>0.7*0.1*10</f>
        <v>0.7</v>
      </c>
      <c r="G12" s="65"/>
      <c r="H12" s="66"/>
      <c r="I12" s="65"/>
      <c r="J12" s="66"/>
      <c r="K12" s="65"/>
      <c r="L12" s="66"/>
      <c r="M12" s="65"/>
    </row>
    <row r="13" spans="1:22" s="53" customFormat="1" ht="15.75">
      <c r="A13" s="54"/>
      <c r="B13" s="68"/>
      <c r="C13" s="54" t="s">
        <v>31</v>
      </c>
      <c r="D13" s="54" t="s">
        <v>32</v>
      </c>
      <c r="E13" s="56">
        <v>0.89</v>
      </c>
      <c r="F13" s="69">
        <f>F12*E13</f>
        <v>0.623</v>
      </c>
      <c r="G13" s="70"/>
      <c r="H13" s="57"/>
      <c r="I13" s="71"/>
      <c r="J13" s="72"/>
      <c r="K13" s="71"/>
      <c r="L13" s="72"/>
      <c r="M13" s="70"/>
    </row>
    <row r="14" spans="1:22" s="53" customFormat="1" ht="15.75">
      <c r="A14" s="54"/>
      <c r="B14" s="55"/>
      <c r="C14" s="54" t="s">
        <v>35</v>
      </c>
      <c r="D14" s="55" t="s">
        <v>0</v>
      </c>
      <c r="E14" s="56">
        <v>0.37</v>
      </c>
      <c r="F14" s="69">
        <f>F12*E14</f>
        <v>0.25900000000000001</v>
      </c>
      <c r="G14" s="73"/>
      <c r="H14" s="72"/>
      <c r="I14" s="71"/>
      <c r="J14" s="72"/>
      <c r="K14" s="70"/>
      <c r="L14" s="57"/>
      <c r="M14" s="70"/>
    </row>
    <row r="15" spans="1:22" s="53" customFormat="1" ht="27.75">
      <c r="A15" s="54"/>
      <c r="B15" s="185" t="s">
        <v>167</v>
      </c>
      <c r="C15" s="54" t="s">
        <v>63</v>
      </c>
      <c r="D15" s="55" t="s">
        <v>30</v>
      </c>
      <c r="E15" s="56">
        <v>1.1499999999999999</v>
      </c>
      <c r="F15" s="69">
        <f>F12*E15</f>
        <v>0.80499999999999994</v>
      </c>
      <c r="G15" s="73"/>
      <c r="H15" s="72"/>
      <c r="I15" s="74"/>
      <c r="J15" s="57"/>
      <c r="K15" s="71"/>
      <c r="L15" s="72"/>
      <c r="M15" s="70"/>
    </row>
    <row r="16" spans="1:22" s="53" customFormat="1" ht="15.75">
      <c r="A16" s="46"/>
      <c r="B16" s="50"/>
      <c r="C16" s="46" t="s">
        <v>36</v>
      </c>
      <c r="D16" s="50" t="s">
        <v>0</v>
      </c>
      <c r="E16" s="59">
        <v>0.02</v>
      </c>
      <c r="F16" s="60">
        <f>F12*E16</f>
        <v>1.3999999999999999E-2</v>
      </c>
      <c r="G16" s="51"/>
      <c r="H16" s="75"/>
      <c r="I16" s="47"/>
      <c r="J16" s="48"/>
      <c r="K16" s="76"/>
      <c r="L16" s="75"/>
      <c r="M16" s="47"/>
    </row>
    <row r="17" spans="1:13" s="62" customFormat="1" ht="47.25">
      <c r="A17" s="38">
        <v>3</v>
      </c>
      <c r="B17" s="38" t="s">
        <v>60</v>
      </c>
      <c r="C17" s="40" t="s">
        <v>61</v>
      </c>
      <c r="D17" s="62" t="s">
        <v>30</v>
      </c>
      <c r="E17" s="63"/>
      <c r="F17" s="64">
        <f>0.7*1.1*10</f>
        <v>7.7</v>
      </c>
      <c r="G17" s="65"/>
      <c r="H17" s="66"/>
      <c r="I17" s="65"/>
      <c r="J17" s="66"/>
      <c r="K17" s="65"/>
      <c r="L17" s="66"/>
      <c r="M17" s="65"/>
    </row>
    <row r="18" spans="1:13" s="55" customFormat="1" ht="15.75">
      <c r="A18" s="54"/>
      <c r="B18" s="54"/>
      <c r="C18" s="54" t="s">
        <v>31</v>
      </c>
      <c r="D18" s="54" t="s">
        <v>32</v>
      </c>
      <c r="E18" s="56">
        <v>6.66</v>
      </c>
      <c r="F18" s="69">
        <f>F17*E18</f>
        <v>51.282000000000004</v>
      </c>
      <c r="G18" s="70"/>
      <c r="H18" s="57"/>
      <c r="I18" s="71"/>
      <c r="J18" s="72"/>
      <c r="K18" s="71"/>
      <c r="L18" s="72"/>
      <c r="M18" s="70"/>
    </row>
    <row r="19" spans="1:13" s="55" customFormat="1" ht="15.75">
      <c r="A19" s="54"/>
      <c r="C19" s="54" t="s">
        <v>35</v>
      </c>
      <c r="D19" s="55" t="s">
        <v>0</v>
      </c>
      <c r="E19" s="56">
        <v>0.59</v>
      </c>
      <c r="F19" s="77">
        <f>F17*E19</f>
        <v>4.5430000000000001</v>
      </c>
      <c r="G19" s="73"/>
      <c r="H19" s="72"/>
      <c r="I19" s="71"/>
      <c r="J19" s="72"/>
      <c r="K19" s="70"/>
      <c r="L19" s="57"/>
      <c r="M19" s="70"/>
    </row>
    <row r="20" spans="1:13" s="55" customFormat="1" ht="15.75">
      <c r="A20" s="54"/>
      <c r="C20" s="54" t="s">
        <v>62</v>
      </c>
      <c r="D20" s="55" t="s">
        <v>30</v>
      </c>
      <c r="E20" s="56">
        <v>1.0149999999999999</v>
      </c>
      <c r="F20" s="69">
        <f>F17*E20</f>
        <v>7.8154999999999992</v>
      </c>
      <c r="G20" s="73"/>
      <c r="H20" s="72"/>
      <c r="I20" s="70"/>
      <c r="J20" s="57"/>
      <c r="K20" s="71"/>
      <c r="L20" s="72"/>
      <c r="M20" s="70"/>
    </row>
    <row r="21" spans="1:13" s="55" customFormat="1" ht="15.75">
      <c r="A21" s="54"/>
      <c r="C21" s="54" t="s">
        <v>37</v>
      </c>
      <c r="D21" s="55" t="s">
        <v>38</v>
      </c>
      <c r="E21" s="56">
        <v>1.6</v>
      </c>
      <c r="F21" s="69">
        <f>F17*E21</f>
        <v>12.32</v>
      </c>
      <c r="G21" s="73"/>
      <c r="H21" s="72"/>
      <c r="I21" s="70"/>
      <c r="J21" s="57"/>
      <c r="K21" s="71"/>
      <c r="L21" s="72"/>
      <c r="M21" s="70"/>
    </row>
    <row r="22" spans="1:13" s="55" customFormat="1" ht="15.75">
      <c r="A22" s="54"/>
      <c r="C22" s="54" t="s">
        <v>39</v>
      </c>
      <c r="D22" s="55" t="s">
        <v>30</v>
      </c>
      <c r="E22" s="78">
        <v>1.83E-2</v>
      </c>
      <c r="F22" s="69">
        <f>F17*E22</f>
        <v>0.14091000000000001</v>
      </c>
      <c r="G22" s="73"/>
      <c r="H22" s="72"/>
      <c r="I22" s="70"/>
      <c r="J22" s="57"/>
      <c r="K22" s="71"/>
      <c r="L22" s="72"/>
      <c r="M22" s="70"/>
    </row>
    <row r="23" spans="1:13" s="58" customFormat="1" ht="15.75">
      <c r="A23" s="54"/>
      <c r="B23" s="55"/>
      <c r="C23" s="54" t="s">
        <v>41</v>
      </c>
      <c r="D23" s="55" t="s">
        <v>43</v>
      </c>
      <c r="E23" s="79" t="s">
        <v>40</v>
      </c>
      <c r="F23" s="77">
        <f>0.95*F17</f>
        <v>7.3149999999999995</v>
      </c>
      <c r="G23" s="73"/>
      <c r="H23" s="72"/>
      <c r="I23" s="56"/>
      <c r="J23" s="57"/>
      <c r="K23" s="71"/>
      <c r="L23" s="72"/>
      <c r="M23" s="70"/>
    </row>
    <row r="24" spans="1:13" s="58" customFormat="1" ht="15.75">
      <c r="A24" s="46"/>
      <c r="B24" s="50"/>
      <c r="C24" s="46" t="s">
        <v>36</v>
      </c>
      <c r="D24" s="50" t="s">
        <v>0</v>
      </c>
      <c r="E24" s="59">
        <v>0.4</v>
      </c>
      <c r="F24" s="60">
        <f>F17*E24</f>
        <v>3.08</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2"/>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92</v>
      </c>
      <c r="D32" s="62" t="s">
        <v>45</v>
      </c>
      <c r="E32" s="86" t="s">
        <v>40</v>
      </c>
      <c r="F32" s="80">
        <v>1</v>
      </c>
      <c r="G32" s="65"/>
      <c r="H32" s="81"/>
      <c r="I32" s="85"/>
      <c r="J32" s="83"/>
      <c r="K32" s="84"/>
      <c r="L32" s="81"/>
      <c r="M32" s="85"/>
    </row>
    <row r="33" spans="1:14" s="88" customFormat="1" ht="70.5" customHeight="1">
      <c r="A33" s="38"/>
      <c r="B33" s="62"/>
      <c r="C33" s="161" t="s">
        <v>93</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8.4</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2"/>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8.4</v>
      </c>
      <c r="G44" s="54"/>
      <c r="H44" s="58"/>
      <c r="I44" s="54"/>
      <c r="J44" s="58"/>
      <c r="K44" s="54"/>
      <c r="L44" s="58"/>
      <c r="M44" s="54"/>
    </row>
    <row r="45" spans="1:14" s="53" customFormat="1" ht="15.75">
      <c r="A45" s="46"/>
      <c r="B45" s="46"/>
      <c r="C45" s="46" t="s">
        <v>31</v>
      </c>
      <c r="D45" s="46" t="s">
        <v>32</v>
      </c>
      <c r="E45" s="59">
        <v>1.21</v>
      </c>
      <c r="F45" s="60">
        <f>F44*E45</f>
        <v>10.164</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0.7109375" style="4" bestFit="1" customWidth="1"/>
    <col min="3" max="3" width="37.7109375" style="4" customWidth="1"/>
    <col min="4" max="4" width="8.5703125" style="4" customWidth="1"/>
    <col min="5" max="5" width="14"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94</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0.84*11</f>
        <v>9.24</v>
      </c>
      <c r="G10" s="40"/>
      <c r="H10" s="41"/>
      <c r="I10" s="40"/>
      <c r="J10" s="41"/>
      <c r="K10" s="44"/>
      <c r="L10" s="41"/>
      <c r="M10" s="40"/>
    </row>
    <row r="11" spans="1:22" s="53" customFormat="1" ht="15.75">
      <c r="A11" s="46"/>
      <c r="B11" s="46"/>
      <c r="C11" s="46" t="s">
        <v>31</v>
      </c>
      <c r="D11" s="46" t="s">
        <v>32</v>
      </c>
      <c r="E11" s="47">
        <v>3.88</v>
      </c>
      <c r="F11" s="48">
        <f>F10*E11</f>
        <v>35.851199999999999</v>
      </c>
      <c r="G11" s="47"/>
      <c r="H11" s="48"/>
      <c r="I11" s="76"/>
      <c r="J11" s="75"/>
      <c r="K11" s="76"/>
      <c r="L11" s="75"/>
      <c r="M11" s="47"/>
    </row>
    <row r="12" spans="1:22" s="67" customFormat="1" ht="31.5">
      <c r="A12" s="38">
        <v>2</v>
      </c>
      <c r="B12" s="38" t="s">
        <v>34</v>
      </c>
      <c r="C12" s="40" t="s">
        <v>51</v>
      </c>
      <c r="D12" s="62" t="s">
        <v>30</v>
      </c>
      <c r="E12" s="63"/>
      <c r="F12" s="64">
        <f>0.7*0.1*11</f>
        <v>0.76999999999999991</v>
      </c>
      <c r="G12" s="65"/>
      <c r="H12" s="66"/>
      <c r="I12" s="65"/>
      <c r="J12" s="66"/>
      <c r="K12" s="65"/>
      <c r="L12" s="66"/>
      <c r="M12" s="65"/>
    </row>
    <row r="13" spans="1:22" s="53" customFormat="1" ht="15.75">
      <c r="A13" s="54"/>
      <c r="B13" s="68"/>
      <c r="C13" s="54" t="s">
        <v>31</v>
      </c>
      <c r="D13" s="54" t="s">
        <v>32</v>
      </c>
      <c r="E13" s="56">
        <v>0.89</v>
      </c>
      <c r="F13" s="69">
        <f>F12*E13</f>
        <v>0.68529999999999991</v>
      </c>
      <c r="G13" s="70"/>
      <c r="H13" s="57"/>
      <c r="I13" s="71"/>
      <c r="J13" s="72"/>
      <c r="K13" s="71"/>
      <c r="L13" s="72"/>
      <c r="M13" s="70"/>
    </row>
    <row r="14" spans="1:22" s="53" customFormat="1" ht="15.75">
      <c r="A14" s="54"/>
      <c r="B14" s="55"/>
      <c r="C14" s="54" t="s">
        <v>35</v>
      </c>
      <c r="D14" s="55" t="s">
        <v>0</v>
      </c>
      <c r="E14" s="56">
        <v>0.37</v>
      </c>
      <c r="F14" s="69">
        <f>F12*E14</f>
        <v>0.28489999999999999</v>
      </c>
      <c r="G14" s="73"/>
      <c r="H14" s="72"/>
      <c r="I14" s="71"/>
      <c r="J14" s="72"/>
      <c r="K14" s="70"/>
      <c r="L14" s="57"/>
      <c r="M14" s="70"/>
    </row>
    <row r="15" spans="1:22" s="53" customFormat="1" ht="27.75">
      <c r="A15" s="54"/>
      <c r="B15" s="185" t="s">
        <v>167</v>
      </c>
      <c r="C15" s="54" t="s">
        <v>63</v>
      </c>
      <c r="D15" s="55" t="s">
        <v>30</v>
      </c>
      <c r="E15" s="56">
        <v>1.1499999999999999</v>
      </c>
      <c r="F15" s="69">
        <f>F12*E15</f>
        <v>0.88549999999999984</v>
      </c>
      <c r="G15" s="73"/>
      <c r="H15" s="72"/>
      <c r="I15" s="74"/>
      <c r="J15" s="57"/>
      <c r="K15" s="71"/>
      <c r="L15" s="72"/>
      <c r="M15" s="70"/>
    </row>
    <row r="16" spans="1:22" s="53" customFormat="1" ht="15.75">
      <c r="A16" s="46"/>
      <c r="B16" s="50"/>
      <c r="C16" s="46" t="s">
        <v>36</v>
      </c>
      <c r="D16" s="50" t="s">
        <v>0</v>
      </c>
      <c r="E16" s="59">
        <v>0.02</v>
      </c>
      <c r="F16" s="60">
        <f>F12*E16</f>
        <v>1.5399999999999999E-2</v>
      </c>
      <c r="G16" s="51"/>
      <c r="H16" s="75"/>
      <c r="I16" s="47"/>
      <c r="J16" s="48"/>
      <c r="K16" s="76"/>
      <c r="L16" s="75"/>
      <c r="M16" s="47"/>
    </row>
    <row r="17" spans="1:13" s="62" customFormat="1" ht="47.25">
      <c r="A17" s="38">
        <v>3</v>
      </c>
      <c r="B17" s="38" t="s">
        <v>60</v>
      </c>
      <c r="C17" s="40" t="s">
        <v>61</v>
      </c>
      <c r="D17" s="62" t="s">
        <v>30</v>
      </c>
      <c r="E17" s="63"/>
      <c r="F17" s="64">
        <f>0.7*1.1*11</f>
        <v>8.4700000000000006</v>
      </c>
      <c r="G17" s="65"/>
      <c r="H17" s="66"/>
      <c r="I17" s="65"/>
      <c r="J17" s="66"/>
      <c r="K17" s="65"/>
      <c r="L17" s="66"/>
      <c r="M17" s="65"/>
    </row>
    <row r="18" spans="1:13" s="55" customFormat="1" ht="15.75">
      <c r="A18" s="54"/>
      <c r="B18" s="54"/>
      <c r="C18" s="54" t="s">
        <v>31</v>
      </c>
      <c r="D18" s="54" t="s">
        <v>32</v>
      </c>
      <c r="E18" s="56">
        <v>6.66</v>
      </c>
      <c r="F18" s="69">
        <f>F17*E18</f>
        <v>56.410200000000003</v>
      </c>
      <c r="G18" s="70"/>
      <c r="H18" s="57"/>
      <c r="I18" s="71"/>
      <c r="J18" s="72"/>
      <c r="K18" s="71"/>
      <c r="L18" s="72"/>
      <c r="M18" s="70"/>
    </row>
    <row r="19" spans="1:13" s="55" customFormat="1" ht="15.75">
      <c r="A19" s="54"/>
      <c r="C19" s="54" t="s">
        <v>35</v>
      </c>
      <c r="D19" s="55" t="s">
        <v>0</v>
      </c>
      <c r="E19" s="56">
        <v>0.59</v>
      </c>
      <c r="F19" s="77">
        <f>F17*E19</f>
        <v>4.9973000000000001</v>
      </c>
      <c r="G19" s="73"/>
      <c r="H19" s="72"/>
      <c r="I19" s="71"/>
      <c r="J19" s="72"/>
      <c r="K19" s="70"/>
      <c r="L19" s="57"/>
      <c r="M19" s="70"/>
    </row>
    <row r="20" spans="1:13" s="55" customFormat="1" ht="15.75">
      <c r="A20" s="54"/>
      <c r="C20" s="54" t="s">
        <v>62</v>
      </c>
      <c r="D20" s="55" t="s">
        <v>30</v>
      </c>
      <c r="E20" s="56">
        <v>1.0149999999999999</v>
      </c>
      <c r="F20" s="69">
        <f>F17*E20</f>
        <v>8.5970499999999994</v>
      </c>
      <c r="G20" s="73"/>
      <c r="H20" s="72"/>
      <c r="I20" s="70"/>
      <c r="J20" s="57"/>
      <c r="K20" s="71"/>
      <c r="L20" s="72"/>
      <c r="M20" s="70"/>
    </row>
    <row r="21" spans="1:13" s="55" customFormat="1" ht="15.75">
      <c r="A21" s="54"/>
      <c r="C21" s="54" t="s">
        <v>37</v>
      </c>
      <c r="D21" s="55" t="s">
        <v>38</v>
      </c>
      <c r="E21" s="56">
        <v>1.6</v>
      </c>
      <c r="F21" s="69">
        <f>F17*E21</f>
        <v>13.552000000000001</v>
      </c>
      <c r="G21" s="73"/>
      <c r="H21" s="72"/>
      <c r="I21" s="70"/>
      <c r="J21" s="57"/>
      <c r="K21" s="71"/>
      <c r="L21" s="72"/>
      <c r="M21" s="70"/>
    </row>
    <row r="22" spans="1:13" s="55" customFormat="1" ht="15.75">
      <c r="A22" s="54"/>
      <c r="C22" s="54" t="s">
        <v>39</v>
      </c>
      <c r="D22" s="55" t="s">
        <v>30</v>
      </c>
      <c r="E22" s="78">
        <v>1.83E-2</v>
      </c>
      <c r="F22" s="69">
        <f>F17*E22</f>
        <v>0.15500100000000003</v>
      </c>
      <c r="G22" s="73"/>
      <c r="H22" s="72"/>
      <c r="I22" s="70"/>
      <c r="J22" s="57"/>
      <c r="K22" s="71"/>
      <c r="L22" s="72"/>
      <c r="M22" s="70"/>
    </row>
    <row r="23" spans="1:13" s="58" customFormat="1" ht="15.75">
      <c r="A23" s="54"/>
      <c r="B23" s="55"/>
      <c r="C23" s="54" t="s">
        <v>41</v>
      </c>
      <c r="D23" s="55" t="s">
        <v>43</v>
      </c>
      <c r="E23" s="79" t="s">
        <v>40</v>
      </c>
      <c r="F23" s="77">
        <f>0.95*F17</f>
        <v>8.0465</v>
      </c>
      <c r="G23" s="73"/>
      <c r="H23" s="72"/>
      <c r="I23" s="56"/>
      <c r="J23" s="57"/>
      <c r="K23" s="71"/>
      <c r="L23" s="72"/>
      <c r="M23" s="70"/>
    </row>
    <row r="24" spans="1:13" s="58" customFormat="1" ht="15.75">
      <c r="A24" s="46"/>
      <c r="B24" s="50"/>
      <c r="C24" s="46" t="s">
        <v>36</v>
      </c>
      <c r="D24" s="50" t="s">
        <v>0</v>
      </c>
      <c r="E24" s="59">
        <v>0.4</v>
      </c>
      <c r="F24" s="60">
        <f>F17*E24</f>
        <v>3.3880000000000003</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2"/>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95</v>
      </c>
      <c r="D32" s="62" t="s">
        <v>45</v>
      </c>
      <c r="E32" s="86" t="s">
        <v>40</v>
      </c>
      <c r="F32" s="80">
        <v>2</v>
      </c>
      <c r="G32" s="65"/>
      <c r="H32" s="81"/>
      <c r="I32" s="85"/>
      <c r="J32" s="83"/>
      <c r="K32" s="84"/>
      <c r="L32" s="81"/>
      <c r="M32" s="85"/>
    </row>
    <row r="33" spans="1:14" s="88" customFormat="1" ht="70.5" customHeight="1">
      <c r="A33" s="38"/>
      <c r="B33" s="62"/>
      <c r="C33" s="161" t="s">
        <v>96</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2"/>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97</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9.24</v>
      </c>
      <c r="G44" s="54"/>
      <c r="H44" s="58"/>
      <c r="I44" s="54"/>
      <c r="J44" s="58"/>
      <c r="K44" s="54"/>
      <c r="L44" s="58"/>
      <c r="M44" s="54"/>
    </row>
    <row r="45" spans="1:14" s="53" customFormat="1" ht="15.75">
      <c r="A45" s="46"/>
      <c r="B45" s="46"/>
      <c r="C45" s="46" t="s">
        <v>31</v>
      </c>
      <c r="D45" s="46" t="s">
        <v>32</v>
      </c>
      <c r="E45" s="59">
        <v>1.21</v>
      </c>
      <c r="F45" s="60">
        <f>F44*E45</f>
        <v>11.180400000000001</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topLeftCell="A43"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98</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0.84*10</f>
        <v>8.4</v>
      </c>
      <c r="G10" s="40"/>
      <c r="H10" s="41"/>
      <c r="I10" s="40"/>
      <c r="J10" s="41"/>
      <c r="K10" s="44"/>
      <c r="L10" s="41"/>
      <c r="M10" s="40"/>
    </row>
    <row r="11" spans="1:22" s="53" customFormat="1" ht="15.75">
      <c r="A11" s="46"/>
      <c r="B11" s="46"/>
      <c r="C11" s="46" t="s">
        <v>31</v>
      </c>
      <c r="D11" s="46" t="s">
        <v>32</v>
      </c>
      <c r="E11" s="47">
        <v>3.88</v>
      </c>
      <c r="F11" s="48">
        <f>F10*E11</f>
        <v>32.591999999999999</v>
      </c>
      <c r="G11" s="47"/>
      <c r="H11" s="48"/>
      <c r="I11" s="76"/>
      <c r="J11" s="75"/>
      <c r="K11" s="76"/>
      <c r="L11" s="75"/>
      <c r="M11" s="47"/>
    </row>
    <row r="12" spans="1:22" s="67" customFormat="1" ht="31.5">
      <c r="A12" s="38">
        <v>2</v>
      </c>
      <c r="B12" s="38" t="s">
        <v>34</v>
      </c>
      <c r="C12" s="40" t="s">
        <v>51</v>
      </c>
      <c r="D12" s="62" t="s">
        <v>30</v>
      </c>
      <c r="E12" s="63"/>
      <c r="F12" s="64">
        <f>0.7*0.1*10</f>
        <v>0.7</v>
      </c>
      <c r="G12" s="65"/>
      <c r="H12" s="66"/>
      <c r="I12" s="65"/>
      <c r="J12" s="66"/>
      <c r="K12" s="65"/>
      <c r="L12" s="66"/>
      <c r="M12" s="65"/>
    </row>
    <row r="13" spans="1:22" s="53" customFormat="1" ht="15.75">
      <c r="A13" s="54"/>
      <c r="B13" s="68"/>
      <c r="C13" s="54" t="s">
        <v>31</v>
      </c>
      <c r="D13" s="54" t="s">
        <v>32</v>
      </c>
      <c r="E13" s="56">
        <v>0.89</v>
      </c>
      <c r="F13" s="69">
        <f>F12*E13</f>
        <v>0.623</v>
      </c>
      <c r="G13" s="70"/>
      <c r="H13" s="57"/>
      <c r="I13" s="71"/>
      <c r="J13" s="72"/>
      <c r="K13" s="71"/>
      <c r="L13" s="72"/>
      <c r="M13" s="70"/>
    </row>
    <row r="14" spans="1:22" s="53" customFormat="1" ht="15.75">
      <c r="A14" s="54"/>
      <c r="B14" s="55"/>
      <c r="C14" s="54" t="s">
        <v>35</v>
      </c>
      <c r="D14" s="55" t="s">
        <v>0</v>
      </c>
      <c r="E14" s="56">
        <v>0.37</v>
      </c>
      <c r="F14" s="69">
        <f>F12*E14</f>
        <v>0.25900000000000001</v>
      </c>
      <c r="G14" s="73"/>
      <c r="H14" s="72"/>
      <c r="I14" s="71"/>
      <c r="J14" s="72"/>
      <c r="K14" s="70"/>
      <c r="L14" s="57"/>
      <c r="M14" s="70"/>
    </row>
    <row r="15" spans="1:22" s="53" customFormat="1" ht="27.75">
      <c r="A15" s="54"/>
      <c r="B15" s="185" t="s">
        <v>167</v>
      </c>
      <c r="C15" s="54" t="s">
        <v>63</v>
      </c>
      <c r="D15" s="55" t="s">
        <v>30</v>
      </c>
      <c r="E15" s="56">
        <v>1.1499999999999999</v>
      </c>
      <c r="F15" s="69">
        <f>F12*E15</f>
        <v>0.80499999999999994</v>
      </c>
      <c r="G15" s="73"/>
      <c r="H15" s="72"/>
      <c r="I15" s="71"/>
      <c r="J15" s="57"/>
      <c r="K15" s="71"/>
      <c r="L15" s="72"/>
      <c r="M15" s="70"/>
    </row>
    <row r="16" spans="1:22" s="53" customFormat="1" ht="15.75">
      <c r="A16" s="46"/>
      <c r="B16" s="50"/>
      <c r="C16" s="46" t="s">
        <v>36</v>
      </c>
      <c r="D16" s="50" t="s">
        <v>0</v>
      </c>
      <c r="E16" s="59">
        <v>0.02</v>
      </c>
      <c r="F16" s="60">
        <f>F12*E16</f>
        <v>1.3999999999999999E-2</v>
      </c>
      <c r="G16" s="51"/>
      <c r="H16" s="75"/>
      <c r="I16" s="47"/>
      <c r="J16" s="48"/>
      <c r="K16" s="76"/>
      <c r="L16" s="75"/>
      <c r="M16" s="47"/>
    </row>
    <row r="17" spans="1:13" s="62" customFormat="1" ht="47.25">
      <c r="A17" s="38">
        <v>3</v>
      </c>
      <c r="B17" s="38" t="s">
        <v>60</v>
      </c>
      <c r="C17" s="40" t="s">
        <v>61</v>
      </c>
      <c r="D17" s="62" t="s">
        <v>30</v>
      </c>
      <c r="E17" s="63"/>
      <c r="F17" s="64">
        <f>0.7*1.1*10</f>
        <v>7.7</v>
      </c>
      <c r="G17" s="65"/>
      <c r="H17" s="66"/>
      <c r="I17" s="65"/>
      <c r="J17" s="66"/>
      <c r="K17" s="65"/>
      <c r="L17" s="66"/>
      <c r="M17" s="65"/>
    </row>
    <row r="18" spans="1:13" s="55" customFormat="1" ht="15.75">
      <c r="A18" s="54"/>
      <c r="B18" s="54"/>
      <c r="C18" s="54" t="s">
        <v>31</v>
      </c>
      <c r="D18" s="54" t="s">
        <v>32</v>
      </c>
      <c r="E18" s="56">
        <v>6.66</v>
      </c>
      <c r="F18" s="69">
        <f>F17*E18</f>
        <v>51.282000000000004</v>
      </c>
      <c r="G18" s="70"/>
      <c r="H18" s="57"/>
      <c r="I18" s="71"/>
      <c r="J18" s="72"/>
      <c r="K18" s="71"/>
      <c r="L18" s="72"/>
      <c r="M18" s="70"/>
    </row>
    <row r="19" spans="1:13" s="55" customFormat="1" ht="15.75">
      <c r="A19" s="54"/>
      <c r="C19" s="54" t="s">
        <v>35</v>
      </c>
      <c r="D19" s="55" t="s">
        <v>0</v>
      </c>
      <c r="E19" s="56">
        <v>0.59</v>
      </c>
      <c r="F19" s="77">
        <f>F17*E19</f>
        <v>4.5430000000000001</v>
      </c>
      <c r="G19" s="73"/>
      <c r="H19" s="72"/>
      <c r="I19" s="71"/>
      <c r="J19" s="72"/>
      <c r="K19" s="70"/>
      <c r="L19" s="57"/>
      <c r="M19" s="70"/>
    </row>
    <row r="20" spans="1:13" s="55" customFormat="1" ht="15.75">
      <c r="A20" s="54"/>
      <c r="C20" s="54" t="s">
        <v>62</v>
      </c>
      <c r="D20" s="55" t="s">
        <v>30</v>
      </c>
      <c r="E20" s="56">
        <v>1.0149999999999999</v>
      </c>
      <c r="F20" s="69">
        <f>F17*E20</f>
        <v>7.8154999999999992</v>
      </c>
      <c r="G20" s="73"/>
      <c r="H20" s="72"/>
      <c r="I20" s="70"/>
      <c r="J20" s="57"/>
      <c r="K20" s="71"/>
      <c r="L20" s="72"/>
      <c r="M20" s="70"/>
    </row>
    <row r="21" spans="1:13" s="55" customFormat="1" ht="15.75">
      <c r="A21" s="54"/>
      <c r="C21" s="54" t="s">
        <v>37</v>
      </c>
      <c r="D21" s="55" t="s">
        <v>38</v>
      </c>
      <c r="E21" s="56">
        <v>1.6</v>
      </c>
      <c r="F21" s="69">
        <f>F17*E21</f>
        <v>12.32</v>
      </c>
      <c r="G21" s="73"/>
      <c r="H21" s="72"/>
      <c r="I21" s="70"/>
      <c r="J21" s="57"/>
      <c r="K21" s="71"/>
      <c r="L21" s="72"/>
      <c r="M21" s="70"/>
    </row>
    <row r="22" spans="1:13" s="55" customFormat="1" ht="15.75">
      <c r="A22" s="54"/>
      <c r="C22" s="54" t="s">
        <v>39</v>
      </c>
      <c r="D22" s="55" t="s">
        <v>30</v>
      </c>
      <c r="E22" s="78">
        <v>1.83E-2</v>
      </c>
      <c r="F22" s="69">
        <f>F17*E22</f>
        <v>0.14091000000000001</v>
      </c>
      <c r="G22" s="73"/>
      <c r="H22" s="72"/>
      <c r="I22" s="70"/>
      <c r="J22" s="57"/>
      <c r="K22" s="71"/>
      <c r="L22" s="72"/>
      <c r="M22" s="70"/>
    </row>
    <row r="23" spans="1:13" s="58" customFormat="1" ht="15.75">
      <c r="A23" s="54"/>
      <c r="B23" s="55"/>
      <c r="C23" s="54" t="s">
        <v>41</v>
      </c>
      <c r="D23" s="55" t="s">
        <v>43</v>
      </c>
      <c r="E23" s="79" t="s">
        <v>40</v>
      </c>
      <c r="F23" s="77">
        <f>0.95*F17</f>
        <v>7.3149999999999995</v>
      </c>
      <c r="G23" s="73"/>
      <c r="H23" s="72"/>
      <c r="I23" s="56"/>
      <c r="J23" s="57"/>
      <c r="K23" s="71"/>
      <c r="L23" s="72"/>
      <c r="M23" s="70"/>
    </row>
    <row r="24" spans="1:13" s="58" customFormat="1" ht="15.75">
      <c r="A24" s="46"/>
      <c r="B24" s="50"/>
      <c r="C24" s="46" t="s">
        <v>36</v>
      </c>
      <c r="D24" s="50" t="s">
        <v>0</v>
      </c>
      <c r="E24" s="59">
        <v>0.4</v>
      </c>
      <c r="F24" s="60">
        <f>F17*E24</f>
        <v>3.08</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99</v>
      </c>
      <c r="D32" s="62" t="s">
        <v>45</v>
      </c>
      <c r="E32" s="86" t="s">
        <v>40</v>
      </c>
      <c r="F32" s="80">
        <v>2</v>
      </c>
      <c r="G32" s="65"/>
      <c r="H32" s="81"/>
      <c r="I32" s="85"/>
      <c r="J32" s="83"/>
      <c r="K32" s="84"/>
      <c r="L32" s="81"/>
      <c r="M32" s="85"/>
    </row>
    <row r="33" spans="1:14" s="88" customFormat="1" ht="15.75">
      <c r="A33" s="91"/>
      <c r="B33" s="92"/>
      <c r="C33" s="91" t="s">
        <v>36</v>
      </c>
      <c r="D33" s="92" t="s">
        <v>0</v>
      </c>
      <c r="E33" s="93">
        <v>4.2</v>
      </c>
      <c r="F33" s="94">
        <f>F25*E33</f>
        <v>8.4</v>
      </c>
      <c r="G33" s="149"/>
      <c r="H33" s="150"/>
      <c r="I33" s="95"/>
      <c r="J33" s="96"/>
      <c r="K33" s="151"/>
      <c r="L33" s="150"/>
      <c r="M33" s="95"/>
    </row>
    <row r="34" spans="1:14" s="41" customFormat="1" ht="15.75">
      <c r="A34" s="40">
        <v>5</v>
      </c>
      <c r="B34" s="41" t="s">
        <v>52</v>
      </c>
      <c r="C34" s="40" t="s">
        <v>56</v>
      </c>
      <c r="D34" s="41" t="s">
        <v>45</v>
      </c>
      <c r="E34" s="61"/>
      <c r="F34" s="146">
        <v>2</v>
      </c>
      <c r="G34" s="42"/>
      <c r="H34" s="147"/>
      <c r="I34" s="42"/>
      <c r="K34" s="89"/>
      <c r="L34" s="90"/>
      <c r="M34" s="42"/>
    </row>
    <row r="35" spans="1:14" s="62" customFormat="1" ht="15.75">
      <c r="A35" s="38"/>
      <c r="B35" s="38"/>
      <c r="C35" s="38" t="s">
        <v>44</v>
      </c>
      <c r="D35" s="38" t="s">
        <v>32</v>
      </c>
      <c r="E35" s="85">
        <v>5.59</v>
      </c>
      <c r="F35" s="80">
        <f>F34*E35</f>
        <v>11.18</v>
      </c>
      <c r="G35" s="85"/>
      <c r="H35" s="83"/>
      <c r="I35" s="84"/>
      <c r="J35" s="81"/>
      <c r="K35" s="84"/>
      <c r="L35" s="81"/>
      <c r="M35" s="85"/>
    </row>
    <row r="36" spans="1:14" s="62" customFormat="1" ht="15.75">
      <c r="A36" s="38"/>
      <c r="B36" s="152" t="s">
        <v>67</v>
      </c>
      <c r="C36" s="38" t="s">
        <v>54</v>
      </c>
      <c r="D36" s="62" t="s">
        <v>53</v>
      </c>
      <c r="E36" s="63">
        <v>0.74399999999999999</v>
      </c>
      <c r="F36" s="80">
        <f>F34*E36</f>
        <v>1.488</v>
      </c>
      <c r="G36" s="65"/>
      <c r="H36" s="81"/>
      <c r="I36" s="85"/>
      <c r="J36" s="83"/>
      <c r="K36" s="84"/>
      <c r="L36" s="83"/>
      <c r="M36" s="85"/>
    </row>
    <row r="37" spans="1:14" s="88" customFormat="1" ht="31.5">
      <c r="A37" s="38"/>
      <c r="B37" s="62"/>
      <c r="C37" s="40" t="s">
        <v>168</v>
      </c>
      <c r="D37" s="62" t="s">
        <v>45</v>
      </c>
      <c r="E37" s="148" t="s">
        <v>40</v>
      </c>
      <c r="F37" s="80">
        <f>2*F34</f>
        <v>4</v>
      </c>
      <c r="G37" s="65"/>
      <c r="H37" s="81"/>
      <c r="I37" s="85"/>
      <c r="J37" s="83"/>
      <c r="K37" s="84"/>
      <c r="L37" s="81"/>
      <c r="M37" s="85"/>
    </row>
    <row r="38" spans="1:14" s="88" customFormat="1" ht="15.75">
      <c r="A38" s="38"/>
      <c r="B38" s="62"/>
      <c r="C38" s="40" t="s">
        <v>70</v>
      </c>
      <c r="D38" s="62" t="s">
        <v>45</v>
      </c>
      <c r="E38" s="148" t="s">
        <v>40</v>
      </c>
      <c r="F38" s="80">
        <f>F37</f>
        <v>4</v>
      </c>
      <c r="G38" s="65"/>
      <c r="H38" s="81"/>
      <c r="I38" s="85"/>
      <c r="J38" s="83"/>
      <c r="K38" s="84"/>
      <c r="L38" s="81"/>
      <c r="M38" s="85"/>
    </row>
    <row r="39" spans="1:14" s="88" customFormat="1" ht="15.75">
      <c r="A39" s="38"/>
      <c r="B39" s="62"/>
      <c r="C39" s="38" t="s">
        <v>55</v>
      </c>
      <c r="D39" s="62" t="s">
        <v>42</v>
      </c>
      <c r="E39" s="85">
        <v>1.58</v>
      </c>
      <c r="F39" s="80">
        <f>F34*E39</f>
        <v>3.16</v>
      </c>
      <c r="G39" s="65"/>
      <c r="H39" s="81"/>
      <c r="I39" s="85"/>
      <c r="J39" s="83"/>
      <c r="K39" s="84"/>
      <c r="L39" s="81"/>
      <c r="M39" s="85"/>
    </row>
    <row r="40" spans="1:14" s="88" customFormat="1" ht="15.75">
      <c r="A40" s="38"/>
      <c r="B40" s="62"/>
      <c r="C40" s="38" t="s">
        <v>169</v>
      </c>
      <c r="D40" s="62" t="s">
        <v>45</v>
      </c>
      <c r="E40" s="86" t="s">
        <v>40</v>
      </c>
      <c r="F40" s="80">
        <f>4*F34</f>
        <v>8</v>
      </c>
      <c r="G40" s="65"/>
      <c r="H40" s="81"/>
      <c r="I40" s="85"/>
      <c r="J40" s="83"/>
      <c r="K40" s="84"/>
      <c r="L40" s="81"/>
      <c r="M40" s="85"/>
    </row>
    <row r="41" spans="1:14" s="88" customFormat="1" ht="70.5" customHeight="1">
      <c r="A41" s="38"/>
      <c r="B41" s="62"/>
      <c r="C41" s="161" t="s">
        <v>100</v>
      </c>
      <c r="D41" s="62" t="s">
        <v>45</v>
      </c>
      <c r="E41" s="86" t="s">
        <v>40</v>
      </c>
      <c r="F41" s="80">
        <v>1</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F34*E43</f>
        <v>3.82</v>
      </c>
      <c r="G43" s="149"/>
      <c r="H43" s="150"/>
      <c r="I43" s="95"/>
      <c r="J43" s="96"/>
      <c r="K43" s="151"/>
      <c r="L43" s="150"/>
      <c r="M43" s="95"/>
    </row>
    <row r="44" spans="1:14" s="53" customFormat="1" ht="15.75">
      <c r="A44" s="54">
        <v>6</v>
      </c>
      <c r="B44" s="55" t="s">
        <v>33</v>
      </c>
      <c r="C44" s="54" t="s">
        <v>50</v>
      </c>
      <c r="D44" s="55" t="s">
        <v>30</v>
      </c>
      <c r="E44" s="56"/>
      <c r="F44" s="57">
        <f>F10</f>
        <v>8.4</v>
      </c>
      <c r="G44" s="54"/>
      <c r="H44" s="58"/>
      <c r="I44" s="54"/>
      <c r="J44" s="58"/>
      <c r="K44" s="54"/>
      <c r="L44" s="58"/>
      <c r="M44" s="54"/>
    </row>
    <row r="45" spans="1:14" s="53" customFormat="1" ht="15.75">
      <c r="A45" s="46"/>
      <c r="B45" s="46"/>
      <c r="C45" s="46" t="s">
        <v>31</v>
      </c>
      <c r="D45" s="46" t="s">
        <v>32</v>
      </c>
      <c r="E45" s="59">
        <v>1.21</v>
      </c>
      <c r="F45" s="60">
        <f>F44*E45</f>
        <v>10.164</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101</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0.84*16</f>
        <v>13.44</v>
      </c>
      <c r="G10" s="40"/>
      <c r="H10" s="41"/>
      <c r="I10" s="40"/>
      <c r="J10" s="41"/>
      <c r="K10" s="44"/>
      <c r="L10" s="41"/>
      <c r="M10" s="40"/>
    </row>
    <row r="11" spans="1:22" s="53" customFormat="1" ht="15.75">
      <c r="A11" s="46"/>
      <c r="B11" s="46"/>
      <c r="C11" s="46" t="s">
        <v>31</v>
      </c>
      <c r="D11" s="46" t="s">
        <v>32</v>
      </c>
      <c r="E11" s="47">
        <v>3.88</v>
      </c>
      <c r="F11" s="48">
        <f>F10*E11</f>
        <v>52.147199999999998</v>
      </c>
      <c r="G11" s="47"/>
      <c r="H11" s="48"/>
      <c r="I11" s="76"/>
      <c r="J11" s="75"/>
      <c r="K11" s="76"/>
      <c r="L11" s="75"/>
      <c r="M11" s="47"/>
    </row>
    <row r="12" spans="1:22" s="67" customFormat="1" ht="31.5">
      <c r="A12" s="38">
        <v>2</v>
      </c>
      <c r="B12" s="38" t="s">
        <v>34</v>
      </c>
      <c r="C12" s="40" t="s">
        <v>51</v>
      </c>
      <c r="D12" s="62" t="s">
        <v>30</v>
      </c>
      <c r="E12" s="63"/>
      <c r="F12" s="64">
        <f>0.7*0.1*16</f>
        <v>1.1199999999999999</v>
      </c>
      <c r="G12" s="65"/>
      <c r="H12" s="66"/>
      <c r="I12" s="65"/>
      <c r="J12" s="66"/>
      <c r="K12" s="65"/>
      <c r="L12" s="66"/>
      <c r="M12" s="65"/>
    </row>
    <row r="13" spans="1:22" s="53" customFormat="1" ht="15.75">
      <c r="A13" s="54"/>
      <c r="B13" s="68"/>
      <c r="C13" s="54" t="s">
        <v>31</v>
      </c>
      <c r="D13" s="54" t="s">
        <v>32</v>
      </c>
      <c r="E13" s="56">
        <v>0.89</v>
      </c>
      <c r="F13" s="69">
        <f>F12*E13</f>
        <v>0.99679999999999991</v>
      </c>
      <c r="G13" s="70"/>
      <c r="H13" s="57"/>
      <c r="I13" s="71"/>
      <c r="J13" s="72"/>
      <c r="K13" s="71"/>
      <c r="L13" s="72"/>
      <c r="M13" s="70"/>
    </row>
    <row r="14" spans="1:22" s="53" customFormat="1" ht="15.75">
      <c r="A14" s="54"/>
      <c r="B14" s="55"/>
      <c r="C14" s="54" t="s">
        <v>35</v>
      </c>
      <c r="D14" s="55" t="s">
        <v>0</v>
      </c>
      <c r="E14" s="56">
        <v>0.37</v>
      </c>
      <c r="F14" s="69">
        <f>F12*E14</f>
        <v>0.41439999999999994</v>
      </c>
      <c r="G14" s="73"/>
      <c r="H14" s="72"/>
      <c r="I14" s="71"/>
      <c r="J14" s="72"/>
      <c r="K14" s="70"/>
      <c r="L14" s="57"/>
      <c r="M14" s="70"/>
    </row>
    <row r="15" spans="1:22" s="53" customFormat="1" ht="27.75">
      <c r="A15" s="54"/>
      <c r="B15" s="185" t="s">
        <v>167</v>
      </c>
      <c r="C15" s="54" t="s">
        <v>63</v>
      </c>
      <c r="D15" s="55" t="s">
        <v>30</v>
      </c>
      <c r="E15" s="56">
        <v>1.1499999999999999</v>
      </c>
      <c r="F15" s="69">
        <f>F12*E15</f>
        <v>1.2879999999999998</v>
      </c>
      <c r="G15" s="73"/>
      <c r="H15" s="72"/>
      <c r="I15" s="71"/>
      <c r="J15" s="57"/>
      <c r="K15" s="71"/>
      <c r="L15" s="72"/>
      <c r="M15" s="70"/>
    </row>
    <row r="16" spans="1:22" s="53" customFormat="1" ht="15.75">
      <c r="A16" s="46"/>
      <c r="B16" s="50"/>
      <c r="C16" s="46" t="s">
        <v>36</v>
      </c>
      <c r="D16" s="50" t="s">
        <v>0</v>
      </c>
      <c r="E16" s="59">
        <v>0.02</v>
      </c>
      <c r="F16" s="60">
        <f>F12*E16</f>
        <v>2.24E-2</v>
      </c>
      <c r="G16" s="51"/>
      <c r="H16" s="75"/>
      <c r="I16" s="47"/>
      <c r="J16" s="48"/>
      <c r="K16" s="76"/>
      <c r="L16" s="75"/>
      <c r="M16" s="47"/>
    </row>
    <row r="17" spans="1:13" s="62" customFormat="1" ht="47.25">
      <c r="A17" s="38">
        <v>3</v>
      </c>
      <c r="B17" s="38" t="s">
        <v>60</v>
      </c>
      <c r="C17" s="40" t="s">
        <v>61</v>
      </c>
      <c r="D17" s="62" t="s">
        <v>30</v>
      </c>
      <c r="E17" s="63"/>
      <c r="F17" s="64">
        <f>0.7*1.1*16</f>
        <v>12.32</v>
      </c>
      <c r="G17" s="65"/>
      <c r="H17" s="66"/>
      <c r="I17" s="65"/>
      <c r="J17" s="66"/>
      <c r="K17" s="65"/>
      <c r="L17" s="66"/>
      <c r="M17" s="65"/>
    </row>
    <row r="18" spans="1:13" s="55" customFormat="1" ht="15.75">
      <c r="A18" s="54"/>
      <c r="B18" s="54"/>
      <c r="C18" s="54" t="s">
        <v>31</v>
      </c>
      <c r="D18" s="54" t="s">
        <v>32</v>
      </c>
      <c r="E18" s="56">
        <v>6.66</v>
      </c>
      <c r="F18" s="69">
        <f>F17*E18</f>
        <v>82.051200000000009</v>
      </c>
      <c r="G18" s="70"/>
      <c r="H18" s="57"/>
      <c r="I18" s="71"/>
      <c r="J18" s="72"/>
      <c r="K18" s="71"/>
      <c r="L18" s="72"/>
      <c r="M18" s="70"/>
    </row>
    <row r="19" spans="1:13" s="55" customFormat="1" ht="15.75">
      <c r="A19" s="54"/>
      <c r="C19" s="54" t="s">
        <v>35</v>
      </c>
      <c r="D19" s="55" t="s">
        <v>0</v>
      </c>
      <c r="E19" s="56">
        <v>0.59</v>
      </c>
      <c r="F19" s="77">
        <f>F17*E19</f>
        <v>7.2687999999999997</v>
      </c>
      <c r="G19" s="73"/>
      <c r="H19" s="72"/>
      <c r="I19" s="71"/>
      <c r="J19" s="72"/>
      <c r="K19" s="70"/>
      <c r="L19" s="57"/>
      <c r="M19" s="70"/>
    </row>
    <row r="20" spans="1:13" s="55" customFormat="1" ht="15.75">
      <c r="A20" s="54"/>
      <c r="C20" s="54" t="s">
        <v>62</v>
      </c>
      <c r="D20" s="55" t="s">
        <v>30</v>
      </c>
      <c r="E20" s="56">
        <v>1.0149999999999999</v>
      </c>
      <c r="F20" s="69">
        <f>F17*E20</f>
        <v>12.504799999999999</v>
      </c>
      <c r="G20" s="73"/>
      <c r="H20" s="72"/>
      <c r="I20" s="70"/>
      <c r="J20" s="57"/>
      <c r="K20" s="71"/>
      <c r="L20" s="72"/>
      <c r="M20" s="70"/>
    </row>
    <row r="21" spans="1:13" s="55" customFormat="1" ht="15.75">
      <c r="A21" s="54"/>
      <c r="C21" s="54" t="s">
        <v>37</v>
      </c>
      <c r="D21" s="55" t="s">
        <v>38</v>
      </c>
      <c r="E21" s="56">
        <v>1.6</v>
      </c>
      <c r="F21" s="69">
        <f>F17*E21</f>
        <v>19.712000000000003</v>
      </c>
      <c r="G21" s="73"/>
      <c r="H21" s="72"/>
      <c r="I21" s="70"/>
      <c r="J21" s="57"/>
      <c r="K21" s="71"/>
      <c r="L21" s="72"/>
      <c r="M21" s="70"/>
    </row>
    <row r="22" spans="1:13" s="55" customFormat="1" ht="15.75">
      <c r="A22" s="54"/>
      <c r="C22" s="54" t="s">
        <v>39</v>
      </c>
      <c r="D22" s="55" t="s">
        <v>30</v>
      </c>
      <c r="E22" s="78">
        <v>1.83E-2</v>
      </c>
      <c r="F22" s="69">
        <f>F17*E22</f>
        <v>0.22545600000000002</v>
      </c>
      <c r="G22" s="73"/>
      <c r="H22" s="72"/>
      <c r="I22" s="70"/>
      <c r="J22" s="57"/>
      <c r="K22" s="71"/>
      <c r="L22" s="72"/>
      <c r="M22" s="70"/>
    </row>
    <row r="23" spans="1:13" s="58" customFormat="1" ht="15.75">
      <c r="A23" s="54"/>
      <c r="B23" s="55"/>
      <c r="C23" s="54" t="s">
        <v>41</v>
      </c>
      <c r="D23" s="55" t="s">
        <v>43</v>
      </c>
      <c r="E23" s="79" t="s">
        <v>40</v>
      </c>
      <c r="F23" s="77">
        <f>0.95*F17</f>
        <v>11.703999999999999</v>
      </c>
      <c r="G23" s="73"/>
      <c r="H23" s="72"/>
      <c r="I23" s="56"/>
      <c r="J23" s="57"/>
      <c r="K23" s="71"/>
      <c r="L23" s="72"/>
      <c r="M23" s="70"/>
    </row>
    <row r="24" spans="1:13" s="58" customFormat="1" ht="15.75">
      <c r="A24" s="46"/>
      <c r="B24" s="50"/>
      <c r="C24" s="46" t="s">
        <v>36</v>
      </c>
      <c r="D24" s="50" t="s">
        <v>0</v>
      </c>
      <c r="E24" s="59">
        <v>0.4</v>
      </c>
      <c r="F24" s="60">
        <f>F17*E24</f>
        <v>4.9280000000000008</v>
      </c>
      <c r="G24" s="51"/>
      <c r="H24" s="75"/>
      <c r="I24" s="47"/>
      <c r="J24" s="48"/>
      <c r="K24" s="76"/>
      <c r="L24" s="75"/>
      <c r="M24" s="47"/>
    </row>
    <row r="25" spans="1:13" s="41" customFormat="1" ht="15.75">
      <c r="A25" s="40">
        <v>4</v>
      </c>
      <c r="B25" s="41" t="s">
        <v>71</v>
      </c>
      <c r="C25" s="40" t="s">
        <v>79</v>
      </c>
      <c r="D25" s="41" t="s">
        <v>45</v>
      </c>
      <c r="E25" s="61"/>
      <c r="F25" s="146">
        <v>4</v>
      </c>
      <c r="G25" s="42"/>
      <c r="H25" s="147"/>
      <c r="I25" s="42"/>
      <c r="K25" s="89"/>
      <c r="L25" s="90"/>
      <c r="M25" s="42"/>
    </row>
    <row r="26" spans="1:13" s="62" customFormat="1" ht="15.75">
      <c r="A26" s="38"/>
      <c r="B26" s="38"/>
      <c r="C26" s="38" t="s">
        <v>44</v>
      </c>
      <c r="D26" s="38" t="s">
        <v>32</v>
      </c>
      <c r="E26" s="85">
        <v>8.07</v>
      </c>
      <c r="F26" s="80">
        <f>F25*E26</f>
        <v>32.28</v>
      </c>
      <c r="G26" s="85"/>
      <c r="H26" s="83"/>
      <c r="I26" s="84"/>
      <c r="J26" s="81"/>
      <c r="K26" s="84"/>
      <c r="L26" s="81"/>
      <c r="M26" s="85"/>
    </row>
    <row r="27" spans="1:13" s="62" customFormat="1" ht="15.75">
      <c r="A27" s="38"/>
      <c r="B27" s="152" t="s">
        <v>67</v>
      </c>
      <c r="C27" s="38" t="s">
        <v>54</v>
      </c>
      <c r="D27" s="62" t="s">
        <v>53</v>
      </c>
      <c r="E27" s="63">
        <v>1.085</v>
      </c>
      <c r="F27" s="80">
        <f>F25*E27</f>
        <v>4.34</v>
      </c>
      <c r="G27" s="65"/>
      <c r="H27" s="81"/>
      <c r="I27" s="85"/>
      <c r="J27" s="83"/>
      <c r="K27" s="84"/>
      <c r="L27" s="83"/>
      <c r="M27" s="85"/>
    </row>
    <row r="28" spans="1:13" s="88" customFormat="1" ht="31.5">
      <c r="A28" s="38"/>
      <c r="B28" s="62"/>
      <c r="C28" s="40" t="s">
        <v>168</v>
      </c>
      <c r="D28" s="62" t="s">
        <v>45</v>
      </c>
      <c r="E28" s="148" t="s">
        <v>40</v>
      </c>
      <c r="F28" s="80">
        <f>3*F25</f>
        <v>12</v>
      </c>
      <c r="G28" s="65"/>
      <c r="H28" s="81"/>
      <c r="I28" s="85"/>
      <c r="J28" s="83"/>
      <c r="K28" s="84"/>
      <c r="L28" s="81"/>
      <c r="M28" s="85"/>
    </row>
    <row r="29" spans="1:13" s="88" customFormat="1" ht="15.75">
      <c r="A29" s="38"/>
      <c r="B29" s="62"/>
      <c r="C29" s="40" t="s">
        <v>70</v>
      </c>
      <c r="D29" s="62" t="s">
        <v>45</v>
      </c>
      <c r="E29" s="148" t="s">
        <v>40</v>
      </c>
      <c r="F29" s="80">
        <f>F28</f>
        <v>12</v>
      </c>
      <c r="G29" s="65"/>
      <c r="H29" s="81"/>
      <c r="I29" s="85"/>
      <c r="J29" s="83"/>
      <c r="K29" s="84"/>
      <c r="L29" s="81"/>
      <c r="M29" s="85"/>
    </row>
    <row r="30" spans="1:13" s="88" customFormat="1" ht="15.75">
      <c r="A30" s="38"/>
      <c r="B30" s="62"/>
      <c r="C30" s="38" t="s">
        <v>55</v>
      </c>
      <c r="D30" s="62" t="s">
        <v>42</v>
      </c>
      <c r="E30" s="85">
        <v>3.23</v>
      </c>
      <c r="F30" s="80">
        <f>F25*E30</f>
        <v>12.92</v>
      </c>
      <c r="G30" s="65"/>
      <c r="H30" s="81"/>
      <c r="I30" s="85"/>
      <c r="J30" s="83"/>
      <c r="K30" s="84"/>
      <c r="L30" s="81"/>
      <c r="M30" s="85"/>
    </row>
    <row r="31" spans="1:13" s="88" customFormat="1" ht="15.75">
      <c r="A31" s="38"/>
      <c r="B31" s="62"/>
      <c r="C31" s="38" t="s">
        <v>169</v>
      </c>
      <c r="D31" s="62" t="s">
        <v>45</v>
      </c>
      <c r="E31" s="86" t="s">
        <v>40</v>
      </c>
      <c r="F31" s="80">
        <f>6*F25</f>
        <v>24</v>
      </c>
      <c r="G31" s="65"/>
      <c r="H31" s="81"/>
      <c r="I31" s="85"/>
      <c r="J31" s="83"/>
      <c r="K31" s="84"/>
      <c r="L31" s="81"/>
      <c r="M31" s="85"/>
    </row>
    <row r="32" spans="1:13" s="88" customFormat="1" ht="70.5" customHeight="1">
      <c r="A32" s="38"/>
      <c r="B32" s="62"/>
      <c r="C32" s="161" t="s">
        <v>96</v>
      </c>
      <c r="D32" s="62" t="s">
        <v>45</v>
      </c>
      <c r="E32" s="86" t="s">
        <v>40</v>
      </c>
      <c r="F32" s="80">
        <v>3</v>
      </c>
      <c r="G32" s="65"/>
      <c r="H32" s="81"/>
      <c r="I32" s="85"/>
      <c r="J32" s="83"/>
      <c r="K32" s="84"/>
      <c r="L32" s="81"/>
      <c r="M32" s="85"/>
    </row>
    <row r="33" spans="1:14" s="88" customFormat="1" ht="70.5" customHeight="1">
      <c r="A33" s="38"/>
      <c r="B33" s="62"/>
      <c r="C33" s="161" t="s">
        <v>102</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16.8</v>
      </c>
      <c r="G34" s="149"/>
      <c r="H34" s="150"/>
      <c r="I34" s="95"/>
      <c r="J34" s="96"/>
      <c r="K34" s="151"/>
      <c r="L34" s="150"/>
      <c r="M34" s="95"/>
    </row>
    <row r="35" spans="1:14" s="41" customFormat="1" ht="15.75">
      <c r="A35" s="40">
        <v>5</v>
      </c>
      <c r="B35" s="41" t="s">
        <v>52</v>
      </c>
      <c r="C35" s="40" t="s">
        <v>56</v>
      </c>
      <c r="D35" s="41" t="s">
        <v>45</v>
      </c>
      <c r="E35" s="61"/>
      <c r="F35" s="146">
        <v>2</v>
      </c>
      <c r="G35" s="42"/>
      <c r="H35" s="147"/>
      <c r="I35" s="42"/>
      <c r="K35" s="89"/>
      <c r="L35" s="90"/>
      <c r="M35" s="42"/>
    </row>
    <row r="36" spans="1:14" s="62" customFormat="1" ht="15.75">
      <c r="A36" s="38"/>
      <c r="B36" s="38"/>
      <c r="C36" s="38" t="s">
        <v>44</v>
      </c>
      <c r="D36" s="38" t="s">
        <v>32</v>
      </c>
      <c r="E36" s="85">
        <v>5.59</v>
      </c>
      <c r="F36" s="80">
        <f>F35*E36</f>
        <v>11.18</v>
      </c>
      <c r="G36" s="85"/>
      <c r="H36" s="83"/>
      <c r="I36" s="84"/>
      <c r="J36" s="81"/>
      <c r="K36" s="84"/>
      <c r="L36" s="81"/>
      <c r="M36" s="85"/>
    </row>
    <row r="37" spans="1:14" s="62" customFormat="1" ht="15.75">
      <c r="A37" s="38"/>
      <c r="B37" s="152" t="s">
        <v>67</v>
      </c>
      <c r="C37" s="38" t="s">
        <v>54</v>
      </c>
      <c r="D37" s="62" t="s">
        <v>53</v>
      </c>
      <c r="E37" s="63">
        <v>0.74399999999999999</v>
      </c>
      <c r="F37" s="80">
        <f>F35*E37</f>
        <v>1.488</v>
      </c>
      <c r="G37" s="65"/>
      <c r="H37" s="81"/>
      <c r="I37" s="85"/>
      <c r="J37" s="83"/>
      <c r="K37" s="84"/>
      <c r="L37" s="83"/>
      <c r="M37" s="85"/>
    </row>
    <row r="38" spans="1:14" s="88" customFormat="1" ht="31.5">
      <c r="A38" s="38"/>
      <c r="B38" s="62"/>
      <c r="C38" s="40" t="s">
        <v>168</v>
      </c>
      <c r="D38" s="62" t="s">
        <v>45</v>
      </c>
      <c r="E38" s="148" t="s">
        <v>40</v>
      </c>
      <c r="F38" s="80">
        <f>2*F35</f>
        <v>4</v>
      </c>
      <c r="G38" s="65"/>
      <c r="H38" s="81"/>
      <c r="I38" s="85"/>
      <c r="J38" s="83"/>
      <c r="K38" s="84"/>
      <c r="L38" s="81"/>
      <c r="M38" s="85"/>
    </row>
    <row r="39" spans="1:14" s="88" customFormat="1" ht="15.75">
      <c r="A39" s="38"/>
      <c r="B39" s="62"/>
      <c r="C39" s="40" t="s">
        <v>70</v>
      </c>
      <c r="D39" s="62" t="s">
        <v>45</v>
      </c>
      <c r="E39" s="148" t="s">
        <v>40</v>
      </c>
      <c r="F39" s="80">
        <f>F38</f>
        <v>4</v>
      </c>
      <c r="G39" s="65"/>
      <c r="H39" s="81"/>
      <c r="I39" s="85"/>
      <c r="J39" s="83"/>
      <c r="K39" s="84"/>
      <c r="L39" s="81"/>
      <c r="M39" s="85"/>
    </row>
    <row r="40" spans="1:14" s="88" customFormat="1" ht="15.75">
      <c r="A40" s="38"/>
      <c r="B40" s="62"/>
      <c r="C40" s="38" t="s">
        <v>55</v>
      </c>
      <c r="D40" s="62" t="s">
        <v>42</v>
      </c>
      <c r="E40" s="85">
        <v>1.58</v>
      </c>
      <c r="F40" s="80">
        <f>F35*E40</f>
        <v>3.16</v>
      </c>
      <c r="G40" s="65"/>
      <c r="H40" s="81"/>
      <c r="I40" s="85"/>
      <c r="J40" s="83"/>
      <c r="K40" s="84"/>
      <c r="L40" s="81"/>
      <c r="M40" s="85"/>
    </row>
    <row r="41" spans="1:14" s="88" customFormat="1" ht="15.75">
      <c r="A41" s="38"/>
      <c r="B41" s="62"/>
      <c r="C41" s="38" t="s">
        <v>169</v>
      </c>
      <c r="D41" s="62" t="s">
        <v>45</v>
      </c>
      <c r="E41" s="86" t="s">
        <v>40</v>
      </c>
      <c r="F41" s="80">
        <f>4*F35</f>
        <v>8</v>
      </c>
      <c r="G41" s="65"/>
      <c r="H41" s="81"/>
      <c r="I41" s="85"/>
      <c r="J41" s="83"/>
      <c r="K41" s="84"/>
      <c r="L41" s="81"/>
      <c r="M41" s="85"/>
    </row>
    <row r="42" spans="1:14" s="88" customFormat="1" ht="67.5">
      <c r="A42" s="38"/>
      <c r="B42" s="62"/>
      <c r="C42" s="161" t="s">
        <v>97</v>
      </c>
      <c r="D42" s="62" t="s">
        <v>45</v>
      </c>
      <c r="E42" s="86" t="s">
        <v>40</v>
      </c>
      <c r="F42" s="80">
        <v>2</v>
      </c>
      <c r="G42" s="65"/>
      <c r="H42" s="81"/>
      <c r="I42" s="85"/>
      <c r="J42" s="83"/>
      <c r="K42" s="84"/>
      <c r="L42" s="81"/>
      <c r="M42" s="85"/>
    </row>
    <row r="43" spans="1:14" s="88" customFormat="1" ht="15.75">
      <c r="A43" s="91"/>
      <c r="B43" s="92"/>
      <c r="C43" s="91" t="s">
        <v>36</v>
      </c>
      <c r="D43" s="92" t="s">
        <v>0</v>
      </c>
      <c r="E43" s="93">
        <v>1.91</v>
      </c>
      <c r="F43" s="94">
        <f>F35*E43</f>
        <v>3.82</v>
      </c>
      <c r="G43" s="149"/>
      <c r="H43" s="150"/>
      <c r="I43" s="95"/>
      <c r="J43" s="96"/>
      <c r="K43" s="151"/>
      <c r="L43" s="150"/>
      <c r="M43" s="95"/>
    </row>
    <row r="44" spans="1:14" s="53" customFormat="1" ht="15.75">
      <c r="A44" s="54">
        <v>6</v>
      </c>
      <c r="B44" s="55" t="s">
        <v>33</v>
      </c>
      <c r="C44" s="54" t="s">
        <v>50</v>
      </c>
      <c r="D44" s="55" t="s">
        <v>30</v>
      </c>
      <c r="E44" s="56"/>
      <c r="F44" s="57">
        <f>F10</f>
        <v>13.44</v>
      </c>
      <c r="G44" s="54"/>
      <c r="H44" s="58"/>
      <c r="I44" s="54"/>
      <c r="J44" s="58"/>
      <c r="K44" s="54"/>
      <c r="L44" s="58"/>
      <c r="M44" s="54"/>
    </row>
    <row r="45" spans="1:14" s="53" customFormat="1" ht="15.75">
      <c r="A45" s="46"/>
      <c r="B45" s="46"/>
      <c r="C45" s="46" t="s">
        <v>31</v>
      </c>
      <c r="D45" s="46" t="s">
        <v>32</v>
      </c>
      <c r="E45" s="59">
        <v>1.21</v>
      </c>
      <c r="F45" s="60">
        <f>F44*E45</f>
        <v>16.2624</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103</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0.84*11</f>
        <v>9.24</v>
      </c>
      <c r="G10" s="40"/>
      <c r="H10" s="41"/>
      <c r="I10" s="40"/>
      <c r="J10" s="41"/>
      <c r="K10" s="44"/>
      <c r="L10" s="41"/>
      <c r="M10" s="40"/>
    </row>
    <row r="11" spans="1:22" s="53" customFormat="1" ht="15.75">
      <c r="A11" s="46"/>
      <c r="B11" s="46"/>
      <c r="C11" s="46" t="s">
        <v>31</v>
      </c>
      <c r="D11" s="46" t="s">
        <v>32</v>
      </c>
      <c r="E11" s="47">
        <v>3.88</v>
      </c>
      <c r="F11" s="48">
        <f>F10*E11</f>
        <v>35.851199999999999</v>
      </c>
      <c r="G11" s="47"/>
      <c r="H11" s="48"/>
      <c r="I11" s="76"/>
      <c r="J11" s="75"/>
      <c r="K11" s="76"/>
      <c r="L11" s="75"/>
      <c r="M11" s="47"/>
    </row>
    <row r="12" spans="1:22" s="67" customFormat="1" ht="31.5">
      <c r="A12" s="38">
        <v>2</v>
      </c>
      <c r="B12" s="38" t="s">
        <v>34</v>
      </c>
      <c r="C12" s="40" t="s">
        <v>51</v>
      </c>
      <c r="D12" s="62" t="s">
        <v>30</v>
      </c>
      <c r="E12" s="63"/>
      <c r="F12" s="64">
        <f>0.7*0.1*11</f>
        <v>0.76999999999999991</v>
      </c>
      <c r="G12" s="65"/>
      <c r="H12" s="66"/>
      <c r="I12" s="65"/>
      <c r="J12" s="66"/>
      <c r="K12" s="65"/>
      <c r="L12" s="66"/>
      <c r="M12" s="65"/>
    </row>
    <row r="13" spans="1:22" s="53" customFormat="1" ht="15.75">
      <c r="A13" s="54"/>
      <c r="B13" s="68"/>
      <c r="C13" s="54" t="s">
        <v>31</v>
      </c>
      <c r="D13" s="54" t="s">
        <v>32</v>
      </c>
      <c r="E13" s="56">
        <v>0.89</v>
      </c>
      <c r="F13" s="69">
        <f>F12*E13</f>
        <v>0.68529999999999991</v>
      </c>
      <c r="G13" s="70"/>
      <c r="H13" s="57"/>
      <c r="I13" s="71"/>
      <c r="J13" s="72"/>
      <c r="K13" s="71"/>
      <c r="L13" s="72"/>
      <c r="M13" s="70"/>
    </row>
    <row r="14" spans="1:22" s="53" customFormat="1" ht="15.75">
      <c r="A14" s="54"/>
      <c r="B14" s="55"/>
      <c r="C14" s="54" t="s">
        <v>35</v>
      </c>
      <c r="D14" s="55" t="s">
        <v>0</v>
      </c>
      <c r="E14" s="56">
        <v>0.37</v>
      </c>
      <c r="F14" s="69">
        <f>F12*E14</f>
        <v>0.28489999999999999</v>
      </c>
      <c r="G14" s="73"/>
      <c r="H14" s="72"/>
      <c r="I14" s="71"/>
      <c r="J14" s="72"/>
      <c r="K14" s="70"/>
      <c r="L14" s="57"/>
      <c r="M14" s="70"/>
    </row>
    <row r="15" spans="1:22" s="53" customFormat="1" ht="27.75">
      <c r="A15" s="54"/>
      <c r="B15" s="185" t="s">
        <v>167</v>
      </c>
      <c r="C15" s="54" t="s">
        <v>63</v>
      </c>
      <c r="D15" s="55" t="s">
        <v>30</v>
      </c>
      <c r="E15" s="56">
        <v>1.1499999999999999</v>
      </c>
      <c r="F15" s="69">
        <f>F12*E15</f>
        <v>0.88549999999999984</v>
      </c>
      <c r="G15" s="73"/>
      <c r="H15" s="72"/>
      <c r="I15" s="71"/>
      <c r="J15" s="57"/>
      <c r="K15" s="71"/>
      <c r="L15" s="72"/>
      <c r="M15" s="70"/>
    </row>
    <row r="16" spans="1:22" s="53" customFormat="1" ht="15.75">
      <c r="A16" s="46"/>
      <c r="B16" s="50"/>
      <c r="C16" s="46" t="s">
        <v>36</v>
      </c>
      <c r="D16" s="50" t="s">
        <v>0</v>
      </c>
      <c r="E16" s="59">
        <v>0.02</v>
      </c>
      <c r="F16" s="60">
        <f>F12*E16</f>
        <v>1.5399999999999999E-2</v>
      </c>
      <c r="G16" s="51"/>
      <c r="H16" s="75"/>
      <c r="I16" s="47"/>
      <c r="J16" s="48"/>
      <c r="K16" s="76"/>
      <c r="L16" s="75"/>
      <c r="M16" s="47"/>
    </row>
    <row r="17" spans="1:13" s="62" customFormat="1" ht="47.25">
      <c r="A17" s="38">
        <v>3</v>
      </c>
      <c r="B17" s="38" t="s">
        <v>60</v>
      </c>
      <c r="C17" s="40" t="s">
        <v>61</v>
      </c>
      <c r="D17" s="62" t="s">
        <v>30</v>
      </c>
      <c r="E17" s="63"/>
      <c r="F17" s="64">
        <f>0.7*1.1*11</f>
        <v>8.4700000000000006</v>
      </c>
      <c r="G17" s="65"/>
      <c r="H17" s="66"/>
      <c r="I17" s="65"/>
      <c r="J17" s="66"/>
      <c r="K17" s="65"/>
      <c r="L17" s="66"/>
      <c r="M17" s="65"/>
    </row>
    <row r="18" spans="1:13" s="55" customFormat="1" ht="15.75">
      <c r="A18" s="54"/>
      <c r="B18" s="54"/>
      <c r="C18" s="54" t="s">
        <v>31</v>
      </c>
      <c r="D18" s="54" t="s">
        <v>32</v>
      </c>
      <c r="E18" s="56">
        <v>6.66</v>
      </c>
      <c r="F18" s="69">
        <f>F17*E18</f>
        <v>56.410200000000003</v>
      </c>
      <c r="G18" s="70"/>
      <c r="H18" s="57"/>
      <c r="I18" s="71"/>
      <c r="J18" s="72"/>
      <c r="K18" s="71"/>
      <c r="L18" s="72"/>
      <c r="M18" s="70"/>
    </row>
    <row r="19" spans="1:13" s="55" customFormat="1" ht="15.75">
      <c r="A19" s="54"/>
      <c r="C19" s="54" t="s">
        <v>35</v>
      </c>
      <c r="D19" s="55" t="s">
        <v>0</v>
      </c>
      <c r="E19" s="56">
        <v>0.59</v>
      </c>
      <c r="F19" s="77">
        <f>F17*E19</f>
        <v>4.9973000000000001</v>
      </c>
      <c r="G19" s="73"/>
      <c r="H19" s="72"/>
      <c r="I19" s="71"/>
      <c r="J19" s="72"/>
      <c r="K19" s="70"/>
      <c r="L19" s="57"/>
      <c r="M19" s="70"/>
    </row>
    <row r="20" spans="1:13" s="55" customFormat="1" ht="15.75">
      <c r="A20" s="54"/>
      <c r="C20" s="54" t="s">
        <v>62</v>
      </c>
      <c r="D20" s="55" t="s">
        <v>30</v>
      </c>
      <c r="E20" s="56">
        <v>1.0149999999999999</v>
      </c>
      <c r="F20" s="69">
        <f>F17*E20</f>
        <v>8.5970499999999994</v>
      </c>
      <c r="G20" s="73"/>
      <c r="H20" s="72"/>
      <c r="I20" s="70"/>
      <c r="J20" s="57"/>
      <c r="K20" s="71"/>
      <c r="L20" s="72"/>
      <c r="M20" s="70"/>
    </row>
    <row r="21" spans="1:13" s="55" customFormat="1" ht="15.75">
      <c r="A21" s="54"/>
      <c r="C21" s="54" t="s">
        <v>37</v>
      </c>
      <c r="D21" s="55" t="s">
        <v>38</v>
      </c>
      <c r="E21" s="56">
        <v>1.6</v>
      </c>
      <c r="F21" s="69">
        <f>F17*E21</f>
        <v>13.552000000000001</v>
      </c>
      <c r="G21" s="73"/>
      <c r="H21" s="72"/>
      <c r="I21" s="70"/>
      <c r="J21" s="57"/>
      <c r="K21" s="71"/>
      <c r="L21" s="72"/>
      <c r="M21" s="70"/>
    </row>
    <row r="22" spans="1:13" s="55" customFormat="1" ht="15.75">
      <c r="A22" s="54"/>
      <c r="C22" s="54" t="s">
        <v>39</v>
      </c>
      <c r="D22" s="55" t="s">
        <v>30</v>
      </c>
      <c r="E22" s="78">
        <v>1.83E-2</v>
      </c>
      <c r="F22" s="69">
        <f>F17*E22</f>
        <v>0.15500100000000003</v>
      </c>
      <c r="G22" s="73"/>
      <c r="H22" s="72"/>
      <c r="I22" s="70"/>
      <c r="J22" s="57"/>
      <c r="K22" s="71"/>
      <c r="L22" s="72"/>
      <c r="M22" s="70"/>
    </row>
    <row r="23" spans="1:13" s="58" customFormat="1" ht="15.75">
      <c r="A23" s="54"/>
      <c r="B23" s="55"/>
      <c r="C23" s="54" t="s">
        <v>41</v>
      </c>
      <c r="D23" s="55" t="s">
        <v>43</v>
      </c>
      <c r="E23" s="79" t="s">
        <v>40</v>
      </c>
      <c r="F23" s="77">
        <f>0.95*F17</f>
        <v>8.0465</v>
      </c>
      <c r="G23" s="73"/>
      <c r="H23" s="72"/>
      <c r="I23" s="56"/>
      <c r="J23" s="57"/>
      <c r="K23" s="71"/>
      <c r="L23" s="72"/>
      <c r="M23" s="70"/>
    </row>
    <row r="24" spans="1:13" s="58" customFormat="1" ht="15.75">
      <c r="A24" s="46"/>
      <c r="B24" s="50"/>
      <c r="C24" s="46" t="s">
        <v>36</v>
      </c>
      <c r="D24" s="50" t="s">
        <v>0</v>
      </c>
      <c r="E24" s="59">
        <v>0.4</v>
      </c>
      <c r="F24" s="60">
        <f>F17*E24</f>
        <v>3.3880000000000003</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104</v>
      </c>
      <c r="D32" s="62" t="s">
        <v>45</v>
      </c>
      <c r="E32" s="86" t="s">
        <v>40</v>
      </c>
      <c r="F32" s="80">
        <v>2</v>
      </c>
      <c r="G32" s="65"/>
      <c r="H32" s="81"/>
      <c r="I32" s="85"/>
      <c r="J32" s="83"/>
      <c r="K32" s="84"/>
      <c r="L32" s="81"/>
      <c r="M32" s="85"/>
    </row>
    <row r="33" spans="1:14" s="88" customFormat="1" ht="70.5" customHeight="1">
      <c r="A33" s="38"/>
      <c r="B33" s="62"/>
      <c r="C33" s="161" t="s">
        <v>102</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4"/>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2</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9.24</v>
      </c>
      <c r="G44" s="54"/>
      <c r="H44" s="58"/>
      <c r="I44" s="54"/>
      <c r="J44" s="58"/>
      <c r="K44" s="54"/>
      <c r="L44" s="58"/>
      <c r="M44" s="54"/>
    </row>
    <row r="45" spans="1:14" s="53" customFormat="1" ht="15.75">
      <c r="A45" s="46"/>
      <c r="B45" s="46"/>
      <c r="C45" s="46" t="s">
        <v>31</v>
      </c>
      <c r="D45" s="46" t="s">
        <v>32</v>
      </c>
      <c r="E45" s="59">
        <v>1.21</v>
      </c>
      <c r="F45" s="60">
        <f>F44*E45</f>
        <v>11.180400000000001</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0.85546875" style="4" customWidth="1"/>
    <col min="3" max="3" width="37.7109375" style="4" customWidth="1"/>
    <col min="4" max="4" width="8.5703125" style="4" customWidth="1"/>
    <col min="5" max="5" width="9.57031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105</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ht="16.5" customHeight="1">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0.84*7</f>
        <v>5.88</v>
      </c>
      <c r="G10" s="40"/>
      <c r="H10" s="41"/>
      <c r="I10" s="40"/>
      <c r="J10" s="41"/>
      <c r="K10" s="44"/>
      <c r="L10" s="41"/>
      <c r="M10" s="40"/>
    </row>
    <row r="11" spans="1:22" s="53" customFormat="1" ht="15.75">
      <c r="A11" s="46"/>
      <c r="B11" s="46"/>
      <c r="C11" s="46" t="s">
        <v>31</v>
      </c>
      <c r="D11" s="46" t="s">
        <v>32</v>
      </c>
      <c r="E11" s="47">
        <v>3.88</v>
      </c>
      <c r="F11" s="48">
        <f>F10*E11</f>
        <v>22.814399999999999</v>
      </c>
      <c r="G11" s="47"/>
      <c r="H11" s="48"/>
      <c r="I11" s="76"/>
      <c r="J11" s="75"/>
      <c r="K11" s="76"/>
      <c r="L11" s="75"/>
      <c r="M11" s="47"/>
    </row>
    <row r="12" spans="1:22" s="67" customFormat="1" ht="31.5">
      <c r="A12" s="38">
        <v>2</v>
      </c>
      <c r="B12" s="38" t="s">
        <v>34</v>
      </c>
      <c r="C12" s="40" t="s">
        <v>51</v>
      </c>
      <c r="D12" s="62" t="s">
        <v>30</v>
      </c>
      <c r="E12" s="63"/>
      <c r="F12" s="64">
        <f>0.7*0.1*7</f>
        <v>0.48999999999999994</v>
      </c>
      <c r="G12" s="65"/>
      <c r="H12" s="66"/>
      <c r="I12" s="65"/>
      <c r="J12" s="66"/>
      <c r="K12" s="65"/>
      <c r="L12" s="66"/>
      <c r="M12" s="65"/>
    </row>
    <row r="13" spans="1:22" s="53" customFormat="1" ht="15.75">
      <c r="A13" s="54"/>
      <c r="B13" s="68"/>
      <c r="C13" s="54" t="s">
        <v>31</v>
      </c>
      <c r="D13" s="54" t="s">
        <v>32</v>
      </c>
      <c r="E13" s="56">
        <v>0.89</v>
      </c>
      <c r="F13" s="69">
        <f>F12*E13</f>
        <v>0.43609999999999993</v>
      </c>
      <c r="G13" s="70"/>
      <c r="H13" s="57"/>
      <c r="I13" s="71"/>
      <c r="J13" s="72"/>
      <c r="K13" s="71"/>
      <c r="L13" s="72"/>
      <c r="M13" s="70"/>
    </row>
    <row r="14" spans="1:22" s="53" customFormat="1" ht="15.75">
      <c r="A14" s="54"/>
      <c r="B14" s="55"/>
      <c r="C14" s="54" t="s">
        <v>35</v>
      </c>
      <c r="D14" s="55" t="s">
        <v>0</v>
      </c>
      <c r="E14" s="56">
        <v>0.37</v>
      </c>
      <c r="F14" s="69">
        <f>F12*E14</f>
        <v>0.18129999999999996</v>
      </c>
      <c r="G14" s="73"/>
      <c r="H14" s="72"/>
      <c r="I14" s="71"/>
      <c r="J14" s="72"/>
      <c r="K14" s="70"/>
      <c r="L14" s="57"/>
      <c r="M14" s="70"/>
    </row>
    <row r="15" spans="1:22" s="53" customFormat="1" ht="27.75">
      <c r="A15" s="54"/>
      <c r="B15" s="185" t="s">
        <v>167</v>
      </c>
      <c r="C15" s="54" t="s">
        <v>63</v>
      </c>
      <c r="D15" s="55" t="s">
        <v>30</v>
      </c>
      <c r="E15" s="56">
        <v>1.1499999999999999</v>
      </c>
      <c r="F15" s="69">
        <f>F12*E15</f>
        <v>0.56349999999999989</v>
      </c>
      <c r="G15" s="73"/>
      <c r="H15" s="72"/>
      <c r="I15" s="71"/>
      <c r="J15" s="57"/>
      <c r="K15" s="71"/>
      <c r="L15" s="72"/>
      <c r="M15" s="70"/>
    </row>
    <row r="16" spans="1:22" s="53" customFormat="1" ht="15.75">
      <c r="A16" s="46"/>
      <c r="B16" s="50"/>
      <c r="C16" s="46" t="s">
        <v>36</v>
      </c>
      <c r="D16" s="50" t="s">
        <v>0</v>
      </c>
      <c r="E16" s="59">
        <v>0.02</v>
      </c>
      <c r="F16" s="60">
        <f>F12*E16</f>
        <v>9.7999999999999997E-3</v>
      </c>
      <c r="G16" s="51"/>
      <c r="H16" s="75"/>
      <c r="I16" s="47"/>
      <c r="J16" s="48"/>
      <c r="K16" s="76"/>
      <c r="L16" s="75"/>
      <c r="M16" s="47"/>
    </row>
    <row r="17" spans="1:13" s="62" customFormat="1" ht="47.25">
      <c r="A17" s="38">
        <v>3</v>
      </c>
      <c r="B17" s="38" t="s">
        <v>60</v>
      </c>
      <c r="C17" s="40" t="s">
        <v>61</v>
      </c>
      <c r="D17" s="62" t="s">
        <v>30</v>
      </c>
      <c r="E17" s="63"/>
      <c r="F17" s="64">
        <f>0.7*1.1*7</f>
        <v>5.3900000000000006</v>
      </c>
      <c r="G17" s="65"/>
      <c r="H17" s="66"/>
      <c r="I17" s="65"/>
      <c r="J17" s="66"/>
      <c r="K17" s="65"/>
      <c r="L17" s="66"/>
      <c r="M17" s="65"/>
    </row>
    <row r="18" spans="1:13" s="55" customFormat="1" ht="15.75">
      <c r="A18" s="54"/>
      <c r="B18" s="54"/>
      <c r="C18" s="54" t="s">
        <v>31</v>
      </c>
      <c r="D18" s="54" t="s">
        <v>32</v>
      </c>
      <c r="E18" s="56">
        <v>6.66</v>
      </c>
      <c r="F18" s="69">
        <f>F17*E18</f>
        <v>35.897400000000005</v>
      </c>
      <c r="G18" s="70"/>
      <c r="H18" s="57"/>
      <c r="I18" s="71"/>
      <c r="J18" s="72"/>
      <c r="K18" s="71"/>
      <c r="L18" s="72"/>
      <c r="M18" s="70"/>
    </row>
    <row r="19" spans="1:13" s="55" customFormat="1" ht="15.75">
      <c r="A19" s="54"/>
      <c r="C19" s="54" t="s">
        <v>35</v>
      </c>
      <c r="D19" s="55" t="s">
        <v>0</v>
      </c>
      <c r="E19" s="56">
        <v>0.59</v>
      </c>
      <c r="F19" s="77">
        <f>F17*E19</f>
        <v>3.1801000000000004</v>
      </c>
      <c r="G19" s="73"/>
      <c r="H19" s="72"/>
      <c r="I19" s="71"/>
      <c r="J19" s="72"/>
      <c r="K19" s="70"/>
      <c r="L19" s="57"/>
      <c r="M19" s="70"/>
    </row>
    <row r="20" spans="1:13" s="55" customFormat="1" ht="15.75">
      <c r="A20" s="54"/>
      <c r="C20" s="54" t="s">
        <v>62</v>
      </c>
      <c r="D20" s="55" t="s">
        <v>30</v>
      </c>
      <c r="E20" s="56">
        <v>1.0149999999999999</v>
      </c>
      <c r="F20" s="69">
        <f>F17*E20</f>
        <v>5.4708500000000004</v>
      </c>
      <c r="G20" s="73"/>
      <c r="H20" s="72"/>
      <c r="I20" s="70"/>
      <c r="J20" s="57"/>
      <c r="K20" s="71"/>
      <c r="L20" s="72"/>
      <c r="M20" s="70"/>
    </row>
    <row r="21" spans="1:13" s="55" customFormat="1" ht="15.75">
      <c r="A21" s="54"/>
      <c r="C21" s="54" t="s">
        <v>37</v>
      </c>
      <c r="D21" s="55" t="s">
        <v>38</v>
      </c>
      <c r="E21" s="56">
        <v>1.6</v>
      </c>
      <c r="F21" s="69">
        <f>F17*E21</f>
        <v>8.6240000000000006</v>
      </c>
      <c r="G21" s="73"/>
      <c r="H21" s="72"/>
      <c r="I21" s="70"/>
      <c r="J21" s="57"/>
      <c r="K21" s="71"/>
      <c r="L21" s="72"/>
      <c r="M21" s="70"/>
    </row>
    <row r="22" spans="1:13" s="55" customFormat="1" ht="15.75">
      <c r="A22" s="54"/>
      <c r="C22" s="54" t="s">
        <v>39</v>
      </c>
      <c r="D22" s="55" t="s">
        <v>30</v>
      </c>
      <c r="E22" s="78">
        <v>1.83E-2</v>
      </c>
      <c r="F22" s="69">
        <f>F17*E22</f>
        <v>9.8637000000000016E-2</v>
      </c>
      <c r="G22" s="73"/>
      <c r="H22" s="72"/>
      <c r="I22" s="70"/>
      <c r="J22" s="57"/>
      <c r="K22" s="71"/>
      <c r="L22" s="72"/>
      <c r="M22" s="70"/>
    </row>
    <row r="23" spans="1:13" s="58" customFormat="1" ht="15.75">
      <c r="A23" s="54"/>
      <c r="B23" s="55"/>
      <c r="C23" s="54" t="s">
        <v>41</v>
      </c>
      <c r="D23" s="55" t="s">
        <v>43</v>
      </c>
      <c r="E23" s="79" t="s">
        <v>40</v>
      </c>
      <c r="F23" s="77">
        <f>0.95*F17</f>
        <v>5.1205000000000007</v>
      </c>
      <c r="G23" s="73"/>
      <c r="H23" s="72"/>
      <c r="I23" s="56"/>
      <c r="J23" s="57"/>
      <c r="K23" s="71"/>
      <c r="L23" s="72"/>
      <c r="M23" s="70"/>
    </row>
    <row r="24" spans="1:13" s="58" customFormat="1" ht="15.75">
      <c r="A24" s="46"/>
      <c r="B24" s="50"/>
      <c r="C24" s="46" t="s">
        <v>36</v>
      </c>
      <c r="D24" s="50" t="s">
        <v>0</v>
      </c>
      <c r="E24" s="59">
        <v>0.4</v>
      </c>
      <c r="F24" s="60">
        <f>F17*E24</f>
        <v>2.1560000000000001</v>
      </c>
      <c r="G24" s="51"/>
      <c r="H24" s="75"/>
      <c r="I24" s="47"/>
      <c r="J24" s="48"/>
      <c r="K24" s="76"/>
      <c r="L24" s="75"/>
      <c r="M24" s="47"/>
    </row>
    <row r="25" spans="1:13" s="41" customFormat="1" ht="15.75">
      <c r="A25" s="40">
        <v>4</v>
      </c>
      <c r="B25" s="41" t="s">
        <v>71</v>
      </c>
      <c r="C25" s="40" t="s">
        <v>79</v>
      </c>
      <c r="D25" s="41" t="s">
        <v>45</v>
      </c>
      <c r="E25" s="61"/>
      <c r="F25" s="146">
        <v>1</v>
      </c>
      <c r="G25" s="42"/>
      <c r="H25" s="147"/>
      <c r="I25" s="42"/>
      <c r="K25" s="89"/>
      <c r="L25" s="90"/>
      <c r="M25" s="42"/>
    </row>
    <row r="26" spans="1:13" s="62" customFormat="1" ht="15.75">
      <c r="A26" s="38"/>
      <c r="B26" s="38"/>
      <c r="C26" s="38" t="s">
        <v>44</v>
      </c>
      <c r="D26" s="38" t="s">
        <v>32</v>
      </c>
      <c r="E26" s="85">
        <v>8.07</v>
      </c>
      <c r="F26" s="80">
        <f>F25*E26</f>
        <v>8.07</v>
      </c>
      <c r="G26" s="85"/>
      <c r="H26" s="83"/>
      <c r="I26" s="84"/>
      <c r="J26" s="81"/>
      <c r="K26" s="84"/>
      <c r="L26" s="81"/>
      <c r="M26" s="85"/>
    </row>
    <row r="27" spans="1:13" s="62" customFormat="1" ht="15.75">
      <c r="A27" s="38"/>
      <c r="B27" s="152" t="s">
        <v>67</v>
      </c>
      <c r="C27" s="38" t="s">
        <v>54</v>
      </c>
      <c r="D27" s="62" t="s">
        <v>53</v>
      </c>
      <c r="E27" s="63">
        <v>1.085</v>
      </c>
      <c r="F27" s="80">
        <f>F25*E27</f>
        <v>1.085</v>
      </c>
      <c r="G27" s="65"/>
      <c r="H27" s="81"/>
      <c r="I27" s="85"/>
      <c r="J27" s="83"/>
      <c r="K27" s="84"/>
      <c r="L27" s="83"/>
      <c r="M27" s="85"/>
    </row>
    <row r="28" spans="1:13" s="88" customFormat="1" ht="31.5">
      <c r="A28" s="38"/>
      <c r="B28" s="62"/>
      <c r="C28" s="40" t="s">
        <v>168</v>
      </c>
      <c r="D28" s="62" t="s">
        <v>45</v>
      </c>
      <c r="E28" s="148" t="s">
        <v>40</v>
      </c>
      <c r="F28" s="80">
        <f>3*F25</f>
        <v>3</v>
      </c>
      <c r="G28" s="65"/>
      <c r="H28" s="81"/>
      <c r="I28" s="85"/>
      <c r="J28" s="83"/>
      <c r="K28" s="84"/>
      <c r="L28" s="81"/>
      <c r="M28" s="85"/>
    </row>
    <row r="29" spans="1:13" s="88" customFormat="1" ht="15.75">
      <c r="A29" s="38"/>
      <c r="B29" s="62"/>
      <c r="C29" s="40" t="s">
        <v>70</v>
      </c>
      <c r="D29" s="62" t="s">
        <v>45</v>
      </c>
      <c r="E29" s="148" t="s">
        <v>40</v>
      </c>
      <c r="F29" s="80">
        <f>F28</f>
        <v>3</v>
      </c>
      <c r="G29" s="65"/>
      <c r="H29" s="81"/>
      <c r="I29" s="85"/>
      <c r="J29" s="83"/>
      <c r="K29" s="84"/>
      <c r="L29" s="81"/>
      <c r="M29" s="85"/>
    </row>
    <row r="30" spans="1:13" s="88" customFormat="1" ht="15.75">
      <c r="A30" s="38"/>
      <c r="B30" s="62"/>
      <c r="C30" s="38" t="s">
        <v>55</v>
      </c>
      <c r="D30" s="62" t="s">
        <v>42</v>
      </c>
      <c r="E30" s="85">
        <v>3.23</v>
      </c>
      <c r="F30" s="80">
        <f>F25*E30</f>
        <v>3.23</v>
      </c>
      <c r="G30" s="65"/>
      <c r="H30" s="81"/>
      <c r="I30" s="85"/>
      <c r="J30" s="83"/>
      <c r="K30" s="84"/>
      <c r="L30" s="81"/>
      <c r="M30" s="85"/>
    </row>
    <row r="31" spans="1:13" s="88" customFormat="1" ht="15.75">
      <c r="A31" s="38"/>
      <c r="B31" s="62"/>
      <c r="C31" s="38" t="s">
        <v>169</v>
      </c>
      <c r="D31" s="62" t="s">
        <v>45</v>
      </c>
      <c r="E31" s="86" t="s">
        <v>40</v>
      </c>
      <c r="F31" s="80">
        <f>6*F25</f>
        <v>6</v>
      </c>
      <c r="G31" s="65"/>
      <c r="H31" s="81"/>
      <c r="I31" s="85"/>
      <c r="J31" s="83"/>
      <c r="K31" s="84"/>
      <c r="L31" s="81"/>
      <c r="M31" s="85"/>
    </row>
    <row r="32" spans="1:13" s="88" customFormat="1" ht="70.5" customHeight="1">
      <c r="A32" s="38"/>
      <c r="B32" s="62"/>
      <c r="C32" s="161" t="s">
        <v>106</v>
      </c>
      <c r="D32" s="62" t="s">
        <v>45</v>
      </c>
      <c r="E32" s="86" t="s">
        <v>40</v>
      </c>
      <c r="F32" s="80">
        <v>1</v>
      </c>
      <c r="G32" s="65"/>
      <c r="H32" s="81"/>
      <c r="I32" s="85"/>
      <c r="J32" s="83"/>
      <c r="K32" s="84"/>
      <c r="L32" s="81"/>
      <c r="M32" s="85"/>
    </row>
    <row r="33" spans="1:14" s="88" customFormat="1" ht="15.75">
      <c r="A33" s="91"/>
      <c r="B33" s="92"/>
      <c r="C33" s="91" t="s">
        <v>36</v>
      </c>
      <c r="D33" s="92" t="s">
        <v>0</v>
      </c>
      <c r="E33" s="93">
        <v>4.2</v>
      </c>
      <c r="F33" s="94">
        <f>F25*E33</f>
        <v>4.2</v>
      </c>
      <c r="G33" s="149"/>
      <c r="H33" s="150"/>
      <c r="I33" s="95"/>
      <c r="J33" s="96"/>
      <c r="K33" s="151"/>
      <c r="L33" s="150"/>
      <c r="M33" s="95"/>
    </row>
    <row r="34" spans="1:14" s="41" customFormat="1" ht="15.75">
      <c r="A34" s="40">
        <v>5</v>
      </c>
      <c r="B34" s="41" t="s">
        <v>52</v>
      </c>
      <c r="C34" s="40" t="s">
        <v>56</v>
      </c>
      <c r="D34" s="41" t="s">
        <v>45</v>
      </c>
      <c r="E34" s="61"/>
      <c r="F34" s="146">
        <v>2</v>
      </c>
      <c r="G34" s="42"/>
      <c r="H34" s="147"/>
      <c r="I34" s="42"/>
      <c r="K34" s="89"/>
      <c r="L34" s="90"/>
      <c r="M34" s="42"/>
    </row>
    <row r="35" spans="1:14" s="62" customFormat="1" ht="15.75">
      <c r="A35" s="38"/>
      <c r="B35" s="38"/>
      <c r="C35" s="38" t="s">
        <v>44</v>
      </c>
      <c r="D35" s="38" t="s">
        <v>32</v>
      </c>
      <c r="E35" s="85">
        <v>5.59</v>
      </c>
      <c r="F35" s="80">
        <f>F34*E35</f>
        <v>11.18</v>
      </c>
      <c r="G35" s="85"/>
      <c r="H35" s="83"/>
      <c r="I35" s="84"/>
      <c r="J35" s="81"/>
      <c r="K35" s="84"/>
      <c r="L35" s="81"/>
      <c r="M35" s="85"/>
    </row>
    <row r="36" spans="1:14" s="62" customFormat="1" ht="15.75">
      <c r="A36" s="38"/>
      <c r="B36" s="152" t="s">
        <v>67</v>
      </c>
      <c r="C36" s="38" t="s">
        <v>54</v>
      </c>
      <c r="D36" s="62" t="s">
        <v>53</v>
      </c>
      <c r="E36" s="63">
        <v>0.74399999999999999</v>
      </c>
      <c r="F36" s="80">
        <f>F34*E36</f>
        <v>1.488</v>
      </c>
      <c r="G36" s="65"/>
      <c r="H36" s="81"/>
      <c r="I36" s="85"/>
      <c r="J36" s="83"/>
      <c r="K36" s="82"/>
      <c r="L36" s="83"/>
      <c r="M36" s="85"/>
    </row>
    <row r="37" spans="1:14" s="88" customFormat="1" ht="31.5">
      <c r="A37" s="38"/>
      <c r="B37" s="62"/>
      <c r="C37" s="40" t="s">
        <v>168</v>
      </c>
      <c r="D37" s="62" t="s">
        <v>45</v>
      </c>
      <c r="E37" s="148" t="s">
        <v>40</v>
      </c>
      <c r="F37" s="80">
        <f>2*F34</f>
        <v>4</v>
      </c>
      <c r="G37" s="65"/>
      <c r="H37" s="81"/>
      <c r="I37" s="85"/>
      <c r="J37" s="83"/>
      <c r="K37" s="84"/>
      <c r="L37" s="81"/>
      <c r="M37" s="85"/>
    </row>
    <row r="38" spans="1:14" s="88" customFormat="1" ht="15.75">
      <c r="A38" s="38"/>
      <c r="B38" s="62"/>
      <c r="C38" s="40" t="s">
        <v>70</v>
      </c>
      <c r="D38" s="62" t="s">
        <v>45</v>
      </c>
      <c r="E38" s="148" t="s">
        <v>40</v>
      </c>
      <c r="F38" s="80">
        <f>F37</f>
        <v>4</v>
      </c>
      <c r="G38" s="65"/>
      <c r="H38" s="81"/>
      <c r="I38" s="85"/>
      <c r="J38" s="83"/>
      <c r="K38" s="84"/>
      <c r="L38" s="81"/>
      <c r="M38" s="85"/>
    </row>
    <row r="39" spans="1:14" s="88" customFormat="1" ht="15.75">
      <c r="A39" s="38"/>
      <c r="B39" s="62"/>
      <c r="C39" s="38" t="s">
        <v>55</v>
      </c>
      <c r="D39" s="62" t="s">
        <v>42</v>
      </c>
      <c r="E39" s="85">
        <v>1.58</v>
      </c>
      <c r="F39" s="80">
        <f>F34*E39</f>
        <v>3.16</v>
      </c>
      <c r="G39" s="65"/>
      <c r="H39" s="81"/>
      <c r="I39" s="85"/>
      <c r="J39" s="83"/>
      <c r="K39" s="84"/>
      <c r="L39" s="81"/>
      <c r="M39" s="85"/>
    </row>
    <row r="40" spans="1:14" s="88" customFormat="1" ht="15.75">
      <c r="A40" s="38"/>
      <c r="B40" s="62"/>
      <c r="C40" s="38" t="s">
        <v>169</v>
      </c>
      <c r="D40" s="62" t="s">
        <v>45</v>
      </c>
      <c r="E40" s="86" t="s">
        <v>40</v>
      </c>
      <c r="F40" s="80">
        <f>4*F34</f>
        <v>8</v>
      </c>
      <c r="G40" s="65"/>
      <c r="H40" s="81"/>
      <c r="I40" s="85"/>
      <c r="J40" s="83"/>
      <c r="K40" s="84"/>
      <c r="L40" s="81"/>
      <c r="M40" s="85"/>
    </row>
    <row r="41" spans="1:14" s="88" customFormat="1" ht="70.5" customHeight="1">
      <c r="A41" s="38"/>
      <c r="B41" s="62"/>
      <c r="C41" s="161" t="s">
        <v>100</v>
      </c>
      <c r="D41" s="62" t="s">
        <v>45</v>
      </c>
      <c r="E41" s="86" t="s">
        <v>40</v>
      </c>
      <c r="F41" s="80">
        <v>1</v>
      </c>
      <c r="G41" s="65"/>
      <c r="H41" s="81"/>
      <c r="I41" s="85"/>
      <c r="J41" s="83"/>
      <c r="K41" s="84"/>
      <c r="L41" s="81"/>
      <c r="M41" s="85"/>
    </row>
    <row r="42" spans="1:14" s="88" customFormat="1" ht="67.5">
      <c r="A42" s="38"/>
      <c r="B42" s="62"/>
      <c r="C42" s="161" t="s">
        <v>97</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F34*E43</f>
        <v>3.82</v>
      </c>
      <c r="G43" s="149"/>
      <c r="H43" s="150"/>
      <c r="I43" s="95"/>
      <c r="J43" s="96"/>
      <c r="K43" s="151"/>
      <c r="L43" s="150"/>
      <c r="M43" s="95"/>
    </row>
    <row r="44" spans="1:14" s="53" customFormat="1" ht="15.75">
      <c r="A44" s="54">
        <v>6</v>
      </c>
      <c r="B44" s="55" t="s">
        <v>33</v>
      </c>
      <c r="C44" s="54" t="s">
        <v>50</v>
      </c>
      <c r="D44" s="55" t="s">
        <v>30</v>
      </c>
      <c r="E44" s="56"/>
      <c r="F44" s="57">
        <f>F10</f>
        <v>5.88</v>
      </c>
      <c r="G44" s="54"/>
      <c r="H44" s="58"/>
      <c r="I44" s="54"/>
      <c r="J44" s="58"/>
      <c r="K44" s="54"/>
      <c r="L44" s="58"/>
      <c r="M44" s="54"/>
    </row>
    <row r="45" spans="1:14" s="53" customFormat="1" ht="15.75">
      <c r="A45" s="46"/>
      <c r="B45" s="46"/>
      <c r="C45" s="46" t="s">
        <v>31</v>
      </c>
      <c r="D45" s="46" t="s">
        <v>32</v>
      </c>
      <c r="E45" s="59">
        <v>1.21</v>
      </c>
      <c r="F45" s="60">
        <f>F44*E45</f>
        <v>7.1147999999999998</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topLeftCell="A40" zoomScaleNormal="100" zoomScaleSheetLayoutView="130" workbookViewId="0">
      <selection activeCell="B10" sqref="B10:F45"/>
    </sheetView>
  </sheetViews>
  <sheetFormatPr defaultRowHeight="16.5"/>
  <cols>
    <col min="1" max="1" width="3.85546875" style="4" customWidth="1"/>
    <col min="2" max="2" width="11.140625" style="4" customWidth="1"/>
    <col min="3" max="3" width="37.7109375" style="4" customWidth="1"/>
    <col min="4" max="4" width="8.5703125" style="4" customWidth="1"/>
    <col min="5" max="5" width="11.1406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107</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0.84*11</f>
        <v>9.24</v>
      </c>
      <c r="G10" s="40"/>
      <c r="H10" s="41"/>
      <c r="I10" s="40"/>
      <c r="J10" s="41"/>
      <c r="K10" s="44"/>
      <c r="L10" s="41"/>
      <c r="M10" s="40"/>
    </row>
    <row r="11" spans="1:22" s="53" customFormat="1" ht="15.75">
      <c r="A11" s="46"/>
      <c r="B11" s="46"/>
      <c r="C11" s="46" t="s">
        <v>31</v>
      </c>
      <c r="D11" s="46" t="s">
        <v>32</v>
      </c>
      <c r="E11" s="47">
        <v>3.88</v>
      </c>
      <c r="F11" s="48">
        <f>F10*E11</f>
        <v>35.851199999999999</v>
      </c>
      <c r="G11" s="47"/>
      <c r="H11" s="48"/>
      <c r="I11" s="76"/>
      <c r="J11" s="75"/>
      <c r="K11" s="76"/>
      <c r="L11" s="75"/>
      <c r="M11" s="47"/>
    </row>
    <row r="12" spans="1:22" s="67" customFormat="1" ht="31.5">
      <c r="A12" s="38">
        <v>2</v>
      </c>
      <c r="B12" s="38" t="s">
        <v>34</v>
      </c>
      <c r="C12" s="40" t="s">
        <v>51</v>
      </c>
      <c r="D12" s="62" t="s">
        <v>30</v>
      </c>
      <c r="E12" s="63"/>
      <c r="F12" s="64">
        <f>0.7*0.1*11</f>
        <v>0.76999999999999991</v>
      </c>
      <c r="G12" s="65"/>
      <c r="H12" s="66"/>
      <c r="I12" s="65"/>
      <c r="J12" s="66"/>
      <c r="K12" s="65"/>
      <c r="L12" s="66"/>
      <c r="M12" s="65"/>
    </row>
    <row r="13" spans="1:22" s="53" customFormat="1" ht="15.75">
      <c r="A13" s="54"/>
      <c r="B13" s="68"/>
      <c r="C13" s="54" t="s">
        <v>31</v>
      </c>
      <c r="D13" s="54" t="s">
        <v>32</v>
      </c>
      <c r="E13" s="56">
        <v>0.89</v>
      </c>
      <c r="F13" s="69">
        <f>F12*E13</f>
        <v>0.68529999999999991</v>
      </c>
      <c r="G13" s="70"/>
      <c r="H13" s="57"/>
      <c r="I13" s="71"/>
      <c r="J13" s="72"/>
      <c r="K13" s="71"/>
      <c r="L13" s="72"/>
      <c r="M13" s="70"/>
    </row>
    <row r="14" spans="1:22" s="53" customFormat="1" ht="15.75">
      <c r="A14" s="54"/>
      <c r="B14" s="55"/>
      <c r="C14" s="54" t="s">
        <v>35</v>
      </c>
      <c r="D14" s="55" t="s">
        <v>0</v>
      </c>
      <c r="E14" s="56">
        <v>0.37</v>
      </c>
      <c r="F14" s="69">
        <f>F12*E14</f>
        <v>0.28489999999999999</v>
      </c>
      <c r="G14" s="73"/>
      <c r="H14" s="72"/>
      <c r="I14" s="71"/>
      <c r="J14" s="72"/>
      <c r="K14" s="70"/>
      <c r="L14" s="57"/>
      <c r="M14" s="70"/>
    </row>
    <row r="15" spans="1:22" s="53" customFormat="1" ht="27.75">
      <c r="A15" s="54"/>
      <c r="B15" s="185" t="s">
        <v>167</v>
      </c>
      <c r="C15" s="54" t="s">
        <v>63</v>
      </c>
      <c r="D15" s="55" t="s">
        <v>30</v>
      </c>
      <c r="E15" s="56">
        <v>1.1499999999999999</v>
      </c>
      <c r="F15" s="69">
        <f>F12*E15</f>
        <v>0.88549999999999984</v>
      </c>
      <c r="G15" s="73"/>
      <c r="H15" s="72"/>
      <c r="I15" s="71"/>
      <c r="J15" s="57"/>
      <c r="K15" s="71"/>
      <c r="L15" s="72"/>
      <c r="M15" s="70"/>
    </row>
    <row r="16" spans="1:22" s="53" customFormat="1" ht="15.75">
      <c r="A16" s="46"/>
      <c r="B16" s="50"/>
      <c r="C16" s="46" t="s">
        <v>36</v>
      </c>
      <c r="D16" s="50" t="s">
        <v>0</v>
      </c>
      <c r="E16" s="59">
        <v>0.02</v>
      </c>
      <c r="F16" s="60">
        <f>F12*E16</f>
        <v>1.5399999999999999E-2</v>
      </c>
      <c r="G16" s="51"/>
      <c r="H16" s="75"/>
      <c r="I16" s="47"/>
      <c r="J16" s="48"/>
      <c r="K16" s="76"/>
      <c r="L16" s="75"/>
      <c r="M16" s="47"/>
    </row>
    <row r="17" spans="1:13" s="62" customFormat="1" ht="47.25">
      <c r="A17" s="38">
        <v>3</v>
      </c>
      <c r="B17" s="38" t="s">
        <v>60</v>
      </c>
      <c r="C17" s="40" t="s">
        <v>61</v>
      </c>
      <c r="D17" s="62" t="s">
        <v>30</v>
      </c>
      <c r="E17" s="63"/>
      <c r="F17" s="64">
        <f>0.7*1.1*11</f>
        <v>8.4700000000000006</v>
      </c>
      <c r="G17" s="65"/>
      <c r="H17" s="66"/>
      <c r="I17" s="65"/>
      <c r="J17" s="66"/>
      <c r="K17" s="65"/>
      <c r="L17" s="66"/>
      <c r="M17" s="65"/>
    </row>
    <row r="18" spans="1:13" s="55" customFormat="1" ht="15.75">
      <c r="A18" s="54"/>
      <c r="B18" s="54"/>
      <c r="C18" s="54" t="s">
        <v>31</v>
      </c>
      <c r="D18" s="54" t="s">
        <v>32</v>
      </c>
      <c r="E18" s="56">
        <v>6.66</v>
      </c>
      <c r="F18" s="69">
        <f>F17*E18</f>
        <v>56.410200000000003</v>
      </c>
      <c r="G18" s="70"/>
      <c r="H18" s="57"/>
      <c r="I18" s="71"/>
      <c r="J18" s="72"/>
      <c r="K18" s="71"/>
      <c r="L18" s="72"/>
      <c r="M18" s="70"/>
    </row>
    <row r="19" spans="1:13" s="55" customFormat="1" ht="15.75">
      <c r="A19" s="54"/>
      <c r="C19" s="54" t="s">
        <v>35</v>
      </c>
      <c r="D19" s="55" t="s">
        <v>0</v>
      </c>
      <c r="E19" s="56">
        <v>0.59</v>
      </c>
      <c r="F19" s="77">
        <f>F17*E19</f>
        <v>4.9973000000000001</v>
      </c>
      <c r="G19" s="73"/>
      <c r="H19" s="72"/>
      <c r="I19" s="71"/>
      <c r="J19" s="72"/>
      <c r="K19" s="70"/>
      <c r="L19" s="57"/>
      <c r="M19" s="70"/>
    </row>
    <row r="20" spans="1:13" s="55" customFormat="1" ht="15.75">
      <c r="A20" s="54"/>
      <c r="C20" s="54" t="s">
        <v>62</v>
      </c>
      <c r="D20" s="55" t="s">
        <v>30</v>
      </c>
      <c r="E20" s="56">
        <v>1.0149999999999999</v>
      </c>
      <c r="F20" s="69">
        <f>F17*E20</f>
        <v>8.5970499999999994</v>
      </c>
      <c r="G20" s="73"/>
      <c r="H20" s="72"/>
      <c r="I20" s="70"/>
      <c r="J20" s="57"/>
      <c r="K20" s="71"/>
      <c r="L20" s="72"/>
      <c r="M20" s="70"/>
    </row>
    <row r="21" spans="1:13" s="55" customFormat="1" ht="15.75">
      <c r="A21" s="54"/>
      <c r="C21" s="54" t="s">
        <v>37</v>
      </c>
      <c r="D21" s="55" t="s">
        <v>38</v>
      </c>
      <c r="E21" s="56">
        <v>1.6</v>
      </c>
      <c r="F21" s="69">
        <f>F17*E21</f>
        <v>13.552000000000001</v>
      </c>
      <c r="G21" s="73"/>
      <c r="H21" s="72"/>
      <c r="I21" s="70"/>
      <c r="J21" s="57"/>
      <c r="K21" s="71"/>
      <c r="L21" s="72"/>
      <c r="M21" s="70"/>
    </row>
    <row r="22" spans="1:13" s="55" customFormat="1" ht="15.75">
      <c r="A22" s="54"/>
      <c r="C22" s="54" t="s">
        <v>39</v>
      </c>
      <c r="D22" s="55" t="s">
        <v>30</v>
      </c>
      <c r="E22" s="78">
        <v>1.83E-2</v>
      </c>
      <c r="F22" s="69">
        <f>F17*E22</f>
        <v>0.15500100000000003</v>
      </c>
      <c r="G22" s="73"/>
      <c r="H22" s="72"/>
      <c r="I22" s="70"/>
      <c r="J22" s="57"/>
      <c r="K22" s="71"/>
      <c r="L22" s="72"/>
      <c r="M22" s="70"/>
    </row>
    <row r="23" spans="1:13" s="58" customFormat="1" ht="15.75">
      <c r="A23" s="54"/>
      <c r="B23" s="55"/>
      <c r="C23" s="54" t="s">
        <v>41</v>
      </c>
      <c r="D23" s="55" t="s">
        <v>43</v>
      </c>
      <c r="E23" s="79" t="s">
        <v>40</v>
      </c>
      <c r="F23" s="77">
        <f>0.95*F17</f>
        <v>8.0465</v>
      </c>
      <c r="G23" s="73"/>
      <c r="H23" s="72"/>
      <c r="I23" s="56"/>
      <c r="J23" s="57"/>
      <c r="K23" s="71"/>
      <c r="L23" s="72"/>
      <c r="M23" s="70"/>
    </row>
    <row r="24" spans="1:13" s="58" customFormat="1" ht="15.75">
      <c r="A24" s="46"/>
      <c r="B24" s="50"/>
      <c r="C24" s="46" t="s">
        <v>36</v>
      </c>
      <c r="D24" s="50" t="s">
        <v>0</v>
      </c>
      <c r="E24" s="59">
        <v>0.4</v>
      </c>
      <c r="F24" s="60">
        <f>F17*E24</f>
        <v>3.3880000000000003</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95</v>
      </c>
      <c r="D32" s="62" t="s">
        <v>45</v>
      </c>
      <c r="E32" s="86" t="s">
        <v>40</v>
      </c>
      <c r="F32" s="80">
        <v>2</v>
      </c>
      <c r="G32" s="65"/>
      <c r="H32" s="81"/>
      <c r="I32" s="85"/>
      <c r="J32" s="83"/>
      <c r="K32" s="84"/>
      <c r="L32" s="81"/>
      <c r="M32" s="85"/>
    </row>
    <row r="33" spans="1:14" s="88" customFormat="1" ht="70.5" customHeight="1">
      <c r="A33" s="38"/>
      <c r="B33" s="62"/>
      <c r="C33" s="161" t="s">
        <v>108</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4"/>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9.24</v>
      </c>
      <c r="G44" s="54"/>
      <c r="H44" s="58"/>
      <c r="I44" s="54"/>
      <c r="J44" s="58"/>
      <c r="K44" s="54"/>
      <c r="L44" s="58"/>
      <c r="M44" s="54"/>
    </row>
    <row r="45" spans="1:14" s="53" customFormat="1" ht="15.75">
      <c r="A45" s="46"/>
      <c r="B45" s="46"/>
      <c r="C45" s="46" t="s">
        <v>31</v>
      </c>
      <c r="D45" s="46" t="s">
        <v>32</v>
      </c>
      <c r="E45" s="59">
        <v>1.21</v>
      </c>
      <c r="F45" s="60">
        <f>F44*E45</f>
        <v>11.180400000000001</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0.7109375" style="4" customWidth="1"/>
    <col min="3" max="3" width="37.7109375" style="4" customWidth="1"/>
    <col min="4" max="4" width="8.5703125" style="4" customWidth="1"/>
    <col min="5" max="5" width="9.710937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109</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ht="16.5" customHeight="1">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0.84*13</f>
        <v>10.92</v>
      </c>
      <c r="G10" s="40"/>
      <c r="H10" s="41"/>
      <c r="I10" s="40"/>
      <c r="J10" s="41"/>
      <c r="K10" s="44"/>
      <c r="L10" s="41"/>
      <c r="M10" s="40"/>
    </row>
    <row r="11" spans="1:22" s="53" customFormat="1" ht="15.75">
      <c r="A11" s="46"/>
      <c r="B11" s="46"/>
      <c r="C11" s="46" t="s">
        <v>31</v>
      </c>
      <c r="D11" s="46" t="s">
        <v>32</v>
      </c>
      <c r="E11" s="47">
        <v>3.88</v>
      </c>
      <c r="F11" s="48">
        <f>F10*E11</f>
        <v>42.369599999999998</v>
      </c>
      <c r="G11" s="47"/>
      <c r="H11" s="48"/>
      <c r="I11" s="76"/>
      <c r="J11" s="75"/>
      <c r="K11" s="76"/>
      <c r="L11" s="75"/>
      <c r="M11" s="47"/>
    </row>
    <row r="12" spans="1:22" s="67" customFormat="1" ht="31.5">
      <c r="A12" s="38">
        <v>2</v>
      </c>
      <c r="B12" s="38" t="s">
        <v>34</v>
      </c>
      <c r="C12" s="40" t="s">
        <v>51</v>
      </c>
      <c r="D12" s="62" t="s">
        <v>30</v>
      </c>
      <c r="E12" s="63"/>
      <c r="F12" s="64">
        <f>0.7*0.1*13</f>
        <v>0.90999999999999992</v>
      </c>
      <c r="G12" s="65"/>
      <c r="H12" s="66"/>
      <c r="I12" s="65"/>
      <c r="J12" s="66"/>
      <c r="K12" s="65"/>
      <c r="L12" s="66"/>
      <c r="M12" s="65"/>
    </row>
    <row r="13" spans="1:22" s="53" customFormat="1" ht="15.75">
      <c r="A13" s="54"/>
      <c r="B13" s="68"/>
      <c r="C13" s="54" t="s">
        <v>31</v>
      </c>
      <c r="D13" s="54" t="s">
        <v>32</v>
      </c>
      <c r="E13" s="56">
        <v>0.89</v>
      </c>
      <c r="F13" s="69">
        <f>F12*E13</f>
        <v>0.80989999999999995</v>
      </c>
      <c r="G13" s="70"/>
      <c r="H13" s="57"/>
      <c r="I13" s="71"/>
      <c r="J13" s="72"/>
      <c r="K13" s="71"/>
      <c r="L13" s="72"/>
      <c r="M13" s="70"/>
    </row>
    <row r="14" spans="1:22" s="53" customFormat="1" ht="15.75">
      <c r="A14" s="54"/>
      <c r="B14" s="55"/>
      <c r="C14" s="54" t="s">
        <v>35</v>
      </c>
      <c r="D14" s="55" t="s">
        <v>0</v>
      </c>
      <c r="E14" s="56">
        <v>0.37</v>
      </c>
      <c r="F14" s="69">
        <f>F12*E14</f>
        <v>0.33669999999999994</v>
      </c>
      <c r="G14" s="73"/>
      <c r="H14" s="72"/>
      <c r="I14" s="71"/>
      <c r="J14" s="72"/>
      <c r="K14" s="70"/>
      <c r="L14" s="57"/>
      <c r="M14" s="70"/>
    </row>
    <row r="15" spans="1:22" s="53" customFormat="1" ht="27.75">
      <c r="A15" s="54"/>
      <c r="B15" s="185" t="s">
        <v>167</v>
      </c>
      <c r="C15" s="54" t="s">
        <v>63</v>
      </c>
      <c r="D15" s="55" t="s">
        <v>30</v>
      </c>
      <c r="E15" s="56">
        <v>1.1499999999999999</v>
      </c>
      <c r="F15" s="69">
        <f>F12*E15</f>
        <v>1.0464999999999998</v>
      </c>
      <c r="G15" s="73"/>
      <c r="H15" s="72"/>
      <c r="I15" s="71"/>
      <c r="J15" s="57"/>
      <c r="K15" s="71"/>
      <c r="L15" s="72"/>
      <c r="M15" s="70"/>
    </row>
    <row r="16" spans="1:22" s="53" customFormat="1" ht="15.75">
      <c r="A16" s="46"/>
      <c r="B16" s="50"/>
      <c r="C16" s="46" t="s">
        <v>36</v>
      </c>
      <c r="D16" s="50" t="s">
        <v>0</v>
      </c>
      <c r="E16" s="59">
        <v>0.02</v>
      </c>
      <c r="F16" s="60">
        <f>F12*E16</f>
        <v>1.8199999999999997E-2</v>
      </c>
      <c r="G16" s="51"/>
      <c r="H16" s="75"/>
      <c r="I16" s="47"/>
      <c r="J16" s="48"/>
      <c r="K16" s="76"/>
      <c r="L16" s="75"/>
      <c r="M16" s="47"/>
    </row>
    <row r="17" spans="1:13" s="62" customFormat="1" ht="47.25">
      <c r="A17" s="38">
        <v>3</v>
      </c>
      <c r="B17" s="38" t="s">
        <v>60</v>
      </c>
      <c r="C17" s="40" t="s">
        <v>61</v>
      </c>
      <c r="D17" s="62" t="s">
        <v>30</v>
      </c>
      <c r="E17" s="63"/>
      <c r="F17" s="64">
        <f>0.7*1.1*13</f>
        <v>10.01</v>
      </c>
      <c r="G17" s="65"/>
      <c r="H17" s="66"/>
      <c r="I17" s="65"/>
      <c r="J17" s="66"/>
      <c r="K17" s="65"/>
      <c r="L17" s="66"/>
      <c r="M17" s="65"/>
    </row>
    <row r="18" spans="1:13" s="55" customFormat="1" ht="15.75">
      <c r="A18" s="54"/>
      <c r="B18" s="54"/>
      <c r="C18" s="54" t="s">
        <v>31</v>
      </c>
      <c r="D18" s="54" t="s">
        <v>32</v>
      </c>
      <c r="E18" s="56">
        <v>6.66</v>
      </c>
      <c r="F18" s="69">
        <f>F17*E18</f>
        <v>66.666600000000003</v>
      </c>
      <c r="G18" s="70"/>
      <c r="H18" s="57"/>
      <c r="I18" s="71"/>
      <c r="J18" s="72"/>
      <c r="K18" s="71"/>
      <c r="L18" s="72"/>
      <c r="M18" s="70"/>
    </row>
    <row r="19" spans="1:13" s="55" customFormat="1" ht="15.75">
      <c r="A19" s="54"/>
      <c r="C19" s="54" t="s">
        <v>35</v>
      </c>
      <c r="D19" s="55" t="s">
        <v>0</v>
      </c>
      <c r="E19" s="56">
        <v>0.59</v>
      </c>
      <c r="F19" s="77">
        <f>F17*E19</f>
        <v>5.9058999999999999</v>
      </c>
      <c r="G19" s="73"/>
      <c r="H19" s="72"/>
      <c r="I19" s="71"/>
      <c r="J19" s="72"/>
      <c r="K19" s="70"/>
      <c r="L19" s="57"/>
      <c r="M19" s="70"/>
    </row>
    <row r="20" spans="1:13" s="55" customFormat="1" ht="15.75">
      <c r="A20" s="54"/>
      <c r="C20" s="54" t="s">
        <v>62</v>
      </c>
      <c r="D20" s="55" t="s">
        <v>30</v>
      </c>
      <c r="E20" s="56">
        <v>1.0149999999999999</v>
      </c>
      <c r="F20" s="69">
        <f>F17*E20</f>
        <v>10.160149999999998</v>
      </c>
      <c r="G20" s="73"/>
      <c r="H20" s="72"/>
      <c r="I20" s="70"/>
      <c r="J20" s="57"/>
      <c r="K20" s="71"/>
      <c r="L20" s="72"/>
      <c r="M20" s="70"/>
    </row>
    <row r="21" spans="1:13" s="55" customFormat="1" ht="15.75">
      <c r="A21" s="54"/>
      <c r="C21" s="54" t="s">
        <v>37</v>
      </c>
      <c r="D21" s="55" t="s">
        <v>38</v>
      </c>
      <c r="E21" s="56">
        <v>1.6</v>
      </c>
      <c r="F21" s="69">
        <f>F17*E21</f>
        <v>16.016000000000002</v>
      </c>
      <c r="G21" s="73"/>
      <c r="H21" s="72"/>
      <c r="I21" s="70"/>
      <c r="J21" s="57"/>
      <c r="K21" s="71"/>
      <c r="L21" s="72"/>
      <c r="M21" s="70"/>
    </row>
    <row r="22" spans="1:13" s="55" customFormat="1" ht="15.75">
      <c r="A22" s="54"/>
      <c r="C22" s="54" t="s">
        <v>39</v>
      </c>
      <c r="D22" s="55" t="s">
        <v>30</v>
      </c>
      <c r="E22" s="78">
        <v>1.83E-2</v>
      </c>
      <c r="F22" s="69">
        <f>F17*E22</f>
        <v>0.18318300000000001</v>
      </c>
      <c r="G22" s="73"/>
      <c r="H22" s="72"/>
      <c r="I22" s="70"/>
      <c r="J22" s="57"/>
      <c r="K22" s="71"/>
      <c r="L22" s="72"/>
      <c r="M22" s="70"/>
    </row>
    <row r="23" spans="1:13" s="58" customFormat="1" ht="15.75">
      <c r="A23" s="54"/>
      <c r="B23" s="55"/>
      <c r="C23" s="54" t="s">
        <v>41</v>
      </c>
      <c r="D23" s="55" t="s">
        <v>43</v>
      </c>
      <c r="E23" s="79" t="s">
        <v>40</v>
      </c>
      <c r="F23" s="77">
        <f>0.95*F17</f>
        <v>9.5094999999999992</v>
      </c>
      <c r="G23" s="73"/>
      <c r="H23" s="72"/>
      <c r="I23" s="56"/>
      <c r="J23" s="57"/>
      <c r="K23" s="71"/>
      <c r="L23" s="72"/>
      <c r="M23" s="70"/>
    </row>
    <row r="24" spans="1:13" s="58" customFormat="1" ht="15.75">
      <c r="A24" s="46"/>
      <c r="B24" s="50"/>
      <c r="C24" s="46" t="s">
        <v>36</v>
      </c>
      <c r="D24" s="50" t="s">
        <v>0</v>
      </c>
      <c r="E24" s="59">
        <v>0.4</v>
      </c>
      <c r="F24" s="60">
        <f>F17*E24</f>
        <v>4.0040000000000004</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108</v>
      </c>
      <c r="D32" s="62" t="s">
        <v>45</v>
      </c>
      <c r="E32" s="86" t="s">
        <v>40</v>
      </c>
      <c r="F32" s="80">
        <v>3</v>
      </c>
      <c r="G32" s="65"/>
      <c r="H32" s="81"/>
      <c r="I32" s="85"/>
      <c r="J32" s="83"/>
      <c r="K32" s="84"/>
      <c r="L32" s="81"/>
      <c r="M32" s="85"/>
    </row>
    <row r="33" spans="1:17" s="88" customFormat="1" ht="15.75">
      <c r="A33" s="91"/>
      <c r="B33" s="92"/>
      <c r="C33" s="91" t="s">
        <v>36</v>
      </c>
      <c r="D33" s="92" t="s">
        <v>0</v>
      </c>
      <c r="E33" s="93">
        <v>4.2</v>
      </c>
      <c r="F33" s="94">
        <f>F25*E33</f>
        <v>12.600000000000001</v>
      </c>
      <c r="G33" s="149"/>
      <c r="H33" s="150"/>
      <c r="I33" s="95"/>
      <c r="J33" s="96"/>
      <c r="K33" s="151"/>
      <c r="L33" s="150"/>
      <c r="M33" s="95"/>
    </row>
    <row r="34" spans="1:17" s="41" customFormat="1" ht="15.75">
      <c r="A34" s="40">
        <v>5</v>
      </c>
      <c r="B34" s="41" t="s">
        <v>52</v>
      </c>
      <c r="C34" s="40" t="s">
        <v>56</v>
      </c>
      <c r="D34" s="41" t="s">
        <v>45</v>
      </c>
      <c r="E34" s="61"/>
      <c r="F34" s="146">
        <v>2</v>
      </c>
      <c r="G34" s="42"/>
      <c r="H34" s="147"/>
      <c r="I34" s="42"/>
      <c r="K34" s="89"/>
      <c r="L34" s="90"/>
      <c r="M34" s="42"/>
    </row>
    <row r="35" spans="1:17" s="62" customFormat="1" ht="15.75">
      <c r="A35" s="38"/>
      <c r="B35" s="38"/>
      <c r="C35" s="38" t="s">
        <v>44</v>
      </c>
      <c r="D35" s="38" t="s">
        <v>32</v>
      </c>
      <c r="E35" s="85">
        <v>5.59</v>
      </c>
      <c r="F35" s="80">
        <f>F34*E35</f>
        <v>11.18</v>
      </c>
      <c r="G35" s="85"/>
      <c r="H35" s="83"/>
      <c r="I35" s="84"/>
      <c r="J35" s="81"/>
      <c r="K35" s="84"/>
      <c r="L35" s="81"/>
      <c r="M35" s="85"/>
    </row>
    <row r="36" spans="1:17" s="62" customFormat="1" ht="15.75">
      <c r="A36" s="38"/>
      <c r="B36" s="152" t="s">
        <v>67</v>
      </c>
      <c r="C36" s="38" t="s">
        <v>54</v>
      </c>
      <c r="D36" s="62" t="s">
        <v>53</v>
      </c>
      <c r="E36" s="63">
        <v>0.74399999999999999</v>
      </c>
      <c r="F36" s="80">
        <f>F34*E36</f>
        <v>1.488</v>
      </c>
      <c r="G36" s="65"/>
      <c r="H36" s="81"/>
      <c r="I36" s="85"/>
      <c r="J36" s="83"/>
      <c r="K36" s="84"/>
      <c r="L36" s="83"/>
      <c r="M36" s="85"/>
    </row>
    <row r="37" spans="1:17" s="88" customFormat="1" ht="31.5">
      <c r="A37" s="38"/>
      <c r="B37" s="62"/>
      <c r="C37" s="40" t="s">
        <v>168</v>
      </c>
      <c r="D37" s="62" t="s">
        <v>45</v>
      </c>
      <c r="E37" s="148" t="s">
        <v>40</v>
      </c>
      <c r="F37" s="80">
        <f>2*F34</f>
        <v>4</v>
      </c>
      <c r="G37" s="65"/>
      <c r="H37" s="81"/>
      <c r="I37" s="85"/>
      <c r="J37" s="83"/>
      <c r="K37" s="84"/>
      <c r="L37" s="81"/>
      <c r="M37" s="85"/>
    </row>
    <row r="38" spans="1:17" s="88" customFormat="1" ht="15.75">
      <c r="A38" s="38"/>
      <c r="B38" s="62"/>
      <c r="C38" s="40" t="s">
        <v>70</v>
      </c>
      <c r="D38" s="62" t="s">
        <v>45</v>
      </c>
      <c r="E38" s="148" t="s">
        <v>40</v>
      </c>
      <c r="F38" s="80">
        <f>F37</f>
        <v>4</v>
      </c>
      <c r="G38" s="65"/>
      <c r="H38" s="81"/>
      <c r="I38" s="85"/>
      <c r="J38" s="83"/>
      <c r="K38" s="84"/>
      <c r="L38" s="81"/>
      <c r="M38" s="85"/>
    </row>
    <row r="39" spans="1:17" s="88" customFormat="1" ht="15.75">
      <c r="A39" s="38"/>
      <c r="B39" s="62"/>
      <c r="C39" s="38" t="s">
        <v>55</v>
      </c>
      <c r="D39" s="62" t="s">
        <v>42</v>
      </c>
      <c r="E39" s="85">
        <v>1.58</v>
      </c>
      <c r="F39" s="80">
        <f>F34*E39</f>
        <v>3.16</v>
      </c>
      <c r="G39" s="65"/>
      <c r="H39" s="81"/>
      <c r="I39" s="85"/>
      <c r="J39" s="83"/>
      <c r="K39" s="84"/>
      <c r="L39" s="81"/>
      <c r="M39" s="85"/>
    </row>
    <row r="40" spans="1:17" s="88" customFormat="1" ht="15.75">
      <c r="A40" s="38"/>
      <c r="B40" s="62"/>
      <c r="C40" s="38" t="s">
        <v>169</v>
      </c>
      <c r="D40" s="62" t="s">
        <v>45</v>
      </c>
      <c r="E40" s="86" t="s">
        <v>40</v>
      </c>
      <c r="F40" s="80">
        <f>4*F34</f>
        <v>8</v>
      </c>
      <c r="G40" s="65"/>
      <c r="H40" s="81"/>
      <c r="I40" s="85"/>
      <c r="J40" s="83"/>
      <c r="K40" s="84"/>
      <c r="L40" s="81"/>
      <c r="M40" s="85"/>
    </row>
    <row r="41" spans="1:17" s="88" customFormat="1" ht="70.5" customHeight="1">
      <c r="A41" s="38"/>
      <c r="B41" s="62"/>
      <c r="C41" s="161" t="s">
        <v>100</v>
      </c>
      <c r="D41" s="62" t="s">
        <v>45</v>
      </c>
      <c r="E41" s="86" t="s">
        <v>40</v>
      </c>
      <c r="F41" s="80">
        <v>1</v>
      </c>
      <c r="G41" s="65"/>
      <c r="H41" s="81"/>
      <c r="I41" s="85"/>
      <c r="J41" s="83"/>
      <c r="K41" s="84"/>
      <c r="L41" s="81"/>
      <c r="M41" s="85"/>
    </row>
    <row r="42" spans="1:17" s="88" customFormat="1" ht="67.5">
      <c r="A42" s="38"/>
      <c r="B42" s="62"/>
      <c r="C42" s="161" t="s">
        <v>97</v>
      </c>
      <c r="D42" s="62" t="s">
        <v>45</v>
      </c>
      <c r="E42" s="86" t="s">
        <v>40</v>
      </c>
      <c r="F42" s="80">
        <v>1</v>
      </c>
      <c r="G42" s="65"/>
      <c r="H42" s="81"/>
      <c r="I42" s="85"/>
      <c r="J42" s="83"/>
      <c r="K42" s="84"/>
      <c r="L42" s="81"/>
      <c r="M42" s="85"/>
    </row>
    <row r="43" spans="1:17" s="88" customFormat="1" ht="15.75">
      <c r="A43" s="91"/>
      <c r="B43" s="92"/>
      <c r="C43" s="91" t="s">
        <v>36</v>
      </c>
      <c r="D43" s="92" t="s">
        <v>0</v>
      </c>
      <c r="E43" s="93">
        <v>1.91</v>
      </c>
      <c r="F43" s="94">
        <f>F34*E43</f>
        <v>3.82</v>
      </c>
      <c r="G43" s="149"/>
      <c r="H43" s="150"/>
      <c r="I43" s="95"/>
      <c r="J43" s="96"/>
      <c r="K43" s="151"/>
      <c r="L43" s="150"/>
      <c r="M43" s="95"/>
    </row>
    <row r="44" spans="1:17" s="53" customFormat="1" ht="15.75">
      <c r="A44" s="54">
        <v>6</v>
      </c>
      <c r="B44" s="55" t="s">
        <v>33</v>
      </c>
      <c r="C44" s="54" t="s">
        <v>50</v>
      </c>
      <c r="D44" s="55" t="s">
        <v>30</v>
      </c>
      <c r="E44" s="56"/>
      <c r="F44" s="57">
        <f>F10</f>
        <v>10.92</v>
      </c>
      <c r="G44" s="54"/>
      <c r="H44" s="58"/>
      <c r="I44" s="54"/>
      <c r="J44" s="58"/>
      <c r="K44" s="54"/>
      <c r="L44" s="58"/>
      <c r="M44" s="54"/>
    </row>
    <row r="45" spans="1:17" s="53" customFormat="1" ht="15.75">
      <c r="A45" s="46"/>
      <c r="B45" s="46"/>
      <c r="C45" s="46" t="s">
        <v>31</v>
      </c>
      <c r="D45" s="46" t="s">
        <v>32</v>
      </c>
      <c r="E45" s="59">
        <v>1.21</v>
      </c>
      <c r="F45" s="60">
        <f>F44*E45</f>
        <v>13.213199999999999</v>
      </c>
      <c r="G45" s="51"/>
      <c r="H45" s="51"/>
      <c r="I45" s="51"/>
      <c r="J45" s="52"/>
      <c r="K45" s="51"/>
      <c r="L45" s="52"/>
      <c r="M45" s="47"/>
    </row>
    <row r="46" spans="1:17" s="108" customFormat="1" ht="15.75">
      <c r="A46" s="97"/>
      <c r="B46" s="98"/>
      <c r="C46" s="99" t="s">
        <v>46</v>
      </c>
      <c r="D46" s="100"/>
      <c r="E46" s="101"/>
      <c r="F46" s="102"/>
      <c r="G46" s="103"/>
      <c r="H46" s="104"/>
      <c r="I46" s="105"/>
      <c r="J46" s="104"/>
      <c r="K46" s="106"/>
      <c r="L46" s="104"/>
      <c r="M46" s="104"/>
      <c r="N46" s="107"/>
    </row>
    <row r="47" spans="1:17" s="114" customFormat="1">
      <c r="A47" s="109"/>
      <c r="B47" s="109"/>
      <c r="C47" s="109" t="s">
        <v>47</v>
      </c>
      <c r="D47" s="110" t="s">
        <v>141</v>
      </c>
      <c r="E47" s="111"/>
      <c r="F47" s="111"/>
      <c r="G47" s="112"/>
      <c r="H47" s="113"/>
      <c r="I47" s="113"/>
      <c r="J47" s="113"/>
      <c r="K47" s="113"/>
      <c r="L47" s="113"/>
      <c r="M47" s="113"/>
    </row>
    <row r="48" spans="1:17" s="114" customFormat="1">
      <c r="A48" s="115"/>
      <c r="B48" s="115"/>
      <c r="C48" s="115" t="s">
        <v>8</v>
      </c>
      <c r="D48" s="115"/>
      <c r="E48" s="115"/>
      <c r="F48" s="115"/>
      <c r="G48" s="115"/>
      <c r="H48" s="113"/>
      <c r="I48" s="113"/>
      <c r="J48" s="113"/>
      <c r="K48" s="113"/>
      <c r="L48" s="113"/>
      <c r="M48" s="113"/>
      <c r="Q48" s="114" t="e">
        <f>M52/M48</f>
        <v>#DIV/0!</v>
      </c>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2"/>
  <sheetViews>
    <sheetView zoomScaleNormal="100" zoomScaleSheetLayoutView="130" workbookViewId="0">
      <selection activeCell="B10" sqref="B10:F36"/>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110</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0.84*9</f>
        <v>7.56</v>
      </c>
      <c r="G10" s="40"/>
      <c r="H10" s="41"/>
      <c r="I10" s="40"/>
      <c r="J10" s="41"/>
      <c r="K10" s="44"/>
      <c r="L10" s="41"/>
      <c r="M10" s="40"/>
    </row>
    <row r="11" spans="1:22" s="53" customFormat="1" ht="15.75">
      <c r="A11" s="46"/>
      <c r="B11" s="46"/>
      <c r="C11" s="46" t="s">
        <v>31</v>
      </c>
      <c r="D11" s="46" t="s">
        <v>32</v>
      </c>
      <c r="E11" s="47">
        <v>3.88</v>
      </c>
      <c r="F11" s="48">
        <f>F10*E11</f>
        <v>29.332799999999999</v>
      </c>
      <c r="G11" s="47"/>
      <c r="H11" s="48"/>
      <c r="I11" s="76"/>
      <c r="J11" s="75"/>
      <c r="K11" s="76"/>
      <c r="L11" s="75"/>
      <c r="M11" s="47"/>
    </row>
    <row r="12" spans="1:22" s="67" customFormat="1" ht="31.5">
      <c r="A12" s="38">
        <v>2</v>
      </c>
      <c r="B12" s="38" t="s">
        <v>34</v>
      </c>
      <c r="C12" s="40" t="s">
        <v>51</v>
      </c>
      <c r="D12" s="62" t="s">
        <v>30</v>
      </c>
      <c r="E12" s="63"/>
      <c r="F12" s="64">
        <f>0.7*0.1*9</f>
        <v>0.62999999999999989</v>
      </c>
      <c r="G12" s="65"/>
      <c r="H12" s="66"/>
      <c r="I12" s="65"/>
      <c r="J12" s="66"/>
      <c r="K12" s="65"/>
      <c r="L12" s="66"/>
      <c r="M12" s="65"/>
    </row>
    <row r="13" spans="1:22" s="53" customFormat="1" ht="15.75">
      <c r="A13" s="54"/>
      <c r="B13" s="68"/>
      <c r="C13" s="54" t="s">
        <v>31</v>
      </c>
      <c r="D13" s="54" t="s">
        <v>32</v>
      </c>
      <c r="E13" s="56">
        <v>0.89</v>
      </c>
      <c r="F13" s="69">
        <f>F12*E13</f>
        <v>0.56069999999999987</v>
      </c>
      <c r="G13" s="70"/>
      <c r="H13" s="57"/>
      <c r="I13" s="71"/>
      <c r="J13" s="72"/>
      <c r="K13" s="71"/>
      <c r="L13" s="72"/>
      <c r="M13" s="70"/>
    </row>
    <row r="14" spans="1:22" s="53" customFormat="1" ht="15.75">
      <c r="A14" s="54"/>
      <c r="B14" s="55"/>
      <c r="C14" s="54" t="s">
        <v>35</v>
      </c>
      <c r="D14" s="55" t="s">
        <v>0</v>
      </c>
      <c r="E14" s="56">
        <v>0.37</v>
      </c>
      <c r="F14" s="69">
        <f>F12*E14</f>
        <v>0.23309999999999995</v>
      </c>
      <c r="G14" s="73"/>
      <c r="H14" s="72"/>
      <c r="I14" s="71"/>
      <c r="J14" s="72"/>
      <c r="K14" s="70"/>
      <c r="L14" s="57"/>
      <c r="M14" s="70"/>
    </row>
    <row r="15" spans="1:22" s="53" customFormat="1" ht="27.75">
      <c r="A15" s="54"/>
      <c r="B15" s="185" t="s">
        <v>167</v>
      </c>
      <c r="C15" s="54" t="s">
        <v>63</v>
      </c>
      <c r="D15" s="55" t="s">
        <v>30</v>
      </c>
      <c r="E15" s="56">
        <v>1.1499999999999999</v>
      </c>
      <c r="F15" s="69">
        <f>F12*E15</f>
        <v>0.72449999999999981</v>
      </c>
      <c r="G15" s="73"/>
      <c r="H15" s="72"/>
      <c r="I15" s="71"/>
      <c r="J15" s="57"/>
      <c r="K15" s="71"/>
      <c r="L15" s="72"/>
      <c r="M15" s="70"/>
    </row>
    <row r="16" spans="1:22" s="53" customFormat="1" ht="15.75">
      <c r="A16" s="46"/>
      <c r="B16" s="50"/>
      <c r="C16" s="46" t="s">
        <v>36</v>
      </c>
      <c r="D16" s="50" t="s">
        <v>0</v>
      </c>
      <c r="E16" s="59">
        <v>0.02</v>
      </c>
      <c r="F16" s="60">
        <f>F12*E16</f>
        <v>1.2599999999999998E-2</v>
      </c>
      <c r="G16" s="51"/>
      <c r="H16" s="75"/>
      <c r="I16" s="47"/>
      <c r="J16" s="48"/>
      <c r="K16" s="76"/>
      <c r="L16" s="75"/>
      <c r="M16" s="47"/>
    </row>
    <row r="17" spans="1:13" s="62" customFormat="1" ht="47.25">
      <c r="A17" s="38">
        <v>3</v>
      </c>
      <c r="B17" s="38" t="s">
        <v>60</v>
      </c>
      <c r="C17" s="40" t="s">
        <v>61</v>
      </c>
      <c r="D17" s="62" t="s">
        <v>30</v>
      </c>
      <c r="E17" s="63"/>
      <c r="F17" s="64">
        <f>0.7*1.1*9</f>
        <v>6.93</v>
      </c>
      <c r="G17" s="65"/>
      <c r="H17" s="66"/>
      <c r="I17" s="65"/>
      <c r="J17" s="66"/>
      <c r="K17" s="65"/>
      <c r="L17" s="66"/>
      <c r="M17" s="65"/>
    </row>
    <row r="18" spans="1:13" s="55" customFormat="1" ht="15.75">
      <c r="A18" s="54"/>
      <c r="B18" s="54"/>
      <c r="C18" s="54" t="s">
        <v>31</v>
      </c>
      <c r="D18" s="54" t="s">
        <v>32</v>
      </c>
      <c r="E18" s="56">
        <v>6.66</v>
      </c>
      <c r="F18" s="69">
        <f>F17*E18</f>
        <v>46.153799999999997</v>
      </c>
      <c r="G18" s="70"/>
      <c r="H18" s="57"/>
      <c r="I18" s="71"/>
      <c r="J18" s="72"/>
      <c r="K18" s="71"/>
      <c r="L18" s="72"/>
      <c r="M18" s="70"/>
    </row>
    <row r="19" spans="1:13" s="55" customFormat="1" ht="15.75">
      <c r="A19" s="54"/>
      <c r="C19" s="54" t="s">
        <v>35</v>
      </c>
      <c r="D19" s="55" t="s">
        <v>0</v>
      </c>
      <c r="E19" s="56">
        <v>0.59</v>
      </c>
      <c r="F19" s="77">
        <f>F17*E19</f>
        <v>4.0886999999999993</v>
      </c>
      <c r="G19" s="73"/>
      <c r="H19" s="72"/>
      <c r="I19" s="71"/>
      <c r="J19" s="72"/>
      <c r="K19" s="70"/>
      <c r="L19" s="57"/>
      <c r="M19" s="70"/>
    </row>
    <row r="20" spans="1:13" s="55" customFormat="1" ht="15.75">
      <c r="A20" s="54"/>
      <c r="C20" s="54" t="s">
        <v>62</v>
      </c>
      <c r="D20" s="55" t="s">
        <v>30</v>
      </c>
      <c r="E20" s="56">
        <v>1.0149999999999999</v>
      </c>
      <c r="F20" s="69">
        <f>F17*E20</f>
        <v>7.033949999999999</v>
      </c>
      <c r="G20" s="73"/>
      <c r="H20" s="72"/>
      <c r="I20" s="70"/>
      <c r="J20" s="57"/>
      <c r="K20" s="71"/>
      <c r="L20" s="72"/>
      <c r="M20" s="70"/>
    </row>
    <row r="21" spans="1:13" s="55" customFormat="1" ht="15.75">
      <c r="A21" s="54"/>
      <c r="C21" s="54" t="s">
        <v>37</v>
      </c>
      <c r="D21" s="55" t="s">
        <v>38</v>
      </c>
      <c r="E21" s="56">
        <v>1.6</v>
      </c>
      <c r="F21" s="69">
        <f>F17*E21</f>
        <v>11.088000000000001</v>
      </c>
      <c r="G21" s="73"/>
      <c r="H21" s="72"/>
      <c r="I21" s="70"/>
      <c r="J21" s="57"/>
      <c r="K21" s="71"/>
      <c r="L21" s="72"/>
      <c r="M21" s="70"/>
    </row>
    <row r="22" spans="1:13" s="55" customFormat="1" ht="15.75">
      <c r="A22" s="54"/>
      <c r="C22" s="54" t="s">
        <v>39</v>
      </c>
      <c r="D22" s="55" t="s">
        <v>30</v>
      </c>
      <c r="E22" s="78">
        <v>1.83E-2</v>
      </c>
      <c r="F22" s="69">
        <f>F17*E22</f>
        <v>0.12681899999999999</v>
      </c>
      <c r="G22" s="73"/>
      <c r="H22" s="72"/>
      <c r="I22" s="70"/>
      <c r="J22" s="57"/>
      <c r="K22" s="71"/>
      <c r="L22" s="72"/>
      <c r="M22" s="70"/>
    </row>
    <row r="23" spans="1:13" s="58" customFormat="1" ht="15.75">
      <c r="A23" s="54"/>
      <c r="B23" s="55"/>
      <c r="C23" s="54" t="s">
        <v>41</v>
      </c>
      <c r="D23" s="55" t="s">
        <v>43</v>
      </c>
      <c r="E23" s="79" t="s">
        <v>40</v>
      </c>
      <c r="F23" s="77">
        <f>0.95*F17</f>
        <v>6.583499999999999</v>
      </c>
      <c r="G23" s="73"/>
      <c r="H23" s="72"/>
      <c r="I23" s="56"/>
      <c r="J23" s="57"/>
      <c r="K23" s="71"/>
      <c r="L23" s="72"/>
      <c r="M23" s="70"/>
    </row>
    <row r="24" spans="1:13" s="58" customFormat="1" ht="15.75">
      <c r="A24" s="46"/>
      <c r="B24" s="50"/>
      <c r="C24" s="46" t="s">
        <v>36</v>
      </c>
      <c r="D24" s="50" t="s">
        <v>0</v>
      </c>
      <c r="E24" s="59">
        <v>0.4</v>
      </c>
      <c r="F24" s="60">
        <f>F17*E24</f>
        <v>2.7720000000000002</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104</v>
      </c>
      <c r="D32" s="62" t="s">
        <v>45</v>
      </c>
      <c r="E32" s="86" t="s">
        <v>40</v>
      </c>
      <c r="F32" s="80">
        <v>2</v>
      </c>
      <c r="G32" s="65"/>
      <c r="H32" s="81"/>
      <c r="I32" s="85"/>
      <c r="J32" s="83"/>
      <c r="K32" s="84"/>
      <c r="L32" s="81"/>
      <c r="M32" s="85"/>
    </row>
    <row r="33" spans="1:14" s="88" customFormat="1" ht="70.5" customHeight="1">
      <c r="A33" s="38"/>
      <c r="B33" s="62"/>
      <c r="C33" s="161" t="s">
        <v>99</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53" customFormat="1" ht="15.75">
      <c r="A35" s="54">
        <v>5</v>
      </c>
      <c r="B35" s="55" t="s">
        <v>33</v>
      </c>
      <c r="C35" s="54" t="s">
        <v>50</v>
      </c>
      <c r="D35" s="55" t="s">
        <v>30</v>
      </c>
      <c r="E35" s="56"/>
      <c r="F35" s="57">
        <f>F10</f>
        <v>7.56</v>
      </c>
      <c r="G35" s="54"/>
      <c r="H35" s="58"/>
      <c r="I35" s="54"/>
      <c r="J35" s="58"/>
      <c r="K35" s="54"/>
      <c r="L35" s="58"/>
      <c r="M35" s="54"/>
    </row>
    <row r="36" spans="1:14" s="53" customFormat="1" ht="15.75">
      <c r="A36" s="46"/>
      <c r="B36" s="46"/>
      <c r="C36" s="46" t="s">
        <v>31</v>
      </c>
      <c r="D36" s="46" t="s">
        <v>32</v>
      </c>
      <c r="E36" s="59">
        <v>1.21</v>
      </c>
      <c r="F36" s="60">
        <f>F35*E36</f>
        <v>9.1475999999999988</v>
      </c>
      <c r="G36" s="51"/>
      <c r="H36" s="51"/>
      <c r="I36" s="51"/>
      <c r="J36" s="52"/>
      <c r="K36" s="51"/>
      <c r="L36" s="52"/>
      <c r="M36" s="47"/>
    </row>
    <row r="37" spans="1:14" s="108" customFormat="1" ht="15.75">
      <c r="A37" s="97"/>
      <c r="B37" s="98"/>
      <c r="C37" s="99" t="s">
        <v>46</v>
      </c>
      <c r="D37" s="100"/>
      <c r="E37" s="101"/>
      <c r="F37" s="102"/>
      <c r="G37" s="103"/>
      <c r="H37" s="104"/>
      <c r="I37" s="105"/>
      <c r="J37" s="104"/>
      <c r="K37" s="106"/>
      <c r="L37" s="104"/>
      <c r="M37" s="104"/>
      <c r="N37" s="107"/>
    </row>
    <row r="38" spans="1:14" s="114" customFormat="1">
      <c r="A38" s="109"/>
      <c r="B38" s="109"/>
      <c r="C38" s="109" t="s">
        <v>47</v>
      </c>
      <c r="D38" s="110" t="s">
        <v>141</v>
      </c>
      <c r="E38" s="111"/>
      <c r="F38" s="111"/>
      <c r="G38" s="112"/>
      <c r="H38" s="113"/>
      <c r="I38" s="113"/>
      <c r="J38" s="113"/>
      <c r="K38" s="113"/>
      <c r="L38" s="113"/>
      <c r="M38" s="113"/>
    </row>
    <row r="39" spans="1:14" s="114" customFormat="1">
      <c r="A39" s="115"/>
      <c r="B39" s="115"/>
      <c r="C39" s="115" t="s">
        <v>8</v>
      </c>
      <c r="D39" s="115"/>
      <c r="E39" s="115"/>
      <c r="F39" s="115"/>
      <c r="G39" s="115"/>
      <c r="H39" s="113"/>
      <c r="I39" s="113"/>
      <c r="J39" s="113"/>
      <c r="K39" s="113"/>
      <c r="L39" s="113"/>
      <c r="M39" s="113"/>
    </row>
    <row r="40" spans="1:14" s="122" customFormat="1">
      <c r="A40" s="116"/>
      <c r="B40" s="117"/>
      <c r="C40" s="117" t="s">
        <v>48</v>
      </c>
      <c r="D40" s="118" t="s">
        <v>141</v>
      </c>
      <c r="E40" s="119"/>
      <c r="F40" s="119"/>
      <c r="G40" s="120"/>
      <c r="H40" s="120"/>
      <c r="I40" s="120"/>
      <c r="J40" s="120"/>
      <c r="K40" s="120"/>
      <c r="L40" s="120"/>
      <c r="M40" s="120"/>
      <c r="N40" s="121"/>
    </row>
    <row r="41" spans="1:14" s="3" customFormat="1">
      <c r="A41" s="123"/>
      <c r="B41" s="124"/>
      <c r="C41" s="124" t="s">
        <v>8</v>
      </c>
      <c r="D41" s="124"/>
      <c r="E41" s="124"/>
      <c r="F41" s="124"/>
      <c r="G41" s="124"/>
      <c r="H41" s="125"/>
      <c r="I41" s="125"/>
      <c r="J41" s="125"/>
      <c r="K41" s="125"/>
      <c r="L41" s="125"/>
      <c r="M41" s="125"/>
      <c r="N41" s="7"/>
    </row>
    <row r="42" spans="1:14" s="122" customFormat="1">
      <c r="A42" s="116"/>
      <c r="B42" s="117"/>
      <c r="C42" s="117" t="s">
        <v>49</v>
      </c>
      <c r="D42" s="118" t="s">
        <v>141</v>
      </c>
      <c r="E42" s="119"/>
      <c r="F42" s="119"/>
      <c r="G42" s="120"/>
      <c r="H42" s="120"/>
      <c r="I42" s="120"/>
      <c r="J42" s="120"/>
      <c r="K42" s="120"/>
      <c r="L42" s="120"/>
      <c r="M42" s="120"/>
      <c r="N42" s="121"/>
    </row>
    <row r="43" spans="1:14" s="3" customFormat="1">
      <c r="A43" s="123"/>
      <c r="B43" s="124"/>
      <c r="C43" s="124" t="s">
        <v>8</v>
      </c>
      <c r="D43" s="124"/>
      <c r="E43" s="124"/>
      <c r="F43" s="124"/>
      <c r="G43" s="124"/>
      <c r="H43" s="125"/>
      <c r="I43" s="125"/>
      <c r="J43" s="125"/>
      <c r="K43" s="125"/>
      <c r="L43" s="125"/>
      <c r="M43" s="125"/>
      <c r="N43" s="7"/>
    </row>
    <row r="44" spans="1:14" s="3" customFormat="1">
      <c r="A44" s="123"/>
      <c r="B44" s="124"/>
      <c r="C44" s="124" t="s">
        <v>142</v>
      </c>
      <c r="D44" s="155">
        <v>0.03</v>
      </c>
      <c r="E44" s="124"/>
      <c r="F44" s="124"/>
      <c r="G44" s="124"/>
      <c r="H44" s="125"/>
      <c r="I44" s="125"/>
      <c r="J44" s="125"/>
      <c r="K44" s="125"/>
      <c r="L44" s="125"/>
      <c r="M44" s="125"/>
      <c r="N44" s="7"/>
    </row>
    <row r="45" spans="1:14" s="3" customFormat="1">
      <c r="A45" s="123"/>
      <c r="B45" s="124"/>
      <c r="C45" s="124" t="s">
        <v>8</v>
      </c>
      <c r="D45" s="124"/>
      <c r="E45" s="124"/>
      <c r="F45" s="124"/>
      <c r="G45" s="124"/>
      <c r="H45" s="125"/>
      <c r="I45" s="125"/>
      <c r="J45" s="125"/>
      <c r="K45" s="125"/>
      <c r="L45" s="125"/>
      <c r="M45" s="125"/>
      <c r="N45" s="7"/>
    </row>
    <row r="46" spans="1:14" s="3" customFormat="1">
      <c r="A46" s="123"/>
      <c r="B46" s="124"/>
      <c r="C46" s="124" t="s">
        <v>68</v>
      </c>
      <c r="D46" s="155">
        <v>0.18</v>
      </c>
      <c r="E46" s="124"/>
      <c r="F46" s="124"/>
      <c r="G46" s="124"/>
      <c r="H46" s="125"/>
      <c r="I46" s="125"/>
      <c r="J46" s="125"/>
      <c r="K46" s="125"/>
      <c r="L46" s="125"/>
      <c r="M46" s="125"/>
      <c r="N46" s="7"/>
    </row>
    <row r="47" spans="1:14">
      <c r="A47" s="156"/>
      <c r="B47" s="157"/>
      <c r="C47" s="158" t="s">
        <v>14</v>
      </c>
      <c r="D47" s="157"/>
      <c r="E47" s="157"/>
      <c r="F47" s="157"/>
      <c r="G47" s="157"/>
      <c r="H47" s="159"/>
      <c r="I47" s="159"/>
      <c r="J47" s="159"/>
      <c r="K47" s="159"/>
      <c r="L47" s="159"/>
      <c r="M47" s="160"/>
      <c r="N47" s="28"/>
    </row>
    <row r="48" spans="1:14">
      <c r="A48" s="3"/>
      <c r="B48" s="3"/>
      <c r="C48" s="3"/>
      <c r="D48" s="3"/>
      <c r="E48" s="3"/>
      <c r="F48" s="3"/>
      <c r="G48" s="3"/>
      <c r="H48" s="129"/>
      <c r="I48" s="129"/>
      <c r="J48" s="129"/>
      <c r="K48" s="129"/>
      <c r="L48" s="129"/>
      <c r="M48" s="130"/>
    </row>
    <row r="49" spans="1:14">
      <c r="A49" s="3"/>
      <c r="B49" s="3"/>
      <c r="C49" s="3"/>
      <c r="D49" s="3"/>
      <c r="E49" s="3"/>
      <c r="F49" s="3"/>
      <c r="G49" s="3"/>
      <c r="H49" s="3"/>
      <c r="I49" s="3"/>
      <c r="J49" s="3"/>
      <c r="K49" s="3"/>
      <c r="L49" s="3"/>
      <c r="M49" s="3"/>
    </row>
    <row r="50" spans="1:14">
      <c r="A50" s="200"/>
      <c r="B50" s="200"/>
      <c r="C50" s="200"/>
      <c r="D50" s="162"/>
      <c r="E50" s="162"/>
      <c r="F50" s="162"/>
      <c r="G50" s="163"/>
      <c r="H50" s="164"/>
      <c r="I50" s="163"/>
      <c r="J50" s="163"/>
      <c r="K50" s="162"/>
      <c r="L50" s="3"/>
      <c r="M50" s="3"/>
    </row>
    <row r="51" spans="1:14">
      <c r="A51" s="168" t="s">
        <v>137</v>
      </c>
      <c r="B51" s="168"/>
      <c r="C51" s="168"/>
      <c r="D51" s="166"/>
      <c r="E51" s="166"/>
      <c r="F51" s="166"/>
      <c r="G51" s="166"/>
      <c r="H51" s="169" t="s">
        <v>138</v>
      </c>
      <c r="I51" s="166"/>
      <c r="J51" s="166"/>
      <c r="K51" s="166"/>
      <c r="L51" s="7"/>
      <c r="M51" s="7"/>
      <c r="N51" s="28"/>
    </row>
    <row r="52" spans="1:14">
      <c r="A52" s="162"/>
      <c r="B52" s="162"/>
      <c r="C52" s="162"/>
      <c r="D52" s="162"/>
      <c r="E52" s="162"/>
      <c r="F52" s="162"/>
      <c r="G52" s="162"/>
      <c r="H52" s="162"/>
      <c r="I52" s="162"/>
      <c r="J52" s="162"/>
      <c r="K52" s="162"/>
      <c r="L52" s="7"/>
      <c r="M52" s="7"/>
      <c r="N52" s="28"/>
    </row>
    <row r="53" spans="1:14">
      <c r="A53" s="198" t="s">
        <v>139</v>
      </c>
      <c r="B53" s="198"/>
      <c r="C53" s="165"/>
      <c r="D53" s="165"/>
      <c r="E53" s="166"/>
      <c r="F53" s="166"/>
      <c r="G53" s="166"/>
      <c r="H53" s="166"/>
      <c r="I53" s="166"/>
      <c r="J53" s="166"/>
      <c r="K53" s="166"/>
      <c r="L53" s="3"/>
      <c r="M53" s="3"/>
    </row>
    <row r="54" spans="1:14">
      <c r="A54" s="167">
        <v>1</v>
      </c>
      <c r="B54" s="199" t="s">
        <v>143</v>
      </c>
      <c r="C54" s="199"/>
      <c r="D54" s="199"/>
      <c r="E54" s="199"/>
      <c r="F54" s="199"/>
      <c r="G54" s="199"/>
      <c r="H54" s="199"/>
      <c r="I54" s="199"/>
      <c r="J54" s="199"/>
      <c r="K54" s="199"/>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206" spans="1:13" s="3" customFormat="1" ht="16.5" customHeight="1">
      <c r="A206" s="4"/>
      <c r="B206" s="4"/>
      <c r="C206" s="4"/>
      <c r="D206" s="4"/>
      <c r="E206" s="4"/>
      <c r="F206" s="4"/>
      <c r="G206" s="4"/>
      <c r="H206" s="4"/>
      <c r="I206" s="4"/>
      <c r="J206" s="4"/>
      <c r="K206" s="4"/>
      <c r="L206" s="4"/>
      <c r="M206" s="4"/>
    </row>
    <row r="207" spans="1:13" s="3" customFormat="1" ht="16.5" customHeight="1">
      <c r="A207" s="4"/>
      <c r="B207" s="4"/>
      <c r="C207" s="4"/>
      <c r="D207" s="4"/>
      <c r="E207" s="4"/>
      <c r="F207" s="4"/>
      <c r="G207" s="4"/>
      <c r="H207" s="4"/>
      <c r="I207" s="4"/>
      <c r="J207" s="4"/>
      <c r="K207" s="4"/>
      <c r="L207" s="4"/>
      <c r="M207" s="4"/>
    </row>
    <row r="208" spans="1:13" s="126"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127"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3"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127"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127"/>
      <c r="B347" s="127"/>
      <c r="C347" s="127"/>
      <c r="D347" s="127"/>
      <c r="E347" s="128"/>
      <c r="F347" s="128"/>
      <c r="G347" s="87"/>
      <c r="H347" s="87"/>
      <c r="I347" s="129"/>
      <c r="J347" s="127"/>
      <c r="K347" s="87"/>
      <c r="L347" s="87"/>
      <c r="M347" s="130"/>
    </row>
    <row r="348" spans="1:13" s="127" customFormat="1">
      <c r="E348" s="128"/>
      <c r="F348" s="128"/>
      <c r="G348" s="87"/>
      <c r="H348" s="87"/>
      <c r="I348" s="129"/>
      <c r="K348" s="87"/>
      <c r="L348" s="87"/>
      <c r="M348" s="131"/>
    </row>
    <row r="349" spans="1:13" s="3" customFormat="1">
      <c r="A349" s="127"/>
      <c r="B349" s="127"/>
      <c r="C349" s="127"/>
      <c r="D349" s="127"/>
      <c r="E349" s="132"/>
      <c r="F349" s="133"/>
      <c r="G349" s="87"/>
      <c r="H349" s="87"/>
      <c r="I349" s="129"/>
      <c r="J349" s="127"/>
      <c r="K349" s="87"/>
      <c r="L349" s="87"/>
      <c r="M349" s="134"/>
    </row>
    <row r="350" spans="1:13" s="3" customFormat="1">
      <c r="A350" s="127"/>
      <c r="B350" s="127"/>
      <c r="C350" s="127"/>
      <c r="D350" s="127"/>
      <c r="E350" s="132"/>
      <c r="F350" s="133"/>
      <c r="G350" s="87"/>
      <c r="H350" s="87"/>
      <c r="I350" s="129"/>
      <c r="J350" s="127"/>
      <c r="K350" s="87"/>
      <c r="L350" s="87"/>
      <c r="M350" s="130"/>
    </row>
    <row r="351" spans="1:13" s="3" customFormat="1">
      <c r="A351" s="127"/>
      <c r="B351" s="127"/>
      <c r="C351" s="127"/>
      <c r="D351" s="127"/>
      <c r="E351" s="128"/>
      <c r="F351" s="128"/>
      <c r="G351" s="87"/>
      <c r="H351" s="87"/>
      <c r="I351" s="129"/>
      <c r="J351" s="127"/>
      <c r="K351" s="87"/>
      <c r="L351" s="87"/>
      <c r="M351" s="130"/>
    </row>
    <row r="352" spans="1:13" s="3" customFormat="1">
      <c r="A352" s="127"/>
      <c r="B352" s="127"/>
      <c r="C352" s="127"/>
      <c r="D352" s="127"/>
      <c r="E352" s="128"/>
      <c r="F352" s="128"/>
      <c r="G352" s="87"/>
      <c r="H352" s="87"/>
      <c r="I352" s="87"/>
      <c r="J352" s="87"/>
      <c r="K352" s="87"/>
      <c r="L352" s="87"/>
      <c r="M352" s="87"/>
    </row>
    <row r="353" spans="1:13" s="3" customFormat="1">
      <c r="A353" s="127"/>
      <c r="B353" s="127"/>
      <c r="C353" s="135"/>
      <c r="D353" s="127"/>
      <c r="E353" s="128"/>
      <c r="F353" s="128"/>
      <c r="G353" s="87"/>
      <c r="H353" s="87"/>
      <c r="I353" s="87"/>
      <c r="J353" s="87"/>
      <c r="K353" s="87"/>
      <c r="L353" s="87"/>
      <c r="M353" s="87"/>
    </row>
    <row r="354" spans="1:13" s="127" customFormat="1" ht="15.75">
      <c r="E354" s="128"/>
      <c r="F354" s="128"/>
      <c r="G354" s="130"/>
      <c r="I354" s="87"/>
      <c r="J354" s="87"/>
      <c r="K354" s="87"/>
      <c r="L354" s="87"/>
      <c r="M354" s="134"/>
    </row>
    <row r="355" spans="1:13" s="3" customFormat="1">
      <c r="A355" s="127"/>
      <c r="B355" s="127"/>
      <c r="C355" s="127"/>
      <c r="D355" s="127"/>
      <c r="E355" s="128"/>
      <c r="F355" s="128"/>
      <c r="G355" s="87"/>
      <c r="H355" s="87"/>
      <c r="I355" s="87"/>
      <c r="J355" s="87"/>
      <c r="K355" s="130"/>
      <c r="L355" s="127"/>
      <c r="M355" s="130"/>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33"/>
      <c r="F358" s="128"/>
      <c r="G358" s="87"/>
      <c r="H358" s="87"/>
      <c r="I358" s="129"/>
      <c r="J358" s="127"/>
      <c r="K358" s="87"/>
      <c r="L358" s="87"/>
      <c r="M358" s="130"/>
    </row>
    <row r="359" spans="1:13" s="3" customFormat="1">
      <c r="A359" s="127"/>
      <c r="B359" s="127"/>
      <c r="C359" s="127"/>
      <c r="D359" s="127"/>
      <c r="E359" s="133"/>
      <c r="F359" s="128"/>
      <c r="G359" s="87"/>
      <c r="H359" s="87"/>
      <c r="I359" s="129"/>
      <c r="J359" s="127"/>
      <c r="K359" s="87"/>
      <c r="L359" s="87"/>
      <c r="M359" s="134"/>
    </row>
    <row r="360" spans="1:13" s="127" customFormat="1">
      <c r="E360" s="133"/>
      <c r="F360" s="128"/>
      <c r="G360" s="87"/>
      <c r="H360" s="87"/>
      <c r="I360" s="129"/>
      <c r="K360" s="87"/>
      <c r="L360" s="87"/>
      <c r="M360" s="130"/>
    </row>
    <row r="361" spans="1:13" s="3" customFormat="1">
      <c r="A361" s="127"/>
      <c r="B361" s="136"/>
      <c r="C361" s="127"/>
      <c r="D361" s="127"/>
      <c r="E361" s="128"/>
      <c r="F361" s="128"/>
      <c r="G361" s="87"/>
      <c r="H361" s="87"/>
      <c r="I361" s="129"/>
      <c r="J361" s="127"/>
      <c r="K361" s="87"/>
      <c r="L361" s="87"/>
      <c r="M361" s="131"/>
    </row>
    <row r="362" spans="1:13" s="3" customFormat="1">
      <c r="A362" s="127"/>
      <c r="B362" s="127"/>
      <c r="C362" s="127"/>
      <c r="D362" s="127"/>
      <c r="E362" s="132"/>
      <c r="F362" s="133"/>
      <c r="G362" s="87"/>
      <c r="H362" s="87"/>
      <c r="I362" s="129"/>
      <c r="J362" s="127"/>
      <c r="K362" s="87"/>
      <c r="L362" s="87"/>
      <c r="M362" s="134"/>
    </row>
    <row r="363" spans="1:13" s="3" customFormat="1">
      <c r="A363" s="127"/>
      <c r="B363" s="127"/>
      <c r="C363" s="127"/>
      <c r="D363" s="127"/>
      <c r="E363" s="132"/>
      <c r="F363" s="133"/>
      <c r="G363" s="87"/>
      <c r="H363" s="87"/>
      <c r="I363" s="129"/>
      <c r="J363" s="127"/>
      <c r="K363" s="87"/>
      <c r="L363" s="87"/>
      <c r="M363" s="130"/>
    </row>
    <row r="364" spans="1:13" s="3" customFormat="1">
      <c r="A364" s="127"/>
      <c r="B364" s="127"/>
      <c r="C364" s="127"/>
      <c r="D364" s="127"/>
      <c r="E364" s="128"/>
      <c r="F364" s="128"/>
      <c r="G364" s="87"/>
      <c r="H364" s="87"/>
      <c r="I364" s="129"/>
      <c r="J364" s="127"/>
      <c r="K364" s="87"/>
      <c r="L364" s="87"/>
      <c r="M364" s="130"/>
    </row>
    <row r="365" spans="1:13" s="3" customFormat="1">
      <c r="A365" s="127"/>
      <c r="B365" s="127"/>
      <c r="C365" s="127"/>
      <c r="D365" s="127"/>
      <c r="E365" s="127"/>
      <c r="F365" s="127"/>
      <c r="G365" s="87"/>
      <c r="H365" s="87"/>
      <c r="I365" s="87"/>
      <c r="J365" s="87"/>
      <c r="K365" s="87"/>
      <c r="L365" s="87"/>
      <c r="M365" s="87"/>
    </row>
    <row r="366" spans="1:13" s="127" customFormat="1" ht="15.75">
      <c r="C366" s="135"/>
      <c r="D366" s="137"/>
      <c r="E366" s="128"/>
      <c r="F366" s="128"/>
      <c r="G366" s="87"/>
      <c r="H366" s="87"/>
      <c r="I366" s="87"/>
      <c r="J366" s="87"/>
      <c r="K366" s="87"/>
      <c r="L366" s="87"/>
      <c r="M366" s="87"/>
    </row>
    <row r="367" spans="1:13" s="3" customFormat="1">
      <c r="A367" s="127"/>
      <c r="B367" s="127"/>
      <c r="C367" s="127"/>
      <c r="D367" s="127"/>
      <c r="E367" s="128"/>
      <c r="F367" s="128"/>
      <c r="G367" s="130"/>
      <c r="H367" s="127"/>
      <c r="I367" s="87"/>
      <c r="J367" s="87"/>
      <c r="K367" s="87"/>
      <c r="L367" s="87"/>
      <c r="M367" s="134"/>
    </row>
    <row r="368" spans="1:13" s="3" customFormat="1">
      <c r="A368" s="127"/>
      <c r="B368" s="127"/>
      <c r="C368" s="127"/>
      <c r="D368" s="127"/>
      <c r="E368" s="128"/>
      <c r="F368" s="128"/>
      <c r="G368" s="87"/>
      <c r="H368" s="87"/>
      <c r="I368" s="87"/>
      <c r="J368" s="87"/>
      <c r="K368" s="130"/>
      <c r="L368" s="127"/>
      <c r="M368" s="130"/>
    </row>
    <row r="369" spans="1:13" s="3" customFormat="1">
      <c r="A369" s="127"/>
      <c r="B369" s="127"/>
      <c r="C369" s="127"/>
      <c r="D369" s="127"/>
      <c r="E369" s="128"/>
      <c r="F369" s="128"/>
      <c r="G369" s="130"/>
      <c r="H369" s="131"/>
      <c r="I369" s="129"/>
      <c r="J369" s="127"/>
      <c r="K369" s="87"/>
      <c r="L369" s="87"/>
      <c r="M369" s="131"/>
    </row>
    <row r="370" spans="1:13" s="3" customFormat="1">
      <c r="A370" s="138"/>
      <c r="B370" s="138"/>
      <c r="C370" s="138"/>
      <c r="D370" s="138"/>
      <c r="E370" s="138"/>
      <c r="F370" s="138"/>
      <c r="G370" s="138"/>
      <c r="H370" s="138"/>
      <c r="I370" s="138"/>
      <c r="J370" s="138"/>
      <c r="K370" s="138"/>
      <c r="L370" s="138"/>
      <c r="M370" s="138"/>
    </row>
    <row r="371" spans="1:13" s="3" customFormat="1">
      <c r="A371" s="127"/>
      <c r="B371" s="127"/>
      <c r="C371" s="127"/>
      <c r="D371" s="127"/>
      <c r="E371" s="128"/>
      <c r="F371" s="128"/>
      <c r="G371" s="130"/>
      <c r="H371" s="131"/>
      <c r="I371" s="129"/>
      <c r="J371" s="127"/>
      <c r="K371" s="87"/>
      <c r="L371" s="87"/>
      <c r="M371" s="131"/>
    </row>
    <row r="372" spans="1:13" s="127" customFormat="1">
      <c r="E372" s="128"/>
      <c r="F372" s="128"/>
      <c r="G372" s="130"/>
      <c r="H372" s="131"/>
      <c r="I372" s="129"/>
      <c r="K372" s="87"/>
      <c r="L372" s="87"/>
      <c r="M372" s="130"/>
    </row>
    <row r="373" spans="1:13" s="127" customFormat="1">
      <c r="E373" s="128"/>
      <c r="F373" s="128"/>
      <c r="G373" s="130"/>
      <c r="I373" s="129"/>
      <c r="K373" s="87"/>
      <c r="L373" s="87"/>
      <c r="M373" s="134"/>
    </row>
    <row r="374" spans="1:13" s="127" customFormat="1" ht="15.75">
      <c r="C374" s="135"/>
      <c r="D374" s="137"/>
      <c r="E374" s="128"/>
      <c r="F374" s="128"/>
      <c r="G374" s="87"/>
      <c r="H374" s="87"/>
      <c r="I374" s="87"/>
      <c r="J374" s="87"/>
      <c r="K374" s="87"/>
      <c r="L374" s="87"/>
      <c r="M374" s="87"/>
    </row>
    <row r="375" spans="1:13" s="127" customFormat="1" ht="15.75">
      <c r="E375" s="128"/>
      <c r="F375" s="128"/>
      <c r="G375" s="130"/>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0"/>
    </row>
    <row r="380" spans="1:13" s="127" customFormat="1">
      <c r="E380" s="128"/>
      <c r="F380" s="128"/>
      <c r="G380" s="130"/>
      <c r="I380" s="129"/>
      <c r="K380" s="87"/>
      <c r="L380" s="87"/>
      <c r="M380" s="134"/>
    </row>
    <row r="381" spans="1:13" s="3" customFormat="1">
      <c r="A381" s="127"/>
      <c r="B381" s="127"/>
      <c r="C381" s="135"/>
      <c r="D381" s="137"/>
      <c r="E381" s="128"/>
      <c r="F381" s="128"/>
      <c r="G381" s="87"/>
      <c r="H381" s="87"/>
      <c r="I381" s="87"/>
      <c r="J381" s="87"/>
      <c r="K381" s="87"/>
      <c r="L381" s="87"/>
      <c r="M381" s="87"/>
    </row>
    <row r="382" spans="1:13" s="127" customFormat="1" ht="15.75">
      <c r="E382" s="128"/>
      <c r="F382" s="128"/>
      <c r="G382" s="130"/>
      <c r="I382" s="87"/>
      <c r="J382" s="87"/>
      <c r="K382" s="87"/>
      <c r="L382" s="87"/>
      <c r="M382" s="134"/>
    </row>
    <row r="383" spans="1:13" s="3" customFormat="1">
      <c r="A383" s="127"/>
      <c r="B383" s="127"/>
      <c r="C383" s="127"/>
      <c r="D383" s="127"/>
      <c r="E383" s="128"/>
      <c r="F383" s="128"/>
      <c r="G383" s="87"/>
      <c r="H383" s="87"/>
      <c r="I383" s="87"/>
      <c r="J383" s="87"/>
      <c r="K383" s="130"/>
      <c r="L383" s="127"/>
      <c r="M383" s="130"/>
    </row>
    <row r="384" spans="1:13" s="3" customFormat="1">
      <c r="A384" s="127"/>
      <c r="B384" s="127"/>
      <c r="C384" s="127"/>
      <c r="D384" s="127"/>
      <c r="E384" s="128"/>
      <c r="F384" s="128"/>
      <c r="G384" s="130"/>
      <c r="H384" s="131"/>
      <c r="I384" s="129"/>
      <c r="J384" s="127"/>
      <c r="K384" s="87"/>
      <c r="L384" s="87"/>
      <c r="M384" s="131"/>
    </row>
    <row r="385" spans="1:13" s="3" customFormat="1">
      <c r="A385" s="127"/>
      <c r="B385" s="127"/>
      <c r="C385" s="127"/>
      <c r="D385" s="127"/>
      <c r="E385" s="128"/>
      <c r="F385" s="128"/>
      <c r="G385" s="130"/>
      <c r="H385" s="131"/>
      <c r="I385" s="129"/>
      <c r="J385" s="127"/>
      <c r="K385" s="87"/>
      <c r="L385" s="87"/>
      <c r="M385" s="131"/>
    </row>
    <row r="386" spans="1:13" s="127" customFormat="1">
      <c r="E386" s="128"/>
      <c r="F386" s="128"/>
      <c r="G386" s="130"/>
      <c r="H386" s="131"/>
      <c r="I386" s="129"/>
      <c r="K386" s="87"/>
      <c r="L386" s="87"/>
      <c r="M386" s="130"/>
    </row>
    <row r="387" spans="1:13" s="127" customFormat="1">
      <c r="E387" s="128"/>
      <c r="F387" s="128"/>
      <c r="G387" s="130"/>
      <c r="I387" s="129"/>
      <c r="K387" s="87"/>
      <c r="L387" s="87"/>
      <c r="M387" s="134"/>
    </row>
    <row r="388" spans="1:13" s="127" customFormat="1" ht="15.75">
      <c r="E388" s="128"/>
      <c r="F388" s="128"/>
      <c r="G388" s="130"/>
      <c r="H388" s="139"/>
      <c r="I388" s="87"/>
      <c r="J388" s="139"/>
      <c r="K388" s="87"/>
      <c r="L388" s="139"/>
      <c r="M388" s="139"/>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G392" s="87"/>
      <c r="H392" s="87"/>
      <c r="I392" s="87"/>
      <c r="J392" s="87"/>
      <c r="K392" s="87"/>
      <c r="L392" s="87"/>
      <c r="M392" s="87"/>
    </row>
    <row r="393" spans="1:13" s="127" customFormat="1" ht="15.75">
      <c r="E393" s="128"/>
      <c r="F393" s="128"/>
      <c r="G393" s="130"/>
      <c r="I393" s="87"/>
      <c r="J393" s="87"/>
      <c r="K393" s="87"/>
      <c r="L393" s="87"/>
      <c r="M393" s="134"/>
    </row>
    <row r="394" spans="1:13" s="127" customFormat="1" ht="15.75">
      <c r="E394" s="128"/>
      <c r="F394" s="128"/>
      <c r="G394" s="87"/>
      <c r="H394" s="87"/>
      <c r="I394" s="87"/>
      <c r="J394" s="87"/>
      <c r="K394" s="130"/>
      <c r="M394" s="130"/>
    </row>
    <row r="395" spans="1:13" s="127" customFormat="1">
      <c r="F395" s="128"/>
      <c r="G395" s="87"/>
      <c r="H395" s="87"/>
      <c r="I395" s="129"/>
      <c r="K395" s="87"/>
      <c r="L395" s="87"/>
      <c r="M395" s="131"/>
    </row>
    <row r="396" spans="1:13" s="127" customFormat="1">
      <c r="F396" s="128"/>
      <c r="G396" s="87"/>
      <c r="H396" s="87"/>
      <c r="I396" s="129"/>
      <c r="K396" s="87"/>
      <c r="L396" s="87"/>
      <c r="M396" s="131"/>
    </row>
    <row r="397" spans="1:13" s="3" customFormat="1">
      <c r="A397" s="127"/>
      <c r="B397" s="127"/>
      <c r="C397" s="127"/>
      <c r="D397" s="127"/>
      <c r="E397" s="130"/>
      <c r="F397" s="128"/>
      <c r="G397" s="87"/>
      <c r="H397" s="87"/>
      <c r="I397" s="140"/>
      <c r="J397" s="127"/>
      <c r="K397" s="87"/>
      <c r="L397" s="87"/>
      <c r="M397" s="130"/>
    </row>
    <row r="398" spans="1:13" s="3" customFormat="1">
      <c r="A398" s="127"/>
      <c r="B398" s="127"/>
      <c r="C398" s="127"/>
      <c r="D398" s="127"/>
      <c r="E398" s="127"/>
      <c r="F398" s="128"/>
      <c r="G398" s="87"/>
      <c r="H398" s="87"/>
      <c r="J398" s="127"/>
      <c r="K398" s="87"/>
      <c r="L398" s="87"/>
      <c r="M398" s="134"/>
    </row>
    <row r="399" spans="1:13" s="3" customFormat="1">
      <c r="A399" s="127"/>
      <c r="B399" s="127"/>
      <c r="C399" s="127"/>
      <c r="D399" s="127"/>
      <c r="E399" s="128"/>
      <c r="F399" s="128"/>
      <c r="G399" s="87"/>
      <c r="H399" s="87"/>
      <c r="I399" s="129"/>
      <c r="J399" s="127"/>
      <c r="K399" s="87"/>
      <c r="L399" s="87"/>
      <c r="M399" s="130"/>
    </row>
    <row r="400" spans="1:13" s="3" customFormat="1">
      <c r="A400" s="127"/>
      <c r="B400" s="127"/>
      <c r="C400" s="127"/>
      <c r="D400" s="127"/>
      <c r="E400" s="128"/>
      <c r="F400" s="128"/>
      <c r="G400" s="87"/>
      <c r="H400" s="87"/>
      <c r="I400" s="129"/>
      <c r="J400" s="127"/>
      <c r="K400" s="87"/>
      <c r="L400" s="87"/>
      <c r="M400" s="131"/>
    </row>
    <row r="401" spans="1:13" s="3" customFormat="1">
      <c r="A401" s="127"/>
      <c r="B401" s="127"/>
      <c r="C401" s="127"/>
      <c r="D401" s="127"/>
      <c r="E401" s="128"/>
      <c r="F401" s="128"/>
      <c r="G401" s="130"/>
      <c r="H401" s="87"/>
      <c r="I401" s="87"/>
      <c r="J401" s="87"/>
      <c r="K401" s="87"/>
      <c r="L401" s="87"/>
      <c r="M401" s="87"/>
    </row>
    <row r="402" spans="1:13" s="3" customFormat="1">
      <c r="A402" s="138"/>
      <c r="B402" s="138"/>
      <c r="C402" s="138"/>
      <c r="D402" s="138"/>
      <c r="E402" s="138"/>
      <c r="F402" s="138"/>
      <c r="G402" s="138"/>
      <c r="H402" s="138"/>
      <c r="I402" s="138"/>
      <c r="J402" s="138"/>
      <c r="K402" s="138"/>
      <c r="L402" s="138"/>
      <c r="M402" s="138"/>
    </row>
    <row r="403" spans="1:13" s="3" customFormat="1">
      <c r="A403" s="127"/>
      <c r="B403" s="136"/>
      <c r="C403" s="135"/>
      <c r="D403" s="127"/>
      <c r="E403" s="128"/>
      <c r="F403" s="141"/>
      <c r="G403" s="142"/>
      <c r="H403" s="142"/>
      <c r="I403" s="129"/>
      <c r="J403" s="127"/>
      <c r="K403" s="87"/>
      <c r="L403" s="87"/>
      <c r="M403" s="130"/>
    </row>
    <row r="404" spans="1:13" s="3" customFormat="1">
      <c r="A404" s="127"/>
      <c r="B404" s="136"/>
      <c r="C404" s="127"/>
      <c r="D404" s="127"/>
      <c r="E404" s="128"/>
      <c r="F404" s="128"/>
      <c r="G404" s="130"/>
      <c r="H404" s="127"/>
      <c r="I404" s="87"/>
      <c r="J404" s="87"/>
      <c r="K404" s="87"/>
      <c r="L404" s="87"/>
      <c r="M404" s="134"/>
    </row>
    <row r="405" spans="1:13" s="3" customFormat="1">
      <c r="A405" s="127"/>
      <c r="B405" s="127"/>
      <c r="C405" s="127"/>
      <c r="D405" s="127"/>
      <c r="E405" s="133"/>
      <c r="F405" s="128"/>
      <c r="G405" s="87"/>
      <c r="H405" s="87"/>
      <c r="I405" s="87"/>
      <c r="J405" s="87"/>
      <c r="K405" s="130"/>
      <c r="L405" s="127"/>
      <c r="M405" s="130"/>
    </row>
    <row r="406" spans="1:13" s="3" customFormat="1">
      <c r="A406" s="127"/>
      <c r="B406" s="127"/>
      <c r="C406" s="127"/>
      <c r="D406" s="127"/>
      <c r="E406" s="127"/>
      <c r="F406" s="128"/>
      <c r="G406" s="87"/>
      <c r="H406" s="87"/>
      <c r="I406" s="129"/>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30"/>
      <c r="F410" s="128"/>
      <c r="G410" s="87"/>
      <c r="H410" s="87"/>
      <c r="I410" s="140"/>
      <c r="J410" s="127"/>
      <c r="K410" s="87"/>
      <c r="L410" s="87"/>
      <c r="M410" s="130"/>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33"/>
      <c r="F412" s="128"/>
      <c r="G412" s="87"/>
      <c r="H412" s="87"/>
      <c r="I412" s="129"/>
      <c r="J412" s="127"/>
      <c r="K412" s="87"/>
      <c r="L412" s="87"/>
      <c r="M412" s="130"/>
    </row>
    <row r="413" spans="1:13" s="3" customFormat="1">
      <c r="A413" s="127"/>
      <c r="B413" s="127"/>
      <c r="C413" s="127"/>
      <c r="D413" s="127"/>
      <c r="E413" s="128"/>
      <c r="F413" s="128"/>
      <c r="G413" s="142"/>
      <c r="H413" s="142"/>
      <c r="I413" s="129"/>
      <c r="J413" s="127"/>
      <c r="K413" s="87"/>
      <c r="L413" s="87"/>
      <c r="M413" s="130"/>
    </row>
    <row r="414" spans="1:13" s="3" customFormat="1">
      <c r="A414" s="127"/>
      <c r="B414" s="127"/>
      <c r="C414" s="135"/>
      <c r="D414" s="127"/>
      <c r="E414" s="128"/>
      <c r="F414" s="133"/>
      <c r="G414" s="130"/>
      <c r="H414" s="87"/>
      <c r="I414" s="87"/>
      <c r="J414" s="87"/>
      <c r="K414" s="87"/>
      <c r="L414" s="87"/>
      <c r="M414" s="87"/>
    </row>
    <row r="415" spans="1:13" s="3" customFormat="1">
      <c r="A415" s="127"/>
      <c r="B415" s="127"/>
      <c r="C415" s="127"/>
      <c r="D415" s="127"/>
      <c r="E415" s="128"/>
      <c r="F415" s="128"/>
      <c r="G415" s="130"/>
      <c r="H415" s="127"/>
      <c r="I415" s="87"/>
      <c r="J415" s="87"/>
      <c r="K415" s="87"/>
      <c r="L415" s="87"/>
      <c r="M415" s="130"/>
    </row>
    <row r="416" spans="1:13" s="3" customFormat="1">
      <c r="A416" s="127"/>
      <c r="B416" s="127"/>
      <c r="C416" s="127"/>
      <c r="D416" s="127"/>
      <c r="E416" s="128"/>
      <c r="F416" s="128"/>
      <c r="G416" s="87"/>
      <c r="H416" s="87"/>
      <c r="I416" s="87"/>
      <c r="J416" s="87"/>
      <c r="K416" s="130"/>
      <c r="L416" s="127"/>
      <c r="M416" s="130"/>
    </row>
    <row r="417" spans="1:13" s="3" customFormat="1">
      <c r="A417" s="127"/>
      <c r="B417" s="127"/>
      <c r="C417" s="127"/>
      <c r="D417" s="127"/>
      <c r="E417" s="132"/>
      <c r="F417" s="133"/>
      <c r="G417" s="87"/>
      <c r="H417" s="87"/>
      <c r="I417" s="130"/>
      <c r="J417" s="127"/>
      <c r="K417" s="87"/>
      <c r="L417" s="87"/>
      <c r="M417" s="130"/>
    </row>
    <row r="418" spans="1:13" s="3" customFormat="1">
      <c r="A418" s="127"/>
      <c r="B418" s="127"/>
      <c r="C418" s="127"/>
      <c r="D418" s="127"/>
      <c r="E418" s="128"/>
      <c r="F418" s="128"/>
      <c r="G418" s="130"/>
      <c r="H418" s="87"/>
      <c r="I418" s="130"/>
      <c r="J418" s="127"/>
      <c r="K418" s="87"/>
      <c r="L418" s="87"/>
      <c r="M418" s="130"/>
    </row>
    <row r="419" spans="1:13" s="3" customFormat="1">
      <c r="A419" s="127"/>
      <c r="B419" s="127"/>
      <c r="C419" s="127"/>
      <c r="D419" s="127"/>
      <c r="E419" s="128"/>
      <c r="F419" s="128"/>
      <c r="G419" s="130"/>
      <c r="H419" s="87"/>
      <c r="I419" s="87"/>
      <c r="J419" s="87"/>
      <c r="K419" s="87"/>
      <c r="L419" s="87"/>
      <c r="M419" s="87"/>
    </row>
    <row r="420" spans="1:13" s="3" customFormat="1">
      <c r="A420" s="127"/>
      <c r="B420" s="137"/>
      <c r="C420" s="135"/>
      <c r="D420" s="127"/>
      <c r="E420" s="128"/>
      <c r="F420" s="128"/>
      <c r="G420" s="130"/>
      <c r="H420" s="127"/>
      <c r="I420" s="87"/>
      <c r="J420" s="127"/>
      <c r="K420" s="87"/>
      <c r="L420" s="127"/>
      <c r="M420" s="131"/>
    </row>
    <row r="421" spans="1:13" s="3" customFormat="1">
      <c r="A421" s="127"/>
      <c r="B421" s="127"/>
      <c r="C421" s="127"/>
      <c r="D421" s="127"/>
      <c r="E421" s="128"/>
      <c r="F421" s="128"/>
      <c r="G421" s="130"/>
      <c r="H421" s="87"/>
      <c r="I421" s="87"/>
      <c r="J421" s="87"/>
      <c r="K421" s="87"/>
      <c r="L421" s="87"/>
      <c r="M421" s="87"/>
    </row>
    <row r="422" spans="1:13" s="3" customFormat="1">
      <c r="A422" s="127"/>
      <c r="B422" s="127"/>
      <c r="C422" s="127"/>
      <c r="D422" s="127"/>
      <c r="E422" s="128"/>
      <c r="F422" s="128"/>
      <c r="G422" s="130"/>
      <c r="H422" s="139"/>
      <c r="I422" s="87"/>
      <c r="J422" s="139"/>
      <c r="K422" s="87"/>
      <c r="L422" s="139"/>
      <c r="M422" s="139"/>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37"/>
      <c r="C426" s="127"/>
      <c r="D426" s="127"/>
      <c r="E426" s="128"/>
      <c r="F426" s="128"/>
      <c r="G426" s="130"/>
      <c r="H426" s="127"/>
      <c r="I426" s="87"/>
      <c r="J426" s="127"/>
      <c r="K426" s="87"/>
      <c r="L426" s="127"/>
      <c r="M426" s="131"/>
    </row>
    <row r="427" spans="1:13" s="3" customFormat="1">
      <c r="A427" s="127"/>
      <c r="B427" s="127"/>
      <c r="C427" s="127"/>
      <c r="D427" s="127"/>
      <c r="E427" s="128"/>
      <c r="F427" s="128"/>
      <c r="G427" s="130"/>
      <c r="H427" s="87"/>
      <c r="I427" s="87"/>
      <c r="J427" s="87"/>
      <c r="K427" s="87"/>
      <c r="L427" s="87"/>
      <c r="M427" s="87"/>
    </row>
    <row r="428" spans="1:13" s="3" customFormat="1">
      <c r="A428" s="127"/>
      <c r="B428" s="137"/>
      <c r="C428" s="127"/>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37"/>
      <c r="C430" s="127"/>
      <c r="D430" s="127"/>
      <c r="E430" s="128"/>
      <c r="F430" s="128"/>
      <c r="G430" s="130"/>
      <c r="H430" s="127"/>
      <c r="I430" s="143"/>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37"/>
      <c r="C432" s="127"/>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38"/>
      <c r="B436" s="138"/>
      <c r="C436" s="138"/>
      <c r="D436" s="138"/>
      <c r="E436" s="138"/>
      <c r="F436" s="138"/>
      <c r="G436" s="138"/>
      <c r="H436" s="138"/>
      <c r="I436" s="138"/>
      <c r="J436" s="138"/>
      <c r="K436" s="138"/>
      <c r="L436" s="138"/>
      <c r="M436" s="138"/>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87"/>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31"/>
      <c r="I449" s="130"/>
      <c r="J449" s="127"/>
      <c r="K449" s="87"/>
      <c r="L449" s="87"/>
      <c r="M449" s="134"/>
    </row>
    <row r="450" spans="1:13" s="3" customFormat="1">
      <c r="A450" s="127"/>
      <c r="B450" s="127"/>
      <c r="C450" s="127"/>
      <c r="D450" s="127"/>
      <c r="E450" s="128"/>
      <c r="F450" s="128"/>
      <c r="G450" s="130"/>
      <c r="H450" s="87"/>
      <c r="I450" s="87"/>
      <c r="J450" s="87"/>
      <c r="K450" s="87"/>
      <c r="L450" s="87"/>
      <c r="M450" s="87"/>
    </row>
    <row r="451" spans="1:13" s="3" customFormat="1">
      <c r="A451" s="127"/>
      <c r="B451" s="137"/>
      <c r="C451" s="135"/>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38"/>
      <c r="B453" s="138"/>
      <c r="C453" s="138"/>
      <c r="D453" s="138"/>
      <c r="E453" s="138"/>
      <c r="F453" s="138"/>
      <c r="G453" s="138"/>
      <c r="H453" s="138"/>
      <c r="I453" s="138"/>
      <c r="J453" s="138"/>
      <c r="K453" s="138"/>
      <c r="L453" s="138"/>
      <c r="M453" s="138"/>
    </row>
    <row r="454" spans="1:13" s="3" customFormat="1">
      <c r="A454" s="127"/>
      <c r="B454" s="137"/>
      <c r="C454" s="135"/>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35"/>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27"/>
      <c r="C458" s="135"/>
      <c r="D458" s="127"/>
      <c r="E458" s="128"/>
      <c r="F458" s="128"/>
      <c r="G458" s="130"/>
      <c r="H458" s="127"/>
      <c r="I458" s="87"/>
      <c r="J458" s="127"/>
      <c r="K458" s="87"/>
      <c r="L458" s="127"/>
      <c r="M458" s="131"/>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27"/>
      <c r="B462" s="12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2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7"/>
      <c r="F470" s="127"/>
      <c r="G470" s="130"/>
      <c r="H470" s="127"/>
      <c r="I470" s="87"/>
      <c r="J470" s="87"/>
      <c r="K470" s="87"/>
      <c r="L470" s="87"/>
      <c r="M470" s="87"/>
    </row>
    <row r="471" spans="1:13" s="3" customFormat="1">
      <c r="A471" s="127"/>
      <c r="B471" s="127"/>
      <c r="C471" s="127"/>
      <c r="D471" s="127"/>
      <c r="E471" s="128"/>
      <c r="F471" s="128"/>
      <c r="G471" s="130"/>
      <c r="H471" s="127"/>
      <c r="I471" s="87"/>
      <c r="J471" s="87"/>
      <c r="K471" s="87"/>
      <c r="L471" s="87"/>
      <c r="M471" s="131"/>
    </row>
    <row r="472" spans="1:13">
      <c r="A472" s="127"/>
      <c r="B472" s="127"/>
      <c r="C472" s="127"/>
      <c r="D472" s="127"/>
      <c r="E472" s="128"/>
      <c r="F472" s="128"/>
      <c r="G472" s="130"/>
      <c r="H472" s="131"/>
      <c r="I472" s="130"/>
      <c r="J472" s="127"/>
      <c r="K472" s="130"/>
      <c r="L472" s="127"/>
      <c r="M472" s="130"/>
    </row>
    <row r="473" spans="1:13">
      <c r="A473" s="127"/>
      <c r="B473" s="127"/>
      <c r="C473" s="127"/>
      <c r="D473" s="127"/>
      <c r="E473" s="130"/>
      <c r="F473" s="128"/>
      <c r="G473" s="130"/>
      <c r="H473" s="131"/>
      <c r="I473" s="129"/>
      <c r="J473" s="127"/>
      <c r="K473" s="87"/>
      <c r="L473" s="87"/>
      <c r="M473" s="131"/>
    </row>
    <row r="474" spans="1:13">
      <c r="A474" s="127"/>
      <c r="B474" s="127"/>
      <c r="C474" s="127"/>
      <c r="D474" s="127"/>
      <c r="E474" s="128"/>
      <c r="F474" s="128"/>
      <c r="G474" s="130"/>
      <c r="H474" s="3"/>
      <c r="I474" s="129"/>
      <c r="J474" s="127"/>
      <c r="K474" s="87"/>
      <c r="L474" s="87"/>
      <c r="M474" s="131"/>
    </row>
    <row r="475" spans="1:13">
      <c r="A475" s="127"/>
      <c r="B475" s="127"/>
      <c r="C475" s="127"/>
      <c r="D475" s="127"/>
      <c r="E475" s="128"/>
      <c r="F475" s="128"/>
      <c r="G475" s="130"/>
      <c r="H475" s="131"/>
      <c r="I475" s="129"/>
      <c r="J475" s="127"/>
      <c r="K475" s="87"/>
      <c r="L475" s="87"/>
      <c r="M475" s="131"/>
    </row>
    <row r="476" spans="1:13">
      <c r="A476" s="127"/>
      <c r="B476" s="127"/>
      <c r="C476" s="127"/>
      <c r="D476" s="127"/>
      <c r="E476" s="128"/>
      <c r="F476" s="128"/>
      <c r="G476" s="130"/>
      <c r="H476" s="87"/>
      <c r="I476" s="87"/>
      <c r="J476" s="87"/>
      <c r="K476" s="87"/>
      <c r="L476" s="87"/>
      <c r="M476" s="87"/>
    </row>
    <row r="477" spans="1:13">
      <c r="A477" s="127"/>
      <c r="B477" s="127"/>
      <c r="C477" s="135"/>
      <c r="D477" s="127"/>
      <c r="E477" s="127"/>
      <c r="F477" s="127"/>
      <c r="G477" s="130"/>
      <c r="H477" s="127"/>
      <c r="I477" s="87"/>
      <c r="J477" s="87"/>
      <c r="K477" s="87"/>
      <c r="L477" s="87"/>
      <c r="M477" s="87"/>
    </row>
    <row r="478" spans="1:13">
      <c r="A478" s="127"/>
      <c r="B478" s="127"/>
      <c r="C478" s="127"/>
      <c r="D478" s="127"/>
      <c r="E478" s="128"/>
      <c r="F478" s="128"/>
      <c r="G478" s="130"/>
      <c r="H478" s="127"/>
      <c r="I478" s="87"/>
      <c r="J478" s="87"/>
      <c r="K478" s="87"/>
      <c r="L478" s="87"/>
      <c r="M478" s="131"/>
    </row>
    <row r="479" spans="1:13">
      <c r="A479" s="127"/>
      <c r="B479" s="127"/>
      <c r="C479" s="127"/>
      <c r="D479" s="127"/>
      <c r="E479" s="133"/>
      <c r="F479" s="128"/>
      <c r="G479" s="130"/>
      <c r="H479" s="131"/>
      <c r="I479" s="130"/>
      <c r="J479" s="127"/>
      <c r="K479" s="130"/>
      <c r="L479" s="127"/>
      <c r="M479" s="130"/>
    </row>
    <row r="480" spans="1:13">
      <c r="A480" s="127"/>
      <c r="B480" s="127"/>
      <c r="C480" s="127"/>
      <c r="D480" s="127"/>
      <c r="E480" s="130"/>
      <c r="F480" s="128"/>
      <c r="G480" s="130"/>
      <c r="H480" s="131"/>
      <c r="I480" s="129"/>
      <c r="J480" s="127"/>
      <c r="K480" s="87"/>
      <c r="L480" s="87"/>
      <c r="M480" s="131"/>
    </row>
    <row r="481" spans="1:13">
      <c r="A481" s="127"/>
      <c r="B481" s="127"/>
      <c r="C481" s="127"/>
      <c r="D481" s="127"/>
      <c r="E481" s="133"/>
      <c r="F481" s="128"/>
      <c r="G481" s="130"/>
      <c r="H481" s="131"/>
      <c r="I481" s="129"/>
      <c r="J481" s="127"/>
      <c r="K481" s="87"/>
      <c r="L481" s="87"/>
      <c r="M481" s="131"/>
    </row>
    <row r="482" spans="1:13">
      <c r="A482" s="127"/>
      <c r="B482" s="127"/>
      <c r="C482" s="127"/>
      <c r="D482" s="127"/>
      <c r="E482" s="128"/>
      <c r="F482" s="128"/>
      <c r="G482" s="130"/>
      <c r="H482" s="87"/>
      <c r="I482" s="87"/>
      <c r="J482" s="87"/>
      <c r="K482" s="87"/>
      <c r="L482" s="87"/>
      <c r="M482" s="87"/>
    </row>
    <row r="483" spans="1:13">
      <c r="A483" s="138"/>
      <c r="B483" s="138"/>
      <c r="C483" s="138"/>
      <c r="D483" s="138"/>
      <c r="E483" s="138"/>
      <c r="F483" s="138"/>
      <c r="G483" s="138"/>
      <c r="H483" s="138"/>
      <c r="I483" s="138"/>
      <c r="J483" s="138"/>
      <c r="K483" s="138"/>
      <c r="L483" s="138"/>
      <c r="M483" s="138"/>
    </row>
    <row r="484" spans="1:13">
      <c r="A484" s="127"/>
      <c r="B484" s="127"/>
      <c r="C484" s="135"/>
      <c r="D484" s="127"/>
      <c r="E484" s="127"/>
      <c r="F484" s="127"/>
      <c r="G484" s="130"/>
      <c r="H484" s="127"/>
      <c r="I484" s="87"/>
      <c r="J484" s="87"/>
      <c r="K484" s="87"/>
      <c r="L484" s="87"/>
      <c r="M484" s="87"/>
    </row>
    <row r="485" spans="1:13">
      <c r="A485" s="127"/>
      <c r="B485" s="127"/>
      <c r="C485" s="127"/>
      <c r="D485" s="127"/>
      <c r="E485" s="128"/>
      <c r="F485" s="128"/>
      <c r="G485" s="130"/>
      <c r="H485" s="127"/>
      <c r="I485" s="87"/>
      <c r="J485" s="87"/>
      <c r="K485" s="87"/>
      <c r="L485" s="87"/>
      <c r="M485" s="131"/>
    </row>
    <row r="486" spans="1:13">
      <c r="A486" s="127"/>
      <c r="B486" s="127"/>
      <c r="C486" s="127"/>
      <c r="D486" s="127"/>
      <c r="E486" s="133"/>
      <c r="F486" s="128"/>
      <c r="G486" s="130"/>
      <c r="H486" s="131"/>
      <c r="I486" s="130"/>
      <c r="J486" s="127"/>
      <c r="K486" s="130"/>
      <c r="L486" s="127"/>
      <c r="M486" s="130"/>
    </row>
    <row r="487" spans="1:13">
      <c r="A487" s="127"/>
      <c r="B487" s="127"/>
      <c r="C487" s="127"/>
      <c r="D487" s="127"/>
      <c r="E487" s="130"/>
      <c r="F487" s="128"/>
      <c r="G487" s="130"/>
      <c r="H487" s="131"/>
      <c r="I487" s="129"/>
      <c r="J487" s="127"/>
      <c r="K487" s="87"/>
      <c r="L487" s="87"/>
      <c r="M487" s="131"/>
    </row>
    <row r="488" spans="1:13">
      <c r="A488" s="127"/>
      <c r="B488" s="127"/>
      <c r="C488" s="127"/>
      <c r="D488" s="127"/>
      <c r="E488" s="133"/>
      <c r="F488" s="128"/>
      <c r="G488" s="130"/>
      <c r="H488" s="131"/>
      <c r="I488" s="129"/>
      <c r="J488" s="127"/>
      <c r="K488" s="87"/>
      <c r="L488" s="87"/>
      <c r="M488" s="131"/>
    </row>
    <row r="489" spans="1:13">
      <c r="A489" s="127"/>
      <c r="B489" s="127"/>
      <c r="C489" s="127"/>
      <c r="D489" s="127"/>
      <c r="E489" s="128"/>
      <c r="F489" s="128"/>
      <c r="G489" s="130"/>
      <c r="H489" s="87"/>
      <c r="I489" s="87"/>
      <c r="J489" s="87"/>
      <c r="K489" s="87"/>
      <c r="L489" s="87"/>
      <c r="M489" s="87"/>
    </row>
    <row r="490" spans="1:13">
      <c r="A490" s="127"/>
      <c r="B490" s="127"/>
      <c r="C490" s="135"/>
      <c r="D490" s="127"/>
      <c r="E490" s="127"/>
      <c r="F490" s="127"/>
      <c r="G490" s="130"/>
      <c r="H490" s="127"/>
      <c r="I490" s="87"/>
      <c r="J490" s="87"/>
      <c r="K490" s="87"/>
      <c r="L490" s="87"/>
      <c r="M490" s="87"/>
    </row>
    <row r="491" spans="1:13">
      <c r="A491" s="127"/>
      <c r="B491" s="127"/>
      <c r="C491" s="127"/>
      <c r="D491" s="127"/>
      <c r="E491" s="128"/>
      <c r="F491" s="128"/>
      <c r="G491" s="130"/>
      <c r="H491" s="127"/>
      <c r="I491" s="87"/>
      <c r="J491" s="87"/>
      <c r="K491" s="87"/>
      <c r="L491" s="87"/>
      <c r="M491" s="131"/>
    </row>
    <row r="492" spans="1:13">
      <c r="A492" s="127"/>
      <c r="B492" s="127"/>
      <c r="C492" s="127"/>
      <c r="D492" s="127"/>
      <c r="E492" s="133"/>
      <c r="F492" s="128"/>
      <c r="G492" s="130"/>
      <c r="H492" s="131"/>
      <c r="I492" s="130"/>
      <c r="J492" s="127"/>
      <c r="K492" s="130"/>
      <c r="L492" s="127"/>
      <c r="M492" s="130"/>
    </row>
    <row r="493" spans="1:13">
      <c r="A493" s="127"/>
      <c r="B493" s="127"/>
      <c r="C493" s="127"/>
      <c r="D493" s="127"/>
      <c r="E493" s="130"/>
      <c r="F493" s="128"/>
      <c r="G493" s="130"/>
      <c r="H493" s="131"/>
      <c r="I493" s="129"/>
      <c r="J493" s="127"/>
      <c r="K493" s="87"/>
      <c r="L493" s="87"/>
      <c r="M493" s="131"/>
    </row>
    <row r="494" spans="1:13">
      <c r="A494" s="127"/>
      <c r="B494" s="127"/>
      <c r="C494" s="127"/>
      <c r="D494" s="127"/>
      <c r="E494" s="133"/>
      <c r="F494" s="128"/>
      <c r="G494" s="130"/>
      <c r="H494" s="131"/>
      <c r="I494" s="129"/>
      <c r="J494" s="127"/>
      <c r="K494" s="87"/>
      <c r="L494" s="87"/>
      <c r="M494" s="131"/>
    </row>
    <row r="495" spans="1:13">
      <c r="A495" s="127"/>
      <c r="B495" s="127"/>
      <c r="C495" s="127"/>
      <c r="D495" s="127"/>
      <c r="E495" s="128"/>
      <c r="F495" s="128"/>
      <c r="G495" s="130"/>
      <c r="H495" s="87"/>
      <c r="I495" s="87"/>
      <c r="J495" s="87"/>
      <c r="K495" s="87"/>
      <c r="L495" s="87"/>
      <c r="M495" s="87"/>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27"/>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38"/>
      <c r="B517" s="138"/>
      <c r="C517" s="138"/>
      <c r="D517" s="138"/>
      <c r="E517" s="138"/>
      <c r="F517" s="138"/>
      <c r="G517" s="138"/>
      <c r="H517" s="138"/>
      <c r="I517" s="138"/>
      <c r="J517" s="138"/>
      <c r="K517" s="138"/>
      <c r="L517" s="138"/>
      <c r="M517" s="138"/>
    </row>
    <row r="518" spans="1:13">
      <c r="A518" s="127"/>
      <c r="B518" s="127"/>
      <c r="C518" s="127"/>
      <c r="D518" s="127"/>
      <c r="E518" s="130"/>
      <c r="F518" s="128"/>
      <c r="G518" s="130"/>
      <c r="H518" s="131"/>
      <c r="I518" s="129"/>
      <c r="J518" s="127"/>
      <c r="K518" s="87"/>
      <c r="L518" s="87"/>
      <c r="M518" s="131"/>
    </row>
    <row r="519" spans="1:13">
      <c r="A519" s="127"/>
      <c r="B519" s="127"/>
      <c r="C519" s="127"/>
      <c r="D519" s="127"/>
      <c r="E519" s="128"/>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35"/>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27"/>
      <c r="B525" s="127"/>
      <c r="C525" s="127"/>
      <c r="D525" s="127"/>
      <c r="E525" s="130"/>
      <c r="F525" s="128"/>
      <c r="G525" s="130"/>
      <c r="H525" s="131"/>
      <c r="I525" s="129"/>
      <c r="J525" s="127"/>
      <c r="K525" s="87"/>
      <c r="L525" s="87"/>
      <c r="M525" s="131"/>
    </row>
    <row r="526" spans="1:13">
      <c r="A526" s="127"/>
      <c r="B526" s="127"/>
      <c r="C526" s="127"/>
      <c r="D526" s="127"/>
      <c r="E526" s="133"/>
      <c r="F526" s="128"/>
      <c r="G526" s="130"/>
      <c r="H526" s="131"/>
      <c r="I526" s="129"/>
      <c r="J526" s="127"/>
      <c r="K526" s="87"/>
      <c r="L526" s="87"/>
      <c r="M526" s="131"/>
    </row>
    <row r="527" spans="1:13">
      <c r="A527" s="127"/>
      <c r="B527" s="127"/>
      <c r="C527" s="127"/>
      <c r="D527" s="127"/>
      <c r="E527" s="128"/>
      <c r="F527" s="128"/>
      <c r="G527" s="130"/>
      <c r="H527" s="87"/>
      <c r="I527" s="87"/>
      <c r="J527" s="87"/>
      <c r="K527" s="87"/>
      <c r="L527" s="87"/>
      <c r="M527" s="87"/>
    </row>
    <row r="528" spans="1:13">
      <c r="A528" s="127"/>
      <c r="B528" s="127"/>
      <c r="C528" s="127"/>
      <c r="D528" s="127"/>
      <c r="E528" s="128"/>
      <c r="F528" s="128"/>
      <c r="G528" s="130"/>
      <c r="H528" s="127"/>
      <c r="I528" s="87"/>
      <c r="J528" s="87"/>
      <c r="K528" s="87"/>
      <c r="L528" s="87"/>
      <c r="M528" s="87"/>
    </row>
    <row r="529" spans="1:13">
      <c r="A529" s="127"/>
      <c r="B529" s="127"/>
      <c r="C529" s="127"/>
      <c r="D529" s="127"/>
      <c r="E529" s="128"/>
      <c r="F529" s="128"/>
      <c r="G529" s="130"/>
      <c r="H529" s="127"/>
      <c r="I529" s="87"/>
      <c r="J529" s="87"/>
      <c r="K529" s="87"/>
      <c r="L529" s="87"/>
      <c r="M529" s="131"/>
    </row>
    <row r="530" spans="1:13">
      <c r="A530" s="127"/>
      <c r="B530" s="127"/>
      <c r="C530" s="127"/>
      <c r="D530" s="127"/>
      <c r="E530" s="128"/>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37"/>
      <c r="C532" s="127"/>
      <c r="D532" s="127"/>
      <c r="E532" s="128"/>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27"/>
      <c r="D534" s="127"/>
      <c r="E534" s="128"/>
      <c r="F534" s="128"/>
      <c r="G534" s="130"/>
      <c r="H534" s="87"/>
      <c r="I534" s="87"/>
      <c r="J534" s="87"/>
      <c r="K534" s="87"/>
      <c r="L534" s="87"/>
      <c r="M534" s="87"/>
    </row>
    <row r="535" spans="1:13">
      <c r="A535" s="127"/>
      <c r="B535" s="137"/>
      <c r="C535" s="135"/>
      <c r="D535" s="127"/>
      <c r="E535" s="128"/>
      <c r="F535" s="128"/>
      <c r="G535" s="144"/>
      <c r="H535" s="127"/>
      <c r="I535" s="87"/>
      <c r="J535" s="127"/>
      <c r="K535" s="87"/>
      <c r="L535" s="12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39"/>
      <c r="I537" s="87"/>
      <c r="J537" s="139"/>
      <c r="K537" s="87"/>
      <c r="L537" s="139"/>
      <c r="M537" s="145"/>
    </row>
    <row r="538" spans="1:13">
      <c r="A538" s="138"/>
      <c r="B538" s="138"/>
      <c r="C538" s="138"/>
      <c r="D538" s="138"/>
      <c r="E538" s="138"/>
      <c r="F538" s="138"/>
      <c r="G538" s="138"/>
      <c r="H538" s="138"/>
      <c r="I538" s="138"/>
      <c r="J538" s="138"/>
      <c r="K538" s="138"/>
      <c r="L538" s="138"/>
      <c r="M538" s="138"/>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sheetData>
  <mergeCells count="4">
    <mergeCell ref="A1:M1"/>
    <mergeCell ref="A50:C50"/>
    <mergeCell ref="A53:B53"/>
    <mergeCell ref="B54:K54"/>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3"/>
  <sheetViews>
    <sheetView zoomScaleNormal="100" zoomScaleSheetLayoutView="130" workbookViewId="0">
      <selection activeCell="B10" sqref="B10:F37"/>
    </sheetView>
  </sheetViews>
  <sheetFormatPr defaultRowHeight="16.5"/>
  <cols>
    <col min="1" max="1" width="3.85546875" style="4" customWidth="1"/>
    <col min="2" max="2" width="10.7109375" style="4" customWidth="1"/>
    <col min="3" max="3" width="37.7109375" style="4" customWidth="1"/>
    <col min="4" max="4" width="8.5703125" style="4" customWidth="1"/>
    <col min="5" max="5" width="9.710937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6.5" customHeight="1">
      <c r="A1" s="196" t="s">
        <v>140</v>
      </c>
      <c r="B1" s="196"/>
      <c r="C1" s="196"/>
      <c r="D1" s="196"/>
      <c r="E1" s="196"/>
      <c r="F1" s="196"/>
      <c r="G1" s="196"/>
      <c r="H1" s="196"/>
      <c r="I1" s="196"/>
      <c r="J1" s="196"/>
      <c r="K1" s="196"/>
      <c r="L1" s="196"/>
      <c r="M1" s="196"/>
      <c r="N1" s="3"/>
    </row>
    <row r="2" spans="1:22">
      <c r="J2" s="3"/>
      <c r="K2" s="3"/>
      <c r="L2" s="3"/>
      <c r="M2" s="3"/>
      <c r="N2" s="3"/>
    </row>
    <row r="3" spans="1:22">
      <c r="A3" s="197" t="s">
        <v>151</v>
      </c>
      <c r="B3" s="197"/>
      <c r="C3" s="197"/>
      <c r="D3" s="197"/>
      <c r="E3" s="197"/>
      <c r="F3" s="197"/>
      <c r="G3" s="197"/>
      <c r="H3" s="197"/>
      <c r="I3" s="197"/>
      <c r="J3" s="197"/>
      <c r="K3" s="197"/>
      <c r="L3" s="197"/>
      <c r="M3" s="197"/>
      <c r="N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0.84*10</f>
        <v>8.4</v>
      </c>
      <c r="G10" s="40"/>
      <c r="H10" s="41"/>
      <c r="I10" s="40"/>
      <c r="J10" s="41"/>
      <c r="K10" s="44"/>
      <c r="L10" s="41"/>
      <c r="M10" s="40"/>
    </row>
    <row r="11" spans="1:22" s="53" customFormat="1" ht="15.75">
      <c r="A11" s="46"/>
      <c r="B11" s="46"/>
      <c r="C11" s="46" t="s">
        <v>31</v>
      </c>
      <c r="D11" s="46" t="s">
        <v>32</v>
      </c>
      <c r="E11" s="47">
        <v>3.88</v>
      </c>
      <c r="F11" s="48">
        <f>F10*E11</f>
        <v>32.591999999999999</v>
      </c>
      <c r="G11" s="47"/>
      <c r="H11" s="48"/>
      <c r="I11" s="76"/>
      <c r="J11" s="75"/>
      <c r="K11" s="76"/>
      <c r="L11" s="75"/>
      <c r="M11" s="47"/>
    </row>
    <row r="12" spans="1:22" s="67" customFormat="1" ht="31.5">
      <c r="A12" s="38">
        <v>2</v>
      </c>
      <c r="B12" s="38" t="s">
        <v>34</v>
      </c>
      <c r="C12" s="40" t="s">
        <v>51</v>
      </c>
      <c r="D12" s="62" t="s">
        <v>30</v>
      </c>
      <c r="E12" s="63"/>
      <c r="F12" s="64">
        <f>0.7*0.1*5</f>
        <v>0.35</v>
      </c>
      <c r="G12" s="65"/>
      <c r="H12" s="66"/>
      <c r="I12" s="65"/>
      <c r="J12" s="66"/>
      <c r="K12" s="65"/>
      <c r="L12" s="66"/>
      <c r="M12" s="65"/>
    </row>
    <row r="13" spans="1:22" s="53" customFormat="1" ht="15.75">
      <c r="A13" s="54"/>
      <c r="B13" s="68"/>
      <c r="C13" s="54" t="s">
        <v>31</v>
      </c>
      <c r="D13" s="54" t="s">
        <v>32</v>
      </c>
      <c r="E13" s="56">
        <v>0.89</v>
      </c>
      <c r="F13" s="69">
        <f>F12*E13</f>
        <v>0.3115</v>
      </c>
      <c r="G13" s="70"/>
      <c r="H13" s="57"/>
      <c r="I13" s="71"/>
      <c r="J13" s="72"/>
      <c r="K13" s="71"/>
      <c r="L13" s="72"/>
      <c r="M13" s="70"/>
    </row>
    <row r="14" spans="1:22" s="53" customFormat="1" ht="15.75">
      <c r="A14" s="54"/>
      <c r="B14" s="55"/>
      <c r="C14" s="54" t="s">
        <v>35</v>
      </c>
      <c r="D14" s="55" t="s">
        <v>0</v>
      </c>
      <c r="E14" s="56">
        <v>0.37</v>
      </c>
      <c r="F14" s="69">
        <f>F12*E14</f>
        <v>0.1295</v>
      </c>
      <c r="G14" s="73"/>
      <c r="H14" s="72"/>
      <c r="I14" s="71"/>
      <c r="J14" s="72"/>
      <c r="K14" s="70"/>
      <c r="L14" s="57"/>
      <c r="M14" s="70"/>
    </row>
    <row r="15" spans="1:22" s="53" customFormat="1" ht="27.75">
      <c r="A15" s="54"/>
      <c r="B15" s="185" t="s">
        <v>167</v>
      </c>
      <c r="C15" s="54" t="s">
        <v>63</v>
      </c>
      <c r="D15" s="55" t="s">
        <v>30</v>
      </c>
      <c r="E15" s="56">
        <v>1.1499999999999999</v>
      </c>
      <c r="F15" s="69">
        <f>F12*E15</f>
        <v>0.40249999999999997</v>
      </c>
      <c r="G15" s="73"/>
      <c r="H15" s="72"/>
      <c r="I15" s="71"/>
      <c r="J15" s="57"/>
      <c r="K15" s="71"/>
      <c r="L15" s="72"/>
      <c r="M15" s="70"/>
    </row>
    <row r="16" spans="1:22" s="53" customFormat="1" ht="15.75">
      <c r="A16" s="46"/>
      <c r="B16" s="50"/>
      <c r="C16" s="46" t="s">
        <v>36</v>
      </c>
      <c r="D16" s="50" t="s">
        <v>0</v>
      </c>
      <c r="E16" s="59">
        <v>0.02</v>
      </c>
      <c r="F16" s="60">
        <f>F12*E16</f>
        <v>6.9999999999999993E-3</v>
      </c>
      <c r="G16" s="51"/>
      <c r="H16" s="75"/>
      <c r="I16" s="47"/>
      <c r="J16" s="48"/>
      <c r="K16" s="76"/>
      <c r="L16" s="75"/>
      <c r="M16" s="47"/>
    </row>
    <row r="17" spans="1:13" s="62" customFormat="1" ht="47.25">
      <c r="A17" s="38" t="s">
        <v>59</v>
      </c>
      <c r="B17" s="38" t="s">
        <v>60</v>
      </c>
      <c r="C17" s="40" t="s">
        <v>61</v>
      </c>
      <c r="D17" s="62" t="s">
        <v>30</v>
      </c>
      <c r="E17" s="63"/>
      <c r="F17" s="64">
        <f>0.7*1.1*10</f>
        <v>7.7</v>
      </c>
      <c r="G17" s="65"/>
      <c r="H17" s="66"/>
      <c r="I17" s="65"/>
      <c r="J17" s="66"/>
      <c r="K17" s="65"/>
      <c r="L17" s="66"/>
      <c r="M17" s="65"/>
    </row>
    <row r="18" spans="1:13" s="55" customFormat="1" ht="15.75">
      <c r="A18" s="54"/>
      <c r="B18" s="54"/>
      <c r="C18" s="54" t="s">
        <v>31</v>
      </c>
      <c r="D18" s="54" t="s">
        <v>32</v>
      </c>
      <c r="E18" s="56">
        <v>6.66</v>
      </c>
      <c r="F18" s="69">
        <f>F17*E18</f>
        <v>51.282000000000004</v>
      </c>
      <c r="G18" s="70"/>
      <c r="H18" s="57"/>
      <c r="I18" s="71"/>
      <c r="J18" s="72"/>
      <c r="K18" s="71"/>
      <c r="L18" s="72"/>
      <c r="M18" s="70"/>
    </row>
    <row r="19" spans="1:13" s="55" customFormat="1" ht="15.75">
      <c r="A19" s="54"/>
      <c r="C19" s="54" t="s">
        <v>35</v>
      </c>
      <c r="D19" s="55" t="s">
        <v>0</v>
      </c>
      <c r="E19" s="56">
        <v>0.59</v>
      </c>
      <c r="F19" s="77">
        <f>F17*E19</f>
        <v>4.5430000000000001</v>
      </c>
      <c r="G19" s="73"/>
      <c r="H19" s="72"/>
      <c r="I19" s="71"/>
      <c r="J19" s="72"/>
      <c r="K19" s="70"/>
      <c r="L19" s="57"/>
      <c r="M19" s="70"/>
    </row>
    <row r="20" spans="1:13" s="55" customFormat="1" ht="15.75">
      <c r="A20" s="54"/>
      <c r="B20" s="185"/>
      <c r="C20" s="54" t="s">
        <v>62</v>
      </c>
      <c r="D20" s="55" t="s">
        <v>30</v>
      </c>
      <c r="E20" s="56">
        <v>1.0149999999999999</v>
      </c>
      <c r="F20" s="69">
        <f>F17*E20</f>
        <v>7.8154999999999992</v>
      </c>
      <c r="G20" s="73"/>
      <c r="H20" s="72"/>
      <c r="I20" s="70"/>
      <c r="J20" s="57"/>
      <c r="K20" s="71"/>
      <c r="L20" s="72"/>
      <c r="M20" s="70"/>
    </row>
    <row r="21" spans="1:13" s="55" customFormat="1" ht="15.75">
      <c r="A21" s="54"/>
      <c r="C21" s="54" t="s">
        <v>37</v>
      </c>
      <c r="D21" s="55" t="s">
        <v>38</v>
      </c>
      <c r="E21" s="56">
        <v>1.6</v>
      </c>
      <c r="F21" s="69">
        <f>F17*E21</f>
        <v>12.32</v>
      </c>
      <c r="G21" s="73"/>
      <c r="H21" s="72"/>
      <c r="I21" s="70"/>
      <c r="J21" s="57"/>
      <c r="K21" s="71"/>
      <c r="L21" s="72"/>
      <c r="M21" s="70"/>
    </row>
    <row r="22" spans="1:13" s="55" customFormat="1" ht="15.75">
      <c r="A22" s="54"/>
      <c r="C22" s="54" t="s">
        <v>39</v>
      </c>
      <c r="D22" s="55" t="s">
        <v>30</v>
      </c>
      <c r="E22" s="78">
        <v>1.83E-2</v>
      </c>
      <c r="F22" s="69">
        <f>F17*E22</f>
        <v>0.14091000000000001</v>
      </c>
      <c r="G22" s="73"/>
      <c r="H22" s="72"/>
      <c r="I22" s="70"/>
      <c r="J22" s="57"/>
      <c r="K22" s="71"/>
      <c r="L22" s="72"/>
      <c r="M22" s="70"/>
    </row>
    <row r="23" spans="1:13" s="58" customFormat="1" ht="15.75">
      <c r="A23" s="54"/>
      <c r="B23" s="55"/>
      <c r="C23" s="54" t="s">
        <v>41</v>
      </c>
      <c r="D23" s="55" t="s">
        <v>43</v>
      </c>
      <c r="E23" s="79" t="s">
        <v>40</v>
      </c>
      <c r="F23" s="77">
        <f>0.95*F17</f>
        <v>7.3149999999999995</v>
      </c>
      <c r="G23" s="73"/>
      <c r="H23" s="72"/>
      <c r="I23" s="56"/>
      <c r="J23" s="57"/>
      <c r="K23" s="71"/>
      <c r="L23" s="72"/>
      <c r="M23" s="70"/>
    </row>
    <row r="24" spans="1:13" s="58" customFormat="1" ht="15.75">
      <c r="A24" s="46"/>
      <c r="B24" s="50"/>
      <c r="C24" s="46" t="s">
        <v>36</v>
      </c>
      <c r="D24" s="50" t="s">
        <v>0</v>
      </c>
      <c r="E24" s="59">
        <v>0.4</v>
      </c>
      <c r="F24" s="60">
        <f>F17*E24</f>
        <v>3.08</v>
      </c>
      <c r="G24" s="51"/>
      <c r="H24" s="75"/>
      <c r="I24" s="47"/>
      <c r="J24" s="48"/>
      <c r="K24" s="76"/>
      <c r="L24" s="75"/>
      <c r="M24" s="47"/>
    </row>
    <row r="25" spans="1:13" s="41" customFormat="1" ht="15.75">
      <c r="A25" s="40">
        <v>3</v>
      </c>
      <c r="B25" s="41" t="s">
        <v>52</v>
      </c>
      <c r="C25" s="40" t="s">
        <v>56</v>
      </c>
      <c r="D25" s="41" t="s">
        <v>45</v>
      </c>
      <c r="E25" s="61"/>
      <c r="F25" s="146">
        <v>5</v>
      </c>
      <c r="G25" s="42"/>
      <c r="H25" s="147"/>
      <c r="I25" s="42"/>
      <c r="K25" s="89"/>
      <c r="L25" s="90"/>
      <c r="M25" s="42"/>
    </row>
    <row r="26" spans="1:13" s="62" customFormat="1" ht="15.75">
      <c r="A26" s="38"/>
      <c r="B26" s="38"/>
      <c r="C26" s="38" t="s">
        <v>44</v>
      </c>
      <c r="D26" s="38" t="s">
        <v>32</v>
      </c>
      <c r="E26" s="85">
        <v>5.59</v>
      </c>
      <c r="F26" s="80">
        <f>F25*E26</f>
        <v>27.95</v>
      </c>
      <c r="G26" s="85"/>
      <c r="H26" s="83"/>
      <c r="I26" s="84"/>
      <c r="J26" s="81"/>
      <c r="K26" s="84"/>
      <c r="L26" s="81"/>
      <c r="M26" s="85"/>
    </row>
    <row r="27" spans="1:13" s="62" customFormat="1" ht="15.75">
      <c r="A27" s="38"/>
      <c r="B27" s="152" t="s">
        <v>67</v>
      </c>
      <c r="C27" s="38" t="s">
        <v>54</v>
      </c>
      <c r="D27" s="62" t="s">
        <v>53</v>
      </c>
      <c r="E27" s="63">
        <v>0.74399999999999999</v>
      </c>
      <c r="F27" s="80">
        <f>F25*E27</f>
        <v>3.7199999999999998</v>
      </c>
      <c r="G27" s="65"/>
      <c r="H27" s="81"/>
      <c r="I27" s="85"/>
      <c r="J27" s="83"/>
      <c r="K27" s="84"/>
      <c r="L27" s="83"/>
      <c r="M27" s="85"/>
    </row>
    <row r="28" spans="1:13" s="88" customFormat="1" ht="31.5">
      <c r="A28" s="38"/>
      <c r="B28" s="185"/>
      <c r="C28" s="40" t="s">
        <v>168</v>
      </c>
      <c r="D28" s="62" t="s">
        <v>45</v>
      </c>
      <c r="E28" s="148" t="s">
        <v>40</v>
      </c>
      <c r="F28" s="80">
        <v>10</v>
      </c>
      <c r="G28" s="65"/>
      <c r="H28" s="81"/>
      <c r="I28" s="85"/>
      <c r="J28" s="83"/>
      <c r="K28" s="84"/>
      <c r="L28" s="81"/>
      <c r="M28" s="85"/>
    </row>
    <row r="29" spans="1:13" s="88" customFormat="1" ht="15.75">
      <c r="A29" s="38"/>
      <c r="B29" s="62"/>
      <c r="C29" s="40" t="s">
        <v>70</v>
      </c>
      <c r="D29" s="62" t="s">
        <v>45</v>
      </c>
      <c r="E29" s="148" t="s">
        <v>40</v>
      </c>
      <c r="F29" s="80">
        <v>10</v>
      </c>
      <c r="G29" s="65"/>
      <c r="H29" s="81"/>
      <c r="I29" s="85"/>
      <c r="J29" s="83"/>
      <c r="K29" s="84"/>
      <c r="L29" s="81"/>
      <c r="M29" s="85"/>
    </row>
    <row r="30" spans="1:13" s="88" customFormat="1" ht="15.75">
      <c r="A30" s="38"/>
      <c r="B30" s="62"/>
      <c r="C30" s="38" t="s">
        <v>55</v>
      </c>
      <c r="D30" s="62" t="s">
        <v>42</v>
      </c>
      <c r="E30" s="85">
        <v>1.58</v>
      </c>
      <c r="F30" s="80">
        <f>F25*E30</f>
        <v>7.9</v>
      </c>
      <c r="G30" s="65"/>
      <c r="H30" s="81"/>
      <c r="I30" s="85"/>
      <c r="J30" s="83"/>
      <c r="K30" s="84"/>
      <c r="L30" s="81"/>
      <c r="M30" s="85"/>
    </row>
    <row r="31" spans="1:13" s="88" customFormat="1" ht="15.75">
      <c r="A31" s="38"/>
      <c r="B31" s="62"/>
      <c r="C31" s="38" t="s">
        <v>169</v>
      </c>
      <c r="D31" s="62" t="s">
        <v>45</v>
      </c>
      <c r="E31" s="86" t="s">
        <v>40</v>
      </c>
      <c r="F31" s="80">
        <f>4*F25</f>
        <v>20</v>
      </c>
      <c r="G31" s="65"/>
      <c r="H31" s="81"/>
      <c r="I31" s="85"/>
      <c r="J31" s="83"/>
      <c r="K31" s="84"/>
      <c r="L31" s="81"/>
      <c r="M31" s="85"/>
    </row>
    <row r="32" spans="1:13" s="88" customFormat="1" ht="67.5">
      <c r="A32" s="38"/>
      <c r="B32" s="62" t="s">
        <v>170</v>
      </c>
      <c r="C32" s="161" t="s">
        <v>64</v>
      </c>
      <c r="D32" s="62" t="s">
        <v>45</v>
      </c>
      <c r="E32" s="86" t="s">
        <v>40</v>
      </c>
      <c r="F32" s="80">
        <v>2</v>
      </c>
      <c r="G32" s="65"/>
      <c r="H32" s="81"/>
      <c r="I32" s="85"/>
      <c r="J32" s="83"/>
      <c r="K32" s="84"/>
      <c r="L32" s="81"/>
      <c r="M32" s="85"/>
    </row>
    <row r="33" spans="1:14" s="88" customFormat="1" ht="67.5">
      <c r="A33" s="38"/>
      <c r="B33" s="62" t="s">
        <v>170</v>
      </c>
      <c r="C33" s="161" t="s">
        <v>65</v>
      </c>
      <c r="D33" s="62" t="s">
        <v>45</v>
      </c>
      <c r="E33" s="86" t="s">
        <v>40</v>
      </c>
      <c r="F33" s="80">
        <v>1</v>
      </c>
      <c r="G33" s="65"/>
      <c r="H33" s="81"/>
      <c r="I33" s="85"/>
      <c r="J33" s="83"/>
      <c r="K33" s="84"/>
      <c r="L33" s="81"/>
      <c r="M33" s="85"/>
    </row>
    <row r="34" spans="1:14" s="88" customFormat="1" ht="67.5">
      <c r="A34" s="38"/>
      <c r="B34" s="62" t="s">
        <v>170</v>
      </c>
      <c r="C34" s="161" t="s">
        <v>66</v>
      </c>
      <c r="D34" s="62" t="s">
        <v>45</v>
      </c>
      <c r="E34" s="86" t="s">
        <v>40</v>
      </c>
      <c r="F34" s="80">
        <v>1</v>
      </c>
      <c r="G34" s="65"/>
      <c r="H34" s="81"/>
      <c r="I34" s="85"/>
      <c r="J34" s="83"/>
      <c r="K34" s="84"/>
      <c r="L34" s="81"/>
      <c r="M34" s="85"/>
    </row>
    <row r="35" spans="1:14" s="88" customFormat="1" ht="15.75">
      <c r="A35" s="91"/>
      <c r="B35" s="92"/>
      <c r="C35" s="91" t="s">
        <v>36</v>
      </c>
      <c r="D35" s="92" t="s">
        <v>0</v>
      </c>
      <c r="E35" s="93">
        <v>1.91</v>
      </c>
      <c r="F35" s="94">
        <f>F25*E35</f>
        <v>9.5499999999999989</v>
      </c>
      <c r="G35" s="149"/>
      <c r="H35" s="150"/>
      <c r="I35" s="95"/>
      <c r="J35" s="96"/>
      <c r="K35" s="151"/>
      <c r="L35" s="150"/>
      <c r="M35" s="95"/>
    </row>
    <row r="36" spans="1:14" s="53" customFormat="1" ht="15.75">
      <c r="A36" s="54">
        <v>4</v>
      </c>
      <c r="B36" s="55" t="s">
        <v>33</v>
      </c>
      <c r="C36" s="54" t="s">
        <v>50</v>
      </c>
      <c r="D36" s="55" t="s">
        <v>30</v>
      </c>
      <c r="E36" s="56"/>
      <c r="F36" s="57">
        <f>F10</f>
        <v>8.4</v>
      </c>
      <c r="G36" s="54"/>
      <c r="H36" s="58"/>
      <c r="I36" s="54"/>
      <c r="J36" s="58"/>
      <c r="K36" s="54"/>
      <c r="L36" s="58"/>
      <c r="M36" s="54"/>
    </row>
    <row r="37" spans="1:14" s="53" customFormat="1" ht="15.75">
      <c r="A37" s="46"/>
      <c r="B37" s="46"/>
      <c r="C37" s="46" t="s">
        <v>31</v>
      </c>
      <c r="D37" s="46" t="s">
        <v>32</v>
      </c>
      <c r="E37" s="59">
        <v>1.21</v>
      </c>
      <c r="F37" s="60">
        <f>F36*E37</f>
        <v>10.164</v>
      </c>
      <c r="G37" s="51"/>
      <c r="H37" s="51"/>
      <c r="I37" s="51"/>
      <c r="J37" s="52"/>
      <c r="K37" s="51"/>
      <c r="L37" s="52"/>
      <c r="M37" s="47"/>
    </row>
    <row r="38" spans="1:14" s="108" customFormat="1" ht="15.75">
      <c r="A38" s="97"/>
      <c r="B38" s="98"/>
      <c r="C38" s="99" t="s">
        <v>46</v>
      </c>
      <c r="D38" s="100"/>
      <c r="E38" s="101"/>
      <c r="F38" s="102"/>
      <c r="G38" s="103"/>
      <c r="H38" s="104"/>
      <c r="I38" s="105"/>
      <c r="J38" s="104"/>
      <c r="K38" s="106"/>
      <c r="L38" s="104"/>
      <c r="M38" s="104"/>
      <c r="N38" s="107"/>
    </row>
    <row r="39" spans="1:14" s="114" customFormat="1">
      <c r="A39" s="109"/>
      <c r="B39" s="109"/>
      <c r="C39" s="109" t="s">
        <v>47</v>
      </c>
      <c r="D39" s="110" t="s">
        <v>141</v>
      </c>
      <c r="E39" s="111"/>
      <c r="F39" s="111"/>
      <c r="G39" s="112"/>
      <c r="H39" s="113"/>
      <c r="I39" s="113"/>
      <c r="J39" s="113"/>
      <c r="K39" s="113"/>
      <c r="L39" s="113"/>
      <c r="M39" s="113"/>
    </row>
    <row r="40" spans="1:14" s="114" customFormat="1">
      <c r="A40" s="115"/>
      <c r="B40" s="115"/>
      <c r="C40" s="115" t="s">
        <v>8</v>
      </c>
      <c r="D40" s="115"/>
      <c r="E40" s="115"/>
      <c r="F40" s="115"/>
      <c r="G40" s="115"/>
      <c r="H40" s="113"/>
      <c r="I40" s="113"/>
      <c r="J40" s="113"/>
      <c r="K40" s="113"/>
      <c r="L40" s="113"/>
      <c r="M40" s="113"/>
    </row>
    <row r="41" spans="1:14" s="122" customFormat="1">
      <c r="A41" s="116"/>
      <c r="B41" s="117"/>
      <c r="C41" s="117" t="s">
        <v>48</v>
      </c>
      <c r="D41" s="118" t="s">
        <v>141</v>
      </c>
      <c r="E41" s="119"/>
      <c r="F41" s="119"/>
      <c r="G41" s="120"/>
      <c r="H41" s="120"/>
      <c r="I41" s="120"/>
      <c r="J41" s="120"/>
      <c r="K41" s="120"/>
      <c r="L41" s="120"/>
      <c r="M41" s="120"/>
      <c r="N41" s="121"/>
    </row>
    <row r="42" spans="1:14" s="3" customFormat="1">
      <c r="A42" s="123"/>
      <c r="B42" s="124"/>
      <c r="C42" s="124" t="s">
        <v>8</v>
      </c>
      <c r="D42" s="124"/>
      <c r="E42" s="124"/>
      <c r="F42" s="124"/>
      <c r="G42" s="124"/>
      <c r="H42" s="125"/>
      <c r="I42" s="125"/>
      <c r="J42" s="125"/>
      <c r="K42" s="125"/>
      <c r="L42" s="125"/>
      <c r="M42" s="125"/>
      <c r="N42" s="7"/>
    </row>
    <row r="43" spans="1:14" s="122" customFormat="1">
      <c r="A43" s="116"/>
      <c r="B43" s="117"/>
      <c r="C43" s="117" t="s">
        <v>49</v>
      </c>
      <c r="D43" s="118" t="s">
        <v>141</v>
      </c>
      <c r="E43" s="119"/>
      <c r="F43" s="119"/>
      <c r="G43" s="120"/>
      <c r="H43" s="120"/>
      <c r="I43" s="120"/>
      <c r="J43" s="120"/>
      <c r="K43" s="120"/>
      <c r="L43" s="120"/>
      <c r="M43" s="120"/>
      <c r="N43" s="121"/>
    </row>
    <row r="44" spans="1:14" s="3" customFormat="1">
      <c r="A44" s="123"/>
      <c r="B44" s="124"/>
      <c r="C44" s="124" t="s">
        <v>8</v>
      </c>
      <c r="D44" s="124"/>
      <c r="E44" s="124"/>
      <c r="F44" s="124"/>
      <c r="G44" s="124"/>
      <c r="H44" s="125"/>
      <c r="I44" s="125"/>
      <c r="J44" s="125"/>
      <c r="K44" s="125"/>
      <c r="L44" s="125"/>
      <c r="M44" s="125"/>
      <c r="N44" s="7"/>
    </row>
    <row r="45" spans="1:14" s="3" customFormat="1">
      <c r="A45" s="123"/>
      <c r="B45" s="124"/>
      <c r="C45" s="124" t="s">
        <v>142</v>
      </c>
      <c r="D45" s="155">
        <v>0.03</v>
      </c>
      <c r="E45" s="124"/>
      <c r="F45" s="124"/>
      <c r="G45" s="124"/>
      <c r="H45" s="125"/>
      <c r="I45" s="125"/>
      <c r="J45" s="125"/>
      <c r="K45" s="125"/>
      <c r="L45" s="125"/>
      <c r="M45" s="125"/>
      <c r="N45" s="7"/>
    </row>
    <row r="46" spans="1:14" s="3" customFormat="1">
      <c r="A46" s="123"/>
      <c r="B46" s="124"/>
      <c r="C46" s="124" t="s">
        <v>8</v>
      </c>
      <c r="D46" s="124"/>
      <c r="E46" s="124"/>
      <c r="F46" s="124"/>
      <c r="G46" s="124"/>
      <c r="H46" s="125"/>
      <c r="I46" s="125"/>
      <c r="J46" s="125"/>
      <c r="K46" s="125"/>
      <c r="L46" s="125"/>
      <c r="M46" s="125"/>
      <c r="N46" s="7"/>
    </row>
    <row r="47" spans="1:14" s="3" customFormat="1">
      <c r="A47" s="123"/>
      <c r="B47" s="124"/>
      <c r="C47" s="124" t="s">
        <v>68</v>
      </c>
      <c r="D47" s="155">
        <v>0.18</v>
      </c>
      <c r="E47" s="124"/>
      <c r="F47" s="124"/>
      <c r="G47" s="124"/>
      <c r="H47" s="125"/>
      <c r="I47" s="125"/>
      <c r="J47" s="125"/>
      <c r="K47" s="125"/>
      <c r="L47" s="125"/>
      <c r="M47" s="125"/>
      <c r="N47" s="7"/>
    </row>
    <row r="48" spans="1:14">
      <c r="A48" s="156"/>
      <c r="B48" s="157"/>
      <c r="C48" s="158" t="s">
        <v>14</v>
      </c>
      <c r="D48" s="157"/>
      <c r="E48" s="157"/>
      <c r="F48" s="157"/>
      <c r="G48" s="157"/>
      <c r="H48" s="159"/>
      <c r="I48" s="159"/>
      <c r="J48" s="159"/>
      <c r="K48" s="159"/>
      <c r="L48" s="159"/>
      <c r="M48" s="160"/>
      <c r="N48" s="28"/>
    </row>
    <row r="49" spans="1:14">
      <c r="A49" s="3"/>
      <c r="B49" s="3"/>
      <c r="C49" s="3"/>
      <c r="D49" s="3"/>
      <c r="E49" s="3"/>
      <c r="F49" s="3"/>
      <c r="G49" s="3"/>
      <c r="H49" s="129"/>
      <c r="I49" s="129"/>
      <c r="J49" s="129"/>
      <c r="K49" s="129"/>
      <c r="L49" s="129"/>
      <c r="M49" s="130"/>
    </row>
    <row r="50" spans="1:14">
      <c r="A50" s="3"/>
      <c r="B50" s="3"/>
      <c r="C50" s="3"/>
      <c r="D50" s="3"/>
      <c r="E50" s="3"/>
      <c r="F50" s="3"/>
      <c r="G50" s="3"/>
      <c r="H50" s="3"/>
      <c r="I50" s="3"/>
      <c r="J50" s="3"/>
      <c r="K50" s="3"/>
      <c r="L50" s="3"/>
      <c r="M50" s="3"/>
    </row>
    <row r="51" spans="1:14">
      <c r="A51" s="200"/>
      <c r="B51" s="200"/>
      <c r="C51" s="200"/>
      <c r="D51" s="162"/>
      <c r="E51" s="162"/>
      <c r="F51" s="162"/>
      <c r="G51" s="163"/>
      <c r="H51" s="164"/>
      <c r="I51" s="163"/>
      <c r="J51" s="163"/>
      <c r="K51" s="162"/>
      <c r="L51" s="3"/>
      <c r="M51" s="3"/>
    </row>
    <row r="52" spans="1:14" s="172" customFormat="1" ht="11.25">
      <c r="A52" s="168" t="s">
        <v>137</v>
      </c>
      <c r="B52" s="168"/>
      <c r="C52" s="168"/>
      <c r="D52" s="166"/>
      <c r="E52" s="166"/>
      <c r="F52" s="166"/>
      <c r="G52" s="166"/>
      <c r="H52" s="169" t="s">
        <v>138</v>
      </c>
      <c r="I52" s="166"/>
      <c r="J52" s="166"/>
      <c r="K52" s="166"/>
      <c r="L52" s="170"/>
      <c r="M52" s="170"/>
      <c r="N52" s="171"/>
    </row>
    <row r="53" spans="1:14">
      <c r="A53" s="162"/>
      <c r="B53" s="162"/>
      <c r="C53" s="162"/>
      <c r="D53" s="162"/>
      <c r="E53" s="162"/>
      <c r="F53" s="162"/>
      <c r="G53" s="162"/>
      <c r="H53" s="162"/>
      <c r="I53" s="162"/>
      <c r="J53" s="162"/>
      <c r="K53" s="162"/>
      <c r="L53" s="7"/>
      <c r="M53" s="7"/>
      <c r="N53" s="28"/>
    </row>
    <row r="54" spans="1:14">
      <c r="A54" s="198" t="s">
        <v>139</v>
      </c>
      <c r="B54" s="198"/>
      <c r="C54" s="165"/>
      <c r="D54" s="165"/>
      <c r="E54" s="166"/>
      <c r="F54" s="166"/>
      <c r="G54" s="166"/>
      <c r="H54" s="166"/>
      <c r="I54" s="166"/>
      <c r="J54" s="166"/>
      <c r="K54" s="166"/>
      <c r="L54" s="3"/>
      <c r="M54" s="3"/>
    </row>
    <row r="55" spans="1:14">
      <c r="A55" s="167">
        <v>1</v>
      </c>
      <c r="B55" s="199" t="s">
        <v>143</v>
      </c>
      <c r="C55" s="199"/>
      <c r="D55" s="199"/>
      <c r="E55" s="199"/>
      <c r="F55" s="199"/>
      <c r="G55" s="199"/>
      <c r="H55" s="199"/>
      <c r="I55" s="199"/>
      <c r="J55" s="199"/>
      <c r="K55" s="199"/>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62" spans="1:14">
      <c r="A62" s="3"/>
      <c r="B62" s="3"/>
      <c r="C62" s="3"/>
      <c r="D62" s="3"/>
      <c r="E62" s="3"/>
      <c r="F62" s="3"/>
      <c r="G62" s="3"/>
      <c r="H62" s="3"/>
      <c r="I62" s="3"/>
      <c r="J62" s="3"/>
      <c r="K62" s="3"/>
      <c r="L62" s="3"/>
      <c r="M62" s="3"/>
    </row>
    <row r="207" spans="1:13" s="3" customFormat="1" ht="16.5" customHeight="1">
      <c r="A207" s="4"/>
      <c r="B207" s="4"/>
      <c r="C207" s="4"/>
      <c r="D207" s="4"/>
      <c r="E207" s="4"/>
      <c r="F207" s="4"/>
      <c r="G207" s="4"/>
      <c r="H207" s="4"/>
      <c r="I207" s="4"/>
      <c r="J207" s="4"/>
      <c r="K207" s="4"/>
      <c r="L207" s="4"/>
      <c r="M207" s="4"/>
    </row>
    <row r="208" spans="1:13" s="3" customFormat="1" ht="16.5" customHeight="1">
      <c r="A208" s="4"/>
      <c r="B208" s="4"/>
      <c r="C208" s="4"/>
      <c r="D208" s="4"/>
      <c r="E208" s="4"/>
      <c r="F208" s="4"/>
      <c r="G208" s="4"/>
      <c r="H208" s="4"/>
      <c r="I208" s="4"/>
      <c r="J208" s="4"/>
      <c r="K208" s="4"/>
      <c r="L208" s="4"/>
      <c r="M208" s="4"/>
    </row>
    <row r="209" spans="1:13" s="126"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127"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127"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127"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3"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3"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3"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3"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127"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127"/>
      <c r="B348" s="127"/>
      <c r="C348" s="127"/>
      <c r="D348" s="127"/>
      <c r="E348" s="128"/>
      <c r="F348" s="128"/>
      <c r="G348" s="87"/>
      <c r="H348" s="87"/>
      <c r="I348" s="129"/>
      <c r="J348" s="127"/>
      <c r="K348" s="87"/>
      <c r="L348" s="87"/>
      <c r="M348" s="130"/>
    </row>
    <row r="349" spans="1:13" s="127" customFormat="1">
      <c r="E349" s="128"/>
      <c r="F349" s="128"/>
      <c r="G349" s="87"/>
      <c r="H349" s="87"/>
      <c r="I349" s="129"/>
      <c r="K349" s="87"/>
      <c r="L349" s="87"/>
      <c r="M349" s="131"/>
    </row>
    <row r="350" spans="1:13" s="3" customFormat="1">
      <c r="A350" s="127"/>
      <c r="B350" s="127"/>
      <c r="C350" s="127"/>
      <c r="D350" s="127"/>
      <c r="E350" s="132"/>
      <c r="F350" s="133"/>
      <c r="G350" s="87"/>
      <c r="H350" s="87"/>
      <c r="I350" s="129"/>
      <c r="J350" s="127"/>
      <c r="K350" s="87"/>
      <c r="L350" s="87"/>
      <c r="M350" s="134"/>
    </row>
    <row r="351" spans="1:13" s="3" customFormat="1">
      <c r="A351" s="127"/>
      <c r="B351" s="127"/>
      <c r="C351" s="127"/>
      <c r="D351" s="127"/>
      <c r="E351" s="132"/>
      <c r="F351" s="133"/>
      <c r="G351" s="87"/>
      <c r="H351" s="87"/>
      <c r="I351" s="129"/>
      <c r="J351" s="127"/>
      <c r="K351" s="87"/>
      <c r="L351" s="87"/>
      <c r="M351" s="130"/>
    </row>
    <row r="352" spans="1:13" s="3" customFormat="1">
      <c r="A352" s="127"/>
      <c r="B352" s="127"/>
      <c r="C352" s="127"/>
      <c r="D352" s="127"/>
      <c r="E352" s="128"/>
      <c r="F352" s="128"/>
      <c r="G352" s="87"/>
      <c r="H352" s="87"/>
      <c r="I352" s="129"/>
      <c r="J352" s="127"/>
      <c r="K352" s="87"/>
      <c r="L352" s="87"/>
      <c r="M352" s="130"/>
    </row>
    <row r="353" spans="1:13" s="3" customFormat="1">
      <c r="A353" s="127"/>
      <c r="B353" s="127"/>
      <c r="C353" s="127"/>
      <c r="D353" s="127"/>
      <c r="E353" s="128"/>
      <c r="F353" s="128"/>
      <c r="G353" s="87"/>
      <c r="H353" s="87"/>
      <c r="I353" s="87"/>
      <c r="J353" s="87"/>
      <c r="K353" s="87"/>
      <c r="L353" s="87"/>
      <c r="M353" s="87"/>
    </row>
    <row r="354" spans="1:13" s="3" customFormat="1">
      <c r="A354" s="127"/>
      <c r="B354" s="127"/>
      <c r="C354" s="135"/>
      <c r="D354" s="127"/>
      <c r="E354" s="128"/>
      <c r="F354" s="128"/>
      <c r="G354" s="87"/>
      <c r="H354" s="87"/>
      <c r="I354" s="87"/>
      <c r="J354" s="87"/>
      <c r="K354" s="87"/>
      <c r="L354" s="87"/>
      <c r="M354" s="87"/>
    </row>
    <row r="355" spans="1:13" s="127" customFormat="1" ht="15.75">
      <c r="E355" s="128"/>
      <c r="F355" s="128"/>
      <c r="G355" s="130"/>
      <c r="I355" s="87"/>
      <c r="J355" s="87"/>
      <c r="K355" s="87"/>
      <c r="L355" s="87"/>
      <c r="M355" s="134"/>
    </row>
    <row r="356" spans="1:13" s="3" customFormat="1">
      <c r="A356" s="127"/>
      <c r="B356" s="127"/>
      <c r="C356" s="127"/>
      <c r="D356" s="127"/>
      <c r="E356" s="128"/>
      <c r="F356" s="128"/>
      <c r="G356" s="87"/>
      <c r="H356" s="87"/>
      <c r="I356" s="87"/>
      <c r="J356" s="87"/>
      <c r="K356" s="130"/>
      <c r="L356" s="127"/>
      <c r="M356" s="130"/>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28"/>
      <c r="F358" s="128"/>
      <c r="G358" s="87"/>
      <c r="H358" s="87"/>
      <c r="I358" s="129"/>
      <c r="J358" s="127"/>
      <c r="K358" s="87"/>
      <c r="L358" s="87"/>
      <c r="M358" s="131"/>
    </row>
    <row r="359" spans="1:13" s="3" customFormat="1">
      <c r="A359" s="127"/>
      <c r="B359" s="127"/>
      <c r="C359" s="127"/>
      <c r="D359" s="127"/>
      <c r="E359" s="133"/>
      <c r="F359" s="128"/>
      <c r="G359" s="87"/>
      <c r="H359" s="87"/>
      <c r="I359" s="129"/>
      <c r="J359" s="127"/>
      <c r="K359" s="87"/>
      <c r="L359" s="87"/>
      <c r="M359" s="130"/>
    </row>
    <row r="360" spans="1:13" s="3" customFormat="1">
      <c r="A360" s="127"/>
      <c r="B360" s="127"/>
      <c r="C360" s="127"/>
      <c r="D360" s="127"/>
      <c r="E360" s="133"/>
      <c r="F360" s="128"/>
      <c r="G360" s="87"/>
      <c r="H360" s="87"/>
      <c r="I360" s="129"/>
      <c r="J360" s="127"/>
      <c r="K360" s="87"/>
      <c r="L360" s="87"/>
      <c r="M360" s="134"/>
    </row>
    <row r="361" spans="1:13" s="127" customFormat="1">
      <c r="E361" s="133"/>
      <c r="F361" s="128"/>
      <c r="G361" s="87"/>
      <c r="H361" s="87"/>
      <c r="I361" s="129"/>
      <c r="K361" s="87"/>
      <c r="L361" s="87"/>
      <c r="M361" s="130"/>
    </row>
    <row r="362" spans="1:13" s="3" customFormat="1">
      <c r="A362" s="127"/>
      <c r="B362" s="136"/>
      <c r="C362" s="127"/>
      <c r="D362" s="127"/>
      <c r="E362" s="128"/>
      <c r="F362" s="128"/>
      <c r="G362" s="87"/>
      <c r="H362" s="87"/>
      <c r="I362" s="129"/>
      <c r="J362" s="127"/>
      <c r="K362" s="87"/>
      <c r="L362" s="87"/>
      <c r="M362" s="131"/>
    </row>
    <row r="363" spans="1:13" s="3" customFormat="1">
      <c r="A363" s="127"/>
      <c r="B363" s="127"/>
      <c r="C363" s="127"/>
      <c r="D363" s="127"/>
      <c r="E363" s="132"/>
      <c r="F363" s="133"/>
      <c r="G363" s="87"/>
      <c r="H363" s="87"/>
      <c r="I363" s="129"/>
      <c r="J363" s="127"/>
      <c r="K363" s="87"/>
      <c r="L363" s="87"/>
      <c r="M363" s="134"/>
    </row>
    <row r="364" spans="1:13" s="3" customFormat="1">
      <c r="A364" s="127"/>
      <c r="B364" s="127"/>
      <c r="C364" s="127"/>
      <c r="D364" s="127"/>
      <c r="E364" s="132"/>
      <c r="F364" s="133"/>
      <c r="G364" s="87"/>
      <c r="H364" s="87"/>
      <c r="I364" s="129"/>
      <c r="J364" s="127"/>
      <c r="K364" s="87"/>
      <c r="L364" s="87"/>
      <c r="M364" s="130"/>
    </row>
    <row r="365" spans="1:13" s="3" customFormat="1">
      <c r="A365" s="127"/>
      <c r="B365" s="127"/>
      <c r="C365" s="127"/>
      <c r="D365" s="127"/>
      <c r="E365" s="128"/>
      <c r="F365" s="128"/>
      <c r="G365" s="87"/>
      <c r="H365" s="87"/>
      <c r="I365" s="129"/>
      <c r="J365" s="127"/>
      <c r="K365" s="87"/>
      <c r="L365" s="87"/>
      <c r="M365" s="130"/>
    </row>
    <row r="366" spans="1:13" s="3" customFormat="1">
      <c r="A366" s="127"/>
      <c r="B366" s="127"/>
      <c r="C366" s="127"/>
      <c r="D366" s="127"/>
      <c r="E366" s="127"/>
      <c r="F366" s="127"/>
      <c r="G366" s="87"/>
      <c r="H366" s="87"/>
      <c r="I366" s="87"/>
      <c r="J366" s="87"/>
      <c r="K366" s="87"/>
      <c r="L366" s="87"/>
      <c r="M366" s="87"/>
    </row>
    <row r="367" spans="1:13" s="127" customFormat="1" ht="15.75">
      <c r="C367" s="135"/>
      <c r="D367" s="137"/>
      <c r="E367" s="128"/>
      <c r="F367" s="128"/>
      <c r="G367" s="87"/>
      <c r="H367" s="87"/>
      <c r="I367" s="87"/>
      <c r="J367" s="87"/>
      <c r="K367" s="87"/>
      <c r="L367" s="87"/>
      <c r="M367" s="87"/>
    </row>
    <row r="368" spans="1:13" s="3" customFormat="1">
      <c r="A368" s="127"/>
      <c r="B368" s="127"/>
      <c r="C368" s="127"/>
      <c r="D368" s="127"/>
      <c r="E368" s="128"/>
      <c r="F368" s="128"/>
      <c r="G368" s="130"/>
      <c r="H368" s="127"/>
      <c r="I368" s="87"/>
      <c r="J368" s="87"/>
      <c r="K368" s="87"/>
      <c r="L368" s="87"/>
      <c r="M368" s="134"/>
    </row>
    <row r="369" spans="1:13" s="3" customFormat="1">
      <c r="A369" s="127"/>
      <c r="B369" s="127"/>
      <c r="C369" s="127"/>
      <c r="D369" s="127"/>
      <c r="E369" s="128"/>
      <c r="F369" s="128"/>
      <c r="G369" s="87"/>
      <c r="H369" s="87"/>
      <c r="I369" s="87"/>
      <c r="J369" s="87"/>
      <c r="K369" s="130"/>
      <c r="L369" s="127"/>
      <c r="M369" s="130"/>
    </row>
    <row r="370" spans="1:13" s="3" customFormat="1">
      <c r="A370" s="127"/>
      <c r="B370" s="127"/>
      <c r="C370" s="127"/>
      <c r="D370" s="127"/>
      <c r="E370" s="128"/>
      <c r="F370" s="128"/>
      <c r="G370" s="130"/>
      <c r="H370" s="131"/>
      <c r="I370" s="129"/>
      <c r="J370" s="127"/>
      <c r="K370" s="87"/>
      <c r="L370" s="87"/>
      <c r="M370" s="131"/>
    </row>
    <row r="371" spans="1:13" s="3" customFormat="1">
      <c r="A371" s="138"/>
      <c r="B371" s="138"/>
      <c r="C371" s="138"/>
      <c r="D371" s="138"/>
      <c r="E371" s="138"/>
      <c r="F371" s="138"/>
      <c r="G371" s="138"/>
      <c r="H371" s="138"/>
      <c r="I371" s="138"/>
      <c r="J371" s="138"/>
      <c r="K371" s="138"/>
      <c r="L371" s="138"/>
      <c r="M371" s="138"/>
    </row>
    <row r="372" spans="1:13" s="3" customFormat="1">
      <c r="A372" s="127"/>
      <c r="B372" s="127"/>
      <c r="C372" s="127"/>
      <c r="D372" s="127"/>
      <c r="E372" s="128"/>
      <c r="F372" s="128"/>
      <c r="G372" s="130"/>
      <c r="H372" s="131"/>
      <c r="I372" s="129"/>
      <c r="J372" s="127"/>
      <c r="K372" s="87"/>
      <c r="L372" s="87"/>
      <c r="M372" s="131"/>
    </row>
    <row r="373" spans="1:13" s="127" customFormat="1">
      <c r="E373" s="128"/>
      <c r="F373" s="128"/>
      <c r="G373" s="130"/>
      <c r="H373" s="131"/>
      <c r="I373" s="129"/>
      <c r="K373" s="87"/>
      <c r="L373" s="87"/>
      <c r="M373" s="130"/>
    </row>
    <row r="374" spans="1:13" s="127" customFormat="1">
      <c r="E374" s="128"/>
      <c r="F374" s="128"/>
      <c r="G374" s="130"/>
      <c r="I374" s="129"/>
      <c r="K374" s="87"/>
      <c r="L374" s="87"/>
      <c r="M374" s="134"/>
    </row>
    <row r="375" spans="1:13" s="127" customFormat="1" ht="15.75">
      <c r="C375" s="135"/>
      <c r="D375" s="137"/>
      <c r="E375" s="128"/>
      <c r="F375" s="128"/>
      <c r="G375" s="87"/>
      <c r="H375" s="87"/>
      <c r="I375" s="87"/>
      <c r="J375" s="87"/>
      <c r="K375" s="87"/>
      <c r="L375" s="87"/>
      <c r="M375" s="87"/>
    </row>
    <row r="376" spans="1:13" s="127" customFormat="1" ht="15.75">
      <c r="E376" s="128"/>
      <c r="F376" s="128"/>
      <c r="G376" s="130"/>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1"/>
    </row>
    <row r="380" spans="1:13" s="127" customFormat="1">
      <c r="E380" s="128"/>
      <c r="F380" s="128"/>
      <c r="G380" s="130"/>
      <c r="H380" s="131"/>
      <c r="I380" s="129"/>
      <c r="K380" s="87"/>
      <c r="L380" s="87"/>
      <c r="M380" s="130"/>
    </row>
    <row r="381" spans="1:13" s="127" customFormat="1">
      <c r="E381" s="128"/>
      <c r="F381" s="128"/>
      <c r="G381" s="130"/>
      <c r="I381" s="129"/>
      <c r="K381" s="87"/>
      <c r="L381" s="87"/>
      <c r="M381" s="134"/>
    </row>
    <row r="382" spans="1:13" s="3" customFormat="1">
      <c r="A382" s="127"/>
      <c r="B382" s="127"/>
      <c r="C382" s="135"/>
      <c r="D382" s="137"/>
      <c r="E382" s="128"/>
      <c r="F382" s="128"/>
      <c r="G382" s="87"/>
      <c r="H382" s="87"/>
      <c r="I382" s="87"/>
      <c r="J382" s="87"/>
      <c r="K382" s="87"/>
      <c r="L382" s="87"/>
      <c r="M382" s="87"/>
    </row>
    <row r="383" spans="1:13" s="127" customFormat="1" ht="15.75">
      <c r="E383" s="128"/>
      <c r="F383" s="128"/>
      <c r="G383" s="130"/>
      <c r="I383" s="87"/>
      <c r="J383" s="87"/>
      <c r="K383" s="87"/>
      <c r="L383" s="87"/>
      <c r="M383" s="134"/>
    </row>
    <row r="384" spans="1:13" s="3" customFormat="1">
      <c r="A384" s="127"/>
      <c r="B384" s="127"/>
      <c r="C384" s="127"/>
      <c r="D384" s="127"/>
      <c r="E384" s="128"/>
      <c r="F384" s="128"/>
      <c r="G384" s="87"/>
      <c r="H384" s="87"/>
      <c r="I384" s="87"/>
      <c r="J384" s="87"/>
      <c r="K384" s="130"/>
      <c r="L384" s="127"/>
      <c r="M384" s="130"/>
    </row>
    <row r="385" spans="1:13" s="3" customFormat="1">
      <c r="A385" s="127"/>
      <c r="B385" s="127"/>
      <c r="C385" s="127"/>
      <c r="D385" s="127"/>
      <c r="E385" s="128"/>
      <c r="F385" s="128"/>
      <c r="G385" s="130"/>
      <c r="H385" s="131"/>
      <c r="I385" s="129"/>
      <c r="J385" s="127"/>
      <c r="K385" s="87"/>
      <c r="L385" s="87"/>
      <c r="M385" s="131"/>
    </row>
    <row r="386" spans="1:13" s="3" customFormat="1">
      <c r="A386" s="127"/>
      <c r="B386" s="127"/>
      <c r="C386" s="127"/>
      <c r="D386" s="127"/>
      <c r="E386" s="128"/>
      <c r="F386" s="128"/>
      <c r="G386" s="130"/>
      <c r="H386" s="131"/>
      <c r="I386" s="129"/>
      <c r="J386" s="127"/>
      <c r="K386" s="87"/>
      <c r="L386" s="87"/>
      <c r="M386" s="131"/>
    </row>
    <row r="387" spans="1:13" s="127" customFormat="1">
      <c r="E387" s="128"/>
      <c r="F387" s="128"/>
      <c r="G387" s="130"/>
      <c r="H387" s="131"/>
      <c r="I387" s="129"/>
      <c r="K387" s="87"/>
      <c r="L387" s="87"/>
      <c r="M387" s="130"/>
    </row>
    <row r="388" spans="1:13" s="127" customFormat="1">
      <c r="E388" s="128"/>
      <c r="F388" s="128"/>
      <c r="G388" s="130"/>
      <c r="I388" s="129"/>
      <c r="K388" s="87"/>
      <c r="L388" s="87"/>
      <c r="M388" s="134"/>
    </row>
    <row r="389" spans="1:13" s="127" customFormat="1" ht="15.75">
      <c r="E389" s="128"/>
      <c r="F389" s="128"/>
      <c r="G389" s="130"/>
      <c r="H389" s="139"/>
      <c r="I389" s="87"/>
      <c r="J389" s="139"/>
      <c r="K389" s="87"/>
      <c r="L389" s="139"/>
      <c r="M389" s="139"/>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E392" s="128"/>
      <c r="F392" s="128"/>
      <c r="G392" s="130"/>
      <c r="H392" s="87"/>
      <c r="I392" s="87"/>
      <c r="J392" s="87"/>
      <c r="K392" s="87"/>
      <c r="L392" s="87"/>
      <c r="M392" s="87"/>
    </row>
    <row r="393" spans="1:13" s="127" customFormat="1" ht="15.75">
      <c r="G393" s="87"/>
      <c r="H393" s="87"/>
      <c r="I393" s="87"/>
      <c r="J393" s="87"/>
      <c r="K393" s="87"/>
      <c r="L393" s="87"/>
      <c r="M393" s="87"/>
    </row>
    <row r="394" spans="1:13" s="127" customFormat="1" ht="15.75">
      <c r="E394" s="128"/>
      <c r="F394" s="128"/>
      <c r="G394" s="130"/>
      <c r="I394" s="87"/>
      <c r="J394" s="87"/>
      <c r="K394" s="87"/>
      <c r="L394" s="87"/>
      <c r="M394" s="134"/>
    </row>
    <row r="395" spans="1:13" s="127" customFormat="1" ht="15.75">
      <c r="E395" s="128"/>
      <c r="F395" s="128"/>
      <c r="G395" s="87"/>
      <c r="H395" s="87"/>
      <c r="I395" s="87"/>
      <c r="J395" s="87"/>
      <c r="K395" s="130"/>
      <c r="M395" s="130"/>
    </row>
    <row r="396" spans="1:13" s="127" customFormat="1">
      <c r="F396" s="128"/>
      <c r="G396" s="87"/>
      <c r="H396" s="87"/>
      <c r="I396" s="129"/>
      <c r="K396" s="87"/>
      <c r="L396" s="87"/>
      <c r="M396" s="131"/>
    </row>
    <row r="397" spans="1:13" s="127" customFormat="1">
      <c r="F397" s="128"/>
      <c r="G397" s="87"/>
      <c r="H397" s="87"/>
      <c r="I397" s="129"/>
      <c r="K397" s="87"/>
      <c r="L397" s="87"/>
      <c r="M397" s="131"/>
    </row>
    <row r="398" spans="1:13" s="3" customFormat="1">
      <c r="A398" s="127"/>
      <c r="B398" s="127"/>
      <c r="C398" s="127"/>
      <c r="D398" s="127"/>
      <c r="E398" s="130"/>
      <c r="F398" s="128"/>
      <c r="G398" s="87"/>
      <c r="H398" s="87"/>
      <c r="I398" s="140"/>
      <c r="J398" s="127"/>
      <c r="K398" s="87"/>
      <c r="L398" s="87"/>
      <c r="M398" s="130"/>
    </row>
    <row r="399" spans="1:13" s="3" customFormat="1">
      <c r="A399" s="127"/>
      <c r="B399" s="127"/>
      <c r="C399" s="127"/>
      <c r="D399" s="127"/>
      <c r="E399" s="127"/>
      <c r="F399" s="128"/>
      <c r="G399" s="87"/>
      <c r="H399" s="87"/>
      <c r="J399" s="127"/>
      <c r="K399" s="87"/>
      <c r="L399" s="87"/>
      <c r="M399" s="134"/>
    </row>
    <row r="400" spans="1:13" s="3" customFormat="1">
      <c r="A400" s="127"/>
      <c r="B400" s="127"/>
      <c r="C400" s="127"/>
      <c r="D400" s="127"/>
      <c r="E400" s="128"/>
      <c r="F400" s="128"/>
      <c r="G400" s="87"/>
      <c r="H400" s="87"/>
      <c r="I400" s="129"/>
      <c r="J400" s="127"/>
      <c r="K400" s="87"/>
      <c r="L400" s="87"/>
      <c r="M400" s="130"/>
    </row>
    <row r="401" spans="1:13" s="3" customFormat="1">
      <c r="A401" s="127"/>
      <c r="B401" s="127"/>
      <c r="C401" s="127"/>
      <c r="D401" s="127"/>
      <c r="E401" s="128"/>
      <c r="F401" s="128"/>
      <c r="G401" s="87"/>
      <c r="H401" s="87"/>
      <c r="I401" s="129"/>
      <c r="J401" s="127"/>
      <c r="K401" s="87"/>
      <c r="L401" s="87"/>
      <c r="M401" s="131"/>
    </row>
    <row r="402" spans="1:13" s="3" customFormat="1">
      <c r="A402" s="127"/>
      <c r="B402" s="127"/>
      <c r="C402" s="127"/>
      <c r="D402" s="127"/>
      <c r="E402" s="128"/>
      <c r="F402" s="128"/>
      <c r="G402" s="130"/>
      <c r="H402" s="87"/>
      <c r="I402" s="87"/>
      <c r="J402" s="87"/>
      <c r="K402" s="87"/>
      <c r="L402" s="87"/>
      <c r="M402" s="87"/>
    </row>
    <row r="403" spans="1:13" s="3" customFormat="1">
      <c r="A403" s="138"/>
      <c r="B403" s="138"/>
      <c r="C403" s="138"/>
      <c r="D403" s="138"/>
      <c r="E403" s="138"/>
      <c r="F403" s="138"/>
      <c r="G403" s="138"/>
      <c r="H403" s="138"/>
      <c r="I403" s="138"/>
      <c r="J403" s="138"/>
      <c r="K403" s="138"/>
      <c r="L403" s="138"/>
      <c r="M403" s="138"/>
    </row>
    <row r="404" spans="1:13" s="3" customFormat="1">
      <c r="A404" s="127"/>
      <c r="B404" s="136"/>
      <c r="C404" s="135"/>
      <c r="D404" s="127"/>
      <c r="E404" s="128"/>
      <c r="F404" s="141"/>
      <c r="G404" s="142"/>
      <c r="H404" s="142"/>
      <c r="I404" s="129"/>
      <c r="J404" s="127"/>
      <c r="K404" s="87"/>
      <c r="L404" s="87"/>
      <c r="M404" s="130"/>
    </row>
    <row r="405" spans="1:13" s="3" customFormat="1">
      <c r="A405" s="127"/>
      <c r="B405" s="136"/>
      <c r="C405" s="127"/>
      <c r="D405" s="127"/>
      <c r="E405" s="128"/>
      <c r="F405" s="128"/>
      <c r="G405" s="130"/>
      <c r="H405" s="127"/>
      <c r="I405" s="87"/>
      <c r="J405" s="87"/>
      <c r="K405" s="87"/>
      <c r="L405" s="87"/>
      <c r="M405" s="134"/>
    </row>
    <row r="406" spans="1:13" s="3" customFormat="1">
      <c r="A406" s="127"/>
      <c r="B406" s="127"/>
      <c r="C406" s="127"/>
      <c r="D406" s="127"/>
      <c r="E406" s="133"/>
      <c r="F406" s="128"/>
      <c r="G406" s="87"/>
      <c r="H406" s="87"/>
      <c r="I406" s="87"/>
      <c r="J406" s="87"/>
      <c r="K406" s="130"/>
      <c r="L406" s="127"/>
      <c r="M406" s="130"/>
    </row>
    <row r="407" spans="1:13" s="3" customFormat="1">
      <c r="A407" s="127"/>
      <c r="B407" s="127"/>
      <c r="C407" s="127"/>
      <c r="D407" s="127"/>
      <c r="E407" s="127"/>
      <c r="F407" s="128"/>
      <c r="G407" s="87"/>
      <c r="H407" s="87"/>
      <c r="I407" s="129"/>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28"/>
      <c r="F410" s="128"/>
      <c r="G410" s="87"/>
      <c r="H410" s="87"/>
      <c r="I410" s="129"/>
      <c r="J410" s="127"/>
      <c r="K410" s="87"/>
      <c r="L410" s="87"/>
      <c r="M410" s="130"/>
    </row>
    <row r="411" spans="1:13" s="3" customFormat="1">
      <c r="A411" s="127"/>
      <c r="B411" s="127"/>
      <c r="C411" s="127"/>
      <c r="D411" s="127"/>
      <c r="E411" s="130"/>
      <c r="F411" s="128"/>
      <c r="G411" s="87"/>
      <c r="H411" s="87"/>
      <c r="I411" s="140"/>
      <c r="J411" s="127"/>
      <c r="K411" s="87"/>
      <c r="L411" s="87"/>
      <c r="M411" s="130"/>
    </row>
    <row r="412" spans="1:13" s="3" customFormat="1">
      <c r="A412" s="127"/>
      <c r="B412" s="127"/>
      <c r="C412" s="127"/>
      <c r="D412" s="127"/>
      <c r="E412" s="128"/>
      <c r="F412" s="128"/>
      <c r="G412" s="87"/>
      <c r="H412" s="87"/>
      <c r="I412" s="129"/>
      <c r="J412" s="127"/>
      <c r="K412" s="87"/>
      <c r="L412" s="87"/>
      <c r="M412" s="130"/>
    </row>
    <row r="413" spans="1:13" s="3" customFormat="1">
      <c r="A413" s="127"/>
      <c r="B413" s="127"/>
      <c r="C413" s="127"/>
      <c r="D413" s="127"/>
      <c r="E413" s="133"/>
      <c r="F413" s="128"/>
      <c r="G413" s="87"/>
      <c r="H413" s="87"/>
      <c r="I413" s="129"/>
      <c r="J413" s="127"/>
      <c r="K413" s="87"/>
      <c r="L413" s="87"/>
      <c r="M413" s="130"/>
    </row>
    <row r="414" spans="1:13" s="3" customFormat="1">
      <c r="A414" s="127"/>
      <c r="B414" s="127"/>
      <c r="C414" s="127"/>
      <c r="D414" s="127"/>
      <c r="E414" s="128"/>
      <c r="F414" s="128"/>
      <c r="G414" s="142"/>
      <c r="H414" s="142"/>
      <c r="I414" s="129"/>
      <c r="J414" s="127"/>
      <c r="K414" s="87"/>
      <c r="L414" s="87"/>
      <c r="M414" s="130"/>
    </row>
    <row r="415" spans="1:13" s="3" customFormat="1">
      <c r="A415" s="127"/>
      <c r="B415" s="127"/>
      <c r="C415" s="135"/>
      <c r="D415" s="127"/>
      <c r="E415" s="128"/>
      <c r="F415" s="133"/>
      <c r="G415" s="130"/>
      <c r="H415" s="87"/>
      <c r="I415" s="87"/>
      <c r="J415" s="87"/>
      <c r="K415" s="87"/>
      <c r="L415" s="87"/>
      <c r="M415" s="87"/>
    </row>
    <row r="416" spans="1:13" s="3" customFormat="1">
      <c r="A416" s="127"/>
      <c r="B416" s="127"/>
      <c r="C416" s="127"/>
      <c r="D416" s="127"/>
      <c r="E416" s="128"/>
      <c r="F416" s="128"/>
      <c r="G416" s="130"/>
      <c r="H416" s="127"/>
      <c r="I416" s="87"/>
      <c r="J416" s="87"/>
      <c r="K416" s="87"/>
      <c r="L416" s="87"/>
      <c r="M416" s="130"/>
    </row>
    <row r="417" spans="1:13" s="3" customFormat="1">
      <c r="A417" s="127"/>
      <c r="B417" s="127"/>
      <c r="C417" s="127"/>
      <c r="D417" s="127"/>
      <c r="E417" s="128"/>
      <c r="F417" s="128"/>
      <c r="G417" s="87"/>
      <c r="H417" s="87"/>
      <c r="I417" s="87"/>
      <c r="J417" s="87"/>
      <c r="K417" s="130"/>
      <c r="L417" s="127"/>
      <c r="M417" s="130"/>
    </row>
    <row r="418" spans="1:13" s="3" customFormat="1">
      <c r="A418" s="127"/>
      <c r="B418" s="127"/>
      <c r="C418" s="127"/>
      <c r="D418" s="127"/>
      <c r="E418" s="132"/>
      <c r="F418" s="133"/>
      <c r="G418" s="87"/>
      <c r="H418" s="87"/>
      <c r="I418" s="130"/>
      <c r="J418" s="127"/>
      <c r="K418" s="87"/>
      <c r="L418" s="87"/>
      <c r="M418" s="130"/>
    </row>
    <row r="419" spans="1:13" s="3" customFormat="1">
      <c r="A419" s="127"/>
      <c r="B419" s="127"/>
      <c r="C419" s="127"/>
      <c r="D419" s="127"/>
      <c r="E419" s="128"/>
      <c r="F419" s="128"/>
      <c r="G419" s="130"/>
      <c r="H419" s="87"/>
      <c r="I419" s="130"/>
      <c r="J419" s="127"/>
      <c r="K419" s="87"/>
      <c r="L419" s="87"/>
      <c r="M419" s="130"/>
    </row>
    <row r="420" spans="1:13" s="3" customFormat="1">
      <c r="A420" s="127"/>
      <c r="B420" s="127"/>
      <c r="C420" s="127"/>
      <c r="D420" s="127"/>
      <c r="E420" s="128"/>
      <c r="F420" s="128"/>
      <c r="G420" s="130"/>
      <c r="H420" s="87"/>
      <c r="I420" s="87"/>
      <c r="J420" s="87"/>
      <c r="K420" s="87"/>
      <c r="L420" s="87"/>
      <c r="M420" s="87"/>
    </row>
    <row r="421" spans="1:13" s="3" customFormat="1">
      <c r="A421" s="127"/>
      <c r="B421" s="137"/>
      <c r="C421" s="135"/>
      <c r="D421" s="127"/>
      <c r="E421" s="128"/>
      <c r="F421" s="128"/>
      <c r="G421" s="130"/>
      <c r="H421" s="127"/>
      <c r="I421" s="87"/>
      <c r="J421" s="127"/>
      <c r="K421" s="87"/>
      <c r="L421" s="127"/>
      <c r="M421" s="131"/>
    </row>
    <row r="422" spans="1:13" s="3" customFormat="1">
      <c r="A422" s="127"/>
      <c r="B422" s="127"/>
      <c r="C422" s="127"/>
      <c r="D422" s="127"/>
      <c r="E422" s="128"/>
      <c r="F422" s="128"/>
      <c r="G422" s="130"/>
      <c r="H422" s="87"/>
      <c r="I422" s="87"/>
      <c r="J422" s="87"/>
      <c r="K422" s="87"/>
      <c r="L422" s="87"/>
      <c r="M422" s="87"/>
    </row>
    <row r="423" spans="1:13" s="3" customFormat="1">
      <c r="A423" s="127"/>
      <c r="B423" s="127"/>
      <c r="C423" s="127"/>
      <c r="D423" s="127"/>
      <c r="E423" s="128"/>
      <c r="F423" s="128"/>
      <c r="G423" s="130"/>
      <c r="H423" s="139"/>
      <c r="I423" s="87"/>
      <c r="J423" s="139"/>
      <c r="K423" s="87"/>
      <c r="L423" s="139"/>
      <c r="M423" s="139"/>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27"/>
      <c r="C426" s="127"/>
      <c r="D426" s="127"/>
      <c r="E426" s="128"/>
      <c r="F426" s="128"/>
      <c r="G426" s="130"/>
      <c r="H426" s="87"/>
      <c r="I426" s="87"/>
      <c r="J426" s="87"/>
      <c r="K426" s="87"/>
      <c r="L426" s="87"/>
      <c r="M426" s="87"/>
    </row>
    <row r="427" spans="1:13" s="3" customFormat="1">
      <c r="A427" s="127"/>
      <c r="B427" s="137"/>
      <c r="C427" s="127"/>
      <c r="D427" s="127"/>
      <c r="E427" s="128"/>
      <c r="F427" s="128"/>
      <c r="G427" s="130"/>
      <c r="H427" s="127"/>
      <c r="I427" s="87"/>
      <c r="J427" s="127"/>
      <c r="K427" s="87"/>
      <c r="L427" s="127"/>
      <c r="M427" s="131"/>
    </row>
    <row r="428" spans="1:13" s="3" customFormat="1">
      <c r="A428" s="127"/>
      <c r="B428" s="127"/>
      <c r="C428" s="127"/>
      <c r="D428" s="127"/>
      <c r="E428" s="128"/>
      <c r="F428" s="128"/>
      <c r="G428" s="130"/>
      <c r="H428" s="87"/>
      <c r="I428" s="87"/>
      <c r="J428" s="87"/>
      <c r="K428" s="87"/>
      <c r="L428" s="87"/>
      <c r="M428" s="87"/>
    </row>
    <row r="429" spans="1:13" s="3" customFormat="1">
      <c r="A429" s="127"/>
      <c r="B429" s="137"/>
      <c r="C429" s="127"/>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37"/>
      <c r="C431" s="127"/>
      <c r="D431" s="127"/>
      <c r="E431" s="128"/>
      <c r="F431" s="128"/>
      <c r="G431" s="130"/>
      <c r="H431" s="127"/>
      <c r="I431" s="143"/>
      <c r="J431" s="127"/>
      <c r="K431" s="87"/>
      <c r="L431" s="127"/>
      <c r="M431" s="131"/>
    </row>
    <row r="432" spans="1:13" s="3" customFormat="1">
      <c r="A432" s="127"/>
      <c r="B432" s="127"/>
      <c r="C432" s="127"/>
      <c r="D432" s="127"/>
      <c r="E432" s="128"/>
      <c r="F432" s="128"/>
      <c r="G432" s="130"/>
      <c r="H432" s="87"/>
      <c r="I432" s="87"/>
      <c r="J432" s="87"/>
      <c r="K432" s="87"/>
      <c r="L432" s="87"/>
      <c r="M432" s="87"/>
    </row>
    <row r="433" spans="1:13" s="3" customFormat="1">
      <c r="A433" s="127"/>
      <c r="B433" s="137"/>
      <c r="C433" s="127"/>
      <c r="D433" s="127"/>
      <c r="E433" s="128"/>
      <c r="F433" s="128"/>
      <c r="G433" s="130"/>
      <c r="H433" s="127"/>
      <c r="I433" s="87"/>
      <c r="J433" s="127"/>
      <c r="K433" s="87"/>
      <c r="L433" s="127"/>
      <c r="M433" s="131"/>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38"/>
      <c r="B437" s="138"/>
      <c r="C437" s="138"/>
      <c r="D437" s="138"/>
      <c r="E437" s="138"/>
      <c r="F437" s="138"/>
      <c r="G437" s="138"/>
      <c r="H437" s="138"/>
      <c r="I437" s="138"/>
      <c r="J437" s="138"/>
      <c r="K437" s="138"/>
      <c r="L437" s="138"/>
      <c r="M437" s="138"/>
    </row>
    <row r="438" spans="1:13" s="3" customFormat="1">
      <c r="A438" s="127"/>
      <c r="B438" s="137"/>
      <c r="C438" s="127"/>
      <c r="D438" s="127"/>
      <c r="E438" s="128"/>
      <c r="F438" s="128"/>
      <c r="G438" s="130"/>
      <c r="H438" s="127"/>
      <c r="I438" s="87"/>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87"/>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87"/>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27"/>
      <c r="B444" s="137"/>
      <c r="C444" s="127"/>
      <c r="D444" s="127"/>
      <c r="E444" s="128"/>
      <c r="F444" s="128"/>
      <c r="G444" s="130"/>
      <c r="H444" s="127"/>
      <c r="I444" s="87"/>
      <c r="J444" s="127"/>
      <c r="K444" s="87"/>
      <c r="L444" s="127"/>
      <c r="M444" s="131"/>
    </row>
    <row r="445" spans="1:13" s="3" customFormat="1">
      <c r="A445" s="127"/>
      <c r="B445" s="127"/>
      <c r="C445" s="127"/>
      <c r="D445" s="127"/>
      <c r="E445" s="128"/>
      <c r="F445" s="128"/>
      <c r="G445" s="130"/>
      <c r="H445" s="87"/>
      <c r="I445" s="87"/>
      <c r="J445" s="87"/>
      <c r="K445" s="87"/>
      <c r="L445" s="87"/>
      <c r="M445" s="87"/>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31"/>
      <c r="I450" s="130"/>
      <c r="J450" s="127"/>
      <c r="K450" s="87"/>
      <c r="L450" s="87"/>
      <c r="M450" s="134"/>
    </row>
    <row r="451" spans="1:13" s="3" customFormat="1">
      <c r="A451" s="127"/>
      <c r="B451" s="127"/>
      <c r="C451" s="127"/>
      <c r="D451" s="127"/>
      <c r="E451" s="128"/>
      <c r="F451" s="128"/>
      <c r="G451" s="130"/>
      <c r="H451" s="87"/>
      <c r="I451" s="87"/>
      <c r="J451" s="87"/>
      <c r="K451" s="87"/>
      <c r="L451" s="87"/>
      <c r="M451" s="87"/>
    </row>
    <row r="452" spans="1:13" s="3" customFormat="1">
      <c r="A452" s="127"/>
      <c r="B452" s="137"/>
      <c r="C452" s="135"/>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38"/>
      <c r="B454" s="138"/>
      <c r="C454" s="138"/>
      <c r="D454" s="138"/>
      <c r="E454" s="138"/>
      <c r="F454" s="138"/>
      <c r="G454" s="138"/>
      <c r="H454" s="138"/>
      <c r="I454" s="138"/>
      <c r="J454" s="138"/>
      <c r="K454" s="138"/>
      <c r="L454" s="138"/>
      <c r="M454" s="138"/>
    </row>
    <row r="455" spans="1:13" s="3" customFormat="1">
      <c r="A455" s="127"/>
      <c r="B455" s="137"/>
      <c r="C455" s="135"/>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37"/>
      <c r="C457" s="135"/>
      <c r="D457" s="127"/>
      <c r="E457" s="128"/>
      <c r="F457" s="128"/>
      <c r="G457" s="130"/>
      <c r="H457" s="127"/>
      <c r="I457" s="87"/>
      <c r="J457" s="127"/>
      <c r="K457" s="87"/>
      <c r="L457" s="127"/>
      <c r="M457" s="131"/>
    </row>
    <row r="458" spans="1:13" s="3" customFormat="1">
      <c r="A458" s="127"/>
      <c r="B458" s="127"/>
      <c r="C458" s="127"/>
      <c r="D458" s="127"/>
      <c r="E458" s="128"/>
      <c r="F458" s="128"/>
      <c r="G458" s="130"/>
      <c r="H458" s="87"/>
      <c r="I458" s="87"/>
      <c r="J458" s="87"/>
      <c r="K458" s="87"/>
      <c r="L458" s="87"/>
      <c r="M458" s="87"/>
    </row>
    <row r="459" spans="1:13" s="3" customFormat="1">
      <c r="A459" s="127"/>
      <c r="B459" s="127"/>
      <c r="C459" s="135"/>
      <c r="D459" s="127"/>
      <c r="E459" s="128"/>
      <c r="F459" s="128"/>
      <c r="G459" s="130"/>
      <c r="H459" s="127"/>
      <c r="I459" s="87"/>
      <c r="J459" s="127"/>
      <c r="K459" s="87"/>
      <c r="L459" s="127"/>
      <c r="M459" s="131"/>
    </row>
    <row r="460" spans="1:13" s="3" customFormat="1">
      <c r="A460" s="127"/>
      <c r="B460" s="127"/>
      <c r="C460" s="127"/>
      <c r="D460" s="127"/>
      <c r="E460" s="128"/>
      <c r="F460" s="128"/>
      <c r="G460" s="130"/>
      <c r="H460" s="87"/>
      <c r="I460" s="87"/>
      <c r="J460" s="87"/>
      <c r="K460" s="87"/>
      <c r="L460" s="87"/>
      <c r="M460" s="87"/>
    </row>
    <row r="461" spans="1:13" s="3" customFormat="1">
      <c r="A461" s="127"/>
      <c r="B461" s="137"/>
      <c r="C461" s="135"/>
      <c r="D461" s="127"/>
      <c r="E461" s="128"/>
      <c r="F461" s="128"/>
      <c r="G461" s="130"/>
      <c r="H461" s="127"/>
      <c r="I461" s="87"/>
      <c r="J461" s="127"/>
      <c r="K461" s="87"/>
      <c r="L461" s="127"/>
      <c r="M461" s="131"/>
    </row>
    <row r="462" spans="1:13" s="3" customFormat="1">
      <c r="A462" s="127"/>
      <c r="B462" s="127"/>
      <c r="C462" s="127"/>
      <c r="D462" s="127"/>
      <c r="E462" s="128"/>
      <c r="F462" s="128"/>
      <c r="G462" s="130"/>
      <c r="H462" s="87"/>
      <c r="I462" s="87"/>
      <c r="J462" s="87"/>
      <c r="K462" s="87"/>
      <c r="L462" s="87"/>
      <c r="M462" s="87"/>
    </row>
    <row r="463" spans="1:13" s="3" customFormat="1">
      <c r="A463" s="127"/>
      <c r="B463" s="12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2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2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7"/>
      <c r="F471" s="127"/>
      <c r="G471" s="130"/>
      <c r="H471" s="127"/>
      <c r="I471" s="87"/>
      <c r="J471" s="87"/>
      <c r="K471" s="87"/>
      <c r="L471" s="87"/>
      <c r="M471" s="87"/>
    </row>
    <row r="472" spans="1:13" s="3" customFormat="1">
      <c r="A472" s="127"/>
      <c r="B472" s="127"/>
      <c r="C472" s="127"/>
      <c r="D472" s="127"/>
      <c r="E472" s="128"/>
      <c r="F472" s="128"/>
      <c r="G472" s="130"/>
      <c r="H472" s="127"/>
      <c r="I472" s="87"/>
      <c r="J472" s="87"/>
      <c r="K472" s="87"/>
      <c r="L472" s="87"/>
      <c r="M472" s="131"/>
    </row>
    <row r="473" spans="1:13">
      <c r="A473" s="127"/>
      <c r="B473" s="127"/>
      <c r="C473" s="127"/>
      <c r="D473" s="127"/>
      <c r="E473" s="128"/>
      <c r="F473" s="128"/>
      <c r="G473" s="130"/>
      <c r="H473" s="131"/>
      <c r="I473" s="130"/>
      <c r="J473" s="127"/>
      <c r="K473" s="130"/>
      <c r="L473" s="127"/>
      <c r="M473" s="130"/>
    </row>
    <row r="474" spans="1:13">
      <c r="A474" s="127"/>
      <c r="B474" s="127"/>
      <c r="C474" s="127"/>
      <c r="D474" s="127"/>
      <c r="E474" s="130"/>
      <c r="F474" s="128"/>
      <c r="G474" s="130"/>
      <c r="H474" s="131"/>
      <c r="I474" s="129"/>
      <c r="J474" s="127"/>
      <c r="K474" s="87"/>
      <c r="L474" s="87"/>
      <c r="M474" s="131"/>
    </row>
    <row r="475" spans="1:13">
      <c r="A475" s="127"/>
      <c r="B475" s="127"/>
      <c r="C475" s="127"/>
      <c r="D475" s="127"/>
      <c r="E475" s="128"/>
      <c r="F475" s="128"/>
      <c r="G475" s="130"/>
      <c r="H475" s="3"/>
      <c r="I475" s="129"/>
      <c r="J475" s="127"/>
      <c r="K475" s="87"/>
      <c r="L475" s="87"/>
      <c r="M475" s="131"/>
    </row>
    <row r="476" spans="1:13">
      <c r="A476" s="127"/>
      <c r="B476" s="127"/>
      <c r="C476" s="127"/>
      <c r="D476" s="127"/>
      <c r="E476" s="128"/>
      <c r="F476" s="128"/>
      <c r="G476" s="130"/>
      <c r="H476" s="131"/>
      <c r="I476" s="129"/>
      <c r="J476" s="127"/>
      <c r="K476" s="87"/>
      <c r="L476" s="87"/>
      <c r="M476" s="131"/>
    </row>
    <row r="477" spans="1:13">
      <c r="A477" s="127"/>
      <c r="B477" s="127"/>
      <c r="C477" s="127"/>
      <c r="D477" s="127"/>
      <c r="E477" s="128"/>
      <c r="F477" s="128"/>
      <c r="G477" s="130"/>
      <c r="H477" s="87"/>
      <c r="I477" s="87"/>
      <c r="J477" s="87"/>
      <c r="K477" s="87"/>
      <c r="L477" s="87"/>
      <c r="M477" s="87"/>
    </row>
    <row r="478" spans="1:13">
      <c r="A478" s="127"/>
      <c r="B478" s="127"/>
      <c r="C478" s="135"/>
      <c r="D478" s="127"/>
      <c r="E478" s="127"/>
      <c r="F478" s="127"/>
      <c r="G478" s="130"/>
      <c r="H478" s="127"/>
      <c r="I478" s="87"/>
      <c r="J478" s="87"/>
      <c r="K478" s="87"/>
      <c r="L478" s="87"/>
      <c r="M478" s="87"/>
    </row>
    <row r="479" spans="1:13">
      <c r="A479" s="127"/>
      <c r="B479" s="127"/>
      <c r="C479" s="127"/>
      <c r="D479" s="127"/>
      <c r="E479" s="128"/>
      <c r="F479" s="128"/>
      <c r="G479" s="130"/>
      <c r="H479" s="127"/>
      <c r="I479" s="87"/>
      <c r="J479" s="87"/>
      <c r="K479" s="87"/>
      <c r="L479" s="87"/>
      <c r="M479" s="131"/>
    </row>
    <row r="480" spans="1:13">
      <c r="A480" s="127"/>
      <c r="B480" s="127"/>
      <c r="C480" s="127"/>
      <c r="D480" s="127"/>
      <c r="E480" s="133"/>
      <c r="F480" s="128"/>
      <c r="G480" s="130"/>
      <c r="H480" s="131"/>
      <c r="I480" s="130"/>
      <c r="J480" s="127"/>
      <c r="K480" s="130"/>
      <c r="L480" s="127"/>
      <c r="M480" s="130"/>
    </row>
    <row r="481" spans="1:13">
      <c r="A481" s="127"/>
      <c r="B481" s="127"/>
      <c r="C481" s="127"/>
      <c r="D481" s="127"/>
      <c r="E481" s="130"/>
      <c r="F481" s="128"/>
      <c r="G481" s="130"/>
      <c r="H481" s="131"/>
      <c r="I481" s="129"/>
      <c r="J481" s="127"/>
      <c r="K481" s="87"/>
      <c r="L481" s="87"/>
      <c r="M481" s="131"/>
    </row>
    <row r="482" spans="1:13">
      <c r="A482" s="127"/>
      <c r="B482" s="127"/>
      <c r="C482" s="127"/>
      <c r="D482" s="127"/>
      <c r="E482" s="133"/>
      <c r="F482" s="128"/>
      <c r="G482" s="130"/>
      <c r="H482" s="131"/>
      <c r="I482" s="129"/>
      <c r="J482" s="127"/>
      <c r="K482" s="87"/>
      <c r="L482" s="87"/>
      <c r="M482" s="131"/>
    </row>
    <row r="483" spans="1:13">
      <c r="A483" s="127"/>
      <c r="B483" s="127"/>
      <c r="C483" s="127"/>
      <c r="D483" s="127"/>
      <c r="E483" s="128"/>
      <c r="F483" s="128"/>
      <c r="G483" s="130"/>
      <c r="H483" s="87"/>
      <c r="I483" s="87"/>
      <c r="J483" s="87"/>
      <c r="K483" s="87"/>
      <c r="L483" s="87"/>
      <c r="M483" s="87"/>
    </row>
    <row r="484" spans="1:13">
      <c r="A484" s="138"/>
      <c r="B484" s="138"/>
      <c r="C484" s="138"/>
      <c r="D484" s="138"/>
      <c r="E484" s="138"/>
      <c r="F484" s="138"/>
      <c r="G484" s="138"/>
      <c r="H484" s="138"/>
      <c r="I484" s="138"/>
      <c r="J484" s="138"/>
      <c r="K484" s="138"/>
      <c r="L484" s="138"/>
      <c r="M484" s="138"/>
    </row>
    <row r="485" spans="1:13">
      <c r="A485" s="127"/>
      <c r="B485" s="127"/>
      <c r="C485" s="135"/>
      <c r="D485" s="127"/>
      <c r="E485" s="127"/>
      <c r="F485" s="127"/>
      <c r="G485" s="130"/>
      <c r="H485" s="127"/>
      <c r="I485" s="87"/>
      <c r="J485" s="87"/>
      <c r="K485" s="87"/>
      <c r="L485" s="87"/>
      <c r="M485" s="87"/>
    </row>
    <row r="486" spans="1:13">
      <c r="A486" s="127"/>
      <c r="B486" s="127"/>
      <c r="C486" s="127"/>
      <c r="D486" s="127"/>
      <c r="E486" s="128"/>
      <c r="F486" s="128"/>
      <c r="G486" s="130"/>
      <c r="H486" s="127"/>
      <c r="I486" s="87"/>
      <c r="J486" s="87"/>
      <c r="K486" s="87"/>
      <c r="L486" s="87"/>
      <c r="M486" s="131"/>
    </row>
    <row r="487" spans="1:13">
      <c r="A487" s="127"/>
      <c r="B487" s="127"/>
      <c r="C487" s="127"/>
      <c r="D487" s="127"/>
      <c r="E487" s="133"/>
      <c r="F487" s="128"/>
      <c r="G487" s="130"/>
      <c r="H487" s="131"/>
      <c r="I487" s="130"/>
      <c r="J487" s="127"/>
      <c r="K487" s="130"/>
      <c r="L487" s="127"/>
      <c r="M487" s="130"/>
    </row>
    <row r="488" spans="1:13">
      <c r="A488" s="127"/>
      <c r="B488" s="127"/>
      <c r="C488" s="127"/>
      <c r="D488" s="127"/>
      <c r="E488" s="130"/>
      <c r="F488" s="128"/>
      <c r="G488" s="130"/>
      <c r="H488" s="131"/>
      <c r="I488" s="129"/>
      <c r="J488" s="127"/>
      <c r="K488" s="87"/>
      <c r="L488" s="87"/>
      <c r="M488" s="131"/>
    </row>
    <row r="489" spans="1:13">
      <c r="A489" s="127"/>
      <c r="B489" s="127"/>
      <c r="C489" s="127"/>
      <c r="D489" s="127"/>
      <c r="E489" s="133"/>
      <c r="F489" s="128"/>
      <c r="G489" s="130"/>
      <c r="H489" s="131"/>
      <c r="I489" s="129"/>
      <c r="J489" s="127"/>
      <c r="K489" s="87"/>
      <c r="L489" s="87"/>
      <c r="M489" s="131"/>
    </row>
    <row r="490" spans="1:13">
      <c r="A490" s="127"/>
      <c r="B490" s="127"/>
      <c r="C490" s="127"/>
      <c r="D490" s="127"/>
      <c r="E490" s="128"/>
      <c r="F490" s="128"/>
      <c r="G490" s="130"/>
      <c r="H490" s="87"/>
      <c r="I490" s="87"/>
      <c r="J490" s="87"/>
      <c r="K490" s="87"/>
      <c r="L490" s="87"/>
      <c r="M490" s="87"/>
    </row>
    <row r="491" spans="1:13">
      <c r="A491" s="127"/>
      <c r="B491" s="127"/>
      <c r="C491" s="135"/>
      <c r="D491" s="127"/>
      <c r="E491" s="127"/>
      <c r="F491" s="127"/>
      <c r="G491" s="130"/>
      <c r="H491" s="127"/>
      <c r="I491" s="87"/>
      <c r="J491" s="87"/>
      <c r="K491" s="87"/>
      <c r="L491" s="87"/>
      <c r="M491" s="87"/>
    </row>
    <row r="492" spans="1:13">
      <c r="A492" s="127"/>
      <c r="B492" s="127"/>
      <c r="C492" s="127"/>
      <c r="D492" s="127"/>
      <c r="E492" s="128"/>
      <c r="F492" s="128"/>
      <c r="G492" s="130"/>
      <c r="H492" s="127"/>
      <c r="I492" s="87"/>
      <c r="J492" s="87"/>
      <c r="K492" s="87"/>
      <c r="L492" s="87"/>
      <c r="M492" s="131"/>
    </row>
    <row r="493" spans="1:13">
      <c r="A493" s="127"/>
      <c r="B493" s="127"/>
      <c r="C493" s="127"/>
      <c r="D493" s="127"/>
      <c r="E493" s="133"/>
      <c r="F493" s="128"/>
      <c r="G493" s="130"/>
      <c r="H493" s="131"/>
      <c r="I493" s="130"/>
      <c r="J493" s="127"/>
      <c r="K493" s="130"/>
      <c r="L493" s="127"/>
      <c r="M493" s="130"/>
    </row>
    <row r="494" spans="1:13">
      <c r="A494" s="127"/>
      <c r="B494" s="127"/>
      <c r="C494" s="127"/>
      <c r="D494" s="127"/>
      <c r="E494" s="130"/>
      <c r="F494" s="128"/>
      <c r="G494" s="130"/>
      <c r="H494" s="131"/>
      <c r="I494" s="129"/>
      <c r="J494" s="127"/>
      <c r="K494" s="87"/>
      <c r="L494" s="87"/>
      <c r="M494" s="131"/>
    </row>
    <row r="495" spans="1:13">
      <c r="A495" s="127"/>
      <c r="B495" s="127"/>
      <c r="C495" s="127"/>
      <c r="D495" s="127"/>
      <c r="E495" s="133"/>
      <c r="F495" s="128"/>
      <c r="G495" s="130"/>
      <c r="H495" s="131"/>
      <c r="I495" s="129"/>
      <c r="J495" s="127"/>
      <c r="K495" s="87"/>
      <c r="L495" s="87"/>
      <c r="M495" s="131"/>
    </row>
    <row r="496" spans="1:13">
      <c r="A496" s="127"/>
      <c r="B496" s="127"/>
      <c r="C496" s="127"/>
      <c r="D496" s="127"/>
      <c r="E496" s="128"/>
      <c r="F496" s="128"/>
      <c r="G496" s="130"/>
      <c r="H496" s="87"/>
      <c r="I496" s="87"/>
      <c r="J496" s="87"/>
      <c r="K496" s="87"/>
      <c r="L496" s="87"/>
      <c r="M496" s="87"/>
    </row>
    <row r="497" spans="1:13">
      <c r="A497" s="127"/>
      <c r="B497" s="127"/>
      <c r="C497" s="135"/>
      <c r="D497" s="127"/>
      <c r="E497" s="127"/>
      <c r="F497" s="127"/>
      <c r="G497" s="130"/>
      <c r="H497" s="127"/>
      <c r="I497" s="87"/>
      <c r="J497" s="87"/>
      <c r="K497" s="87"/>
      <c r="L497" s="87"/>
      <c r="M497" s="87"/>
    </row>
    <row r="498" spans="1:13">
      <c r="A498" s="127"/>
      <c r="B498" s="127"/>
      <c r="C498" s="127"/>
      <c r="D498" s="127"/>
      <c r="E498" s="128"/>
      <c r="F498" s="128"/>
      <c r="G498" s="130"/>
      <c r="H498" s="127"/>
      <c r="I498" s="87"/>
      <c r="J498" s="87"/>
      <c r="K498" s="87"/>
      <c r="L498" s="87"/>
      <c r="M498" s="131"/>
    </row>
    <row r="499" spans="1:13">
      <c r="A499" s="127"/>
      <c r="B499" s="127"/>
      <c r="C499" s="127"/>
      <c r="D499" s="127"/>
      <c r="E499" s="133"/>
      <c r="F499" s="128"/>
      <c r="G499" s="130"/>
      <c r="H499" s="131"/>
      <c r="I499" s="130"/>
      <c r="J499" s="127"/>
      <c r="K499" s="130"/>
      <c r="L499" s="127"/>
      <c r="M499" s="130"/>
    </row>
    <row r="500" spans="1:13">
      <c r="A500" s="127"/>
      <c r="B500" s="127"/>
      <c r="C500" s="127"/>
      <c r="D500" s="127"/>
      <c r="E500" s="130"/>
      <c r="F500" s="128"/>
      <c r="G500" s="130"/>
      <c r="H500" s="131"/>
      <c r="I500" s="129"/>
      <c r="J500" s="127"/>
      <c r="K500" s="87"/>
      <c r="L500" s="87"/>
      <c r="M500" s="131"/>
    </row>
    <row r="501" spans="1:13">
      <c r="A501" s="127"/>
      <c r="B501" s="127"/>
      <c r="C501" s="127"/>
      <c r="D501" s="127"/>
      <c r="E501" s="133"/>
      <c r="F501" s="128"/>
      <c r="G501" s="130"/>
      <c r="H501" s="131"/>
      <c r="I501" s="129"/>
      <c r="J501" s="127"/>
      <c r="K501" s="87"/>
      <c r="L501" s="87"/>
      <c r="M501" s="131"/>
    </row>
    <row r="502" spans="1:13">
      <c r="A502" s="127"/>
      <c r="B502" s="127"/>
      <c r="C502" s="127"/>
      <c r="D502" s="127"/>
      <c r="E502" s="128"/>
      <c r="F502" s="128"/>
      <c r="G502" s="130"/>
      <c r="H502" s="87"/>
      <c r="I502" s="87"/>
      <c r="J502" s="87"/>
      <c r="K502" s="87"/>
      <c r="L502" s="87"/>
      <c r="M502" s="87"/>
    </row>
    <row r="503" spans="1:13">
      <c r="A503" s="127"/>
      <c r="B503" s="127"/>
      <c r="C503" s="135"/>
      <c r="D503" s="127"/>
      <c r="E503" s="127"/>
      <c r="F503" s="127"/>
      <c r="G503" s="130"/>
      <c r="H503" s="127"/>
      <c r="I503" s="87"/>
      <c r="J503" s="87"/>
      <c r="K503" s="87"/>
      <c r="L503" s="87"/>
      <c r="M503" s="87"/>
    </row>
    <row r="504" spans="1:13">
      <c r="A504" s="127"/>
      <c r="B504" s="127"/>
      <c r="C504" s="127"/>
      <c r="D504" s="127"/>
      <c r="E504" s="128"/>
      <c r="F504" s="128"/>
      <c r="G504" s="130"/>
      <c r="H504" s="127"/>
      <c r="I504" s="87"/>
      <c r="J504" s="87"/>
      <c r="K504" s="87"/>
      <c r="L504" s="87"/>
      <c r="M504" s="131"/>
    </row>
    <row r="505" spans="1:13">
      <c r="A505" s="127"/>
      <c r="B505" s="127"/>
      <c r="C505" s="127"/>
      <c r="D505" s="127"/>
      <c r="E505" s="133"/>
      <c r="F505" s="128"/>
      <c r="G505" s="130"/>
      <c r="H505" s="131"/>
      <c r="I505" s="130"/>
      <c r="J505" s="127"/>
      <c r="K505" s="130"/>
      <c r="L505" s="127"/>
      <c r="M505" s="130"/>
    </row>
    <row r="506" spans="1:13">
      <c r="A506" s="127"/>
      <c r="B506" s="127"/>
      <c r="C506" s="127"/>
      <c r="D506" s="127"/>
      <c r="E506" s="130"/>
      <c r="F506" s="128"/>
      <c r="G506" s="130"/>
      <c r="H506" s="131"/>
      <c r="I506" s="129"/>
      <c r="J506" s="127"/>
      <c r="K506" s="87"/>
      <c r="L506" s="87"/>
      <c r="M506" s="131"/>
    </row>
    <row r="507" spans="1:13">
      <c r="A507" s="127"/>
      <c r="B507" s="127"/>
      <c r="C507" s="127"/>
      <c r="D507" s="127"/>
      <c r="E507" s="133"/>
      <c r="F507" s="128"/>
      <c r="G507" s="130"/>
      <c r="H507" s="131"/>
      <c r="I507" s="129"/>
      <c r="J507" s="127"/>
      <c r="K507" s="87"/>
      <c r="L507" s="87"/>
      <c r="M507" s="131"/>
    </row>
    <row r="508" spans="1:13">
      <c r="A508" s="127"/>
      <c r="B508" s="127"/>
      <c r="C508" s="127"/>
      <c r="D508" s="127"/>
      <c r="E508" s="128"/>
      <c r="F508" s="128"/>
      <c r="G508" s="130"/>
      <c r="H508" s="87"/>
      <c r="I508" s="87"/>
      <c r="J508" s="87"/>
      <c r="K508" s="87"/>
      <c r="L508" s="87"/>
      <c r="M508" s="87"/>
    </row>
    <row r="509" spans="1:13">
      <c r="A509" s="127"/>
      <c r="B509" s="127"/>
      <c r="C509" s="135"/>
      <c r="D509" s="127"/>
      <c r="E509" s="127"/>
      <c r="F509" s="127"/>
      <c r="G509" s="130"/>
      <c r="H509" s="127"/>
      <c r="I509" s="87"/>
      <c r="J509" s="87"/>
      <c r="K509" s="87"/>
      <c r="L509" s="87"/>
      <c r="M509" s="87"/>
    </row>
    <row r="510" spans="1:13">
      <c r="A510" s="127"/>
      <c r="B510" s="127"/>
      <c r="C510" s="127"/>
      <c r="D510" s="127"/>
      <c r="E510" s="128"/>
      <c r="F510" s="128"/>
      <c r="G510" s="130"/>
      <c r="H510" s="127"/>
      <c r="I510" s="87"/>
      <c r="J510" s="87"/>
      <c r="K510" s="87"/>
      <c r="L510" s="87"/>
      <c r="M510" s="131"/>
    </row>
    <row r="511" spans="1:13">
      <c r="A511" s="127"/>
      <c r="B511" s="127"/>
      <c r="C511" s="127"/>
      <c r="D511" s="127"/>
      <c r="E511" s="133"/>
      <c r="F511" s="128"/>
      <c r="G511" s="130"/>
      <c r="H511" s="131"/>
      <c r="I511" s="130"/>
      <c r="J511" s="127"/>
      <c r="K511" s="130"/>
      <c r="L511" s="127"/>
      <c r="M511" s="130"/>
    </row>
    <row r="512" spans="1:13">
      <c r="A512" s="127"/>
      <c r="B512" s="127"/>
      <c r="C512" s="127"/>
      <c r="D512" s="127"/>
      <c r="E512" s="130"/>
      <c r="F512" s="128"/>
      <c r="G512" s="130"/>
      <c r="H512" s="131"/>
      <c r="I512" s="129"/>
      <c r="J512" s="127"/>
      <c r="K512" s="87"/>
      <c r="L512" s="87"/>
      <c r="M512" s="131"/>
    </row>
    <row r="513" spans="1:13">
      <c r="A513" s="127"/>
      <c r="B513" s="127"/>
      <c r="C513" s="127"/>
      <c r="D513" s="127"/>
      <c r="E513" s="133"/>
      <c r="F513" s="128"/>
      <c r="G513" s="130"/>
      <c r="H513" s="131"/>
      <c r="I513" s="129"/>
      <c r="J513" s="127"/>
      <c r="K513" s="87"/>
      <c r="L513" s="87"/>
      <c r="M513" s="131"/>
    </row>
    <row r="514" spans="1:13">
      <c r="A514" s="127"/>
      <c r="B514" s="127"/>
      <c r="C514" s="127"/>
      <c r="D514" s="127"/>
      <c r="E514" s="128"/>
      <c r="F514" s="128"/>
      <c r="G514" s="130"/>
      <c r="H514" s="87"/>
      <c r="I514" s="87"/>
      <c r="J514" s="87"/>
      <c r="K514" s="87"/>
      <c r="L514" s="87"/>
      <c r="M514" s="87"/>
    </row>
    <row r="515" spans="1:13">
      <c r="A515" s="127"/>
      <c r="B515" s="127"/>
      <c r="C515" s="127"/>
      <c r="D515" s="127"/>
      <c r="E515" s="127"/>
      <c r="F515" s="127"/>
      <c r="G515" s="130"/>
      <c r="H515" s="127"/>
      <c r="I515" s="87"/>
      <c r="J515" s="87"/>
      <c r="K515" s="87"/>
      <c r="L515" s="87"/>
      <c r="M515" s="87"/>
    </row>
    <row r="516" spans="1:13">
      <c r="A516" s="127"/>
      <c r="B516" s="127"/>
      <c r="C516" s="127"/>
      <c r="D516" s="127"/>
      <c r="E516" s="128"/>
      <c r="F516" s="128"/>
      <c r="G516" s="130"/>
      <c r="H516" s="127"/>
      <c r="I516" s="87"/>
      <c r="J516" s="87"/>
      <c r="K516" s="87"/>
      <c r="L516" s="87"/>
      <c r="M516" s="131"/>
    </row>
    <row r="517" spans="1:13">
      <c r="A517" s="127"/>
      <c r="B517" s="127"/>
      <c r="C517" s="127"/>
      <c r="D517" s="127"/>
      <c r="E517" s="133"/>
      <c r="F517" s="128"/>
      <c r="G517" s="130"/>
      <c r="H517" s="131"/>
      <c r="I517" s="130"/>
      <c r="J517" s="127"/>
      <c r="K517" s="130"/>
      <c r="L517" s="127"/>
      <c r="M517" s="130"/>
    </row>
    <row r="518" spans="1:13">
      <c r="A518" s="138"/>
      <c r="B518" s="138"/>
      <c r="C518" s="138"/>
      <c r="D518" s="138"/>
      <c r="E518" s="138"/>
      <c r="F518" s="138"/>
      <c r="G518" s="138"/>
      <c r="H518" s="138"/>
      <c r="I518" s="138"/>
      <c r="J518" s="138"/>
      <c r="K518" s="138"/>
      <c r="L518" s="138"/>
      <c r="M518" s="138"/>
    </row>
    <row r="519" spans="1:13">
      <c r="A519" s="127"/>
      <c r="B519" s="127"/>
      <c r="C519" s="127"/>
      <c r="D519" s="127"/>
      <c r="E519" s="130"/>
      <c r="F519" s="128"/>
      <c r="G519" s="130"/>
      <c r="H519" s="131"/>
      <c r="I519" s="129"/>
      <c r="J519" s="127"/>
      <c r="K519" s="87"/>
      <c r="L519" s="87"/>
      <c r="M519" s="131"/>
    </row>
    <row r="520" spans="1:13">
      <c r="A520" s="127"/>
      <c r="B520" s="127"/>
      <c r="C520" s="127"/>
      <c r="D520" s="127"/>
      <c r="E520" s="128"/>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35"/>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27"/>
      <c r="B526" s="127"/>
      <c r="C526" s="127"/>
      <c r="D526" s="127"/>
      <c r="E526" s="130"/>
      <c r="F526" s="128"/>
      <c r="G526" s="130"/>
      <c r="H526" s="131"/>
      <c r="I526" s="129"/>
      <c r="J526" s="127"/>
      <c r="K526" s="87"/>
      <c r="L526" s="87"/>
      <c r="M526" s="131"/>
    </row>
    <row r="527" spans="1:13">
      <c r="A527" s="127"/>
      <c r="B527" s="127"/>
      <c r="C527" s="127"/>
      <c r="D527" s="127"/>
      <c r="E527" s="133"/>
      <c r="F527" s="128"/>
      <c r="G527" s="130"/>
      <c r="H527" s="131"/>
      <c r="I527" s="129"/>
      <c r="J527" s="127"/>
      <c r="K527" s="87"/>
      <c r="L527" s="87"/>
      <c r="M527" s="131"/>
    </row>
    <row r="528" spans="1:13">
      <c r="A528" s="127"/>
      <c r="B528" s="127"/>
      <c r="C528" s="127"/>
      <c r="D528" s="127"/>
      <c r="E528" s="128"/>
      <c r="F528" s="128"/>
      <c r="G528" s="130"/>
      <c r="H528" s="87"/>
      <c r="I528" s="87"/>
      <c r="J528" s="87"/>
      <c r="K528" s="87"/>
      <c r="L528" s="87"/>
      <c r="M528" s="87"/>
    </row>
    <row r="529" spans="1:13">
      <c r="A529" s="127"/>
      <c r="B529" s="127"/>
      <c r="C529" s="127"/>
      <c r="D529" s="127"/>
      <c r="E529" s="128"/>
      <c r="F529" s="128"/>
      <c r="G529" s="130"/>
      <c r="H529" s="127"/>
      <c r="I529" s="87"/>
      <c r="J529" s="87"/>
      <c r="K529" s="87"/>
      <c r="L529" s="87"/>
      <c r="M529" s="87"/>
    </row>
    <row r="530" spans="1:13">
      <c r="A530" s="127"/>
      <c r="B530" s="127"/>
      <c r="C530" s="127"/>
      <c r="D530" s="127"/>
      <c r="E530" s="128"/>
      <c r="F530" s="128"/>
      <c r="G530" s="130"/>
      <c r="H530" s="127"/>
      <c r="I530" s="87"/>
      <c r="J530" s="87"/>
      <c r="K530" s="87"/>
      <c r="L530" s="87"/>
      <c r="M530" s="131"/>
    </row>
    <row r="531" spans="1:13">
      <c r="A531" s="127"/>
      <c r="B531" s="127"/>
      <c r="C531" s="127"/>
      <c r="D531" s="127"/>
      <c r="E531" s="128"/>
      <c r="F531" s="128"/>
      <c r="G531" s="130"/>
      <c r="H531" s="131"/>
      <c r="I531" s="129"/>
      <c r="J531" s="127"/>
      <c r="K531" s="87"/>
      <c r="L531" s="87"/>
      <c r="M531" s="131"/>
    </row>
    <row r="532" spans="1:13">
      <c r="A532" s="127"/>
      <c r="B532" s="127"/>
      <c r="C532" s="127"/>
      <c r="D532" s="127"/>
      <c r="E532" s="128"/>
      <c r="F532" s="128"/>
      <c r="G532" s="130"/>
      <c r="H532" s="131"/>
      <c r="I532" s="129"/>
      <c r="J532" s="127"/>
      <c r="K532" s="87"/>
      <c r="L532" s="87"/>
      <c r="M532" s="131"/>
    </row>
    <row r="533" spans="1:13">
      <c r="A533" s="127"/>
      <c r="B533" s="137"/>
      <c r="C533" s="127"/>
      <c r="D533" s="127"/>
      <c r="E533" s="128"/>
      <c r="F533" s="128"/>
      <c r="G533" s="130"/>
      <c r="H533" s="131"/>
      <c r="I533" s="129"/>
      <c r="J533" s="127"/>
      <c r="K533" s="87"/>
      <c r="L533" s="87"/>
      <c r="M533" s="131"/>
    </row>
    <row r="534" spans="1:13">
      <c r="A534" s="127"/>
      <c r="B534" s="127"/>
      <c r="C534" s="127"/>
      <c r="D534" s="127"/>
      <c r="E534" s="128"/>
      <c r="F534" s="128"/>
      <c r="G534" s="130"/>
      <c r="H534" s="87"/>
      <c r="I534" s="87"/>
      <c r="J534" s="87"/>
      <c r="K534" s="87"/>
      <c r="L534" s="87"/>
      <c r="M534" s="87"/>
    </row>
    <row r="535" spans="1:13">
      <c r="A535" s="127"/>
      <c r="B535" s="127"/>
      <c r="C535" s="127"/>
      <c r="D535" s="127"/>
      <c r="E535" s="128"/>
      <c r="F535" s="128"/>
      <c r="G535" s="130"/>
      <c r="H535" s="87"/>
      <c r="I535" s="87"/>
      <c r="J535" s="87"/>
      <c r="K535" s="87"/>
      <c r="L535" s="87"/>
      <c r="M535" s="87"/>
    </row>
    <row r="536" spans="1:13">
      <c r="A536" s="127"/>
      <c r="B536" s="137"/>
      <c r="C536" s="135"/>
      <c r="D536" s="127"/>
      <c r="E536" s="128"/>
      <c r="F536" s="128"/>
      <c r="G536" s="144"/>
      <c r="H536" s="127"/>
      <c r="I536" s="87"/>
      <c r="J536" s="127"/>
      <c r="K536" s="87"/>
      <c r="L536" s="127"/>
      <c r="M536" s="131"/>
    </row>
    <row r="537" spans="1:13">
      <c r="A537" s="127"/>
      <c r="B537" s="127"/>
      <c r="C537" s="127"/>
      <c r="D537" s="127"/>
      <c r="E537" s="128"/>
      <c r="F537" s="128"/>
      <c r="G537" s="130"/>
      <c r="H537" s="87"/>
      <c r="I537" s="87"/>
      <c r="J537" s="87"/>
      <c r="K537" s="87"/>
      <c r="L537" s="87"/>
      <c r="M537" s="87"/>
    </row>
    <row r="538" spans="1:13">
      <c r="A538" s="127"/>
      <c r="B538" s="127"/>
      <c r="C538" s="127"/>
      <c r="D538" s="127"/>
      <c r="E538" s="128"/>
      <c r="F538" s="128"/>
      <c r="G538" s="130"/>
      <c r="H538" s="139"/>
      <c r="I538" s="87"/>
      <c r="J538" s="139"/>
      <c r="K538" s="87"/>
      <c r="L538" s="139"/>
      <c r="M538" s="145"/>
    </row>
    <row r="539" spans="1:13">
      <c r="A539" s="138"/>
      <c r="B539" s="138"/>
      <c r="C539" s="138"/>
      <c r="D539" s="138"/>
      <c r="E539" s="138"/>
      <c r="F539" s="138"/>
      <c r="G539" s="138"/>
      <c r="H539" s="138"/>
      <c r="I539" s="138"/>
      <c r="J539" s="138"/>
      <c r="K539" s="138"/>
      <c r="L539" s="138"/>
      <c r="M539" s="138"/>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sheetData>
  <mergeCells count="5">
    <mergeCell ref="A1:M1"/>
    <mergeCell ref="A3:M3"/>
    <mergeCell ref="A54:B54"/>
    <mergeCell ref="B55:K55"/>
    <mergeCell ref="A51:C51"/>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111</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0.84*8</f>
        <v>6.72</v>
      </c>
      <c r="G10" s="40"/>
      <c r="H10" s="41"/>
      <c r="I10" s="40"/>
      <c r="J10" s="41"/>
      <c r="K10" s="44"/>
      <c r="L10" s="41"/>
      <c r="M10" s="40"/>
    </row>
    <row r="11" spans="1:22" s="53" customFormat="1" ht="15.75">
      <c r="A11" s="46"/>
      <c r="B11" s="46"/>
      <c r="C11" s="46" t="s">
        <v>31</v>
      </c>
      <c r="D11" s="46" t="s">
        <v>32</v>
      </c>
      <c r="E11" s="47">
        <v>3.88</v>
      </c>
      <c r="F11" s="48">
        <f>F10*E11</f>
        <v>26.073599999999999</v>
      </c>
      <c r="G11" s="47"/>
      <c r="H11" s="48"/>
      <c r="I11" s="76"/>
      <c r="J11" s="75"/>
      <c r="K11" s="76"/>
      <c r="L11" s="75"/>
      <c r="M11" s="47"/>
    </row>
    <row r="12" spans="1:22" s="67" customFormat="1" ht="31.5">
      <c r="A12" s="38">
        <v>2</v>
      </c>
      <c r="B12" s="38" t="s">
        <v>34</v>
      </c>
      <c r="C12" s="40" t="s">
        <v>51</v>
      </c>
      <c r="D12" s="62" t="s">
        <v>30</v>
      </c>
      <c r="E12" s="63"/>
      <c r="F12" s="64">
        <f>0.7*0.1*8</f>
        <v>0.55999999999999994</v>
      </c>
      <c r="G12" s="65"/>
      <c r="H12" s="66"/>
      <c r="I12" s="65"/>
      <c r="J12" s="66"/>
      <c r="K12" s="65"/>
      <c r="L12" s="66"/>
      <c r="M12" s="65"/>
    </row>
    <row r="13" spans="1:22" s="53" customFormat="1" ht="15.75">
      <c r="A13" s="54"/>
      <c r="B13" s="68"/>
      <c r="C13" s="54" t="s">
        <v>31</v>
      </c>
      <c r="D13" s="54" t="s">
        <v>32</v>
      </c>
      <c r="E13" s="56">
        <v>0.89</v>
      </c>
      <c r="F13" s="69">
        <f>F12*E13</f>
        <v>0.49839999999999995</v>
      </c>
      <c r="G13" s="70"/>
      <c r="H13" s="57"/>
      <c r="I13" s="71"/>
      <c r="J13" s="72"/>
      <c r="K13" s="71"/>
      <c r="L13" s="72"/>
      <c r="M13" s="70"/>
    </row>
    <row r="14" spans="1:22" s="53" customFormat="1" ht="15.75">
      <c r="A14" s="54"/>
      <c r="B14" s="55"/>
      <c r="C14" s="54" t="s">
        <v>35</v>
      </c>
      <c r="D14" s="55" t="s">
        <v>0</v>
      </c>
      <c r="E14" s="56">
        <v>0.37</v>
      </c>
      <c r="F14" s="69">
        <f>F12*E14</f>
        <v>0.20719999999999997</v>
      </c>
      <c r="G14" s="73"/>
      <c r="H14" s="72"/>
      <c r="I14" s="71"/>
      <c r="J14" s="72"/>
      <c r="K14" s="70"/>
      <c r="L14" s="57"/>
      <c r="M14" s="70"/>
    </row>
    <row r="15" spans="1:22" s="53" customFormat="1" ht="27.75">
      <c r="A15" s="54"/>
      <c r="B15" s="185" t="s">
        <v>167</v>
      </c>
      <c r="C15" s="54" t="s">
        <v>63</v>
      </c>
      <c r="D15" s="55" t="s">
        <v>30</v>
      </c>
      <c r="E15" s="56">
        <v>1.1499999999999999</v>
      </c>
      <c r="F15" s="69">
        <f>F12*E15</f>
        <v>0.64399999999999991</v>
      </c>
      <c r="G15" s="73"/>
      <c r="H15" s="72"/>
      <c r="I15" s="71"/>
      <c r="J15" s="57"/>
      <c r="K15" s="71"/>
      <c r="L15" s="72"/>
      <c r="M15" s="70"/>
    </row>
    <row r="16" spans="1:22" s="53" customFormat="1" ht="15.75">
      <c r="A16" s="46"/>
      <c r="B16" s="50"/>
      <c r="C16" s="46" t="s">
        <v>36</v>
      </c>
      <c r="D16" s="50" t="s">
        <v>0</v>
      </c>
      <c r="E16" s="59">
        <v>0.02</v>
      </c>
      <c r="F16" s="60">
        <f>F12*E16</f>
        <v>1.12E-2</v>
      </c>
      <c r="G16" s="51"/>
      <c r="H16" s="75"/>
      <c r="I16" s="47"/>
      <c r="J16" s="48"/>
      <c r="K16" s="76"/>
      <c r="L16" s="75"/>
      <c r="M16" s="47"/>
    </row>
    <row r="17" spans="1:13" s="62" customFormat="1" ht="47.25">
      <c r="A17" s="38">
        <v>3</v>
      </c>
      <c r="B17" s="38" t="s">
        <v>60</v>
      </c>
      <c r="C17" s="40" t="s">
        <v>61</v>
      </c>
      <c r="D17" s="62" t="s">
        <v>30</v>
      </c>
      <c r="E17" s="63"/>
      <c r="F17" s="64">
        <f>0.7*1.1*8</f>
        <v>6.16</v>
      </c>
      <c r="G17" s="65"/>
      <c r="H17" s="66"/>
      <c r="I17" s="65"/>
      <c r="J17" s="66"/>
      <c r="K17" s="65"/>
      <c r="L17" s="66"/>
      <c r="M17" s="65"/>
    </row>
    <row r="18" spans="1:13" s="55" customFormat="1" ht="15.75">
      <c r="A18" s="54"/>
      <c r="B18" s="54"/>
      <c r="C18" s="54" t="s">
        <v>31</v>
      </c>
      <c r="D18" s="54" t="s">
        <v>32</v>
      </c>
      <c r="E18" s="56">
        <v>6.66</v>
      </c>
      <c r="F18" s="69">
        <f>F17*E18</f>
        <v>41.025600000000004</v>
      </c>
      <c r="G18" s="70"/>
      <c r="H18" s="57"/>
      <c r="I18" s="71"/>
      <c r="J18" s="72"/>
      <c r="K18" s="71"/>
      <c r="L18" s="72"/>
      <c r="M18" s="70"/>
    </row>
    <row r="19" spans="1:13" s="55" customFormat="1" ht="15.75">
      <c r="A19" s="54"/>
      <c r="C19" s="54" t="s">
        <v>35</v>
      </c>
      <c r="D19" s="55" t="s">
        <v>0</v>
      </c>
      <c r="E19" s="56">
        <v>0.59</v>
      </c>
      <c r="F19" s="77">
        <f>F17*E19</f>
        <v>3.6343999999999999</v>
      </c>
      <c r="G19" s="73"/>
      <c r="H19" s="72"/>
      <c r="I19" s="71"/>
      <c r="J19" s="72"/>
      <c r="K19" s="70"/>
      <c r="L19" s="57"/>
      <c r="M19" s="70"/>
    </row>
    <row r="20" spans="1:13" s="55" customFormat="1" ht="15.75">
      <c r="A20" s="54"/>
      <c r="C20" s="54" t="s">
        <v>62</v>
      </c>
      <c r="D20" s="55" t="s">
        <v>30</v>
      </c>
      <c r="E20" s="56">
        <v>1.0149999999999999</v>
      </c>
      <c r="F20" s="69">
        <f>F17*E20</f>
        <v>6.2523999999999997</v>
      </c>
      <c r="G20" s="73"/>
      <c r="H20" s="72"/>
      <c r="I20" s="70"/>
      <c r="J20" s="57"/>
      <c r="K20" s="71"/>
      <c r="L20" s="72"/>
      <c r="M20" s="70"/>
    </row>
    <row r="21" spans="1:13" s="55" customFormat="1" ht="15.75">
      <c r="A21" s="54"/>
      <c r="C21" s="54" t="s">
        <v>37</v>
      </c>
      <c r="D21" s="55" t="s">
        <v>38</v>
      </c>
      <c r="E21" s="56">
        <v>1.6</v>
      </c>
      <c r="F21" s="69">
        <f>F17*E21</f>
        <v>9.8560000000000016</v>
      </c>
      <c r="G21" s="73"/>
      <c r="H21" s="72"/>
      <c r="I21" s="70"/>
      <c r="J21" s="57"/>
      <c r="K21" s="71"/>
      <c r="L21" s="72"/>
      <c r="M21" s="70"/>
    </row>
    <row r="22" spans="1:13" s="55" customFormat="1" ht="15.75">
      <c r="A22" s="54"/>
      <c r="C22" s="54" t="s">
        <v>39</v>
      </c>
      <c r="D22" s="55" t="s">
        <v>30</v>
      </c>
      <c r="E22" s="78">
        <v>1.83E-2</v>
      </c>
      <c r="F22" s="69">
        <f>F17*E22</f>
        <v>0.11272800000000001</v>
      </c>
      <c r="G22" s="73"/>
      <c r="H22" s="72"/>
      <c r="I22" s="70"/>
      <c r="J22" s="57"/>
      <c r="K22" s="71"/>
      <c r="L22" s="72"/>
      <c r="M22" s="70"/>
    </row>
    <row r="23" spans="1:13" s="58" customFormat="1" ht="15.75">
      <c r="A23" s="54"/>
      <c r="B23" s="55"/>
      <c r="C23" s="54" t="s">
        <v>41</v>
      </c>
      <c r="D23" s="55" t="s">
        <v>43</v>
      </c>
      <c r="E23" s="79" t="s">
        <v>40</v>
      </c>
      <c r="F23" s="77">
        <f>0.95*F17</f>
        <v>5.8519999999999994</v>
      </c>
      <c r="G23" s="73"/>
      <c r="H23" s="72"/>
      <c r="I23" s="56"/>
      <c r="J23" s="57"/>
      <c r="K23" s="71"/>
      <c r="L23" s="72"/>
      <c r="M23" s="70"/>
    </row>
    <row r="24" spans="1:13" s="58" customFormat="1" ht="15.75">
      <c r="A24" s="46"/>
      <c r="B24" s="50"/>
      <c r="C24" s="46" t="s">
        <v>36</v>
      </c>
      <c r="D24" s="50" t="s">
        <v>0</v>
      </c>
      <c r="E24" s="59">
        <v>0.4</v>
      </c>
      <c r="F24" s="60">
        <f>F17*E24</f>
        <v>2.4640000000000004</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2"/>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108</v>
      </c>
      <c r="D32" s="62" t="s">
        <v>45</v>
      </c>
      <c r="E32" s="86" t="s">
        <v>40</v>
      </c>
      <c r="F32" s="80">
        <v>1</v>
      </c>
      <c r="G32" s="65"/>
      <c r="H32" s="81"/>
      <c r="I32" s="85"/>
      <c r="J32" s="83"/>
      <c r="K32" s="84"/>
      <c r="L32" s="81"/>
      <c r="M32" s="85"/>
    </row>
    <row r="33" spans="1:14" s="88" customFormat="1" ht="70.5" customHeight="1">
      <c r="A33" s="38"/>
      <c r="B33" s="62"/>
      <c r="C33" s="161" t="s">
        <v>102</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8.4</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4"/>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6.72</v>
      </c>
      <c r="G44" s="54"/>
      <c r="H44" s="58"/>
      <c r="I44" s="54"/>
      <c r="J44" s="58"/>
      <c r="K44" s="54"/>
      <c r="L44" s="58"/>
      <c r="M44" s="54"/>
    </row>
    <row r="45" spans="1:14" s="53" customFormat="1" ht="15.75">
      <c r="A45" s="46"/>
      <c r="B45" s="46"/>
      <c r="C45" s="46" t="s">
        <v>31</v>
      </c>
      <c r="D45" s="46" t="s">
        <v>32</v>
      </c>
      <c r="E45" s="59">
        <v>1.21</v>
      </c>
      <c r="F45" s="60">
        <f>F44*E45</f>
        <v>8.1311999999999998</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0.28515625" style="4" customWidth="1"/>
    <col min="3" max="3" width="37.7109375" style="4" customWidth="1"/>
    <col min="4" max="4" width="8.5703125" style="4" customWidth="1"/>
    <col min="5"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112</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0.84*11</f>
        <v>9.24</v>
      </c>
      <c r="G10" s="40"/>
      <c r="H10" s="41"/>
      <c r="I10" s="40"/>
      <c r="J10" s="41"/>
      <c r="K10" s="44"/>
      <c r="L10" s="41"/>
      <c r="M10" s="40"/>
    </row>
    <row r="11" spans="1:22" s="53" customFormat="1" ht="15.75">
      <c r="A11" s="46"/>
      <c r="B11" s="46"/>
      <c r="C11" s="46" t="s">
        <v>31</v>
      </c>
      <c r="D11" s="46" t="s">
        <v>32</v>
      </c>
      <c r="E11" s="47">
        <v>3.88</v>
      </c>
      <c r="F11" s="48">
        <f>F10*E11</f>
        <v>35.851199999999999</v>
      </c>
      <c r="G11" s="47"/>
      <c r="H11" s="48"/>
      <c r="I11" s="76"/>
      <c r="J11" s="75"/>
      <c r="K11" s="76"/>
      <c r="L11" s="75"/>
      <c r="M11" s="47"/>
    </row>
    <row r="12" spans="1:22" s="67" customFormat="1" ht="31.5">
      <c r="A12" s="38">
        <v>2</v>
      </c>
      <c r="B12" s="38" t="s">
        <v>34</v>
      </c>
      <c r="C12" s="40" t="s">
        <v>51</v>
      </c>
      <c r="D12" s="62" t="s">
        <v>30</v>
      </c>
      <c r="E12" s="63"/>
      <c r="F12" s="64">
        <f>0.7*0.1*11</f>
        <v>0.76999999999999991</v>
      </c>
      <c r="G12" s="65"/>
      <c r="H12" s="66"/>
      <c r="I12" s="65"/>
      <c r="J12" s="66"/>
      <c r="K12" s="65"/>
      <c r="L12" s="66"/>
      <c r="M12" s="65"/>
    </row>
    <row r="13" spans="1:22" s="53" customFormat="1" ht="15.75">
      <c r="A13" s="54"/>
      <c r="B13" s="68"/>
      <c r="C13" s="54" t="s">
        <v>31</v>
      </c>
      <c r="D13" s="54" t="s">
        <v>32</v>
      </c>
      <c r="E13" s="56">
        <v>0.89</v>
      </c>
      <c r="F13" s="69">
        <f>F12*E13</f>
        <v>0.68529999999999991</v>
      </c>
      <c r="G13" s="70"/>
      <c r="H13" s="57"/>
      <c r="I13" s="71"/>
      <c r="J13" s="72"/>
      <c r="K13" s="71"/>
      <c r="L13" s="72"/>
      <c r="M13" s="70"/>
    </row>
    <row r="14" spans="1:22" s="53" customFormat="1" ht="15.75">
      <c r="A14" s="54"/>
      <c r="B14" s="55"/>
      <c r="C14" s="54" t="s">
        <v>35</v>
      </c>
      <c r="D14" s="55" t="s">
        <v>0</v>
      </c>
      <c r="E14" s="56">
        <v>0.37</v>
      </c>
      <c r="F14" s="69">
        <f>F12*E14</f>
        <v>0.28489999999999999</v>
      </c>
      <c r="G14" s="73"/>
      <c r="H14" s="72"/>
      <c r="I14" s="71"/>
      <c r="J14" s="72"/>
      <c r="K14" s="70"/>
      <c r="L14" s="57"/>
      <c r="M14" s="70"/>
    </row>
    <row r="15" spans="1:22" s="53" customFormat="1" ht="27.75">
      <c r="A15" s="54"/>
      <c r="B15" s="185" t="s">
        <v>167</v>
      </c>
      <c r="C15" s="54" t="s">
        <v>63</v>
      </c>
      <c r="D15" s="55" t="s">
        <v>30</v>
      </c>
      <c r="E15" s="56">
        <v>1.1499999999999999</v>
      </c>
      <c r="F15" s="69">
        <f>F12*E15</f>
        <v>0.88549999999999984</v>
      </c>
      <c r="G15" s="73"/>
      <c r="H15" s="72"/>
      <c r="I15" s="71"/>
      <c r="J15" s="57"/>
      <c r="K15" s="71"/>
      <c r="L15" s="72"/>
      <c r="M15" s="70"/>
    </row>
    <row r="16" spans="1:22" s="53" customFormat="1" ht="15.75">
      <c r="A16" s="46"/>
      <c r="B16" s="50"/>
      <c r="C16" s="46" t="s">
        <v>36</v>
      </c>
      <c r="D16" s="50" t="s">
        <v>0</v>
      </c>
      <c r="E16" s="59">
        <v>0.02</v>
      </c>
      <c r="F16" s="60">
        <f>F12*E16</f>
        <v>1.5399999999999999E-2</v>
      </c>
      <c r="G16" s="51"/>
      <c r="H16" s="75"/>
      <c r="I16" s="47"/>
      <c r="J16" s="48"/>
      <c r="K16" s="76"/>
      <c r="L16" s="75"/>
      <c r="M16" s="47"/>
    </row>
    <row r="17" spans="1:13" s="62" customFormat="1" ht="47.25">
      <c r="A17" s="38">
        <v>3</v>
      </c>
      <c r="B17" s="38" t="s">
        <v>60</v>
      </c>
      <c r="C17" s="40" t="s">
        <v>61</v>
      </c>
      <c r="D17" s="62" t="s">
        <v>30</v>
      </c>
      <c r="E17" s="63"/>
      <c r="F17" s="64">
        <f>0.7*1.1*11</f>
        <v>8.4700000000000006</v>
      </c>
      <c r="G17" s="65"/>
      <c r="H17" s="66"/>
      <c r="I17" s="65"/>
      <c r="J17" s="66"/>
      <c r="K17" s="65"/>
      <c r="L17" s="66"/>
      <c r="M17" s="65"/>
    </row>
    <row r="18" spans="1:13" s="55" customFormat="1" ht="15.75">
      <c r="A18" s="54"/>
      <c r="B18" s="54"/>
      <c r="C18" s="54" t="s">
        <v>31</v>
      </c>
      <c r="D18" s="54" t="s">
        <v>32</v>
      </c>
      <c r="E18" s="56">
        <v>6.66</v>
      </c>
      <c r="F18" s="69">
        <f>F17*E18</f>
        <v>56.410200000000003</v>
      </c>
      <c r="G18" s="70"/>
      <c r="H18" s="57"/>
      <c r="I18" s="71"/>
      <c r="J18" s="72"/>
      <c r="K18" s="71"/>
      <c r="L18" s="72"/>
      <c r="M18" s="70"/>
    </row>
    <row r="19" spans="1:13" s="55" customFormat="1" ht="15.75">
      <c r="A19" s="54"/>
      <c r="C19" s="54" t="s">
        <v>35</v>
      </c>
      <c r="D19" s="55" t="s">
        <v>0</v>
      </c>
      <c r="E19" s="56">
        <v>0.59</v>
      </c>
      <c r="F19" s="77">
        <f>F17*E19</f>
        <v>4.9973000000000001</v>
      </c>
      <c r="G19" s="73"/>
      <c r="H19" s="72"/>
      <c r="I19" s="71"/>
      <c r="J19" s="72"/>
      <c r="K19" s="70"/>
      <c r="L19" s="57"/>
      <c r="M19" s="70"/>
    </row>
    <row r="20" spans="1:13" s="55" customFormat="1" ht="15.75">
      <c r="A20" s="54"/>
      <c r="C20" s="54" t="s">
        <v>62</v>
      </c>
      <c r="D20" s="55" t="s">
        <v>30</v>
      </c>
      <c r="E20" s="56">
        <v>1.0149999999999999</v>
      </c>
      <c r="F20" s="69">
        <f>F17*E20</f>
        <v>8.5970499999999994</v>
      </c>
      <c r="G20" s="73"/>
      <c r="H20" s="72"/>
      <c r="I20" s="70"/>
      <c r="J20" s="57"/>
      <c r="K20" s="71"/>
      <c r="L20" s="72"/>
      <c r="M20" s="70"/>
    </row>
    <row r="21" spans="1:13" s="55" customFormat="1" ht="15.75">
      <c r="A21" s="54"/>
      <c r="C21" s="54" t="s">
        <v>37</v>
      </c>
      <c r="D21" s="55" t="s">
        <v>38</v>
      </c>
      <c r="E21" s="56">
        <v>1.6</v>
      </c>
      <c r="F21" s="69">
        <f>F17*E21</f>
        <v>13.552000000000001</v>
      </c>
      <c r="G21" s="73"/>
      <c r="H21" s="72"/>
      <c r="I21" s="70"/>
      <c r="J21" s="57"/>
      <c r="K21" s="71"/>
      <c r="L21" s="72"/>
      <c r="M21" s="70"/>
    </row>
    <row r="22" spans="1:13" s="55" customFormat="1" ht="15.75">
      <c r="A22" s="54"/>
      <c r="C22" s="54" t="s">
        <v>39</v>
      </c>
      <c r="D22" s="55" t="s">
        <v>30</v>
      </c>
      <c r="E22" s="78">
        <v>1.83E-2</v>
      </c>
      <c r="F22" s="69">
        <f>F17*E22</f>
        <v>0.15500100000000003</v>
      </c>
      <c r="G22" s="73"/>
      <c r="H22" s="72"/>
      <c r="I22" s="70"/>
      <c r="J22" s="57"/>
      <c r="K22" s="71"/>
      <c r="L22" s="72"/>
      <c r="M22" s="70"/>
    </row>
    <row r="23" spans="1:13" s="58" customFormat="1" ht="15.75">
      <c r="A23" s="54"/>
      <c r="B23" s="55"/>
      <c r="C23" s="54" t="s">
        <v>41</v>
      </c>
      <c r="D23" s="55" t="s">
        <v>43</v>
      </c>
      <c r="E23" s="79" t="s">
        <v>40</v>
      </c>
      <c r="F23" s="77">
        <f>0.95*F17</f>
        <v>8.0465</v>
      </c>
      <c r="G23" s="73"/>
      <c r="H23" s="72"/>
      <c r="I23" s="56"/>
      <c r="J23" s="57"/>
      <c r="K23" s="71"/>
      <c r="L23" s="72"/>
      <c r="M23" s="70"/>
    </row>
    <row r="24" spans="1:13" s="58" customFormat="1" ht="15.75">
      <c r="A24" s="46"/>
      <c r="B24" s="50"/>
      <c r="C24" s="46" t="s">
        <v>36</v>
      </c>
      <c r="D24" s="50" t="s">
        <v>0</v>
      </c>
      <c r="E24" s="59">
        <v>0.4</v>
      </c>
      <c r="F24" s="60">
        <f>F17*E24</f>
        <v>3.3880000000000003</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113</v>
      </c>
      <c r="D32" s="62" t="s">
        <v>45</v>
      </c>
      <c r="E32" s="86" t="s">
        <v>40</v>
      </c>
      <c r="F32" s="80">
        <v>2</v>
      </c>
      <c r="G32" s="65"/>
      <c r="H32" s="81"/>
      <c r="I32" s="85"/>
      <c r="J32" s="83"/>
      <c r="K32" s="84"/>
      <c r="L32" s="81"/>
      <c r="M32" s="85"/>
    </row>
    <row r="33" spans="1:14" s="88" customFormat="1" ht="70.5" customHeight="1">
      <c r="A33" s="38"/>
      <c r="B33" s="62"/>
      <c r="C33" s="161" t="s">
        <v>114</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4"/>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97</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9.24</v>
      </c>
      <c r="G44" s="54"/>
      <c r="H44" s="58"/>
      <c r="I44" s="54"/>
      <c r="J44" s="58"/>
      <c r="K44" s="54"/>
      <c r="L44" s="58"/>
      <c r="M44" s="54"/>
    </row>
    <row r="45" spans="1:14" s="53" customFormat="1" ht="15.75">
      <c r="A45" s="46"/>
      <c r="B45" s="46"/>
      <c r="C45" s="46" t="s">
        <v>31</v>
      </c>
      <c r="D45" s="46" t="s">
        <v>32</v>
      </c>
      <c r="E45" s="59">
        <v>1.21</v>
      </c>
      <c r="F45" s="60">
        <f>F44*E45</f>
        <v>11.180400000000001</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115</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0.84*7</f>
        <v>5.88</v>
      </c>
      <c r="G10" s="40"/>
      <c r="H10" s="41"/>
      <c r="I10" s="40"/>
      <c r="J10" s="41"/>
      <c r="K10" s="44"/>
      <c r="L10" s="41"/>
      <c r="M10" s="40"/>
    </row>
    <row r="11" spans="1:22" s="53" customFormat="1" ht="15.75">
      <c r="A11" s="46"/>
      <c r="B11" s="46"/>
      <c r="C11" s="46" t="s">
        <v>31</v>
      </c>
      <c r="D11" s="46" t="s">
        <v>32</v>
      </c>
      <c r="E11" s="47">
        <v>3.88</v>
      </c>
      <c r="F11" s="48">
        <f>F10*E11</f>
        <v>22.814399999999999</v>
      </c>
      <c r="G11" s="47"/>
      <c r="H11" s="48"/>
      <c r="I11" s="76"/>
      <c r="J11" s="75"/>
      <c r="K11" s="76"/>
      <c r="L11" s="75"/>
      <c r="M11" s="47"/>
    </row>
    <row r="12" spans="1:22" s="67" customFormat="1" ht="31.5">
      <c r="A12" s="38">
        <v>2</v>
      </c>
      <c r="B12" s="38" t="s">
        <v>34</v>
      </c>
      <c r="C12" s="40" t="s">
        <v>51</v>
      </c>
      <c r="D12" s="62" t="s">
        <v>30</v>
      </c>
      <c r="E12" s="63"/>
      <c r="F12" s="64">
        <f>0.7*0.1*7</f>
        <v>0.48999999999999994</v>
      </c>
      <c r="G12" s="65"/>
      <c r="H12" s="66"/>
      <c r="I12" s="65"/>
      <c r="J12" s="66"/>
      <c r="K12" s="65"/>
      <c r="L12" s="66"/>
      <c r="M12" s="65"/>
    </row>
    <row r="13" spans="1:22" s="53" customFormat="1" ht="15.75">
      <c r="A13" s="54"/>
      <c r="B13" s="68"/>
      <c r="C13" s="54" t="s">
        <v>31</v>
      </c>
      <c r="D13" s="54" t="s">
        <v>32</v>
      </c>
      <c r="E13" s="56">
        <v>0.89</v>
      </c>
      <c r="F13" s="69">
        <f>F12*E13</f>
        <v>0.43609999999999993</v>
      </c>
      <c r="G13" s="70"/>
      <c r="H13" s="57"/>
      <c r="I13" s="71"/>
      <c r="J13" s="72"/>
      <c r="K13" s="71"/>
      <c r="L13" s="72"/>
      <c r="M13" s="70"/>
    </row>
    <row r="14" spans="1:22" s="53" customFormat="1" ht="15.75">
      <c r="A14" s="54"/>
      <c r="B14" s="55"/>
      <c r="C14" s="54" t="s">
        <v>35</v>
      </c>
      <c r="D14" s="55" t="s">
        <v>0</v>
      </c>
      <c r="E14" s="56">
        <v>0.37</v>
      </c>
      <c r="F14" s="69">
        <f>F12*E14</f>
        <v>0.18129999999999996</v>
      </c>
      <c r="G14" s="73"/>
      <c r="H14" s="72"/>
      <c r="I14" s="71"/>
      <c r="J14" s="72"/>
      <c r="K14" s="70"/>
      <c r="L14" s="57"/>
      <c r="M14" s="70"/>
    </row>
    <row r="15" spans="1:22" s="53" customFormat="1" ht="27.75">
      <c r="A15" s="54"/>
      <c r="B15" s="185" t="s">
        <v>167</v>
      </c>
      <c r="C15" s="54" t="s">
        <v>63</v>
      </c>
      <c r="D15" s="55" t="s">
        <v>30</v>
      </c>
      <c r="E15" s="56">
        <v>1.1499999999999999</v>
      </c>
      <c r="F15" s="69">
        <f>F12*E15</f>
        <v>0.56349999999999989</v>
      </c>
      <c r="G15" s="73"/>
      <c r="H15" s="72"/>
      <c r="I15" s="71"/>
      <c r="J15" s="57"/>
      <c r="K15" s="71"/>
      <c r="L15" s="72"/>
      <c r="M15" s="70"/>
    </row>
    <row r="16" spans="1:22" s="53" customFormat="1" ht="15.75">
      <c r="A16" s="46"/>
      <c r="B16" s="50"/>
      <c r="C16" s="46" t="s">
        <v>36</v>
      </c>
      <c r="D16" s="50" t="s">
        <v>0</v>
      </c>
      <c r="E16" s="59">
        <v>0.02</v>
      </c>
      <c r="F16" s="60">
        <f>F12*E16</f>
        <v>9.7999999999999997E-3</v>
      </c>
      <c r="G16" s="51"/>
      <c r="H16" s="75"/>
      <c r="I16" s="47"/>
      <c r="J16" s="48"/>
      <c r="K16" s="76"/>
      <c r="L16" s="75"/>
      <c r="M16" s="47"/>
    </row>
    <row r="17" spans="1:13" s="62" customFormat="1" ht="47.25">
      <c r="A17" s="38">
        <v>3</v>
      </c>
      <c r="B17" s="38" t="s">
        <v>60</v>
      </c>
      <c r="C17" s="40" t="s">
        <v>61</v>
      </c>
      <c r="D17" s="62" t="s">
        <v>30</v>
      </c>
      <c r="E17" s="63"/>
      <c r="F17" s="64">
        <f>0.7*1.1*7</f>
        <v>5.3900000000000006</v>
      </c>
      <c r="G17" s="65"/>
      <c r="H17" s="66"/>
      <c r="I17" s="65"/>
      <c r="J17" s="66"/>
      <c r="K17" s="65"/>
      <c r="L17" s="66"/>
      <c r="M17" s="65"/>
    </row>
    <row r="18" spans="1:13" s="55" customFormat="1" ht="15.75">
      <c r="A18" s="54"/>
      <c r="B18" s="54"/>
      <c r="C18" s="54" t="s">
        <v>31</v>
      </c>
      <c r="D18" s="54" t="s">
        <v>32</v>
      </c>
      <c r="E18" s="56">
        <v>6.66</v>
      </c>
      <c r="F18" s="69">
        <f>F17*E18</f>
        <v>35.897400000000005</v>
      </c>
      <c r="G18" s="70"/>
      <c r="H18" s="57"/>
      <c r="I18" s="71"/>
      <c r="J18" s="72"/>
      <c r="K18" s="71"/>
      <c r="L18" s="72"/>
      <c r="M18" s="70"/>
    </row>
    <row r="19" spans="1:13" s="55" customFormat="1" ht="15.75">
      <c r="A19" s="54"/>
      <c r="C19" s="54" t="s">
        <v>35</v>
      </c>
      <c r="D19" s="55" t="s">
        <v>0</v>
      </c>
      <c r="E19" s="56">
        <v>0.59</v>
      </c>
      <c r="F19" s="77">
        <f>F17*E19</f>
        <v>3.1801000000000004</v>
      </c>
      <c r="G19" s="73"/>
      <c r="H19" s="72"/>
      <c r="I19" s="71"/>
      <c r="J19" s="72"/>
      <c r="K19" s="70"/>
      <c r="L19" s="57"/>
      <c r="M19" s="70"/>
    </row>
    <row r="20" spans="1:13" s="55" customFormat="1" ht="15.75">
      <c r="A20" s="54"/>
      <c r="C20" s="54" t="s">
        <v>62</v>
      </c>
      <c r="D20" s="55" t="s">
        <v>30</v>
      </c>
      <c r="E20" s="56">
        <v>1.0149999999999999</v>
      </c>
      <c r="F20" s="69">
        <f>F17*E20</f>
        <v>5.4708500000000004</v>
      </c>
      <c r="G20" s="73"/>
      <c r="H20" s="72"/>
      <c r="I20" s="70"/>
      <c r="J20" s="57"/>
      <c r="K20" s="71"/>
      <c r="L20" s="72"/>
      <c r="M20" s="70"/>
    </row>
    <row r="21" spans="1:13" s="55" customFormat="1" ht="15.75">
      <c r="A21" s="54"/>
      <c r="C21" s="54" t="s">
        <v>37</v>
      </c>
      <c r="D21" s="55" t="s">
        <v>38</v>
      </c>
      <c r="E21" s="56">
        <v>1.6</v>
      </c>
      <c r="F21" s="69">
        <f>F17*E21</f>
        <v>8.6240000000000006</v>
      </c>
      <c r="G21" s="73"/>
      <c r="H21" s="72"/>
      <c r="I21" s="70"/>
      <c r="J21" s="57"/>
      <c r="K21" s="71"/>
      <c r="L21" s="72"/>
      <c r="M21" s="70"/>
    </row>
    <row r="22" spans="1:13" s="55" customFormat="1" ht="15.75">
      <c r="A22" s="54"/>
      <c r="C22" s="54" t="s">
        <v>39</v>
      </c>
      <c r="D22" s="55" t="s">
        <v>30</v>
      </c>
      <c r="E22" s="78">
        <v>1.83E-2</v>
      </c>
      <c r="F22" s="69">
        <f>F17*E22</f>
        <v>9.8637000000000016E-2</v>
      </c>
      <c r="G22" s="73"/>
      <c r="H22" s="72"/>
      <c r="I22" s="70"/>
      <c r="J22" s="57"/>
      <c r="K22" s="71"/>
      <c r="L22" s="72"/>
      <c r="M22" s="70"/>
    </row>
    <row r="23" spans="1:13" s="58" customFormat="1" ht="15.75">
      <c r="A23" s="54"/>
      <c r="B23" s="55"/>
      <c r="C23" s="54" t="s">
        <v>41</v>
      </c>
      <c r="D23" s="55" t="s">
        <v>43</v>
      </c>
      <c r="E23" s="79" t="s">
        <v>40</v>
      </c>
      <c r="F23" s="77">
        <f>0.95*F17</f>
        <v>5.1205000000000007</v>
      </c>
      <c r="G23" s="73"/>
      <c r="H23" s="72"/>
      <c r="I23" s="56"/>
      <c r="J23" s="57"/>
      <c r="K23" s="71"/>
      <c r="L23" s="72"/>
      <c r="M23" s="70"/>
    </row>
    <row r="24" spans="1:13" s="58" customFormat="1" ht="15.75">
      <c r="A24" s="46"/>
      <c r="B24" s="50"/>
      <c r="C24" s="46" t="s">
        <v>36</v>
      </c>
      <c r="D24" s="50" t="s">
        <v>0</v>
      </c>
      <c r="E24" s="59">
        <v>0.4</v>
      </c>
      <c r="F24" s="60">
        <f>F17*E24</f>
        <v>2.1560000000000001</v>
      </c>
      <c r="G24" s="51"/>
      <c r="H24" s="75"/>
      <c r="I24" s="47"/>
      <c r="J24" s="48"/>
      <c r="K24" s="76"/>
      <c r="L24" s="75"/>
      <c r="M24" s="47"/>
    </row>
    <row r="25" spans="1:13" s="41" customFormat="1" ht="15.75">
      <c r="A25" s="40">
        <v>4</v>
      </c>
      <c r="B25" s="41" t="s">
        <v>71</v>
      </c>
      <c r="C25" s="40" t="s">
        <v>79</v>
      </c>
      <c r="D25" s="41" t="s">
        <v>45</v>
      </c>
      <c r="E25" s="61"/>
      <c r="F25" s="146">
        <v>1</v>
      </c>
      <c r="G25" s="42"/>
      <c r="H25" s="147"/>
      <c r="I25" s="42"/>
      <c r="K25" s="89"/>
      <c r="L25" s="90"/>
      <c r="M25" s="42"/>
    </row>
    <row r="26" spans="1:13" s="62" customFormat="1" ht="15.75">
      <c r="A26" s="38"/>
      <c r="B26" s="38"/>
      <c r="C26" s="38" t="s">
        <v>44</v>
      </c>
      <c r="D26" s="38" t="s">
        <v>32</v>
      </c>
      <c r="E26" s="85">
        <v>8.07</v>
      </c>
      <c r="F26" s="80">
        <f>F25*E26</f>
        <v>8.07</v>
      </c>
      <c r="G26" s="85"/>
      <c r="H26" s="83"/>
      <c r="I26" s="84"/>
      <c r="J26" s="81"/>
      <c r="K26" s="84"/>
      <c r="L26" s="81"/>
      <c r="M26" s="85"/>
    </row>
    <row r="27" spans="1:13" s="62" customFormat="1" ht="15.75">
      <c r="A27" s="38"/>
      <c r="B27" s="152" t="s">
        <v>67</v>
      </c>
      <c r="C27" s="38" t="s">
        <v>54</v>
      </c>
      <c r="D27" s="62" t="s">
        <v>53</v>
      </c>
      <c r="E27" s="63">
        <v>1.085</v>
      </c>
      <c r="F27" s="80">
        <f>F25*E27</f>
        <v>1.085</v>
      </c>
      <c r="G27" s="65"/>
      <c r="H27" s="81"/>
      <c r="I27" s="85"/>
      <c r="J27" s="83"/>
      <c r="K27" s="84"/>
      <c r="L27" s="83"/>
      <c r="M27" s="85"/>
    </row>
    <row r="28" spans="1:13" s="88" customFormat="1" ht="31.5">
      <c r="A28" s="38"/>
      <c r="B28" s="62"/>
      <c r="C28" s="40" t="s">
        <v>168</v>
      </c>
      <c r="D28" s="62" t="s">
        <v>45</v>
      </c>
      <c r="E28" s="148" t="s">
        <v>40</v>
      </c>
      <c r="F28" s="80">
        <f>3*F25</f>
        <v>3</v>
      </c>
      <c r="G28" s="65"/>
      <c r="H28" s="81"/>
      <c r="I28" s="85"/>
      <c r="J28" s="83"/>
      <c r="K28" s="84"/>
      <c r="L28" s="81"/>
      <c r="M28" s="85"/>
    </row>
    <row r="29" spans="1:13" s="88" customFormat="1" ht="15.75">
      <c r="A29" s="38"/>
      <c r="B29" s="62"/>
      <c r="C29" s="40" t="s">
        <v>70</v>
      </c>
      <c r="D29" s="62" t="s">
        <v>45</v>
      </c>
      <c r="E29" s="148" t="s">
        <v>40</v>
      </c>
      <c r="F29" s="80">
        <f>F28</f>
        <v>3</v>
      </c>
      <c r="G29" s="65"/>
      <c r="H29" s="81"/>
      <c r="I29" s="85"/>
      <c r="J29" s="83"/>
      <c r="K29" s="84"/>
      <c r="L29" s="81"/>
      <c r="M29" s="85"/>
    </row>
    <row r="30" spans="1:13" s="88" customFormat="1" ht="15.75">
      <c r="A30" s="38"/>
      <c r="B30" s="62"/>
      <c r="C30" s="38" t="s">
        <v>55</v>
      </c>
      <c r="D30" s="62" t="s">
        <v>42</v>
      </c>
      <c r="E30" s="85">
        <v>3.23</v>
      </c>
      <c r="F30" s="80">
        <f>F25*E30</f>
        <v>3.23</v>
      </c>
      <c r="G30" s="65"/>
      <c r="H30" s="81"/>
      <c r="I30" s="85"/>
      <c r="J30" s="83"/>
      <c r="K30" s="84"/>
      <c r="L30" s="81"/>
      <c r="M30" s="85"/>
    </row>
    <row r="31" spans="1:13" s="88" customFormat="1" ht="15.75">
      <c r="A31" s="38"/>
      <c r="B31" s="62"/>
      <c r="C31" s="38" t="s">
        <v>169</v>
      </c>
      <c r="D31" s="62" t="s">
        <v>45</v>
      </c>
      <c r="E31" s="86" t="s">
        <v>40</v>
      </c>
      <c r="F31" s="80">
        <f>6*F25</f>
        <v>6</v>
      </c>
      <c r="G31" s="65"/>
      <c r="H31" s="81"/>
      <c r="I31" s="85"/>
      <c r="J31" s="83"/>
      <c r="K31" s="84"/>
      <c r="L31" s="81"/>
      <c r="M31" s="85"/>
    </row>
    <row r="32" spans="1:13" s="88" customFormat="1" ht="70.5" customHeight="1">
      <c r="A32" s="38"/>
      <c r="B32" s="62"/>
      <c r="C32" s="161" t="s">
        <v>102</v>
      </c>
      <c r="D32" s="62" t="s">
        <v>45</v>
      </c>
      <c r="E32" s="86" t="s">
        <v>40</v>
      </c>
      <c r="F32" s="80">
        <v>1</v>
      </c>
      <c r="G32" s="65"/>
      <c r="H32" s="81"/>
      <c r="I32" s="85"/>
      <c r="J32" s="83"/>
      <c r="K32" s="84"/>
      <c r="L32" s="81"/>
      <c r="M32" s="85"/>
    </row>
    <row r="33" spans="1:14" s="88" customFormat="1" ht="15.75">
      <c r="A33" s="91"/>
      <c r="B33" s="92"/>
      <c r="C33" s="91" t="s">
        <v>36</v>
      </c>
      <c r="D33" s="92" t="s">
        <v>0</v>
      </c>
      <c r="E33" s="93">
        <v>4.2</v>
      </c>
      <c r="F33" s="94">
        <f>F25*E33</f>
        <v>4.2</v>
      </c>
      <c r="G33" s="149"/>
      <c r="H33" s="150"/>
      <c r="I33" s="95"/>
      <c r="J33" s="96"/>
      <c r="K33" s="151"/>
      <c r="L33" s="150"/>
      <c r="M33" s="95"/>
    </row>
    <row r="34" spans="1:14" s="41" customFormat="1" ht="15.75">
      <c r="A34" s="40">
        <v>5</v>
      </c>
      <c r="B34" s="41" t="s">
        <v>52</v>
      </c>
      <c r="C34" s="40" t="s">
        <v>56</v>
      </c>
      <c r="D34" s="41" t="s">
        <v>45</v>
      </c>
      <c r="E34" s="61"/>
      <c r="F34" s="146">
        <v>2</v>
      </c>
      <c r="G34" s="42"/>
      <c r="H34" s="147"/>
      <c r="I34" s="42"/>
      <c r="K34" s="89"/>
      <c r="L34" s="90"/>
      <c r="M34" s="42"/>
    </row>
    <row r="35" spans="1:14" s="62" customFormat="1" ht="15.75">
      <c r="A35" s="38"/>
      <c r="B35" s="38"/>
      <c r="C35" s="38" t="s">
        <v>44</v>
      </c>
      <c r="D35" s="38" t="s">
        <v>32</v>
      </c>
      <c r="E35" s="85">
        <v>5.59</v>
      </c>
      <c r="F35" s="80">
        <f>F34*E35</f>
        <v>11.18</v>
      </c>
      <c r="G35" s="85"/>
      <c r="H35" s="83"/>
      <c r="I35" s="84"/>
      <c r="J35" s="81"/>
      <c r="K35" s="84"/>
      <c r="L35" s="81"/>
      <c r="M35" s="85"/>
    </row>
    <row r="36" spans="1:14" s="62" customFormat="1" ht="15.75">
      <c r="A36" s="38"/>
      <c r="B36" s="152" t="s">
        <v>67</v>
      </c>
      <c r="C36" s="38" t="s">
        <v>54</v>
      </c>
      <c r="D36" s="62" t="s">
        <v>53</v>
      </c>
      <c r="E36" s="63">
        <v>0.74399999999999999</v>
      </c>
      <c r="F36" s="80">
        <f>F34*E36</f>
        <v>1.488</v>
      </c>
      <c r="G36" s="65"/>
      <c r="H36" s="81"/>
      <c r="I36" s="85"/>
      <c r="J36" s="83"/>
      <c r="K36" s="84"/>
      <c r="L36" s="83"/>
      <c r="M36" s="85"/>
    </row>
    <row r="37" spans="1:14" s="88" customFormat="1" ht="31.5">
      <c r="A37" s="38"/>
      <c r="B37" s="62"/>
      <c r="C37" s="40" t="s">
        <v>168</v>
      </c>
      <c r="D37" s="62" t="s">
        <v>45</v>
      </c>
      <c r="E37" s="148" t="s">
        <v>40</v>
      </c>
      <c r="F37" s="80">
        <f>2*F34</f>
        <v>4</v>
      </c>
      <c r="G37" s="65"/>
      <c r="H37" s="81"/>
      <c r="I37" s="85"/>
      <c r="J37" s="83"/>
      <c r="K37" s="84"/>
      <c r="L37" s="81"/>
      <c r="M37" s="85"/>
    </row>
    <row r="38" spans="1:14" s="88" customFormat="1" ht="15.75">
      <c r="A38" s="38"/>
      <c r="B38" s="62"/>
      <c r="C38" s="40" t="s">
        <v>70</v>
      </c>
      <c r="D38" s="62" t="s">
        <v>45</v>
      </c>
      <c r="E38" s="148" t="s">
        <v>40</v>
      </c>
      <c r="F38" s="80">
        <f>F37</f>
        <v>4</v>
      </c>
      <c r="G38" s="65"/>
      <c r="H38" s="81"/>
      <c r="I38" s="85"/>
      <c r="J38" s="83"/>
      <c r="K38" s="84"/>
      <c r="L38" s="81"/>
      <c r="M38" s="85"/>
    </row>
    <row r="39" spans="1:14" s="88" customFormat="1" ht="15.75">
      <c r="A39" s="38"/>
      <c r="B39" s="62"/>
      <c r="C39" s="38" t="s">
        <v>55</v>
      </c>
      <c r="D39" s="62" t="s">
        <v>42</v>
      </c>
      <c r="E39" s="85">
        <v>1.58</v>
      </c>
      <c r="F39" s="80">
        <f>F34*E39</f>
        <v>3.16</v>
      </c>
      <c r="G39" s="65"/>
      <c r="H39" s="81"/>
      <c r="I39" s="85"/>
      <c r="J39" s="83"/>
      <c r="K39" s="84"/>
      <c r="L39" s="81"/>
      <c r="M39" s="85"/>
    </row>
    <row r="40" spans="1:14" s="88" customFormat="1" ht="15.75">
      <c r="A40" s="38"/>
      <c r="B40" s="62"/>
      <c r="C40" s="38" t="s">
        <v>169</v>
      </c>
      <c r="D40" s="62" t="s">
        <v>45</v>
      </c>
      <c r="E40" s="86" t="s">
        <v>40</v>
      </c>
      <c r="F40" s="80">
        <f>4*F34</f>
        <v>8</v>
      </c>
      <c r="G40" s="65"/>
      <c r="H40" s="81"/>
      <c r="I40" s="85"/>
      <c r="J40" s="83"/>
      <c r="K40" s="84"/>
      <c r="L40" s="81"/>
      <c r="M40" s="85"/>
    </row>
    <row r="41" spans="1:14" s="88" customFormat="1" ht="67.5">
      <c r="A41" s="38"/>
      <c r="B41" s="62"/>
      <c r="C41" s="161" t="s">
        <v>116</v>
      </c>
      <c r="D41" s="62" t="s">
        <v>45</v>
      </c>
      <c r="E41" s="86" t="s">
        <v>40</v>
      </c>
      <c r="F41" s="80">
        <v>1</v>
      </c>
      <c r="G41" s="65"/>
      <c r="H41" s="81"/>
      <c r="I41" s="85"/>
      <c r="J41" s="83"/>
      <c r="K41" s="84"/>
      <c r="L41" s="81"/>
      <c r="M41" s="85"/>
    </row>
    <row r="42" spans="1:14" s="88" customFormat="1" ht="67.5">
      <c r="A42" s="38"/>
      <c r="B42" s="62"/>
      <c r="C42" s="161" t="s">
        <v>97</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F34*E43</f>
        <v>3.82</v>
      </c>
      <c r="G43" s="149"/>
      <c r="H43" s="150"/>
      <c r="I43" s="95"/>
      <c r="J43" s="96"/>
      <c r="K43" s="151"/>
      <c r="L43" s="150"/>
      <c r="M43" s="95"/>
    </row>
    <row r="44" spans="1:14" s="53" customFormat="1" ht="15.75">
      <c r="A44" s="54">
        <v>6</v>
      </c>
      <c r="B44" s="55" t="s">
        <v>33</v>
      </c>
      <c r="C44" s="54" t="s">
        <v>50</v>
      </c>
      <c r="D44" s="55" t="s">
        <v>30</v>
      </c>
      <c r="E44" s="56"/>
      <c r="F44" s="57">
        <f>F10</f>
        <v>5.88</v>
      </c>
      <c r="G44" s="54"/>
      <c r="H44" s="58"/>
      <c r="I44" s="54"/>
      <c r="J44" s="58"/>
      <c r="K44" s="54"/>
      <c r="L44" s="58"/>
      <c r="M44" s="54"/>
    </row>
    <row r="45" spans="1:14" s="53" customFormat="1" ht="15.75">
      <c r="A45" s="46"/>
      <c r="B45" s="46"/>
      <c r="C45" s="46" t="s">
        <v>31</v>
      </c>
      <c r="D45" s="46" t="s">
        <v>32</v>
      </c>
      <c r="E45" s="59">
        <v>1.21</v>
      </c>
      <c r="F45" s="60">
        <f>F44*E45</f>
        <v>7.1147999999999998</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117</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0.84*8</f>
        <v>6.72</v>
      </c>
      <c r="G10" s="40"/>
      <c r="H10" s="41"/>
      <c r="I10" s="40"/>
      <c r="J10" s="41"/>
      <c r="K10" s="44"/>
      <c r="L10" s="41"/>
      <c r="M10" s="40"/>
    </row>
    <row r="11" spans="1:22" s="53" customFormat="1" ht="15.75">
      <c r="A11" s="46"/>
      <c r="B11" s="46"/>
      <c r="C11" s="46" t="s">
        <v>31</v>
      </c>
      <c r="D11" s="46" t="s">
        <v>32</v>
      </c>
      <c r="E11" s="47">
        <v>3.88</v>
      </c>
      <c r="F11" s="48">
        <f>F10*E11</f>
        <v>26.073599999999999</v>
      </c>
      <c r="G11" s="47"/>
      <c r="H11" s="48"/>
      <c r="I11" s="76"/>
      <c r="J11" s="75"/>
      <c r="K11" s="76"/>
      <c r="L11" s="75"/>
      <c r="M11" s="47"/>
    </row>
    <row r="12" spans="1:22" s="67" customFormat="1" ht="31.5">
      <c r="A12" s="38">
        <v>2</v>
      </c>
      <c r="B12" s="38" t="s">
        <v>34</v>
      </c>
      <c r="C12" s="40" t="s">
        <v>51</v>
      </c>
      <c r="D12" s="62" t="s">
        <v>30</v>
      </c>
      <c r="E12" s="63"/>
      <c r="F12" s="64">
        <f>0.7*0.1*8</f>
        <v>0.55999999999999994</v>
      </c>
      <c r="G12" s="65"/>
      <c r="H12" s="66"/>
      <c r="I12" s="65"/>
      <c r="J12" s="66"/>
      <c r="K12" s="65"/>
      <c r="L12" s="66"/>
      <c r="M12" s="65"/>
    </row>
    <row r="13" spans="1:22" s="53" customFormat="1" ht="15.75">
      <c r="A13" s="54"/>
      <c r="B13" s="68"/>
      <c r="C13" s="54" t="s">
        <v>31</v>
      </c>
      <c r="D13" s="54" t="s">
        <v>32</v>
      </c>
      <c r="E13" s="56">
        <v>0.89</v>
      </c>
      <c r="F13" s="69">
        <f>F12*E13</f>
        <v>0.49839999999999995</v>
      </c>
      <c r="G13" s="70"/>
      <c r="H13" s="57"/>
      <c r="I13" s="71"/>
      <c r="J13" s="72"/>
      <c r="K13" s="71"/>
      <c r="L13" s="72"/>
      <c r="M13" s="70"/>
    </row>
    <row r="14" spans="1:22" s="53" customFormat="1" ht="15.75">
      <c r="A14" s="54"/>
      <c r="B14" s="55"/>
      <c r="C14" s="54" t="s">
        <v>35</v>
      </c>
      <c r="D14" s="55" t="s">
        <v>0</v>
      </c>
      <c r="E14" s="56">
        <v>0.37</v>
      </c>
      <c r="F14" s="69">
        <f>F12*E14</f>
        <v>0.20719999999999997</v>
      </c>
      <c r="G14" s="73"/>
      <c r="H14" s="72"/>
      <c r="I14" s="71"/>
      <c r="J14" s="72"/>
      <c r="K14" s="70"/>
      <c r="L14" s="57"/>
      <c r="M14" s="70"/>
    </row>
    <row r="15" spans="1:22" s="53" customFormat="1" ht="27.75">
      <c r="A15" s="54"/>
      <c r="B15" s="185" t="s">
        <v>167</v>
      </c>
      <c r="C15" s="54" t="s">
        <v>63</v>
      </c>
      <c r="D15" s="55" t="s">
        <v>30</v>
      </c>
      <c r="E15" s="56">
        <v>1.1499999999999999</v>
      </c>
      <c r="F15" s="69">
        <f>F12*E15</f>
        <v>0.64399999999999991</v>
      </c>
      <c r="G15" s="73"/>
      <c r="H15" s="72"/>
      <c r="I15" s="74"/>
      <c r="J15" s="57"/>
      <c r="K15" s="71"/>
      <c r="L15" s="72"/>
      <c r="M15" s="70"/>
    </row>
    <row r="16" spans="1:22" s="53" customFormat="1" ht="15.75">
      <c r="A16" s="46"/>
      <c r="B16" s="50"/>
      <c r="C16" s="46" t="s">
        <v>36</v>
      </c>
      <c r="D16" s="50" t="s">
        <v>0</v>
      </c>
      <c r="E16" s="59">
        <v>0.02</v>
      </c>
      <c r="F16" s="60">
        <f>F12*E16</f>
        <v>1.12E-2</v>
      </c>
      <c r="G16" s="51"/>
      <c r="H16" s="75"/>
      <c r="I16" s="47"/>
      <c r="J16" s="48"/>
      <c r="K16" s="76"/>
      <c r="L16" s="75"/>
      <c r="M16" s="47"/>
    </row>
    <row r="17" spans="1:13" s="62" customFormat="1" ht="47.25">
      <c r="A17" s="38">
        <v>3</v>
      </c>
      <c r="B17" s="38" t="s">
        <v>60</v>
      </c>
      <c r="C17" s="40" t="s">
        <v>61</v>
      </c>
      <c r="D17" s="62" t="s">
        <v>30</v>
      </c>
      <c r="E17" s="63"/>
      <c r="F17" s="64">
        <f>0.7*1.1*8</f>
        <v>6.16</v>
      </c>
      <c r="G17" s="65"/>
      <c r="H17" s="66"/>
      <c r="I17" s="65"/>
      <c r="J17" s="66"/>
      <c r="K17" s="65"/>
      <c r="L17" s="66"/>
      <c r="M17" s="65"/>
    </row>
    <row r="18" spans="1:13" s="55" customFormat="1" ht="15.75">
      <c r="A18" s="54"/>
      <c r="B18" s="54"/>
      <c r="C18" s="54" t="s">
        <v>31</v>
      </c>
      <c r="D18" s="54" t="s">
        <v>32</v>
      </c>
      <c r="E18" s="56">
        <v>6.66</v>
      </c>
      <c r="F18" s="69">
        <f>F17*E18</f>
        <v>41.025600000000004</v>
      </c>
      <c r="G18" s="70"/>
      <c r="H18" s="57"/>
      <c r="I18" s="71"/>
      <c r="J18" s="72"/>
      <c r="K18" s="71"/>
      <c r="L18" s="72"/>
      <c r="M18" s="70"/>
    </row>
    <row r="19" spans="1:13" s="55" customFormat="1" ht="15.75">
      <c r="A19" s="54"/>
      <c r="C19" s="54" t="s">
        <v>35</v>
      </c>
      <c r="D19" s="55" t="s">
        <v>0</v>
      </c>
      <c r="E19" s="56">
        <v>0.59</v>
      </c>
      <c r="F19" s="77">
        <f>F17*E19</f>
        <v>3.6343999999999999</v>
      </c>
      <c r="G19" s="73"/>
      <c r="H19" s="72"/>
      <c r="I19" s="71"/>
      <c r="J19" s="72"/>
      <c r="K19" s="70"/>
      <c r="L19" s="57"/>
      <c r="M19" s="70"/>
    </row>
    <row r="20" spans="1:13" s="55" customFormat="1" ht="15.75">
      <c r="A20" s="54"/>
      <c r="C20" s="54" t="s">
        <v>62</v>
      </c>
      <c r="D20" s="55" t="s">
        <v>30</v>
      </c>
      <c r="E20" s="56">
        <v>1.0149999999999999</v>
      </c>
      <c r="F20" s="69">
        <f>F17*E20</f>
        <v>6.2523999999999997</v>
      </c>
      <c r="G20" s="73"/>
      <c r="H20" s="72"/>
      <c r="I20" s="70"/>
      <c r="J20" s="57"/>
      <c r="K20" s="71"/>
      <c r="L20" s="72"/>
      <c r="M20" s="70"/>
    </row>
    <row r="21" spans="1:13" s="55" customFormat="1" ht="15.75">
      <c r="A21" s="54"/>
      <c r="C21" s="54" t="s">
        <v>37</v>
      </c>
      <c r="D21" s="55" t="s">
        <v>38</v>
      </c>
      <c r="E21" s="56">
        <v>1.6</v>
      </c>
      <c r="F21" s="69">
        <f>F17*E21</f>
        <v>9.8560000000000016</v>
      </c>
      <c r="G21" s="73"/>
      <c r="H21" s="72"/>
      <c r="I21" s="70"/>
      <c r="J21" s="57"/>
      <c r="K21" s="71"/>
      <c r="L21" s="72"/>
      <c r="M21" s="70"/>
    </row>
    <row r="22" spans="1:13" s="55" customFormat="1" ht="15.75">
      <c r="A22" s="54"/>
      <c r="C22" s="54" t="s">
        <v>39</v>
      </c>
      <c r="D22" s="55" t="s">
        <v>30</v>
      </c>
      <c r="E22" s="78">
        <v>1.83E-2</v>
      </c>
      <c r="F22" s="69">
        <f>F17*E22</f>
        <v>0.11272800000000001</v>
      </c>
      <c r="G22" s="73"/>
      <c r="H22" s="72"/>
      <c r="I22" s="70"/>
      <c r="J22" s="57"/>
      <c r="K22" s="71"/>
      <c r="L22" s="72"/>
      <c r="M22" s="70"/>
    </row>
    <row r="23" spans="1:13" s="58" customFormat="1" ht="15.75">
      <c r="A23" s="54"/>
      <c r="B23" s="55"/>
      <c r="C23" s="54" t="s">
        <v>41</v>
      </c>
      <c r="D23" s="55" t="s">
        <v>43</v>
      </c>
      <c r="E23" s="79" t="s">
        <v>40</v>
      </c>
      <c r="F23" s="77">
        <f>0.95*F17</f>
        <v>5.8519999999999994</v>
      </c>
      <c r="G23" s="73"/>
      <c r="H23" s="72"/>
      <c r="I23" s="56"/>
      <c r="J23" s="57"/>
      <c r="K23" s="71"/>
      <c r="L23" s="72"/>
      <c r="M23" s="70"/>
    </row>
    <row r="24" spans="1:13" s="58" customFormat="1" ht="15.75">
      <c r="A24" s="46"/>
      <c r="B24" s="50"/>
      <c r="C24" s="46" t="s">
        <v>36</v>
      </c>
      <c r="D24" s="50" t="s">
        <v>0</v>
      </c>
      <c r="E24" s="59">
        <v>0.4</v>
      </c>
      <c r="F24" s="60">
        <f>F17*E24</f>
        <v>2.4640000000000004</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2"/>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96</v>
      </c>
      <c r="D32" s="62" t="s">
        <v>45</v>
      </c>
      <c r="E32" s="86" t="s">
        <v>40</v>
      </c>
      <c r="F32" s="80">
        <v>1</v>
      </c>
      <c r="G32" s="65"/>
      <c r="H32" s="81"/>
      <c r="I32" s="85"/>
      <c r="J32" s="83"/>
      <c r="K32" s="84"/>
      <c r="L32" s="81"/>
      <c r="M32" s="85"/>
    </row>
    <row r="33" spans="1:14" s="88" customFormat="1" ht="70.5" customHeight="1">
      <c r="A33" s="38"/>
      <c r="B33" s="62"/>
      <c r="C33" s="161" t="s">
        <v>114</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8.4</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2"/>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6.72</v>
      </c>
      <c r="G44" s="54"/>
      <c r="H44" s="58"/>
      <c r="I44" s="54"/>
      <c r="J44" s="58"/>
      <c r="K44" s="54"/>
      <c r="L44" s="58"/>
      <c r="M44" s="54"/>
    </row>
    <row r="45" spans="1:14" s="53" customFormat="1" ht="15.75">
      <c r="A45" s="46"/>
      <c r="B45" s="46"/>
      <c r="C45" s="46" t="s">
        <v>31</v>
      </c>
      <c r="D45" s="46" t="s">
        <v>32</v>
      </c>
      <c r="E45" s="59">
        <v>1.21</v>
      </c>
      <c r="F45" s="60">
        <f>F44*E45</f>
        <v>8.1311999999999998</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118</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0.84*11</f>
        <v>9.24</v>
      </c>
      <c r="G10" s="40"/>
      <c r="H10" s="41"/>
      <c r="I10" s="40"/>
      <c r="J10" s="41"/>
      <c r="K10" s="44"/>
      <c r="L10" s="41"/>
      <c r="M10" s="40"/>
    </row>
    <row r="11" spans="1:22" s="53" customFormat="1" ht="15.75">
      <c r="A11" s="46"/>
      <c r="B11" s="46"/>
      <c r="C11" s="46" t="s">
        <v>31</v>
      </c>
      <c r="D11" s="46" t="s">
        <v>32</v>
      </c>
      <c r="E11" s="47">
        <v>3.88</v>
      </c>
      <c r="F11" s="48">
        <f>F10*E11</f>
        <v>35.851199999999999</v>
      </c>
      <c r="G11" s="47"/>
      <c r="H11" s="48"/>
      <c r="I11" s="76"/>
      <c r="J11" s="75"/>
      <c r="K11" s="76"/>
      <c r="L11" s="75"/>
      <c r="M11" s="47"/>
    </row>
    <row r="12" spans="1:22" s="67" customFormat="1" ht="31.5">
      <c r="A12" s="38">
        <v>2</v>
      </c>
      <c r="B12" s="38" t="s">
        <v>34</v>
      </c>
      <c r="C12" s="40" t="s">
        <v>51</v>
      </c>
      <c r="D12" s="62" t="s">
        <v>30</v>
      </c>
      <c r="E12" s="63"/>
      <c r="F12" s="64">
        <f>0.7*0.1*11</f>
        <v>0.76999999999999991</v>
      </c>
      <c r="G12" s="65"/>
      <c r="H12" s="66"/>
      <c r="I12" s="65"/>
      <c r="J12" s="66"/>
      <c r="K12" s="65"/>
      <c r="L12" s="66"/>
      <c r="M12" s="65"/>
    </row>
    <row r="13" spans="1:22" s="53" customFormat="1" ht="15.75">
      <c r="A13" s="54"/>
      <c r="B13" s="68"/>
      <c r="C13" s="54" t="s">
        <v>31</v>
      </c>
      <c r="D13" s="54" t="s">
        <v>32</v>
      </c>
      <c r="E13" s="56">
        <v>0.89</v>
      </c>
      <c r="F13" s="69">
        <f>F12*E13</f>
        <v>0.68529999999999991</v>
      </c>
      <c r="G13" s="70"/>
      <c r="H13" s="57"/>
      <c r="I13" s="71"/>
      <c r="J13" s="72"/>
      <c r="K13" s="71"/>
      <c r="L13" s="72"/>
      <c r="M13" s="70"/>
    </row>
    <row r="14" spans="1:22" s="53" customFormat="1" ht="15.75">
      <c r="A14" s="54"/>
      <c r="B14" s="55"/>
      <c r="C14" s="54" t="s">
        <v>35</v>
      </c>
      <c r="D14" s="55" t="s">
        <v>0</v>
      </c>
      <c r="E14" s="56">
        <v>0.37</v>
      </c>
      <c r="F14" s="69">
        <f>F12*E14</f>
        <v>0.28489999999999999</v>
      </c>
      <c r="G14" s="73"/>
      <c r="H14" s="72"/>
      <c r="I14" s="71"/>
      <c r="J14" s="72"/>
      <c r="K14" s="70"/>
      <c r="L14" s="57"/>
      <c r="M14" s="70"/>
    </row>
    <row r="15" spans="1:22" s="53" customFormat="1" ht="27.75">
      <c r="A15" s="54"/>
      <c r="B15" s="185" t="s">
        <v>167</v>
      </c>
      <c r="C15" s="54" t="s">
        <v>63</v>
      </c>
      <c r="D15" s="55" t="s">
        <v>30</v>
      </c>
      <c r="E15" s="56">
        <v>1.1499999999999999</v>
      </c>
      <c r="F15" s="69">
        <f>F12*E15</f>
        <v>0.88549999999999984</v>
      </c>
      <c r="G15" s="73"/>
      <c r="H15" s="72"/>
      <c r="I15" s="71"/>
      <c r="J15" s="57"/>
      <c r="K15" s="71"/>
      <c r="L15" s="72"/>
      <c r="M15" s="70"/>
    </row>
    <row r="16" spans="1:22" s="53" customFormat="1" ht="15.75">
      <c r="A16" s="46"/>
      <c r="B16" s="50"/>
      <c r="C16" s="46" t="s">
        <v>36</v>
      </c>
      <c r="D16" s="50" t="s">
        <v>0</v>
      </c>
      <c r="E16" s="59">
        <v>0.02</v>
      </c>
      <c r="F16" s="60">
        <f>F12*E16</f>
        <v>1.5399999999999999E-2</v>
      </c>
      <c r="G16" s="51"/>
      <c r="H16" s="75"/>
      <c r="I16" s="47"/>
      <c r="J16" s="48"/>
      <c r="K16" s="76"/>
      <c r="L16" s="75"/>
      <c r="M16" s="47"/>
    </row>
    <row r="17" spans="1:13" s="62" customFormat="1" ht="47.25">
      <c r="A17" s="38">
        <v>3</v>
      </c>
      <c r="B17" s="38" t="s">
        <v>60</v>
      </c>
      <c r="C17" s="40" t="s">
        <v>61</v>
      </c>
      <c r="D17" s="62" t="s">
        <v>30</v>
      </c>
      <c r="E17" s="63"/>
      <c r="F17" s="64">
        <f>0.7*1.1*11</f>
        <v>8.4700000000000006</v>
      </c>
      <c r="G17" s="65"/>
      <c r="H17" s="66"/>
      <c r="I17" s="65"/>
      <c r="J17" s="66"/>
      <c r="K17" s="65"/>
      <c r="L17" s="66"/>
      <c r="M17" s="65"/>
    </row>
    <row r="18" spans="1:13" s="55" customFormat="1" ht="15.75">
      <c r="A18" s="54"/>
      <c r="B18" s="54"/>
      <c r="C18" s="54" t="s">
        <v>31</v>
      </c>
      <c r="D18" s="54" t="s">
        <v>32</v>
      </c>
      <c r="E18" s="56">
        <v>6.66</v>
      </c>
      <c r="F18" s="69">
        <f>F17*E18</f>
        <v>56.410200000000003</v>
      </c>
      <c r="G18" s="70"/>
      <c r="H18" s="57"/>
      <c r="I18" s="71"/>
      <c r="J18" s="72"/>
      <c r="K18" s="71"/>
      <c r="L18" s="72"/>
      <c r="M18" s="70"/>
    </row>
    <row r="19" spans="1:13" s="55" customFormat="1" ht="15.75">
      <c r="A19" s="54"/>
      <c r="C19" s="54" t="s">
        <v>35</v>
      </c>
      <c r="D19" s="55" t="s">
        <v>0</v>
      </c>
      <c r="E19" s="56">
        <v>0.59</v>
      </c>
      <c r="F19" s="77">
        <f>F17*E19</f>
        <v>4.9973000000000001</v>
      </c>
      <c r="G19" s="73"/>
      <c r="H19" s="72"/>
      <c r="I19" s="71"/>
      <c r="J19" s="72"/>
      <c r="K19" s="70"/>
      <c r="L19" s="57"/>
      <c r="M19" s="70"/>
    </row>
    <row r="20" spans="1:13" s="55" customFormat="1" ht="15.75">
      <c r="A20" s="54"/>
      <c r="C20" s="54" t="s">
        <v>62</v>
      </c>
      <c r="D20" s="55" t="s">
        <v>30</v>
      </c>
      <c r="E20" s="56">
        <v>1.0149999999999999</v>
      </c>
      <c r="F20" s="69">
        <f>F17*E20</f>
        <v>8.5970499999999994</v>
      </c>
      <c r="G20" s="73"/>
      <c r="H20" s="72"/>
      <c r="I20" s="70"/>
      <c r="J20" s="57"/>
      <c r="K20" s="71"/>
      <c r="L20" s="72"/>
      <c r="M20" s="70"/>
    </row>
    <row r="21" spans="1:13" s="55" customFormat="1" ht="15.75">
      <c r="A21" s="54"/>
      <c r="C21" s="54" t="s">
        <v>37</v>
      </c>
      <c r="D21" s="55" t="s">
        <v>38</v>
      </c>
      <c r="E21" s="56">
        <v>1.6</v>
      </c>
      <c r="F21" s="69">
        <f>F17*E21</f>
        <v>13.552000000000001</v>
      </c>
      <c r="G21" s="73"/>
      <c r="H21" s="72"/>
      <c r="I21" s="70"/>
      <c r="J21" s="57"/>
      <c r="K21" s="71"/>
      <c r="L21" s="72"/>
      <c r="M21" s="70"/>
    </row>
    <row r="22" spans="1:13" s="55" customFormat="1" ht="15.75">
      <c r="A22" s="54"/>
      <c r="C22" s="54" t="s">
        <v>39</v>
      </c>
      <c r="D22" s="55" t="s">
        <v>30</v>
      </c>
      <c r="E22" s="78">
        <v>1.83E-2</v>
      </c>
      <c r="F22" s="69">
        <f>F17*E22</f>
        <v>0.15500100000000003</v>
      </c>
      <c r="G22" s="73"/>
      <c r="H22" s="72"/>
      <c r="I22" s="70"/>
      <c r="J22" s="57"/>
      <c r="K22" s="71"/>
      <c r="L22" s="72"/>
      <c r="M22" s="70"/>
    </row>
    <row r="23" spans="1:13" s="58" customFormat="1" ht="15.75">
      <c r="A23" s="54"/>
      <c r="B23" s="55"/>
      <c r="C23" s="54" t="s">
        <v>41</v>
      </c>
      <c r="D23" s="55" t="s">
        <v>43</v>
      </c>
      <c r="E23" s="79" t="s">
        <v>40</v>
      </c>
      <c r="F23" s="77">
        <f>0.95*F17</f>
        <v>8.0465</v>
      </c>
      <c r="G23" s="73"/>
      <c r="H23" s="72"/>
      <c r="I23" s="56"/>
      <c r="J23" s="57"/>
      <c r="K23" s="71"/>
      <c r="L23" s="72"/>
      <c r="M23" s="70"/>
    </row>
    <row r="24" spans="1:13" s="58" customFormat="1" ht="15.75">
      <c r="A24" s="46"/>
      <c r="B24" s="50"/>
      <c r="C24" s="46" t="s">
        <v>36</v>
      </c>
      <c r="D24" s="50" t="s">
        <v>0</v>
      </c>
      <c r="E24" s="59">
        <v>0.4</v>
      </c>
      <c r="F24" s="60">
        <f>F17*E24</f>
        <v>3.3880000000000003</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104</v>
      </c>
      <c r="D32" s="62" t="s">
        <v>45</v>
      </c>
      <c r="E32" s="86" t="s">
        <v>40</v>
      </c>
      <c r="F32" s="80">
        <v>2</v>
      </c>
      <c r="G32" s="65"/>
      <c r="H32" s="81"/>
      <c r="I32" s="85"/>
      <c r="J32" s="83"/>
      <c r="K32" s="84"/>
      <c r="L32" s="81"/>
      <c r="M32" s="85"/>
    </row>
    <row r="33" spans="1:14" s="88" customFormat="1" ht="70.5" customHeight="1">
      <c r="A33" s="38"/>
      <c r="B33" s="62"/>
      <c r="C33" s="161" t="s">
        <v>99</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4"/>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9.24</v>
      </c>
      <c r="G44" s="54"/>
      <c r="H44" s="58"/>
      <c r="I44" s="54"/>
      <c r="J44" s="58"/>
      <c r="K44" s="54"/>
      <c r="L44" s="58"/>
      <c r="M44" s="54"/>
    </row>
    <row r="45" spans="1:14" s="53" customFormat="1" ht="15.75">
      <c r="A45" s="46"/>
      <c r="B45" s="46"/>
      <c r="C45" s="46" t="s">
        <v>31</v>
      </c>
      <c r="D45" s="46" t="s">
        <v>32</v>
      </c>
      <c r="E45" s="59">
        <v>1.21</v>
      </c>
      <c r="F45" s="60">
        <f>F44*E45</f>
        <v>11.180400000000001</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2"/>
  <sheetViews>
    <sheetView zoomScaleNormal="100" zoomScaleSheetLayoutView="130" workbookViewId="0">
      <selection activeCell="B10" sqref="B10:F36"/>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119</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0.84*6</f>
        <v>5.04</v>
      </c>
      <c r="G10" s="40"/>
      <c r="H10" s="41"/>
      <c r="I10" s="40"/>
      <c r="J10" s="41"/>
      <c r="K10" s="44"/>
      <c r="L10" s="41"/>
      <c r="M10" s="40"/>
    </row>
    <row r="11" spans="1:22" s="53" customFormat="1" ht="15.75">
      <c r="A11" s="46"/>
      <c r="B11" s="46"/>
      <c r="C11" s="46" t="s">
        <v>31</v>
      </c>
      <c r="D11" s="46" t="s">
        <v>32</v>
      </c>
      <c r="E11" s="47">
        <v>3.88</v>
      </c>
      <c r="F11" s="48">
        <f>F10*E11</f>
        <v>19.555199999999999</v>
      </c>
      <c r="G11" s="47"/>
      <c r="H11" s="48"/>
      <c r="I11" s="76"/>
      <c r="J11" s="75"/>
      <c r="K11" s="76"/>
      <c r="L11" s="75"/>
      <c r="M11" s="47"/>
    </row>
    <row r="12" spans="1:22" s="67" customFormat="1" ht="31.5">
      <c r="A12" s="38">
        <v>2</v>
      </c>
      <c r="B12" s="38" t="s">
        <v>34</v>
      </c>
      <c r="C12" s="40" t="s">
        <v>51</v>
      </c>
      <c r="D12" s="62" t="s">
        <v>30</v>
      </c>
      <c r="E12" s="63"/>
      <c r="F12" s="64">
        <f>0.7*0.1*6</f>
        <v>0.41999999999999993</v>
      </c>
      <c r="G12" s="65"/>
      <c r="H12" s="66"/>
      <c r="I12" s="65"/>
      <c r="J12" s="66"/>
      <c r="K12" s="65"/>
      <c r="L12" s="66"/>
      <c r="M12" s="65"/>
    </row>
    <row r="13" spans="1:22" s="53" customFormat="1" ht="15.75">
      <c r="A13" s="54"/>
      <c r="B13" s="68"/>
      <c r="C13" s="54" t="s">
        <v>31</v>
      </c>
      <c r="D13" s="54" t="s">
        <v>32</v>
      </c>
      <c r="E13" s="56">
        <v>0.89</v>
      </c>
      <c r="F13" s="69">
        <f>F12*E13</f>
        <v>0.37379999999999997</v>
      </c>
      <c r="G13" s="70"/>
      <c r="H13" s="57"/>
      <c r="I13" s="71"/>
      <c r="J13" s="72"/>
      <c r="K13" s="71"/>
      <c r="L13" s="72"/>
      <c r="M13" s="70"/>
    </row>
    <row r="14" spans="1:22" s="53" customFormat="1" ht="15.75">
      <c r="A14" s="54"/>
      <c r="B14" s="55"/>
      <c r="C14" s="54" t="s">
        <v>35</v>
      </c>
      <c r="D14" s="55" t="s">
        <v>0</v>
      </c>
      <c r="E14" s="56">
        <v>0.37</v>
      </c>
      <c r="F14" s="69">
        <f>F12*E14</f>
        <v>0.15539999999999998</v>
      </c>
      <c r="G14" s="73"/>
      <c r="H14" s="72"/>
      <c r="I14" s="71"/>
      <c r="J14" s="72"/>
      <c r="K14" s="70"/>
      <c r="L14" s="57"/>
      <c r="M14" s="70"/>
    </row>
    <row r="15" spans="1:22" s="53" customFormat="1" ht="27.75">
      <c r="A15" s="54"/>
      <c r="B15" s="185" t="s">
        <v>167</v>
      </c>
      <c r="C15" s="54" t="s">
        <v>63</v>
      </c>
      <c r="D15" s="55" t="s">
        <v>30</v>
      </c>
      <c r="E15" s="56">
        <v>1.1499999999999999</v>
      </c>
      <c r="F15" s="69">
        <f>F12*E15</f>
        <v>0.48299999999999987</v>
      </c>
      <c r="G15" s="73"/>
      <c r="H15" s="72"/>
      <c r="I15" s="71"/>
      <c r="J15" s="57"/>
      <c r="K15" s="71"/>
      <c r="L15" s="72"/>
      <c r="M15" s="70"/>
    </row>
    <row r="16" spans="1:22" s="53" customFormat="1" ht="15.75">
      <c r="A16" s="46"/>
      <c r="B16" s="50"/>
      <c r="C16" s="46" t="s">
        <v>36</v>
      </c>
      <c r="D16" s="50" t="s">
        <v>0</v>
      </c>
      <c r="E16" s="59">
        <v>0.02</v>
      </c>
      <c r="F16" s="60">
        <f>F12*E16</f>
        <v>8.3999999999999995E-3</v>
      </c>
      <c r="G16" s="51"/>
      <c r="H16" s="75"/>
      <c r="I16" s="47"/>
      <c r="J16" s="48"/>
      <c r="K16" s="76"/>
      <c r="L16" s="75"/>
      <c r="M16" s="47"/>
    </row>
    <row r="17" spans="1:13" s="62" customFormat="1" ht="47.25">
      <c r="A17" s="38">
        <v>3</v>
      </c>
      <c r="B17" s="38" t="s">
        <v>60</v>
      </c>
      <c r="C17" s="40" t="s">
        <v>61</v>
      </c>
      <c r="D17" s="62" t="s">
        <v>30</v>
      </c>
      <c r="E17" s="63"/>
      <c r="F17" s="64">
        <f>0.7*1.1*6</f>
        <v>4.62</v>
      </c>
      <c r="G17" s="65"/>
      <c r="H17" s="66"/>
      <c r="I17" s="65"/>
      <c r="J17" s="66"/>
      <c r="K17" s="65"/>
      <c r="L17" s="66"/>
      <c r="M17" s="65"/>
    </row>
    <row r="18" spans="1:13" s="55" customFormat="1" ht="15.75">
      <c r="A18" s="54"/>
      <c r="B18" s="54"/>
      <c r="C18" s="54" t="s">
        <v>31</v>
      </c>
      <c r="D18" s="54" t="s">
        <v>32</v>
      </c>
      <c r="E18" s="56">
        <v>6.66</v>
      </c>
      <c r="F18" s="69">
        <f>F17*E18</f>
        <v>30.769200000000001</v>
      </c>
      <c r="G18" s="70"/>
      <c r="H18" s="57"/>
      <c r="I18" s="71"/>
      <c r="J18" s="72"/>
      <c r="K18" s="71"/>
      <c r="L18" s="72"/>
      <c r="M18" s="70"/>
    </row>
    <row r="19" spans="1:13" s="55" customFormat="1" ht="15.75">
      <c r="A19" s="54"/>
      <c r="C19" s="54" t="s">
        <v>35</v>
      </c>
      <c r="D19" s="55" t="s">
        <v>0</v>
      </c>
      <c r="E19" s="56">
        <v>0.59</v>
      </c>
      <c r="F19" s="77">
        <f>F17*E19</f>
        <v>2.7258</v>
      </c>
      <c r="G19" s="73"/>
      <c r="H19" s="72"/>
      <c r="I19" s="71"/>
      <c r="J19" s="72"/>
      <c r="K19" s="70"/>
      <c r="L19" s="57"/>
      <c r="M19" s="70"/>
    </row>
    <row r="20" spans="1:13" s="55" customFormat="1" ht="15.75">
      <c r="A20" s="54"/>
      <c r="C20" s="54" t="s">
        <v>62</v>
      </c>
      <c r="D20" s="55" t="s">
        <v>30</v>
      </c>
      <c r="E20" s="56">
        <v>1.0149999999999999</v>
      </c>
      <c r="F20" s="69">
        <f>F17*E20</f>
        <v>4.6892999999999994</v>
      </c>
      <c r="G20" s="73"/>
      <c r="H20" s="72"/>
      <c r="I20" s="70"/>
      <c r="J20" s="57"/>
      <c r="K20" s="71"/>
      <c r="L20" s="72"/>
      <c r="M20" s="70"/>
    </row>
    <row r="21" spans="1:13" s="55" customFormat="1" ht="15.75">
      <c r="A21" s="54"/>
      <c r="C21" s="54" t="s">
        <v>37</v>
      </c>
      <c r="D21" s="55" t="s">
        <v>38</v>
      </c>
      <c r="E21" s="56">
        <v>1.6</v>
      </c>
      <c r="F21" s="69">
        <f>F17*E21</f>
        <v>7.3920000000000003</v>
      </c>
      <c r="G21" s="73"/>
      <c r="H21" s="72"/>
      <c r="I21" s="70"/>
      <c r="J21" s="57"/>
      <c r="K21" s="71"/>
      <c r="L21" s="72"/>
      <c r="M21" s="70"/>
    </row>
    <row r="22" spans="1:13" s="55" customFormat="1" ht="15.75">
      <c r="A22" s="54"/>
      <c r="C22" s="54" t="s">
        <v>39</v>
      </c>
      <c r="D22" s="55" t="s">
        <v>30</v>
      </c>
      <c r="E22" s="78">
        <v>1.83E-2</v>
      </c>
      <c r="F22" s="69">
        <f>F17*E22</f>
        <v>8.454600000000001E-2</v>
      </c>
      <c r="G22" s="73"/>
      <c r="H22" s="72"/>
      <c r="I22" s="70"/>
      <c r="J22" s="57"/>
      <c r="K22" s="71"/>
      <c r="L22" s="72"/>
      <c r="M22" s="70"/>
    </row>
    <row r="23" spans="1:13" s="58" customFormat="1" ht="15.75">
      <c r="A23" s="54"/>
      <c r="B23" s="55"/>
      <c r="C23" s="54" t="s">
        <v>41</v>
      </c>
      <c r="D23" s="55" t="s">
        <v>43</v>
      </c>
      <c r="E23" s="79" t="s">
        <v>40</v>
      </c>
      <c r="F23" s="77">
        <f>0.95*F17</f>
        <v>4.3890000000000002</v>
      </c>
      <c r="G23" s="73"/>
      <c r="H23" s="72"/>
      <c r="I23" s="56"/>
      <c r="J23" s="57"/>
      <c r="K23" s="71"/>
      <c r="L23" s="72"/>
      <c r="M23" s="70"/>
    </row>
    <row r="24" spans="1:13" s="58" customFormat="1" ht="15.75">
      <c r="A24" s="46"/>
      <c r="B24" s="50"/>
      <c r="C24" s="46" t="s">
        <v>36</v>
      </c>
      <c r="D24" s="50" t="s">
        <v>0</v>
      </c>
      <c r="E24" s="59">
        <v>0.4</v>
      </c>
      <c r="F24" s="60">
        <f>F17*E24</f>
        <v>1.8480000000000001</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108</v>
      </c>
      <c r="D32" s="62" t="s">
        <v>45</v>
      </c>
      <c r="E32" s="86" t="s">
        <v>40</v>
      </c>
      <c r="F32" s="80">
        <v>1</v>
      </c>
      <c r="G32" s="65"/>
      <c r="H32" s="81"/>
      <c r="I32" s="85"/>
      <c r="J32" s="83"/>
      <c r="K32" s="84"/>
      <c r="L32" s="81"/>
      <c r="M32" s="85"/>
    </row>
    <row r="33" spans="1:14" s="88" customFormat="1" ht="70.5" customHeight="1">
      <c r="A33" s="38"/>
      <c r="B33" s="62"/>
      <c r="C33" s="161" t="s">
        <v>120</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8.4</v>
      </c>
      <c r="G34" s="149"/>
      <c r="H34" s="150"/>
      <c r="I34" s="95"/>
      <c r="J34" s="96"/>
      <c r="K34" s="151"/>
      <c r="L34" s="150"/>
      <c r="M34" s="95"/>
    </row>
    <row r="35" spans="1:14" s="53" customFormat="1" ht="15.75">
      <c r="A35" s="54">
        <v>5</v>
      </c>
      <c r="B35" s="55" t="s">
        <v>33</v>
      </c>
      <c r="C35" s="54" t="s">
        <v>50</v>
      </c>
      <c r="D35" s="55" t="s">
        <v>30</v>
      </c>
      <c r="E35" s="56"/>
      <c r="F35" s="57">
        <f>F10</f>
        <v>5.04</v>
      </c>
      <c r="G35" s="54"/>
      <c r="H35" s="58"/>
      <c r="I35" s="54"/>
      <c r="J35" s="58"/>
      <c r="K35" s="54"/>
      <c r="L35" s="58"/>
      <c r="M35" s="54"/>
    </row>
    <row r="36" spans="1:14" s="53" customFormat="1" ht="15.75">
      <c r="A36" s="46"/>
      <c r="B36" s="46"/>
      <c r="C36" s="46" t="s">
        <v>31</v>
      </c>
      <c r="D36" s="46" t="s">
        <v>32</v>
      </c>
      <c r="E36" s="59">
        <v>1.21</v>
      </c>
      <c r="F36" s="60">
        <f>F35*E36</f>
        <v>6.0983999999999998</v>
      </c>
      <c r="G36" s="51"/>
      <c r="H36" s="51"/>
      <c r="I36" s="51"/>
      <c r="J36" s="52"/>
      <c r="K36" s="51"/>
      <c r="L36" s="52"/>
      <c r="M36" s="47"/>
    </row>
    <row r="37" spans="1:14" s="108" customFormat="1" ht="15.75">
      <c r="A37" s="97"/>
      <c r="B37" s="98"/>
      <c r="C37" s="99" t="s">
        <v>46</v>
      </c>
      <c r="D37" s="100"/>
      <c r="E37" s="101"/>
      <c r="F37" s="102"/>
      <c r="G37" s="103"/>
      <c r="H37" s="104"/>
      <c r="I37" s="105"/>
      <c r="J37" s="104"/>
      <c r="K37" s="106"/>
      <c r="L37" s="104"/>
      <c r="M37" s="104"/>
      <c r="N37" s="107"/>
    </row>
    <row r="38" spans="1:14" s="114" customFormat="1">
      <c r="A38" s="109"/>
      <c r="B38" s="109"/>
      <c r="C38" s="109" t="s">
        <v>47</v>
      </c>
      <c r="D38" s="110" t="s">
        <v>141</v>
      </c>
      <c r="E38" s="111"/>
      <c r="F38" s="111"/>
      <c r="G38" s="112"/>
      <c r="H38" s="113"/>
      <c r="I38" s="113"/>
      <c r="J38" s="113"/>
      <c r="K38" s="113"/>
      <c r="L38" s="113"/>
      <c r="M38" s="113"/>
    </row>
    <row r="39" spans="1:14" s="114" customFormat="1">
      <c r="A39" s="115"/>
      <c r="B39" s="115"/>
      <c r="C39" s="115" t="s">
        <v>8</v>
      </c>
      <c r="D39" s="115"/>
      <c r="E39" s="115"/>
      <c r="F39" s="115"/>
      <c r="G39" s="115"/>
      <c r="H39" s="113"/>
      <c r="I39" s="113"/>
      <c r="J39" s="113"/>
      <c r="K39" s="113"/>
      <c r="L39" s="113"/>
      <c r="M39" s="113"/>
    </row>
    <row r="40" spans="1:14" s="122" customFormat="1">
      <c r="A40" s="116"/>
      <c r="B40" s="117"/>
      <c r="C40" s="117" t="s">
        <v>48</v>
      </c>
      <c r="D40" s="118" t="s">
        <v>141</v>
      </c>
      <c r="E40" s="119"/>
      <c r="F40" s="119"/>
      <c r="G40" s="120"/>
      <c r="H40" s="120"/>
      <c r="I40" s="120"/>
      <c r="J40" s="120"/>
      <c r="K40" s="120"/>
      <c r="L40" s="120"/>
      <c r="M40" s="120"/>
      <c r="N40" s="121"/>
    </row>
    <row r="41" spans="1:14" s="3" customFormat="1">
      <c r="A41" s="123"/>
      <c r="B41" s="124"/>
      <c r="C41" s="124" t="s">
        <v>8</v>
      </c>
      <c r="D41" s="124"/>
      <c r="E41" s="124"/>
      <c r="F41" s="124"/>
      <c r="G41" s="124"/>
      <c r="H41" s="125"/>
      <c r="I41" s="125"/>
      <c r="J41" s="125"/>
      <c r="K41" s="125"/>
      <c r="L41" s="125"/>
      <c r="M41" s="125"/>
      <c r="N41" s="7"/>
    </row>
    <row r="42" spans="1:14" s="122" customFormat="1">
      <c r="A42" s="116"/>
      <c r="B42" s="117"/>
      <c r="C42" s="117" t="s">
        <v>49</v>
      </c>
      <c r="D42" s="118" t="s">
        <v>141</v>
      </c>
      <c r="E42" s="119"/>
      <c r="F42" s="119"/>
      <c r="G42" s="120"/>
      <c r="H42" s="120"/>
      <c r="I42" s="120"/>
      <c r="J42" s="120"/>
      <c r="K42" s="120"/>
      <c r="L42" s="120"/>
      <c r="M42" s="120"/>
      <c r="N42" s="121"/>
    </row>
    <row r="43" spans="1:14" s="3" customFormat="1">
      <c r="A43" s="123"/>
      <c r="B43" s="124"/>
      <c r="C43" s="124" t="s">
        <v>8</v>
      </c>
      <c r="D43" s="124"/>
      <c r="E43" s="124"/>
      <c r="F43" s="124"/>
      <c r="G43" s="124"/>
      <c r="H43" s="125"/>
      <c r="I43" s="125"/>
      <c r="J43" s="125"/>
      <c r="K43" s="125"/>
      <c r="L43" s="125"/>
      <c r="M43" s="125"/>
      <c r="N43" s="7"/>
    </row>
    <row r="44" spans="1:14" s="3" customFormat="1">
      <c r="A44" s="123"/>
      <c r="B44" s="124"/>
      <c r="C44" s="124" t="s">
        <v>142</v>
      </c>
      <c r="D44" s="155">
        <v>0.03</v>
      </c>
      <c r="E44" s="124"/>
      <c r="F44" s="124"/>
      <c r="G44" s="124"/>
      <c r="H44" s="125"/>
      <c r="I44" s="125"/>
      <c r="J44" s="125"/>
      <c r="K44" s="125"/>
      <c r="L44" s="125"/>
      <c r="M44" s="125"/>
      <c r="N44" s="7"/>
    </row>
    <row r="45" spans="1:14" s="3" customFormat="1">
      <c r="A45" s="123"/>
      <c r="B45" s="124"/>
      <c r="C45" s="124" t="s">
        <v>8</v>
      </c>
      <c r="D45" s="124"/>
      <c r="E45" s="124"/>
      <c r="F45" s="124"/>
      <c r="G45" s="124"/>
      <c r="H45" s="125"/>
      <c r="I45" s="125"/>
      <c r="J45" s="125"/>
      <c r="K45" s="125"/>
      <c r="L45" s="125"/>
      <c r="M45" s="125"/>
      <c r="N45" s="7"/>
    </row>
    <row r="46" spans="1:14" s="3" customFormat="1">
      <c r="A46" s="123"/>
      <c r="B46" s="124"/>
      <c r="C46" s="124" t="s">
        <v>68</v>
      </c>
      <c r="D46" s="155">
        <v>0.18</v>
      </c>
      <c r="E46" s="124"/>
      <c r="F46" s="124"/>
      <c r="G46" s="124"/>
      <c r="H46" s="125"/>
      <c r="I46" s="125"/>
      <c r="J46" s="125"/>
      <c r="K46" s="125"/>
      <c r="L46" s="125"/>
      <c r="M46" s="125"/>
      <c r="N46" s="7"/>
    </row>
    <row r="47" spans="1:14">
      <c r="A47" s="156"/>
      <c r="B47" s="157"/>
      <c r="C47" s="158" t="s">
        <v>14</v>
      </c>
      <c r="D47" s="157"/>
      <c r="E47" s="157"/>
      <c r="F47" s="157"/>
      <c r="G47" s="157"/>
      <c r="H47" s="159"/>
      <c r="I47" s="159"/>
      <c r="J47" s="159"/>
      <c r="K47" s="159"/>
      <c r="L47" s="159"/>
      <c r="M47" s="160"/>
      <c r="N47" s="28"/>
    </row>
    <row r="48" spans="1:14">
      <c r="A48" s="3"/>
      <c r="B48" s="3"/>
      <c r="C48" s="3"/>
      <c r="D48" s="3"/>
      <c r="E48" s="3"/>
      <c r="F48" s="3"/>
      <c r="G48" s="3"/>
      <c r="H48" s="129"/>
      <c r="I48" s="129"/>
      <c r="J48" s="129"/>
      <c r="K48" s="129"/>
      <c r="L48" s="129"/>
      <c r="M48" s="130"/>
    </row>
    <row r="49" spans="1:14">
      <c r="A49" s="3"/>
      <c r="B49" s="3"/>
      <c r="C49" s="3"/>
      <c r="D49" s="3"/>
      <c r="E49" s="3"/>
      <c r="F49" s="3"/>
      <c r="G49" s="3"/>
      <c r="H49" s="3"/>
      <c r="I49" s="3"/>
      <c r="J49" s="3"/>
      <c r="K49" s="3"/>
      <c r="L49" s="3"/>
      <c r="M49" s="3"/>
    </row>
    <row r="50" spans="1:14">
      <c r="A50" s="200"/>
      <c r="B50" s="200"/>
      <c r="C50" s="200"/>
      <c r="D50" s="162"/>
      <c r="E50" s="162"/>
      <c r="F50" s="162"/>
      <c r="G50" s="163"/>
      <c r="H50" s="164"/>
      <c r="I50" s="163"/>
      <c r="J50" s="163"/>
      <c r="K50" s="162"/>
      <c r="L50" s="3"/>
      <c r="M50" s="3"/>
    </row>
    <row r="51" spans="1:14">
      <c r="A51" s="168" t="s">
        <v>137</v>
      </c>
      <c r="B51" s="168"/>
      <c r="C51" s="168"/>
      <c r="D51" s="166"/>
      <c r="E51" s="166"/>
      <c r="F51" s="166"/>
      <c r="G51" s="166"/>
      <c r="H51" s="169" t="s">
        <v>138</v>
      </c>
      <c r="I51" s="166"/>
      <c r="J51" s="166"/>
      <c r="K51" s="166"/>
      <c r="L51" s="7"/>
      <c r="M51" s="7"/>
      <c r="N51" s="28"/>
    </row>
    <row r="52" spans="1:14">
      <c r="A52" s="162"/>
      <c r="B52" s="162"/>
      <c r="C52" s="162"/>
      <c r="D52" s="162"/>
      <c r="E52" s="162"/>
      <c r="F52" s="162"/>
      <c r="G52" s="162"/>
      <c r="H52" s="162"/>
      <c r="I52" s="162"/>
      <c r="J52" s="162"/>
      <c r="K52" s="162"/>
      <c r="L52" s="7"/>
      <c r="M52" s="7"/>
      <c r="N52" s="28"/>
    </row>
    <row r="53" spans="1:14">
      <c r="A53" s="198" t="s">
        <v>139</v>
      </c>
      <c r="B53" s="198"/>
      <c r="C53" s="165"/>
      <c r="D53" s="165"/>
      <c r="E53" s="166"/>
      <c r="F53" s="166"/>
      <c r="G53" s="166"/>
      <c r="H53" s="166"/>
      <c r="I53" s="166"/>
      <c r="J53" s="166"/>
      <c r="K53" s="166"/>
      <c r="L53" s="3"/>
      <c r="M53" s="3"/>
    </row>
    <row r="54" spans="1:14">
      <c r="A54" s="167">
        <v>1</v>
      </c>
      <c r="B54" s="199" t="s">
        <v>143</v>
      </c>
      <c r="C54" s="199"/>
      <c r="D54" s="199"/>
      <c r="E54" s="199"/>
      <c r="F54" s="199"/>
      <c r="G54" s="199"/>
      <c r="H54" s="199"/>
      <c r="I54" s="199"/>
      <c r="J54" s="199"/>
      <c r="K54" s="199"/>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206" spans="1:13" s="3" customFormat="1" ht="16.5" customHeight="1">
      <c r="A206" s="4"/>
      <c r="B206" s="4"/>
      <c r="C206" s="4"/>
      <c r="D206" s="4"/>
      <c r="E206" s="4"/>
      <c r="F206" s="4"/>
      <c r="G206" s="4"/>
      <c r="H206" s="4"/>
      <c r="I206" s="4"/>
      <c r="J206" s="4"/>
      <c r="K206" s="4"/>
      <c r="L206" s="4"/>
      <c r="M206" s="4"/>
    </row>
    <row r="207" spans="1:13" s="3" customFormat="1" ht="16.5" customHeight="1">
      <c r="A207" s="4"/>
      <c r="B207" s="4"/>
      <c r="C207" s="4"/>
      <c r="D207" s="4"/>
      <c r="E207" s="4"/>
      <c r="F207" s="4"/>
      <c r="G207" s="4"/>
      <c r="H207" s="4"/>
      <c r="I207" s="4"/>
      <c r="J207" s="4"/>
      <c r="K207" s="4"/>
      <c r="L207" s="4"/>
      <c r="M207" s="4"/>
    </row>
    <row r="208" spans="1:13" s="126"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127"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3"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127"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127"/>
      <c r="B347" s="127"/>
      <c r="C347" s="127"/>
      <c r="D347" s="127"/>
      <c r="E347" s="128"/>
      <c r="F347" s="128"/>
      <c r="G347" s="87"/>
      <c r="H347" s="87"/>
      <c r="I347" s="129"/>
      <c r="J347" s="127"/>
      <c r="K347" s="87"/>
      <c r="L347" s="87"/>
      <c r="M347" s="130"/>
    </row>
    <row r="348" spans="1:13" s="127" customFormat="1">
      <c r="E348" s="128"/>
      <c r="F348" s="128"/>
      <c r="G348" s="87"/>
      <c r="H348" s="87"/>
      <c r="I348" s="129"/>
      <c r="K348" s="87"/>
      <c r="L348" s="87"/>
      <c r="M348" s="131"/>
    </row>
    <row r="349" spans="1:13" s="3" customFormat="1">
      <c r="A349" s="127"/>
      <c r="B349" s="127"/>
      <c r="C349" s="127"/>
      <c r="D349" s="127"/>
      <c r="E349" s="132"/>
      <c r="F349" s="133"/>
      <c r="G349" s="87"/>
      <c r="H349" s="87"/>
      <c r="I349" s="129"/>
      <c r="J349" s="127"/>
      <c r="K349" s="87"/>
      <c r="L349" s="87"/>
      <c r="M349" s="134"/>
    </row>
    <row r="350" spans="1:13" s="3" customFormat="1">
      <c r="A350" s="127"/>
      <c r="B350" s="127"/>
      <c r="C350" s="127"/>
      <c r="D350" s="127"/>
      <c r="E350" s="132"/>
      <c r="F350" s="133"/>
      <c r="G350" s="87"/>
      <c r="H350" s="87"/>
      <c r="I350" s="129"/>
      <c r="J350" s="127"/>
      <c r="K350" s="87"/>
      <c r="L350" s="87"/>
      <c r="M350" s="130"/>
    </row>
    <row r="351" spans="1:13" s="3" customFormat="1">
      <c r="A351" s="127"/>
      <c r="B351" s="127"/>
      <c r="C351" s="127"/>
      <c r="D351" s="127"/>
      <c r="E351" s="128"/>
      <c r="F351" s="128"/>
      <c r="G351" s="87"/>
      <c r="H351" s="87"/>
      <c r="I351" s="129"/>
      <c r="J351" s="127"/>
      <c r="K351" s="87"/>
      <c r="L351" s="87"/>
      <c r="M351" s="130"/>
    </row>
    <row r="352" spans="1:13" s="3" customFormat="1">
      <c r="A352" s="127"/>
      <c r="B352" s="127"/>
      <c r="C352" s="127"/>
      <c r="D352" s="127"/>
      <c r="E352" s="128"/>
      <c r="F352" s="128"/>
      <c r="G352" s="87"/>
      <c r="H352" s="87"/>
      <c r="I352" s="87"/>
      <c r="J352" s="87"/>
      <c r="K352" s="87"/>
      <c r="L352" s="87"/>
      <c r="M352" s="87"/>
    </row>
    <row r="353" spans="1:13" s="3" customFormat="1">
      <c r="A353" s="127"/>
      <c r="B353" s="127"/>
      <c r="C353" s="135"/>
      <c r="D353" s="127"/>
      <c r="E353" s="128"/>
      <c r="F353" s="128"/>
      <c r="G353" s="87"/>
      <c r="H353" s="87"/>
      <c r="I353" s="87"/>
      <c r="J353" s="87"/>
      <c r="K353" s="87"/>
      <c r="L353" s="87"/>
      <c r="M353" s="87"/>
    </row>
    <row r="354" spans="1:13" s="127" customFormat="1" ht="15.75">
      <c r="E354" s="128"/>
      <c r="F354" s="128"/>
      <c r="G354" s="130"/>
      <c r="I354" s="87"/>
      <c r="J354" s="87"/>
      <c r="K354" s="87"/>
      <c r="L354" s="87"/>
      <c r="M354" s="134"/>
    </row>
    <row r="355" spans="1:13" s="3" customFormat="1">
      <c r="A355" s="127"/>
      <c r="B355" s="127"/>
      <c r="C355" s="127"/>
      <c r="D355" s="127"/>
      <c r="E355" s="128"/>
      <c r="F355" s="128"/>
      <c r="G355" s="87"/>
      <c r="H355" s="87"/>
      <c r="I355" s="87"/>
      <c r="J355" s="87"/>
      <c r="K355" s="130"/>
      <c r="L355" s="127"/>
      <c r="M355" s="130"/>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33"/>
      <c r="F358" s="128"/>
      <c r="G358" s="87"/>
      <c r="H358" s="87"/>
      <c r="I358" s="129"/>
      <c r="J358" s="127"/>
      <c r="K358" s="87"/>
      <c r="L358" s="87"/>
      <c r="M358" s="130"/>
    </row>
    <row r="359" spans="1:13" s="3" customFormat="1">
      <c r="A359" s="127"/>
      <c r="B359" s="127"/>
      <c r="C359" s="127"/>
      <c r="D359" s="127"/>
      <c r="E359" s="133"/>
      <c r="F359" s="128"/>
      <c r="G359" s="87"/>
      <c r="H359" s="87"/>
      <c r="I359" s="129"/>
      <c r="J359" s="127"/>
      <c r="K359" s="87"/>
      <c r="L359" s="87"/>
      <c r="M359" s="134"/>
    </row>
    <row r="360" spans="1:13" s="127" customFormat="1">
      <c r="E360" s="133"/>
      <c r="F360" s="128"/>
      <c r="G360" s="87"/>
      <c r="H360" s="87"/>
      <c r="I360" s="129"/>
      <c r="K360" s="87"/>
      <c r="L360" s="87"/>
      <c r="M360" s="130"/>
    </row>
    <row r="361" spans="1:13" s="3" customFormat="1">
      <c r="A361" s="127"/>
      <c r="B361" s="136"/>
      <c r="C361" s="127"/>
      <c r="D361" s="127"/>
      <c r="E361" s="128"/>
      <c r="F361" s="128"/>
      <c r="G361" s="87"/>
      <c r="H361" s="87"/>
      <c r="I361" s="129"/>
      <c r="J361" s="127"/>
      <c r="K361" s="87"/>
      <c r="L361" s="87"/>
      <c r="M361" s="131"/>
    </row>
    <row r="362" spans="1:13" s="3" customFormat="1">
      <c r="A362" s="127"/>
      <c r="B362" s="127"/>
      <c r="C362" s="127"/>
      <c r="D362" s="127"/>
      <c r="E362" s="132"/>
      <c r="F362" s="133"/>
      <c r="G362" s="87"/>
      <c r="H362" s="87"/>
      <c r="I362" s="129"/>
      <c r="J362" s="127"/>
      <c r="K362" s="87"/>
      <c r="L362" s="87"/>
      <c r="M362" s="134"/>
    </row>
    <row r="363" spans="1:13" s="3" customFormat="1">
      <c r="A363" s="127"/>
      <c r="B363" s="127"/>
      <c r="C363" s="127"/>
      <c r="D363" s="127"/>
      <c r="E363" s="132"/>
      <c r="F363" s="133"/>
      <c r="G363" s="87"/>
      <c r="H363" s="87"/>
      <c r="I363" s="129"/>
      <c r="J363" s="127"/>
      <c r="K363" s="87"/>
      <c r="L363" s="87"/>
      <c r="M363" s="130"/>
    </row>
    <row r="364" spans="1:13" s="3" customFormat="1">
      <c r="A364" s="127"/>
      <c r="B364" s="127"/>
      <c r="C364" s="127"/>
      <c r="D364" s="127"/>
      <c r="E364" s="128"/>
      <c r="F364" s="128"/>
      <c r="G364" s="87"/>
      <c r="H364" s="87"/>
      <c r="I364" s="129"/>
      <c r="J364" s="127"/>
      <c r="K364" s="87"/>
      <c r="L364" s="87"/>
      <c r="M364" s="130"/>
    </row>
    <row r="365" spans="1:13" s="3" customFormat="1">
      <c r="A365" s="127"/>
      <c r="B365" s="127"/>
      <c r="C365" s="127"/>
      <c r="D365" s="127"/>
      <c r="E365" s="127"/>
      <c r="F365" s="127"/>
      <c r="G365" s="87"/>
      <c r="H365" s="87"/>
      <c r="I365" s="87"/>
      <c r="J365" s="87"/>
      <c r="K365" s="87"/>
      <c r="L365" s="87"/>
      <c r="M365" s="87"/>
    </row>
    <row r="366" spans="1:13" s="127" customFormat="1" ht="15.75">
      <c r="C366" s="135"/>
      <c r="D366" s="137"/>
      <c r="E366" s="128"/>
      <c r="F366" s="128"/>
      <c r="G366" s="87"/>
      <c r="H366" s="87"/>
      <c r="I366" s="87"/>
      <c r="J366" s="87"/>
      <c r="K366" s="87"/>
      <c r="L366" s="87"/>
      <c r="M366" s="87"/>
    </row>
    <row r="367" spans="1:13" s="3" customFormat="1">
      <c r="A367" s="127"/>
      <c r="B367" s="127"/>
      <c r="C367" s="127"/>
      <c r="D367" s="127"/>
      <c r="E367" s="128"/>
      <c r="F367" s="128"/>
      <c r="G367" s="130"/>
      <c r="H367" s="127"/>
      <c r="I367" s="87"/>
      <c r="J367" s="87"/>
      <c r="K367" s="87"/>
      <c r="L367" s="87"/>
      <c r="M367" s="134"/>
    </row>
    <row r="368" spans="1:13" s="3" customFormat="1">
      <c r="A368" s="127"/>
      <c r="B368" s="127"/>
      <c r="C368" s="127"/>
      <c r="D368" s="127"/>
      <c r="E368" s="128"/>
      <c r="F368" s="128"/>
      <c r="G368" s="87"/>
      <c r="H368" s="87"/>
      <c r="I368" s="87"/>
      <c r="J368" s="87"/>
      <c r="K368" s="130"/>
      <c r="L368" s="127"/>
      <c r="M368" s="130"/>
    </row>
    <row r="369" spans="1:13" s="3" customFormat="1">
      <c r="A369" s="127"/>
      <c r="B369" s="127"/>
      <c r="C369" s="127"/>
      <c r="D369" s="127"/>
      <c r="E369" s="128"/>
      <c r="F369" s="128"/>
      <c r="G369" s="130"/>
      <c r="H369" s="131"/>
      <c r="I369" s="129"/>
      <c r="J369" s="127"/>
      <c r="K369" s="87"/>
      <c r="L369" s="87"/>
      <c r="M369" s="131"/>
    </row>
    <row r="370" spans="1:13" s="3" customFormat="1">
      <c r="A370" s="138"/>
      <c r="B370" s="138"/>
      <c r="C370" s="138"/>
      <c r="D370" s="138"/>
      <c r="E370" s="138"/>
      <c r="F370" s="138"/>
      <c r="G370" s="138"/>
      <c r="H370" s="138"/>
      <c r="I370" s="138"/>
      <c r="J370" s="138"/>
      <c r="K370" s="138"/>
      <c r="L370" s="138"/>
      <c r="M370" s="138"/>
    </row>
    <row r="371" spans="1:13" s="3" customFormat="1">
      <c r="A371" s="127"/>
      <c r="B371" s="127"/>
      <c r="C371" s="127"/>
      <c r="D371" s="127"/>
      <c r="E371" s="128"/>
      <c r="F371" s="128"/>
      <c r="G371" s="130"/>
      <c r="H371" s="131"/>
      <c r="I371" s="129"/>
      <c r="J371" s="127"/>
      <c r="K371" s="87"/>
      <c r="L371" s="87"/>
      <c r="M371" s="131"/>
    </row>
    <row r="372" spans="1:13" s="127" customFormat="1">
      <c r="E372" s="128"/>
      <c r="F372" s="128"/>
      <c r="G372" s="130"/>
      <c r="H372" s="131"/>
      <c r="I372" s="129"/>
      <c r="K372" s="87"/>
      <c r="L372" s="87"/>
      <c r="M372" s="130"/>
    </row>
    <row r="373" spans="1:13" s="127" customFormat="1">
      <c r="E373" s="128"/>
      <c r="F373" s="128"/>
      <c r="G373" s="130"/>
      <c r="I373" s="129"/>
      <c r="K373" s="87"/>
      <c r="L373" s="87"/>
      <c r="M373" s="134"/>
    </row>
    <row r="374" spans="1:13" s="127" customFormat="1" ht="15.75">
      <c r="C374" s="135"/>
      <c r="D374" s="137"/>
      <c r="E374" s="128"/>
      <c r="F374" s="128"/>
      <c r="G374" s="87"/>
      <c r="H374" s="87"/>
      <c r="I374" s="87"/>
      <c r="J374" s="87"/>
      <c r="K374" s="87"/>
      <c r="L374" s="87"/>
      <c r="M374" s="87"/>
    </row>
    <row r="375" spans="1:13" s="127" customFormat="1" ht="15.75">
      <c r="E375" s="128"/>
      <c r="F375" s="128"/>
      <c r="G375" s="130"/>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0"/>
    </row>
    <row r="380" spans="1:13" s="127" customFormat="1">
      <c r="E380" s="128"/>
      <c r="F380" s="128"/>
      <c r="G380" s="130"/>
      <c r="I380" s="129"/>
      <c r="K380" s="87"/>
      <c r="L380" s="87"/>
      <c r="M380" s="134"/>
    </row>
    <row r="381" spans="1:13" s="3" customFormat="1">
      <c r="A381" s="127"/>
      <c r="B381" s="127"/>
      <c r="C381" s="135"/>
      <c r="D381" s="137"/>
      <c r="E381" s="128"/>
      <c r="F381" s="128"/>
      <c r="G381" s="87"/>
      <c r="H381" s="87"/>
      <c r="I381" s="87"/>
      <c r="J381" s="87"/>
      <c r="K381" s="87"/>
      <c r="L381" s="87"/>
      <c r="M381" s="87"/>
    </row>
    <row r="382" spans="1:13" s="127" customFormat="1" ht="15.75">
      <c r="E382" s="128"/>
      <c r="F382" s="128"/>
      <c r="G382" s="130"/>
      <c r="I382" s="87"/>
      <c r="J382" s="87"/>
      <c r="K382" s="87"/>
      <c r="L382" s="87"/>
      <c r="M382" s="134"/>
    </row>
    <row r="383" spans="1:13" s="3" customFormat="1">
      <c r="A383" s="127"/>
      <c r="B383" s="127"/>
      <c r="C383" s="127"/>
      <c r="D383" s="127"/>
      <c r="E383" s="128"/>
      <c r="F383" s="128"/>
      <c r="G383" s="87"/>
      <c r="H383" s="87"/>
      <c r="I383" s="87"/>
      <c r="J383" s="87"/>
      <c r="K383" s="130"/>
      <c r="L383" s="127"/>
      <c r="M383" s="130"/>
    </row>
    <row r="384" spans="1:13" s="3" customFormat="1">
      <c r="A384" s="127"/>
      <c r="B384" s="127"/>
      <c r="C384" s="127"/>
      <c r="D384" s="127"/>
      <c r="E384" s="128"/>
      <c r="F384" s="128"/>
      <c r="G384" s="130"/>
      <c r="H384" s="131"/>
      <c r="I384" s="129"/>
      <c r="J384" s="127"/>
      <c r="K384" s="87"/>
      <c r="L384" s="87"/>
      <c r="M384" s="131"/>
    </row>
    <row r="385" spans="1:13" s="3" customFormat="1">
      <c r="A385" s="127"/>
      <c r="B385" s="127"/>
      <c r="C385" s="127"/>
      <c r="D385" s="127"/>
      <c r="E385" s="128"/>
      <c r="F385" s="128"/>
      <c r="G385" s="130"/>
      <c r="H385" s="131"/>
      <c r="I385" s="129"/>
      <c r="J385" s="127"/>
      <c r="K385" s="87"/>
      <c r="L385" s="87"/>
      <c r="M385" s="131"/>
    </row>
    <row r="386" spans="1:13" s="127" customFormat="1">
      <c r="E386" s="128"/>
      <c r="F386" s="128"/>
      <c r="G386" s="130"/>
      <c r="H386" s="131"/>
      <c r="I386" s="129"/>
      <c r="K386" s="87"/>
      <c r="L386" s="87"/>
      <c r="M386" s="130"/>
    </row>
    <row r="387" spans="1:13" s="127" customFormat="1">
      <c r="E387" s="128"/>
      <c r="F387" s="128"/>
      <c r="G387" s="130"/>
      <c r="I387" s="129"/>
      <c r="K387" s="87"/>
      <c r="L387" s="87"/>
      <c r="M387" s="134"/>
    </row>
    <row r="388" spans="1:13" s="127" customFormat="1" ht="15.75">
      <c r="E388" s="128"/>
      <c r="F388" s="128"/>
      <c r="G388" s="130"/>
      <c r="H388" s="139"/>
      <c r="I388" s="87"/>
      <c r="J388" s="139"/>
      <c r="K388" s="87"/>
      <c r="L388" s="139"/>
      <c r="M388" s="139"/>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G392" s="87"/>
      <c r="H392" s="87"/>
      <c r="I392" s="87"/>
      <c r="J392" s="87"/>
      <c r="K392" s="87"/>
      <c r="L392" s="87"/>
      <c r="M392" s="87"/>
    </row>
    <row r="393" spans="1:13" s="127" customFormat="1" ht="15.75">
      <c r="E393" s="128"/>
      <c r="F393" s="128"/>
      <c r="G393" s="130"/>
      <c r="I393" s="87"/>
      <c r="J393" s="87"/>
      <c r="K393" s="87"/>
      <c r="L393" s="87"/>
      <c r="M393" s="134"/>
    </row>
    <row r="394" spans="1:13" s="127" customFormat="1" ht="15.75">
      <c r="E394" s="128"/>
      <c r="F394" s="128"/>
      <c r="G394" s="87"/>
      <c r="H394" s="87"/>
      <c r="I394" s="87"/>
      <c r="J394" s="87"/>
      <c r="K394" s="130"/>
      <c r="M394" s="130"/>
    </row>
    <row r="395" spans="1:13" s="127" customFormat="1">
      <c r="F395" s="128"/>
      <c r="G395" s="87"/>
      <c r="H395" s="87"/>
      <c r="I395" s="129"/>
      <c r="K395" s="87"/>
      <c r="L395" s="87"/>
      <c r="M395" s="131"/>
    </row>
    <row r="396" spans="1:13" s="127" customFormat="1">
      <c r="F396" s="128"/>
      <c r="G396" s="87"/>
      <c r="H396" s="87"/>
      <c r="I396" s="129"/>
      <c r="K396" s="87"/>
      <c r="L396" s="87"/>
      <c r="M396" s="131"/>
    </row>
    <row r="397" spans="1:13" s="3" customFormat="1">
      <c r="A397" s="127"/>
      <c r="B397" s="127"/>
      <c r="C397" s="127"/>
      <c r="D397" s="127"/>
      <c r="E397" s="130"/>
      <c r="F397" s="128"/>
      <c r="G397" s="87"/>
      <c r="H397" s="87"/>
      <c r="I397" s="140"/>
      <c r="J397" s="127"/>
      <c r="K397" s="87"/>
      <c r="L397" s="87"/>
      <c r="M397" s="130"/>
    </row>
    <row r="398" spans="1:13" s="3" customFormat="1">
      <c r="A398" s="127"/>
      <c r="B398" s="127"/>
      <c r="C398" s="127"/>
      <c r="D398" s="127"/>
      <c r="E398" s="127"/>
      <c r="F398" s="128"/>
      <c r="G398" s="87"/>
      <c r="H398" s="87"/>
      <c r="J398" s="127"/>
      <c r="K398" s="87"/>
      <c r="L398" s="87"/>
      <c r="M398" s="134"/>
    </row>
    <row r="399" spans="1:13" s="3" customFormat="1">
      <c r="A399" s="127"/>
      <c r="B399" s="127"/>
      <c r="C399" s="127"/>
      <c r="D399" s="127"/>
      <c r="E399" s="128"/>
      <c r="F399" s="128"/>
      <c r="G399" s="87"/>
      <c r="H399" s="87"/>
      <c r="I399" s="129"/>
      <c r="J399" s="127"/>
      <c r="K399" s="87"/>
      <c r="L399" s="87"/>
      <c r="M399" s="130"/>
    </row>
    <row r="400" spans="1:13" s="3" customFormat="1">
      <c r="A400" s="127"/>
      <c r="B400" s="127"/>
      <c r="C400" s="127"/>
      <c r="D400" s="127"/>
      <c r="E400" s="128"/>
      <c r="F400" s="128"/>
      <c r="G400" s="87"/>
      <c r="H400" s="87"/>
      <c r="I400" s="129"/>
      <c r="J400" s="127"/>
      <c r="K400" s="87"/>
      <c r="L400" s="87"/>
      <c r="M400" s="131"/>
    </row>
    <row r="401" spans="1:13" s="3" customFormat="1">
      <c r="A401" s="127"/>
      <c r="B401" s="127"/>
      <c r="C401" s="127"/>
      <c r="D401" s="127"/>
      <c r="E401" s="128"/>
      <c r="F401" s="128"/>
      <c r="G401" s="130"/>
      <c r="H401" s="87"/>
      <c r="I401" s="87"/>
      <c r="J401" s="87"/>
      <c r="K401" s="87"/>
      <c r="L401" s="87"/>
      <c r="M401" s="87"/>
    </row>
    <row r="402" spans="1:13" s="3" customFormat="1">
      <c r="A402" s="138"/>
      <c r="B402" s="138"/>
      <c r="C402" s="138"/>
      <c r="D402" s="138"/>
      <c r="E402" s="138"/>
      <c r="F402" s="138"/>
      <c r="G402" s="138"/>
      <c r="H402" s="138"/>
      <c r="I402" s="138"/>
      <c r="J402" s="138"/>
      <c r="K402" s="138"/>
      <c r="L402" s="138"/>
      <c r="M402" s="138"/>
    </row>
    <row r="403" spans="1:13" s="3" customFormat="1">
      <c r="A403" s="127"/>
      <c r="B403" s="136"/>
      <c r="C403" s="135"/>
      <c r="D403" s="127"/>
      <c r="E403" s="128"/>
      <c r="F403" s="141"/>
      <c r="G403" s="142"/>
      <c r="H403" s="142"/>
      <c r="I403" s="129"/>
      <c r="J403" s="127"/>
      <c r="K403" s="87"/>
      <c r="L403" s="87"/>
      <c r="M403" s="130"/>
    </row>
    <row r="404" spans="1:13" s="3" customFormat="1">
      <c r="A404" s="127"/>
      <c r="B404" s="136"/>
      <c r="C404" s="127"/>
      <c r="D404" s="127"/>
      <c r="E404" s="128"/>
      <c r="F404" s="128"/>
      <c r="G404" s="130"/>
      <c r="H404" s="127"/>
      <c r="I404" s="87"/>
      <c r="J404" s="87"/>
      <c r="K404" s="87"/>
      <c r="L404" s="87"/>
      <c r="M404" s="134"/>
    </row>
    <row r="405" spans="1:13" s="3" customFormat="1">
      <c r="A405" s="127"/>
      <c r="B405" s="127"/>
      <c r="C405" s="127"/>
      <c r="D405" s="127"/>
      <c r="E405" s="133"/>
      <c r="F405" s="128"/>
      <c r="G405" s="87"/>
      <c r="H405" s="87"/>
      <c r="I405" s="87"/>
      <c r="J405" s="87"/>
      <c r="K405" s="130"/>
      <c r="L405" s="127"/>
      <c r="M405" s="130"/>
    </row>
    <row r="406" spans="1:13" s="3" customFormat="1">
      <c r="A406" s="127"/>
      <c r="B406" s="127"/>
      <c r="C406" s="127"/>
      <c r="D406" s="127"/>
      <c r="E406" s="127"/>
      <c r="F406" s="128"/>
      <c r="G406" s="87"/>
      <c r="H406" s="87"/>
      <c r="I406" s="129"/>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30"/>
      <c r="F410" s="128"/>
      <c r="G410" s="87"/>
      <c r="H410" s="87"/>
      <c r="I410" s="140"/>
      <c r="J410" s="127"/>
      <c r="K410" s="87"/>
      <c r="L410" s="87"/>
      <c r="M410" s="130"/>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33"/>
      <c r="F412" s="128"/>
      <c r="G412" s="87"/>
      <c r="H412" s="87"/>
      <c r="I412" s="129"/>
      <c r="J412" s="127"/>
      <c r="K412" s="87"/>
      <c r="L412" s="87"/>
      <c r="M412" s="130"/>
    </row>
    <row r="413" spans="1:13" s="3" customFormat="1">
      <c r="A413" s="127"/>
      <c r="B413" s="127"/>
      <c r="C413" s="127"/>
      <c r="D413" s="127"/>
      <c r="E413" s="128"/>
      <c r="F413" s="128"/>
      <c r="G413" s="142"/>
      <c r="H413" s="142"/>
      <c r="I413" s="129"/>
      <c r="J413" s="127"/>
      <c r="K413" s="87"/>
      <c r="L413" s="87"/>
      <c r="M413" s="130"/>
    </row>
    <row r="414" spans="1:13" s="3" customFormat="1">
      <c r="A414" s="127"/>
      <c r="B414" s="127"/>
      <c r="C414" s="135"/>
      <c r="D414" s="127"/>
      <c r="E414" s="128"/>
      <c r="F414" s="133"/>
      <c r="G414" s="130"/>
      <c r="H414" s="87"/>
      <c r="I414" s="87"/>
      <c r="J414" s="87"/>
      <c r="K414" s="87"/>
      <c r="L414" s="87"/>
      <c r="M414" s="87"/>
    </row>
    <row r="415" spans="1:13" s="3" customFormat="1">
      <c r="A415" s="127"/>
      <c r="B415" s="127"/>
      <c r="C415" s="127"/>
      <c r="D415" s="127"/>
      <c r="E415" s="128"/>
      <c r="F415" s="128"/>
      <c r="G415" s="130"/>
      <c r="H415" s="127"/>
      <c r="I415" s="87"/>
      <c r="J415" s="87"/>
      <c r="K415" s="87"/>
      <c r="L415" s="87"/>
      <c r="M415" s="130"/>
    </row>
    <row r="416" spans="1:13" s="3" customFormat="1">
      <c r="A416" s="127"/>
      <c r="B416" s="127"/>
      <c r="C416" s="127"/>
      <c r="D416" s="127"/>
      <c r="E416" s="128"/>
      <c r="F416" s="128"/>
      <c r="G416" s="87"/>
      <c r="H416" s="87"/>
      <c r="I416" s="87"/>
      <c r="J416" s="87"/>
      <c r="K416" s="130"/>
      <c r="L416" s="127"/>
      <c r="M416" s="130"/>
    </row>
    <row r="417" spans="1:13" s="3" customFormat="1">
      <c r="A417" s="127"/>
      <c r="B417" s="127"/>
      <c r="C417" s="127"/>
      <c r="D417" s="127"/>
      <c r="E417" s="132"/>
      <c r="F417" s="133"/>
      <c r="G417" s="87"/>
      <c r="H417" s="87"/>
      <c r="I417" s="130"/>
      <c r="J417" s="127"/>
      <c r="K417" s="87"/>
      <c r="L417" s="87"/>
      <c r="M417" s="130"/>
    </row>
    <row r="418" spans="1:13" s="3" customFormat="1">
      <c r="A418" s="127"/>
      <c r="B418" s="127"/>
      <c r="C418" s="127"/>
      <c r="D418" s="127"/>
      <c r="E418" s="128"/>
      <c r="F418" s="128"/>
      <c r="G418" s="130"/>
      <c r="H418" s="87"/>
      <c r="I418" s="130"/>
      <c r="J418" s="127"/>
      <c r="K418" s="87"/>
      <c r="L418" s="87"/>
      <c r="M418" s="130"/>
    </row>
    <row r="419" spans="1:13" s="3" customFormat="1">
      <c r="A419" s="127"/>
      <c r="B419" s="127"/>
      <c r="C419" s="127"/>
      <c r="D419" s="127"/>
      <c r="E419" s="128"/>
      <c r="F419" s="128"/>
      <c r="G419" s="130"/>
      <c r="H419" s="87"/>
      <c r="I419" s="87"/>
      <c r="J419" s="87"/>
      <c r="K419" s="87"/>
      <c r="L419" s="87"/>
      <c r="M419" s="87"/>
    </row>
    <row r="420" spans="1:13" s="3" customFormat="1">
      <c r="A420" s="127"/>
      <c r="B420" s="137"/>
      <c r="C420" s="135"/>
      <c r="D420" s="127"/>
      <c r="E420" s="128"/>
      <c r="F420" s="128"/>
      <c r="G420" s="130"/>
      <c r="H420" s="127"/>
      <c r="I420" s="87"/>
      <c r="J420" s="127"/>
      <c r="K420" s="87"/>
      <c r="L420" s="127"/>
      <c r="M420" s="131"/>
    </row>
    <row r="421" spans="1:13" s="3" customFormat="1">
      <c r="A421" s="127"/>
      <c r="B421" s="127"/>
      <c r="C421" s="127"/>
      <c r="D421" s="127"/>
      <c r="E421" s="128"/>
      <c r="F421" s="128"/>
      <c r="G421" s="130"/>
      <c r="H421" s="87"/>
      <c r="I421" s="87"/>
      <c r="J421" s="87"/>
      <c r="K421" s="87"/>
      <c r="L421" s="87"/>
      <c r="M421" s="87"/>
    </row>
    <row r="422" spans="1:13" s="3" customFormat="1">
      <c r="A422" s="127"/>
      <c r="B422" s="127"/>
      <c r="C422" s="127"/>
      <c r="D422" s="127"/>
      <c r="E422" s="128"/>
      <c r="F422" s="128"/>
      <c r="G422" s="130"/>
      <c r="H422" s="139"/>
      <c r="I422" s="87"/>
      <c r="J422" s="139"/>
      <c r="K422" s="87"/>
      <c r="L422" s="139"/>
      <c r="M422" s="139"/>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37"/>
      <c r="C426" s="127"/>
      <c r="D426" s="127"/>
      <c r="E426" s="128"/>
      <c r="F426" s="128"/>
      <c r="G426" s="130"/>
      <c r="H426" s="127"/>
      <c r="I426" s="87"/>
      <c r="J426" s="127"/>
      <c r="K426" s="87"/>
      <c r="L426" s="127"/>
      <c r="M426" s="131"/>
    </row>
    <row r="427" spans="1:13" s="3" customFormat="1">
      <c r="A427" s="127"/>
      <c r="B427" s="127"/>
      <c r="C427" s="127"/>
      <c r="D427" s="127"/>
      <c r="E427" s="128"/>
      <c r="F427" s="128"/>
      <c r="G427" s="130"/>
      <c r="H427" s="87"/>
      <c r="I427" s="87"/>
      <c r="J427" s="87"/>
      <c r="K427" s="87"/>
      <c r="L427" s="87"/>
      <c r="M427" s="87"/>
    </row>
    <row r="428" spans="1:13" s="3" customFormat="1">
      <c r="A428" s="127"/>
      <c r="B428" s="137"/>
      <c r="C428" s="127"/>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37"/>
      <c r="C430" s="127"/>
      <c r="D430" s="127"/>
      <c r="E430" s="128"/>
      <c r="F430" s="128"/>
      <c r="G430" s="130"/>
      <c r="H430" s="127"/>
      <c r="I430" s="143"/>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37"/>
      <c r="C432" s="127"/>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38"/>
      <c r="B436" s="138"/>
      <c r="C436" s="138"/>
      <c r="D436" s="138"/>
      <c r="E436" s="138"/>
      <c r="F436" s="138"/>
      <c r="G436" s="138"/>
      <c r="H436" s="138"/>
      <c r="I436" s="138"/>
      <c r="J436" s="138"/>
      <c r="K436" s="138"/>
      <c r="L436" s="138"/>
      <c r="M436" s="138"/>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87"/>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31"/>
      <c r="I449" s="130"/>
      <c r="J449" s="127"/>
      <c r="K449" s="87"/>
      <c r="L449" s="87"/>
      <c r="M449" s="134"/>
    </row>
    <row r="450" spans="1:13" s="3" customFormat="1">
      <c r="A450" s="127"/>
      <c r="B450" s="127"/>
      <c r="C450" s="127"/>
      <c r="D450" s="127"/>
      <c r="E450" s="128"/>
      <c r="F450" s="128"/>
      <c r="G450" s="130"/>
      <c r="H450" s="87"/>
      <c r="I450" s="87"/>
      <c r="J450" s="87"/>
      <c r="K450" s="87"/>
      <c r="L450" s="87"/>
      <c r="M450" s="87"/>
    </row>
    <row r="451" spans="1:13" s="3" customFormat="1">
      <c r="A451" s="127"/>
      <c r="B451" s="137"/>
      <c r="C451" s="135"/>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38"/>
      <c r="B453" s="138"/>
      <c r="C453" s="138"/>
      <c r="D453" s="138"/>
      <c r="E453" s="138"/>
      <c r="F453" s="138"/>
      <c r="G453" s="138"/>
      <c r="H453" s="138"/>
      <c r="I453" s="138"/>
      <c r="J453" s="138"/>
      <c r="K453" s="138"/>
      <c r="L453" s="138"/>
      <c r="M453" s="138"/>
    </row>
    <row r="454" spans="1:13" s="3" customFormat="1">
      <c r="A454" s="127"/>
      <c r="B454" s="137"/>
      <c r="C454" s="135"/>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35"/>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27"/>
      <c r="C458" s="135"/>
      <c r="D458" s="127"/>
      <c r="E458" s="128"/>
      <c r="F458" s="128"/>
      <c r="G458" s="130"/>
      <c r="H458" s="127"/>
      <c r="I458" s="87"/>
      <c r="J458" s="127"/>
      <c r="K458" s="87"/>
      <c r="L458" s="127"/>
      <c r="M458" s="131"/>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27"/>
      <c r="B462" s="12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2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7"/>
      <c r="F470" s="127"/>
      <c r="G470" s="130"/>
      <c r="H470" s="127"/>
      <c r="I470" s="87"/>
      <c r="J470" s="87"/>
      <c r="K470" s="87"/>
      <c r="L470" s="87"/>
      <c r="M470" s="87"/>
    </row>
    <row r="471" spans="1:13" s="3" customFormat="1">
      <c r="A471" s="127"/>
      <c r="B471" s="127"/>
      <c r="C471" s="127"/>
      <c r="D471" s="127"/>
      <c r="E471" s="128"/>
      <c r="F471" s="128"/>
      <c r="G471" s="130"/>
      <c r="H471" s="127"/>
      <c r="I471" s="87"/>
      <c r="J471" s="87"/>
      <c r="K471" s="87"/>
      <c r="L471" s="87"/>
      <c r="M471" s="131"/>
    </row>
    <row r="472" spans="1:13">
      <c r="A472" s="127"/>
      <c r="B472" s="127"/>
      <c r="C472" s="127"/>
      <c r="D472" s="127"/>
      <c r="E472" s="128"/>
      <c r="F472" s="128"/>
      <c r="G472" s="130"/>
      <c r="H472" s="131"/>
      <c r="I472" s="130"/>
      <c r="J472" s="127"/>
      <c r="K472" s="130"/>
      <c r="L472" s="127"/>
      <c r="M472" s="130"/>
    </row>
    <row r="473" spans="1:13">
      <c r="A473" s="127"/>
      <c r="B473" s="127"/>
      <c r="C473" s="127"/>
      <c r="D473" s="127"/>
      <c r="E473" s="130"/>
      <c r="F473" s="128"/>
      <c r="G473" s="130"/>
      <c r="H473" s="131"/>
      <c r="I473" s="129"/>
      <c r="J473" s="127"/>
      <c r="K473" s="87"/>
      <c r="L473" s="87"/>
      <c r="M473" s="131"/>
    </row>
    <row r="474" spans="1:13">
      <c r="A474" s="127"/>
      <c r="B474" s="127"/>
      <c r="C474" s="127"/>
      <c r="D474" s="127"/>
      <c r="E474" s="128"/>
      <c r="F474" s="128"/>
      <c r="G474" s="130"/>
      <c r="H474" s="3"/>
      <c r="I474" s="129"/>
      <c r="J474" s="127"/>
      <c r="K474" s="87"/>
      <c r="L474" s="87"/>
      <c r="M474" s="131"/>
    </row>
    <row r="475" spans="1:13">
      <c r="A475" s="127"/>
      <c r="B475" s="127"/>
      <c r="C475" s="127"/>
      <c r="D475" s="127"/>
      <c r="E475" s="128"/>
      <c r="F475" s="128"/>
      <c r="G475" s="130"/>
      <c r="H475" s="131"/>
      <c r="I475" s="129"/>
      <c r="J475" s="127"/>
      <c r="K475" s="87"/>
      <c r="L475" s="87"/>
      <c r="M475" s="131"/>
    </row>
    <row r="476" spans="1:13">
      <c r="A476" s="127"/>
      <c r="B476" s="127"/>
      <c r="C476" s="127"/>
      <c r="D476" s="127"/>
      <c r="E476" s="128"/>
      <c r="F476" s="128"/>
      <c r="G476" s="130"/>
      <c r="H476" s="87"/>
      <c r="I476" s="87"/>
      <c r="J476" s="87"/>
      <c r="K476" s="87"/>
      <c r="L476" s="87"/>
      <c r="M476" s="87"/>
    </row>
    <row r="477" spans="1:13">
      <c r="A477" s="127"/>
      <c r="B477" s="127"/>
      <c r="C477" s="135"/>
      <c r="D477" s="127"/>
      <c r="E477" s="127"/>
      <c r="F477" s="127"/>
      <c r="G477" s="130"/>
      <c r="H477" s="127"/>
      <c r="I477" s="87"/>
      <c r="J477" s="87"/>
      <c r="K477" s="87"/>
      <c r="L477" s="87"/>
      <c r="M477" s="87"/>
    </row>
    <row r="478" spans="1:13">
      <c r="A478" s="127"/>
      <c r="B478" s="127"/>
      <c r="C478" s="127"/>
      <c r="D478" s="127"/>
      <c r="E478" s="128"/>
      <c r="F478" s="128"/>
      <c r="G478" s="130"/>
      <c r="H478" s="127"/>
      <c r="I478" s="87"/>
      <c r="J478" s="87"/>
      <c r="K478" s="87"/>
      <c r="L478" s="87"/>
      <c r="M478" s="131"/>
    </row>
    <row r="479" spans="1:13">
      <c r="A479" s="127"/>
      <c r="B479" s="127"/>
      <c r="C479" s="127"/>
      <c r="D479" s="127"/>
      <c r="E479" s="133"/>
      <c r="F479" s="128"/>
      <c r="G479" s="130"/>
      <c r="H479" s="131"/>
      <c r="I479" s="130"/>
      <c r="J479" s="127"/>
      <c r="K479" s="130"/>
      <c r="L479" s="127"/>
      <c r="M479" s="130"/>
    </row>
    <row r="480" spans="1:13">
      <c r="A480" s="127"/>
      <c r="B480" s="127"/>
      <c r="C480" s="127"/>
      <c r="D480" s="127"/>
      <c r="E480" s="130"/>
      <c r="F480" s="128"/>
      <c r="G480" s="130"/>
      <c r="H480" s="131"/>
      <c r="I480" s="129"/>
      <c r="J480" s="127"/>
      <c r="K480" s="87"/>
      <c r="L480" s="87"/>
      <c r="M480" s="131"/>
    </row>
    <row r="481" spans="1:13">
      <c r="A481" s="127"/>
      <c r="B481" s="127"/>
      <c r="C481" s="127"/>
      <c r="D481" s="127"/>
      <c r="E481" s="133"/>
      <c r="F481" s="128"/>
      <c r="G481" s="130"/>
      <c r="H481" s="131"/>
      <c r="I481" s="129"/>
      <c r="J481" s="127"/>
      <c r="K481" s="87"/>
      <c r="L481" s="87"/>
      <c r="M481" s="131"/>
    </row>
    <row r="482" spans="1:13">
      <c r="A482" s="127"/>
      <c r="B482" s="127"/>
      <c r="C482" s="127"/>
      <c r="D482" s="127"/>
      <c r="E482" s="128"/>
      <c r="F482" s="128"/>
      <c r="G482" s="130"/>
      <c r="H482" s="87"/>
      <c r="I482" s="87"/>
      <c r="J482" s="87"/>
      <c r="K482" s="87"/>
      <c r="L482" s="87"/>
      <c r="M482" s="87"/>
    </row>
    <row r="483" spans="1:13">
      <c r="A483" s="138"/>
      <c r="B483" s="138"/>
      <c r="C483" s="138"/>
      <c r="D483" s="138"/>
      <c r="E483" s="138"/>
      <c r="F483" s="138"/>
      <c r="G483" s="138"/>
      <c r="H483" s="138"/>
      <c r="I483" s="138"/>
      <c r="J483" s="138"/>
      <c r="K483" s="138"/>
      <c r="L483" s="138"/>
      <c r="M483" s="138"/>
    </row>
    <row r="484" spans="1:13">
      <c r="A484" s="127"/>
      <c r="B484" s="127"/>
      <c r="C484" s="135"/>
      <c r="D484" s="127"/>
      <c r="E484" s="127"/>
      <c r="F484" s="127"/>
      <c r="G484" s="130"/>
      <c r="H484" s="127"/>
      <c r="I484" s="87"/>
      <c r="J484" s="87"/>
      <c r="K484" s="87"/>
      <c r="L484" s="87"/>
      <c r="M484" s="87"/>
    </row>
    <row r="485" spans="1:13">
      <c r="A485" s="127"/>
      <c r="B485" s="127"/>
      <c r="C485" s="127"/>
      <c r="D485" s="127"/>
      <c r="E485" s="128"/>
      <c r="F485" s="128"/>
      <c r="G485" s="130"/>
      <c r="H485" s="127"/>
      <c r="I485" s="87"/>
      <c r="J485" s="87"/>
      <c r="K485" s="87"/>
      <c r="L485" s="87"/>
      <c r="M485" s="131"/>
    </row>
    <row r="486" spans="1:13">
      <c r="A486" s="127"/>
      <c r="B486" s="127"/>
      <c r="C486" s="127"/>
      <c r="D486" s="127"/>
      <c r="E486" s="133"/>
      <c r="F486" s="128"/>
      <c r="G486" s="130"/>
      <c r="H486" s="131"/>
      <c r="I486" s="130"/>
      <c r="J486" s="127"/>
      <c r="K486" s="130"/>
      <c r="L486" s="127"/>
      <c r="M486" s="130"/>
    </row>
    <row r="487" spans="1:13">
      <c r="A487" s="127"/>
      <c r="B487" s="127"/>
      <c r="C487" s="127"/>
      <c r="D487" s="127"/>
      <c r="E487" s="130"/>
      <c r="F487" s="128"/>
      <c r="G487" s="130"/>
      <c r="H487" s="131"/>
      <c r="I487" s="129"/>
      <c r="J487" s="127"/>
      <c r="K487" s="87"/>
      <c r="L487" s="87"/>
      <c r="M487" s="131"/>
    </row>
    <row r="488" spans="1:13">
      <c r="A488" s="127"/>
      <c r="B488" s="127"/>
      <c r="C488" s="127"/>
      <c r="D488" s="127"/>
      <c r="E488" s="133"/>
      <c r="F488" s="128"/>
      <c r="G488" s="130"/>
      <c r="H488" s="131"/>
      <c r="I488" s="129"/>
      <c r="J488" s="127"/>
      <c r="K488" s="87"/>
      <c r="L488" s="87"/>
      <c r="M488" s="131"/>
    </row>
    <row r="489" spans="1:13">
      <c r="A489" s="127"/>
      <c r="B489" s="127"/>
      <c r="C489" s="127"/>
      <c r="D489" s="127"/>
      <c r="E489" s="128"/>
      <c r="F489" s="128"/>
      <c r="G489" s="130"/>
      <c r="H489" s="87"/>
      <c r="I489" s="87"/>
      <c r="J489" s="87"/>
      <c r="K489" s="87"/>
      <c r="L489" s="87"/>
      <c r="M489" s="87"/>
    </row>
    <row r="490" spans="1:13">
      <c r="A490" s="127"/>
      <c r="B490" s="127"/>
      <c r="C490" s="135"/>
      <c r="D490" s="127"/>
      <c r="E490" s="127"/>
      <c r="F490" s="127"/>
      <c r="G490" s="130"/>
      <c r="H490" s="127"/>
      <c r="I490" s="87"/>
      <c r="J490" s="87"/>
      <c r="K490" s="87"/>
      <c r="L490" s="87"/>
      <c r="M490" s="87"/>
    </row>
    <row r="491" spans="1:13">
      <c r="A491" s="127"/>
      <c r="B491" s="127"/>
      <c r="C491" s="127"/>
      <c r="D491" s="127"/>
      <c r="E491" s="128"/>
      <c r="F491" s="128"/>
      <c r="G491" s="130"/>
      <c r="H491" s="127"/>
      <c r="I491" s="87"/>
      <c r="J491" s="87"/>
      <c r="K491" s="87"/>
      <c r="L491" s="87"/>
      <c r="M491" s="131"/>
    </row>
    <row r="492" spans="1:13">
      <c r="A492" s="127"/>
      <c r="B492" s="127"/>
      <c r="C492" s="127"/>
      <c r="D492" s="127"/>
      <c r="E492" s="133"/>
      <c r="F492" s="128"/>
      <c r="G492" s="130"/>
      <c r="H492" s="131"/>
      <c r="I492" s="130"/>
      <c r="J492" s="127"/>
      <c r="K492" s="130"/>
      <c r="L492" s="127"/>
      <c r="M492" s="130"/>
    </row>
    <row r="493" spans="1:13">
      <c r="A493" s="127"/>
      <c r="B493" s="127"/>
      <c r="C493" s="127"/>
      <c r="D493" s="127"/>
      <c r="E493" s="130"/>
      <c r="F493" s="128"/>
      <c r="G493" s="130"/>
      <c r="H493" s="131"/>
      <c r="I493" s="129"/>
      <c r="J493" s="127"/>
      <c r="K493" s="87"/>
      <c r="L493" s="87"/>
      <c r="M493" s="131"/>
    </row>
    <row r="494" spans="1:13">
      <c r="A494" s="127"/>
      <c r="B494" s="127"/>
      <c r="C494" s="127"/>
      <c r="D494" s="127"/>
      <c r="E494" s="133"/>
      <c r="F494" s="128"/>
      <c r="G494" s="130"/>
      <c r="H494" s="131"/>
      <c r="I494" s="129"/>
      <c r="J494" s="127"/>
      <c r="K494" s="87"/>
      <c r="L494" s="87"/>
      <c r="M494" s="131"/>
    </row>
    <row r="495" spans="1:13">
      <c r="A495" s="127"/>
      <c r="B495" s="127"/>
      <c r="C495" s="127"/>
      <c r="D495" s="127"/>
      <c r="E495" s="128"/>
      <c r="F495" s="128"/>
      <c r="G495" s="130"/>
      <c r="H495" s="87"/>
      <c r="I495" s="87"/>
      <c r="J495" s="87"/>
      <c r="K495" s="87"/>
      <c r="L495" s="87"/>
      <c r="M495" s="87"/>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27"/>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38"/>
      <c r="B517" s="138"/>
      <c r="C517" s="138"/>
      <c r="D517" s="138"/>
      <c r="E517" s="138"/>
      <c r="F517" s="138"/>
      <c r="G517" s="138"/>
      <c r="H517" s="138"/>
      <c r="I517" s="138"/>
      <c r="J517" s="138"/>
      <c r="K517" s="138"/>
      <c r="L517" s="138"/>
      <c r="M517" s="138"/>
    </row>
    <row r="518" spans="1:13">
      <c r="A518" s="127"/>
      <c r="B518" s="127"/>
      <c r="C518" s="127"/>
      <c r="D518" s="127"/>
      <c r="E518" s="130"/>
      <c r="F518" s="128"/>
      <c r="G518" s="130"/>
      <c r="H518" s="131"/>
      <c r="I518" s="129"/>
      <c r="J518" s="127"/>
      <c r="K518" s="87"/>
      <c r="L518" s="87"/>
      <c r="M518" s="131"/>
    </row>
    <row r="519" spans="1:13">
      <c r="A519" s="127"/>
      <c r="B519" s="127"/>
      <c r="C519" s="127"/>
      <c r="D519" s="127"/>
      <c r="E519" s="128"/>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35"/>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27"/>
      <c r="B525" s="127"/>
      <c r="C525" s="127"/>
      <c r="D525" s="127"/>
      <c r="E525" s="130"/>
      <c r="F525" s="128"/>
      <c r="G525" s="130"/>
      <c r="H525" s="131"/>
      <c r="I525" s="129"/>
      <c r="J525" s="127"/>
      <c r="K525" s="87"/>
      <c r="L525" s="87"/>
      <c r="M525" s="131"/>
    </row>
    <row r="526" spans="1:13">
      <c r="A526" s="127"/>
      <c r="B526" s="127"/>
      <c r="C526" s="127"/>
      <c r="D526" s="127"/>
      <c r="E526" s="133"/>
      <c r="F526" s="128"/>
      <c r="G526" s="130"/>
      <c r="H526" s="131"/>
      <c r="I526" s="129"/>
      <c r="J526" s="127"/>
      <c r="K526" s="87"/>
      <c r="L526" s="87"/>
      <c r="M526" s="131"/>
    </row>
    <row r="527" spans="1:13">
      <c r="A527" s="127"/>
      <c r="B527" s="127"/>
      <c r="C527" s="127"/>
      <c r="D527" s="127"/>
      <c r="E527" s="128"/>
      <c r="F527" s="128"/>
      <c r="G527" s="130"/>
      <c r="H527" s="87"/>
      <c r="I527" s="87"/>
      <c r="J527" s="87"/>
      <c r="K527" s="87"/>
      <c r="L527" s="87"/>
      <c r="M527" s="87"/>
    </row>
    <row r="528" spans="1:13">
      <c r="A528" s="127"/>
      <c r="B528" s="127"/>
      <c r="C528" s="127"/>
      <c r="D528" s="127"/>
      <c r="E528" s="128"/>
      <c r="F528" s="128"/>
      <c r="G528" s="130"/>
      <c r="H528" s="127"/>
      <c r="I528" s="87"/>
      <c r="J528" s="87"/>
      <c r="K528" s="87"/>
      <c r="L528" s="87"/>
      <c r="M528" s="87"/>
    </row>
    <row r="529" spans="1:13">
      <c r="A529" s="127"/>
      <c r="B529" s="127"/>
      <c r="C529" s="127"/>
      <c r="D529" s="127"/>
      <c r="E529" s="128"/>
      <c r="F529" s="128"/>
      <c r="G529" s="130"/>
      <c r="H529" s="127"/>
      <c r="I529" s="87"/>
      <c r="J529" s="87"/>
      <c r="K529" s="87"/>
      <c r="L529" s="87"/>
      <c r="M529" s="131"/>
    </row>
    <row r="530" spans="1:13">
      <c r="A530" s="127"/>
      <c r="B530" s="127"/>
      <c r="C530" s="127"/>
      <c r="D530" s="127"/>
      <c r="E530" s="128"/>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37"/>
      <c r="C532" s="127"/>
      <c r="D532" s="127"/>
      <c r="E532" s="128"/>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27"/>
      <c r="D534" s="127"/>
      <c r="E534" s="128"/>
      <c r="F534" s="128"/>
      <c r="G534" s="130"/>
      <c r="H534" s="87"/>
      <c r="I534" s="87"/>
      <c r="J534" s="87"/>
      <c r="K534" s="87"/>
      <c r="L534" s="87"/>
      <c r="M534" s="87"/>
    </row>
    <row r="535" spans="1:13">
      <c r="A535" s="127"/>
      <c r="B535" s="137"/>
      <c r="C535" s="135"/>
      <c r="D535" s="127"/>
      <c r="E535" s="128"/>
      <c r="F535" s="128"/>
      <c r="G535" s="144"/>
      <c r="H535" s="127"/>
      <c r="I535" s="87"/>
      <c r="J535" s="127"/>
      <c r="K535" s="87"/>
      <c r="L535" s="12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39"/>
      <c r="I537" s="87"/>
      <c r="J537" s="139"/>
      <c r="K537" s="87"/>
      <c r="L537" s="139"/>
      <c r="M537" s="145"/>
    </row>
    <row r="538" spans="1:13">
      <c r="A538" s="138"/>
      <c r="B538" s="138"/>
      <c r="C538" s="138"/>
      <c r="D538" s="138"/>
      <c r="E538" s="138"/>
      <c r="F538" s="138"/>
      <c r="G538" s="138"/>
      <c r="H538" s="138"/>
      <c r="I538" s="138"/>
      <c r="J538" s="138"/>
      <c r="K538" s="138"/>
      <c r="L538" s="138"/>
      <c r="M538" s="138"/>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sheetData>
  <mergeCells count="4">
    <mergeCell ref="A1:M1"/>
    <mergeCell ref="A50:C50"/>
    <mergeCell ref="A53:B53"/>
    <mergeCell ref="B54:K54"/>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1"/>
  <sheetViews>
    <sheetView zoomScaleNormal="100" zoomScaleSheetLayoutView="130" workbookViewId="0">
      <selection activeCell="B10" sqref="B10:F3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121</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0.84*3</f>
        <v>2.52</v>
      </c>
      <c r="G10" s="40"/>
      <c r="H10" s="41"/>
      <c r="I10" s="40"/>
      <c r="J10" s="41"/>
      <c r="K10" s="44"/>
      <c r="L10" s="41"/>
      <c r="M10" s="40"/>
    </row>
    <row r="11" spans="1:22" s="53" customFormat="1" ht="15.75">
      <c r="A11" s="46"/>
      <c r="B11" s="46"/>
      <c r="C11" s="46" t="s">
        <v>31</v>
      </c>
      <c r="D11" s="46" t="s">
        <v>32</v>
      </c>
      <c r="E11" s="47">
        <v>3.88</v>
      </c>
      <c r="F11" s="48">
        <f>F10*E11</f>
        <v>9.7775999999999996</v>
      </c>
      <c r="G11" s="47"/>
      <c r="H11" s="48"/>
      <c r="I11" s="76"/>
      <c r="J11" s="75"/>
      <c r="K11" s="76"/>
      <c r="L11" s="75"/>
      <c r="M11" s="47"/>
    </row>
    <row r="12" spans="1:22" s="67" customFormat="1" ht="31.5">
      <c r="A12" s="38">
        <v>2</v>
      </c>
      <c r="B12" s="38" t="s">
        <v>34</v>
      </c>
      <c r="C12" s="40" t="s">
        <v>51</v>
      </c>
      <c r="D12" s="62" t="s">
        <v>30</v>
      </c>
      <c r="E12" s="63"/>
      <c r="F12" s="64">
        <f>0.7*0.1*3</f>
        <v>0.20999999999999996</v>
      </c>
      <c r="G12" s="65"/>
      <c r="H12" s="66"/>
      <c r="I12" s="65"/>
      <c r="J12" s="66"/>
      <c r="K12" s="65"/>
      <c r="L12" s="66"/>
      <c r="M12" s="65"/>
    </row>
    <row r="13" spans="1:22" s="53" customFormat="1" ht="15.75">
      <c r="A13" s="54"/>
      <c r="B13" s="68"/>
      <c r="C13" s="54" t="s">
        <v>31</v>
      </c>
      <c r="D13" s="54" t="s">
        <v>32</v>
      </c>
      <c r="E13" s="56">
        <v>0.89</v>
      </c>
      <c r="F13" s="69">
        <f>F12*E13</f>
        <v>0.18689999999999998</v>
      </c>
      <c r="G13" s="70"/>
      <c r="H13" s="57"/>
      <c r="I13" s="71"/>
      <c r="J13" s="72"/>
      <c r="K13" s="71"/>
      <c r="L13" s="72"/>
      <c r="M13" s="70"/>
    </row>
    <row r="14" spans="1:22" s="53" customFormat="1" ht="15.75">
      <c r="A14" s="54"/>
      <c r="B14" s="55"/>
      <c r="C14" s="54" t="s">
        <v>35</v>
      </c>
      <c r="D14" s="55" t="s">
        <v>0</v>
      </c>
      <c r="E14" s="56">
        <v>0.37</v>
      </c>
      <c r="F14" s="69">
        <f>F12*E14</f>
        <v>7.7699999999999991E-2</v>
      </c>
      <c r="G14" s="73"/>
      <c r="H14" s="72"/>
      <c r="I14" s="71"/>
      <c r="J14" s="72"/>
      <c r="K14" s="70"/>
      <c r="L14" s="57"/>
      <c r="M14" s="70"/>
    </row>
    <row r="15" spans="1:22" s="53" customFormat="1" ht="27.75">
      <c r="A15" s="54"/>
      <c r="B15" s="185" t="s">
        <v>167</v>
      </c>
      <c r="C15" s="54" t="s">
        <v>63</v>
      </c>
      <c r="D15" s="55" t="s">
        <v>30</v>
      </c>
      <c r="E15" s="56">
        <v>1.1499999999999999</v>
      </c>
      <c r="F15" s="69">
        <f>F12*E15</f>
        <v>0.24149999999999994</v>
      </c>
      <c r="G15" s="73"/>
      <c r="H15" s="72"/>
      <c r="I15" s="71"/>
      <c r="J15" s="57"/>
      <c r="K15" s="71"/>
      <c r="L15" s="72"/>
      <c r="M15" s="70"/>
    </row>
    <row r="16" spans="1:22" s="53" customFormat="1" ht="15.75">
      <c r="A16" s="46"/>
      <c r="B16" s="50"/>
      <c r="C16" s="46" t="s">
        <v>36</v>
      </c>
      <c r="D16" s="50" t="s">
        <v>0</v>
      </c>
      <c r="E16" s="59">
        <v>0.02</v>
      </c>
      <c r="F16" s="60">
        <f>F12*E16</f>
        <v>4.1999999999999997E-3</v>
      </c>
      <c r="G16" s="51"/>
      <c r="H16" s="75"/>
      <c r="I16" s="47"/>
      <c r="J16" s="48"/>
      <c r="K16" s="76"/>
      <c r="L16" s="75"/>
      <c r="M16" s="47"/>
    </row>
    <row r="17" spans="1:13" s="62" customFormat="1" ht="47.25">
      <c r="A17" s="38">
        <v>3</v>
      </c>
      <c r="B17" s="38" t="s">
        <v>60</v>
      </c>
      <c r="C17" s="40" t="s">
        <v>61</v>
      </c>
      <c r="D17" s="62" t="s">
        <v>30</v>
      </c>
      <c r="E17" s="63"/>
      <c r="F17" s="64">
        <f>0.7*1.1*3</f>
        <v>2.31</v>
      </c>
      <c r="G17" s="65"/>
      <c r="H17" s="66"/>
      <c r="I17" s="65"/>
      <c r="J17" s="66"/>
      <c r="K17" s="65"/>
      <c r="L17" s="66"/>
      <c r="M17" s="65"/>
    </row>
    <row r="18" spans="1:13" s="55" customFormat="1" ht="15.75">
      <c r="A18" s="54"/>
      <c r="B18" s="54"/>
      <c r="C18" s="54" t="s">
        <v>31</v>
      </c>
      <c r="D18" s="54" t="s">
        <v>32</v>
      </c>
      <c r="E18" s="56">
        <v>6.66</v>
      </c>
      <c r="F18" s="69">
        <f>F17*E18</f>
        <v>15.384600000000001</v>
      </c>
      <c r="G18" s="70"/>
      <c r="H18" s="57"/>
      <c r="I18" s="71"/>
      <c r="J18" s="72"/>
      <c r="K18" s="71"/>
      <c r="L18" s="72"/>
      <c r="M18" s="70"/>
    </row>
    <row r="19" spans="1:13" s="55" customFormat="1" ht="15.75">
      <c r="A19" s="54"/>
      <c r="C19" s="54" t="s">
        <v>35</v>
      </c>
      <c r="D19" s="55" t="s">
        <v>0</v>
      </c>
      <c r="E19" s="56">
        <v>0.59</v>
      </c>
      <c r="F19" s="77">
        <f>F17*E19</f>
        <v>1.3629</v>
      </c>
      <c r="G19" s="73"/>
      <c r="H19" s="72"/>
      <c r="I19" s="71"/>
      <c r="J19" s="72"/>
      <c r="K19" s="70"/>
      <c r="L19" s="57"/>
      <c r="M19" s="70"/>
    </row>
    <row r="20" spans="1:13" s="55" customFormat="1" ht="15.75">
      <c r="A20" s="54"/>
      <c r="C20" s="54" t="s">
        <v>62</v>
      </c>
      <c r="D20" s="55" t="s">
        <v>30</v>
      </c>
      <c r="E20" s="56">
        <v>1.0149999999999999</v>
      </c>
      <c r="F20" s="69">
        <f>F17*E20</f>
        <v>2.3446499999999997</v>
      </c>
      <c r="G20" s="73"/>
      <c r="H20" s="72"/>
      <c r="I20" s="70"/>
      <c r="J20" s="57"/>
      <c r="K20" s="71"/>
      <c r="L20" s="72"/>
      <c r="M20" s="70"/>
    </row>
    <row r="21" spans="1:13" s="55" customFormat="1" ht="15.75">
      <c r="A21" s="54"/>
      <c r="C21" s="54" t="s">
        <v>37</v>
      </c>
      <c r="D21" s="55" t="s">
        <v>38</v>
      </c>
      <c r="E21" s="56">
        <v>1.6</v>
      </c>
      <c r="F21" s="69">
        <f>F17*E21</f>
        <v>3.6960000000000002</v>
      </c>
      <c r="G21" s="73"/>
      <c r="H21" s="72"/>
      <c r="I21" s="70"/>
      <c r="J21" s="57"/>
      <c r="K21" s="71"/>
      <c r="L21" s="72"/>
      <c r="M21" s="70"/>
    </row>
    <row r="22" spans="1:13" s="55" customFormat="1" ht="15.75">
      <c r="A22" s="54"/>
      <c r="C22" s="54" t="s">
        <v>39</v>
      </c>
      <c r="D22" s="55" t="s">
        <v>30</v>
      </c>
      <c r="E22" s="78">
        <v>1.83E-2</v>
      </c>
      <c r="F22" s="69">
        <f>F17*E22</f>
        <v>4.2273000000000005E-2</v>
      </c>
      <c r="G22" s="73"/>
      <c r="H22" s="72"/>
      <c r="I22" s="70"/>
      <c r="J22" s="57"/>
      <c r="K22" s="71"/>
      <c r="L22" s="72"/>
      <c r="M22" s="70"/>
    </row>
    <row r="23" spans="1:13" s="58" customFormat="1" ht="15.75">
      <c r="A23" s="54"/>
      <c r="B23" s="55"/>
      <c r="C23" s="54" t="s">
        <v>41</v>
      </c>
      <c r="D23" s="55" t="s">
        <v>43</v>
      </c>
      <c r="E23" s="79" t="s">
        <v>40</v>
      </c>
      <c r="F23" s="77">
        <f>0.95*F17</f>
        <v>2.1945000000000001</v>
      </c>
      <c r="G23" s="73"/>
      <c r="H23" s="72"/>
      <c r="I23" s="56"/>
      <c r="J23" s="57"/>
      <c r="K23" s="71"/>
      <c r="L23" s="72"/>
      <c r="M23" s="70"/>
    </row>
    <row r="24" spans="1:13" s="58" customFormat="1" ht="15.75">
      <c r="A24" s="46"/>
      <c r="B24" s="50"/>
      <c r="C24" s="46" t="s">
        <v>36</v>
      </c>
      <c r="D24" s="50" t="s">
        <v>0</v>
      </c>
      <c r="E24" s="59">
        <v>0.4</v>
      </c>
      <c r="F24" s="60">
        <f>F17*E24</f>
        <v>0.92400000000000004</v>
      </c>
      <c r="G24" s="51"/>
      <c r="H24" s="75"/>
      <c r="I24" s="47"/>
      <c r="J24" s="48"/>
      <c r="K24" s="76"/>
      <c r="L24" s="75"/>
      <c r="M24" s="47"/>
    </row>
    <row r="25" spans="1:13" s="41" customFormat="1" ht="15.75">
      <c r="A25" s="40">
        <v>4</v>
      </c>
      <c r="B25" s="41" t="s">
        <v>71</v>
      </c>
      <c r="C25" s="40" t="s">
        <v>79</v>
      </c>
      <c r="D25" s="41" t="s">
        <v>45</v>
      </c>
      <c r="E25" s="61"/>
      <c r="F25" s="146">
        <v>1</v>
      </c>
      <c r="G25" s="42"/>
      <c r="H25" s="147"/>
      <c r="I25" s="42"/>
      <c r="K25" s="89"/>
      <c r="L25" s="90"/>
      <c r="M25" s="42"/>
    </row>
    <row r="26" spans="1:13" s="62" customFormat="1" ht="15.75">
      <c r="A26" s="38"/>
      <c r="B26" s="38"/>
      <c r="C26" s="38" t="s">
        <v>44</v>
      </c>
      <c r="D26" s="38" t="s">
        <v>32</v>
      </c>
      <c r="E26" s="85">
        <v>8.07</v>
      </c>
      <c r="F26" s="80">
        <f>F25*E26</f>
        <v>8.07</v>
      </c>
      <c r="G26" s="85"/>
      <c r="H26" s="83"/>
      <c r="I26" s="84"/>
      <c r="J26" s="81"/>
      <c r="K26" s="84"/>
      <c r="L26" s="81"/>
      <c r="M26" s="85"/>
    </row>
    <row r="27" spans="1:13" s="62" customFormat="1" ht="15.75">
      <c r="A27" s="38"/>
      <c r="B27" s="152" t="s">
        <v>67</v>
      </c>
      <c r="C27" s="38" t="s">
        <v>54</v>
      </c>
      <c r="D27" s="62" t="s">
        <v>53</v>
      </c>
      <c r="E27" s="63">
        <v>1.085</v>
      </c>
      <c r="F27" s="80">
        <f>F25*E27</f>
        <v>1.085</v>
      </c>
      <c r="G27" s="65"/>
      <c r="H27" s="81"/>
      <c r="I27" s="85"/>
      <c r="J27" s="83"/>
      <c r="K27" s="84"/>
      <c r="L27" s="83"/>
      <c r="M27" s="85"/>
    </row>
    <row r="28" spans="1:13" s="88" customFormat="1" ht="31.5">
      <c r="A28" s="38"/>
      <c r="B28" s="62"/>
      <c r="C28" s="40" t="s">
        <v>168</v>
      </c>
      <c r="D28" s="62" t="s">
        <v>45</v>
      </c>
      <c r="E28" s="148" t="s">
        <v>40</v>
      </c>
      <c r="F28" s="80">
        <f>3*F25</f>
        <v>3</v>
      </c>
      <c r="G28" s="65"/>
      <c r="H28" s="81"/>
      <c r="I28" s="85"/>
      <c r="J28" s="83"/>
      <c r="K28" s="84"/>
      <c r="L28" s="81"/>
      <c r="M28" s="85"/>
    </row>
    <row r="29" spans="1:13" s="88" customFormat="1" ht="15.75">
      <c r="A29" s="38"/>
      <c r="B29" s="62"/>
      <c r="C29" s="40" t="s">
        <v>70</v>
      </c>
      <c r="D29" s="62" t="s">
        <v>45</v>
      </c>
      <c r="E29" s="148" t="s">
        <v>40</v>
      </c>
      <c r="F29" s="80">
        <f>F28</f>
        <v>3</v>
      </c>
      <c r="G29" s="65"/>
      <c r="H29" s="81"/>
      <c r="I29" s="85"/>
      <c r="J29" s="83"/>
      <c r="K29" s="84"/>
      <c r="L29" s="81"/>
      <c r="M29" s="85"/>
    </row>
    <row r="30" spans="1:13" s="88" customFormat="1" ht="15.75">
      <c r="A30" s="38"/>
      <c r="B30" s="62"/>
      <c r="C30" s="38" t="s">
        <v>55</v>
      </c>
      <c r="D30" s="62" t="s">
        <v>42</v>
      </c>
      <c r="E30" s="85">
        <v>3.23</v>
      </c>
      <c r="F30" s="80">
        <f>F25*E30</f>
        <v>3.23</v>
      </c>
      <c r="G30" s="65"/>
      <c r="H30" s="81"/>
      <c r="I30" s="85"/>
      <c r="J30" s="83"/>
      <c r="K30" s="84"/>
      <c r="L30" s="81"/>
      <c r="M30" s="85"/>
    </row>
    <row r="31" spans="1:13" s="88" customFormat="1" ht="15.75">
      <c r="A31" s="38"/>
      <c r="B31" s="62"/>
      <c r="C31" s="38" t="s">
        <v>169</v>
      </c>
      <c r="D31" s="62" t="s">
        <v>45</v>
      </c>
      <c r="E31" s="86" t="s">
        <v>40</v>
      </c>
      <c r="F31" s="80">
        <f>6*F25</f>
        <v>6</v>
      </c>
      <c r="G31" s="65"/>
      <c r="H31" s="81"/>
      <c r="I31" s="85"/>
      <c r="J31" s="83"/>
      <c r="K31" s="84"/>
      <c r="L31" s="81"/>
      <c r="M31" s="85"/>
    </row>
    <row r="32" spans="1:13" s="88" customFormat="1" ht="70.5" customHeight="1">
      <c r="A32" s="38"/>
      <c r="B32" s="62"/>
      <c r="C32" s="161" t="s">
        <v>108</v>
      </c>
      <c r="D32" s="62" t="s">
        <v>45</v>
      </c>
      <c r="E32" s="86" t="s">
        <v>40</v>
      </c>
      <c r="F32" s="80">
        <v>1</v>
      </c>
      <c r="G32" s="65"/>
      <c r="H32" s="81"/>
      <c r="I32" s="85"/>
      <c r="J32" s="83"/>
      <c r="K32" s="84"/>
      <c r="L32" s="81"/>
      <c r="M32" s="85"/>
    </row>
    <row r="33" spans="1:14" s="88" customFormat="1" ht="15.75">
      <c r="A33" s="91"/>
      <c r="B33" s="92"/>
      <c r="C33" s="91" t="s">
        <v>36</v>
      </c>
      <c r="D33" s="92" t="s">
        <v>0</v>
      </c>
      <c r="E33" s="93">
        <v>4.2</v>
      </c>
      <c r="F33" s="94">
        <f>F25*E33</f>
        <v>4.2</v>
      </c>
      <c r="G33" s="149"/>
      <c r="H33" s="150"/>
      <c r="I33" s="95"/>
      <c r="J33" s="96"/>
      <c r="K33" s="151"/>
      <c r="L33" s="150"/>
      <c r="M33" s="95"/>
    </row>
    <row r="34" spans="1:14" s="53" customFormat="1" ht="15.75">
      <c r="A34" s="54">
        <v>5</v>
      </c>
      <c r="B34" s="55" t="s">
        <v>33</v>
      </c>
      <c r="C34" s="54" t="s">
        <v>50</v>
      </c>
      <c r="D34" s="55" t="s">
        <v>30</v>
      </c>
      <c r="E34" s="56"/>
      <c r="F34" s="57">
        <f>F10</f>
        <v>2.52</v>
      </c>
      <c r="G34" s="54"/>
      <c r="H34" s="58"/>
      <c r="I34" s="54"/>
      <c r="J34" s="58"/>
      <c r="K34" s="54"/>
      <c r="L34" s="58"/>
      <c r="M34" s="54"/>
    </row>
    <row r="35" spans="1:14" s="53" customFormat="1" ht="15.75">
      <c r="A35" s="46"/>
      <c r="B35" s="46"/>
      <c r="C35" s="46" t="s">
        <v>31</v>
      </c>
      <c r="D35" s="46" t="s">
        <v>32</v>
      </c>
      <c r="E35" s="59">
        <v>1.21</v>
      </c>
      <c r="F35" s="60">
        <f>F34*E35</f>
        <v>3.0491999999999999</v>
      </c>
      <c r="G35" s="51"/>
      <c r="H35" s="51"/>
      <c r="I35" s="51"/>
      <c r="J35" s="52"/>
      <c r="K35" s="51"/>
      <c r="L35" s="52"/>
      <c r="M35" s="47"/>
    </row>
    <row r="36" spans="1:14" s="108" customFormat="1" ht="15.75">
      <c r="A36" s="97"/>
      <c r="B36" s="98"/>
      <c r="C36" s="99" t="s">
        <v>46</v>
      </c>
      <c r="D36" s="100"/>
      <c r="E36" s="101"/>
      <c r="F36" s="102"/>
      <c r="G36" s="103"/>
      <c r="H36" s="104"/>
      <c r="I36" s="105"/>
      <c r="J36" s="104"/>
      <c r="K36" s="106"/>
      <c r="L36" s="104"/>
      <c r="M36" s="104"/>
      <c r="N36" s="107"/>
    </row>
    <row r="37" spans="1:14" s="114" customFormat="1">
      <c r="A37" s="109"/>
      <c r="B37" s="109"/>
      <c r="C37" s="109" t="s">
        <v>47</v>
      </c>
      <c r="D37" s="110" t="s">
        <v>141</v>
      </c>
      <c r="E37" s="111"/>
      <c r="F37" s="111"/>
      <c r="G37" s="112"/>
      <c r="H37" s="113"/>
      <c r="I37" s="113"/>
      <c r="J37" s="113"/>
      <c r="K37" s="113"/>
      <c r="L37" s="113"/>
      <c r="M37" s="113"/>
    </row>
    <row r="38" spans="1:14" s="114" customFormat="1">
      <c r="A38" s="115"/>
      <c r="B38" s="115"/>
      <c r="C38" s="115" t="s">
        <v>8</v>
      </c>
      <c r="D38" s="115"/>
      <c r="E38" s="115"/>
      <c r="F38" s="115"/>
      <c r="G38" s="115"/>
      <c r="H38" s="113"/>
      <c r="I38" s="113"/>
      <c r="J38" s="113"/>
      <c r="K38" s="113"/>
      <c r="L38" s="113"/>
      <c r="M38" s="113"/>
    </row>
    <row r="39" spans="1:14" s="122" customFormat="1">
      <c r="A39" s="116"/>
      <c r="B39" s="117"/>
      <c r="C39" s="117" t="s">
        <v>48</v>
      </c>
      <c r="D39" s="118" t="s">
        <v>141</v>
      </c>
      <c r="E39" s="119"/>
      <c r="F39" s="119"/>
      <c r="G39" s="120"/>
      <c r="H39" s="120"/>
      <c r="I39" s="120"/>
      <c r="J39" s="120"/>
      <c r="K39" s="120"/>
      <c r="L39" s="120"/>
      <c r="M39" s="120"/>
      <c r="N39" s="121"/>
    </row>
    <row r="40" spans="1:14" s="3" customFormat="1">
      <c r="A40" s="123"/>
      <c r="B40" s="124"/>
      <c r="C40" s="124" t="s">
        <v>8</v>
      </c>
      <c r="D40" s="124"/>
      <c r="E40" s="124"/>
      <c r="F40" s="124"/>
      <c r="G40" s="124"/>
      <c r="H40" s="125"/>
      <c r="I40" s="125"/>
      <c r="J40" s="125"/>
      <c r="K40" s="125"/>
      <c r="L40" s="125"/>
      <c r="M40" s="125"/>
      <c r="N40" s="7"/>
    </row>
    <row r="41" spans="1:14" s="122" customFormat="1">
      <c r="A41" s="116"/>
      <c r="B41" s="117"/>
      <c r="C41" s="117" t="s">
        <v>49</v>
      </c>
      <c r="D41" s="118" t="s">
        <v>141</v>
      </c>
      <c r="E41" s="119"/>
      <c r="F41" s="119"/>
      <c r="G41" s="120"/>
      <c r="H41" s="120"/>
      <c r="I41" s="120"/>
      <c r="J41" s="120"/>
      <c r="K41" s="120"/>
      <c r="L41" s="120"/>
      <c r="M41" s="120"/>
      <c r="N41" s="121"/>
    </row>
    <row r="42" spans="1:14" s="3" customFormat="1">
      <c r="A42" s="123"/>
      <c r="B42" s="124"/>
      <c r="C42" s="124" t="s">
        <v>8</v>
      </c>
      <c r="D42" s="124"/>
      <c r="E42" s="124"/>
      <c r="F42" s="124"/>
      <c r="G42" s="124"/>
      <c r="H42" s="125"/>
      <c r="I42" s="125"/>
      <c r="J42" s="125"/>
      <c r="K42" s="125"/>
      <c r="L42" s="125"/>
      <c r="M42" s="125"/>
      <c r="N42" s="7"/>
    </row>
    <row r="43" spans="1:14" s="3" customFormat="1">
      <c r="A43" s="123"/>
      <c r="B43" s="124"/>
      <c r="C43" s="124" t="s">
        <v>142</v>
      </c>
      <c r="D43" s="155">
        <v>0.03</v>
      </c>
      <c r="E43" s="124"/>
      <c r="F43" s="124"/>
      <c r="G43" s="124"/>
      <c r="H43" s="125"/>
      <c r="I43" s="125"/>
      <c r="J43" s="125"/>
      <c r="K43" s="125"/>
      <c r="L43" s="125"/>
      <c r="M43" s="125"/>
      <c r="N43" s="7"/>
    </row>
    <row r="44" spans="1:14" s="3" customFormat="1">
      <c r="A44" s="123"/>
      <c r="B44" s="124"/>
      <c r="C44" s="124" t="s">
        <v>8</v>
      </c>
      <c r="D44" s="124"/>
      <c r="E44" s="124"/>
      <c r="F44" s="124"/>
      <c r="G44" s="124"/>
      <c r="H44" s="125"/>
      <c r="I44" s="125"/>
      <c r="J44" s="125"/>
      <c r="K44" s="125"/>
      <c r="L44" s="125"/>
      <c r="M44" s="125"/>
      <c r="N44" s="7"/>
    </row>
    <row r="45" spans="1:14" s="3" customFormat="1">
      <c r="A45" s="123"/>
      <c r="B45" s="124"/>
      <c r="C45" s="124" t="s">
        <v>68</v>
      </c>
      <c r="D45" s="155">
        <v>0.18</v>
      </c>
      <c r="E45" s="124"/>
      <c r="F45" s="124"/>
      <c r="G45" s="124"/>
      <c r="H45" s="125"/>
      <c r="I45" s="125"/>
      <c r="J45" s="125"/>
      <c r="K45" s="125"/>
      <c r="L45" s="125"/>
      <c r="M45" s="125"/>
      <c r="N45" s="7"/>
    </row>
    <row r="46" spans="1:14">
      <c r="A46" s="156"/>
      <c r="B46" s="157"/>
      <c r="C46" s="158" t="s">
        <v>14</v>
      </c>
      <c r="D46" s="157"/>
      <c r="E46" s="157"/>
      <c r="F46" s="157"/>
      <c r="G46" s="157"/>
      <c r="H46" s="159"/>
      <c r="I46" s="159"/>
      <c r="J46" s="159"/>
      <c r="K46" s="159"/>
      <c r="L46" s="159"/>
      <c r="M46" s="160"/>
      <c r="N46" s="28"/>
    </row>
    <row r="47" spans="1:14">
      <c r="A47" s="3"/>
      <c r="B47" s="3"/>
      <c r="C47" s="3"/>
      <c r="D47" s="3"/>
      <c r="E47" s="3"/>
      <c r="F47" s="3"/>
      <c r="G47" s="3"/>
      <c r="H47" s="129"/>
      <c r="I47" s="129"/>
      <c r="J47" s="129"/>
      <c r="K47" s="129"/>
      <c r="L47" s="129"/>
      <c r="M47" s="130"/>
    </row>
    <row r="48" spans="1:14">
      <c r="A48" s="3"/>
      <c r="B48" s="3"/>
      <c r="C48" s="3"/>
      <c r="D48" s="3"/>
      <c r="E48" s="3"/>
      <c r="F48" s="3"/>
      <c r="G48" s="3"/>
      <c r="H48" s="3"/>
      <c r="I48" s="3"/>
      <c r="J48" s="3"/>
      <c r="K48" s="3"/>
      <c r="L48" s="3"/>
      <c r="M48" s="3"/>
    </row>
    <row r="49" spans="1:14">
      <c r="A49" s="200"/>
      <c r="B49" s="200"/>
      <c r="C49" s="200"/>
      <c r="D49" s="162"/>
      <c r="E49" s="162"/>
      <c r="F49" s="162"/>
      <c r="G49" s="163"/>
      <c r="H49" s="164"/>
      <c r="I49" s="163"/>
      <c r="J49" s="163"/>
      <c r="K49" s="162"/>
      <c r="L49" s="3"/>
      <c r="M49" s="3"/>
    </row>
    <row r="50" spans="1:14">
      <c r="A50" s="168" t="s">
        <v>137</v>
      </c>
      <c r="B50" s="168"/>
      <c r="C50" s="168"/>
      <c r="D50" s="166"/>
      <c r="E50" s="166"/>
      <c r="F50" s="166"/>
      <c r="G50" s="166"/>
      <c r="H50" s="169" t="s">
        <v>138</v>
      </c>
      <c r="I50" s="166"/>
      <c r="J50" s="166"/>
      <c r="K50" s="166"/>
      <c r="L50" s="7"/>
      <c r="M50" s="7"/>
      <c r="N50" s="28"/>
    </row>
    <row r="51" spans="1:14">
      <c r="A51" s="162"/>
      <c r="B51" s="162"/>
      <c r="C51" s="162"/>
      <c r="D51" s="162"/>
      <c r="E51" s="162"/>
      <c r="F51" s="162"/>
      <c r="G51" s="162"/>
      <c r="H51" s="162"/>
      <c r="I51" s="162"/>
      <c r="J51" s="162"/>
      <c r="K51" s="162"/>
      <c r="L51" s="7"/>
      <c r="M51" s="7"/>
      <c r="N51" s="28"/>
    </row>
    <row r="52" spans="1:14">
      <c r="A52" s="198" t="s">
        <v>139</v>
      </c>
      <c r="B52" s="198"/>
      <c r="C52" s="165"/>
      <c r="D52" s="165"/>
      <c r="E52" s="166"/>
      <c r="F52" s="166"/>
      <c r="G52" s="166"/>
      <c r="H52" s="166"/>
      <c r="I52" s="166"/>
      <c r="J52" s="166"/>
      <c r="K52" s="166"/>
      <c r="L52" s="3"/>
      <c r="M52" s="3"/>
    </row>
    <row r="53" spans="1:14">
      <c r="A53" s="167">
        <v>1</v>
      </c>
      <c r="B53" s="199" t="s">
        <v>143</v>
      </c>
      <c r="C53" s="199"/>
      <c r="D53" s="199"/>
      <c r="E53" s="199"/>
      <c r="F53" s="199"/>
      <c r="G53" s="199"/>
      <c r="H53" s="199"/>
      <c r="I53" s="199"/>
      <c r="J53" s="199"/>
      <c r="K53" s="199"/>
      <c r="L53" s="3"/>
      <c r="M53" s="3"/>
    </row>
    <row r="54" spans="1:14">
      <c r="A54" s="3"/>
      <c r="B54" s="3"/>
      <c r="C54" s="3"/>
      <c r="D54" s="3"/>
      <c r="E54" s="3"/>
      <c r="F54" s="3"/>
      <c r="G54" s="3"/>
      <c r="H54" s="3"/>
      <c r="I54" s="3"/>
      <c r="J54" s="3"/>
      <c r="K54" s="3"/>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205" spans="1:13" s="3" customFormat="1" ht="16.5" customHeight="1">
      <c r="A205" s="4"/>
      <c r="B205" s="4"/>
      <c r="C205" s="4"/>
      <c r="D205" s="4"/>
      <c r="E205" s="4"/>
      <c r="F205" s="4"/>
      <c r="G205" s="4"/>
      <c r="H205" s="4"/>
      <c r="I205" s="4"/>
      <c r="J205" s="4"/>
      <c r="K205" s="4"/>
      <c r="L205" s="4"/>
      <c r="M205" s="4"/>
    </row>
    <row r="206" spans="1:13" s="3" customFormat="1" ht="16.5" customHeight="1">
      <c r="A206" s="4"/>
      <c r="B206" s="4"/>
      <c r="C206" s="4"/>
      <c r="D206" s="4"/>
      <c r="E206" s="4"/>
      <c r="F206" s="4"/>
      <c r="G206" s="4"/>
      <c r="H206" s="4"/>
      <c r="I206" s="4"/>
      <c r="J206" s="4"/>
      <c r="K206" s="4"/>
      <c r="L206" s="4"/>
      <c r="M206" s="4"/>
    </row>
    <row r="207" spans="1:13" s="126" customFormat="1">
      <c r="A207" s="4"/>
      <c r="B207" s="4"/>
      <c r="C207" s="4"/>
      <c r="D207" s="4"/>
      <c r="E207" s="4"/>
      <c r="F207" s="4"/>
      <c r="G207" s="4"/>
      <c r="H207" s="4"/>
      <c r="I207" s="4"/>
      <c r="J207" s="4"/>
      <c r="K207" s="4"/>
      <c r="L207" s="4"/>
      <c r="M207" s="4"/>
    </row>
    <row r="208" spans="1:13" s="3"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127"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127"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3"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127"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127"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127"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3"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3"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3"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3"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127"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127"/>
      <c r="B346" s="127"/>
      <c r="C346" s="127"/>
      <c r="D346" s="127"/>
      <c r="E346" s="128"/>
      <c r="F346" s="128"/>
      <c r="G346" s="87"/>
      <c r="H346" s="87"/>
      <c r="I346" s="129"/>
      <c r="J346" s="127"/>
      <c r="K346" s="87"/>
      <c r="L346" s="87"/>
      <c r="M346" s="130"/>
    </row>
    <row r="347" spans="1:13" s="127" customFormat="1">
      <c r="E347" s="128"/>
      <c r="F347" s="128"/>
      <c r="G347" s="87"/>
      <c r="H347" s="87"/>
      <c r="I347" s="129"/>
      <c r="K347" s="87"/>
      <c r="L347" s="87"/>
      <c r="M347" s="131"/>
    </row>
    <row r="348" spans="1:13" s="3" customFormat="1">
      <c r="A348" s="127"/>
      <c r="B348" s="127"/>
      <c r="C348" s="127"/>
      <c r="D348" s="127"/>
      <c r="E348" s="132"/>
      <c r="F348" s="133"/>
      <c r="G348" s="87"/>
      <c r="H348" s="87"/>
      <c r="I348" s="129"/>
      <c r="J348" s="127"/>
      <c r="K348" s="87"/>
      <c r="L348" s="87"/>
      <c r="M348" s="134"/>
    </row>
    <row r="349" spans="1:13" s="3" customFormat="1">
      <c r="A349" s="127"/>
      <c r="B349" s="127"/>
      <c r="C349" s="127"/>
      <c r="D349" s="127"/>
      <c r="E349" s="132"/>
      <c r="F349" s="133"/>
      <c r="G349" s="87"/>
      <c r="H349" s="87"/>
      <c r="I349" s="129"/>
      <c r="J349" s="127"/>
      <c r="K349" s="87"/>
      <c r="L349" s="87"/>
      <c r="M349" s="130"/>
    </row>
    <row r="350" spans="1:13" s="3" customFormat="1">
      <c r="A350" s="127"/>
      <c r="B350" s="127"/>
      <c r="C350" s="127"/>
      <c r="D350" s="127"/>
      <c r="E350" s="128"/>
      <c r="F350" s="128"/>
      <c r="G350" s="87"/>
      <c r="H350" s="87"/>
      <c r="I350" s="129"/>
      <c r="J350" s="127"/>
      <c r="K350" s="87"/>
      <c r="L350" s="87"/>
      <c r="M350" s="130"/>
    </row>
    <row r="351" spans="1:13" s="3" customFormat="1">
      <c r="A351" s="127"/>
      <c r="B351" s="127"/>
      <c r="C351" s="127"/>
      <c r="D351" s="127"/>
      <c r="E351" s="128"/>
      <c r="F351" s="128"/>
      <c r="G351" s="87"/>
      <c r="H351" s="87"/>
      <c r="I351" s="87"/>
      <c r="J351" s="87"/>
      <c r="K351" s="87"/>
      <c r="L351" s="87"/>
      <c r="M351" s="87"/>
    </row>
    <row r="352" spans="1:13" s="3" customFormat="1">
      <c r="A352" s="127"/>
      <c r="B352" s="127"/>
      <c r="C352" s="135"/>
      <c r="D352" s="127"/>
      <c r="E352" s="128"/>
      <c r="F352" s="128"/>
      <c r="G352" s="87"/>
      <c r="H352" s="87"/>
      <c r="I352" s="87"/>
      <c r="J352" s="87"/>
      <c r="K352" s="87"/>
      <c r="L352" s="87"/>
      <c r="M352" s="87"/>
    </row>
    <row r="353" spans="1:13" s="127" customFormat="1" ht="15.75">
      <c r="E353" s="128"/>
      <c r="F353" s="128"/>
      <c r="G353" s="130"/>
      <c r="I353" s="87"/>
      <c r="J353" s="87"/>
      <c r="K353" s="87"/>
      <c r="L353" s="87"/>
      <c r="M353" s="134"/>
    </row>
    <row r="354" spans="1:13" s="3" customFormat="1">
      <c r="A354" s="127"/>
      <c r="B354" s="127"/>
      <c r="C354" s="127"/>
      <c r="D354" s="127"/>
      <c r="E354" s="128"/>
      <c r="F354" s="128"/>
      <c r="G354" s="87"/>
      <c r="H354" s="87"/>
      <c r="I354" s="87"/>
      <c r="J354" s="87"/>
      <c r="K354" s="130"/>
      <c r="L354" s="127"/>
      <c r="M354" s="130"/>
    </row>
    <row r="355" spans="1:13" s="3" customFormat="1">
      <c r="A355" s="127"/>
      <c r="B355" s="127"/>
      <c r="C355" s="127"/>
      <c r="D355" s="127"/>
      <c r="E355" s="128"/>
      <c r="F355" s="128"/>
      <c r="G355" s="87"/>
      <c r="H355" s="87"/>
      <c r="I355" s="129"/>
      <c r="J355" s="127"/>
      <c r="K355" s="87"/>
      <c r="L355" s="87"/>
      <c r="M355" s="131"/>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33"/>
      <c r="F357" s="128"/>
      <c r="G357" s="87"/>
      <c r="H357" s="87"/>
      <c r="I357" s="129"/>
      <c r="J357" s="127"/>
      <c r="K357" s="87"/>
      <c r="L357" s="87"/>
      <c r="M357" s="130"/>
    </row>
    <row r="358" spans="1:13" s="3" customFormat="1">
      <c r="A358" s="127"/>
      <c r="B358" s="127"/>
      <c r="C358" s="127"/>
      <c r="D358" s="127"/>
      <c r="E358" s="133"/>
      <c r="F358" s="128"/>
      <c r="G358" s="87"/>
      <c r="H358" s="87"/>
      <c r="I358" s="129"/>
      <c r="J358" s="127"/>
      <c r="K358" s="87"/>
      <c r="L358" s="87"/>
      <c r="M358" s="134"/>
    </row>
    <row r="359" spans="1:13" s="127" customFormat="1">
      <c r="E359" s="133"/>
      <c r="F359" s="128"/>
      <c r="G359" s="87"/>
      <c r="H359" s="87"/>
      <c r="I359" s="129"/>
      <c r="K359" s="87"/>
      <c r="L359" s="87"/>
      <c r="M359" s="130"/>
    </row>
    <row r="360" spans="1:13" s="3" customFormat="1">
      <c r="A360" s="127"/>
      <c r="B360" s="136"/>
      <c r="C360" s="127"/>
      <c r="D360" s="127"/>
      <c r="E360" s="128"/>
      <c r="F360" s="128"/>
      <c r="G360" s="87"/>
      <c r="H360" s="87"/>
      <c r="I360" s="129"/>
      <c r="J360" s="127"/>
      <c r="K360" s="87"/>
      <c r="L360" s="87"/>
      <c r="M360" s="131"/>
    </row>
    <row r="361" spans="1:13" s="3" customFormat="1">
      <c r="A361" s="127"/>
      <c r="B361" s="127"/>
      <c r="C361" s="127"/>
      <c r="D361" s="127"/>
      <c r="E361" s="132"/>
      <c r="F361" s="133"/>
      <c r="G361" s="87"/>
      <c r="H361" s="87"/>
      <c r="I361" s="129"/>
      <c r="J361" s="127"/>
      <c r="K361" s="87"/>
      <c r="L361" s="87"/>
      <c r="M361" s="134"/>
    </row>
    <row r="362" spans="1:13" s="3" customFormat="1">
      <c r="A362" s="127"/>
      <c r="B362" s="127"/>
      <c r="C362" s="127"/>
      <c r="D362" s="127"/>
      <c r="E362" s="132"/>
      <c r="F362" s="133"/>
      <c r="G362" s="87"/>
      <c r="H362" s="87"/>
      <c r="I362" s="129"/>
      <c r="J362" s="127"/>
      <c r="K362" s="87"/>
      <c r="L362" s="87"/>
      <c r="M362" s="130"/>
    </row>
    <row r="363" spans="1:13" s="3" customFormat="1">
      <c r="A363" s="127"/>
      <c r="B363" s="127"/>
      <c r="C363" s="127"/>
      <c r="D363" s="127"/>
      <c r="E363" s="128"/>
      <c r="F363" s="128"/>
      <c r="G363" s="87"/>
      <c r="H363" s="87"/>
      <c r="I363" s="129"/>
      <c r="J363" s="127"/>
      <c r="K363" s="87"/>
      <c r="L363" s="87"/>
      <c r="M363" s="130"/>
    </row>
    <row r="364" spans="1:13" s="3" customFormat="1">
      <c r="A364" s="127"/>
      <c r="B364" s="127"/>
      <c r="C364" s="127"/>
      <c r="D364" s="127"/>
      <c r="E364" s="127"/>
      <c r="F364" s="127"/>
      <c r="G364" s="87"/>
      <c r="H364" s="87"/>
      <c r="I364" s="87"/>
      <c r="J364" s="87"/>
      <c r="K364" s="87"/>
      <c r="L364" s="87"/>
      <c r="M364" s="87"/>
    </row>
    <row r="365" spans="1:13" s="127" customFormat="1" ht="15.75">
      <c r="C365" s="135"/>
      <c r="D365" s="137"/>
      <c r="E365" s="128"/>
      <c r="F365" s="128"/>
      <c r="G365" s="87"/>
      <c r="H365" s="87"/>
      <c r="I365" s="87"/>
      <c r="J365" s="87"/>
      <c r="K365" s="87"/>
      <c r="L365" s="87"/>
      <c r="M365" s="87"/>
    </row>
    <row r="366" spans="1:13" s="3" customFormat="1">
      <c r="A366" s="127"/>
      <c r="B366" s="127"/>
      <c r="C366" s="127"/>
      <c r="D366" s="127"/>
      <c r="E366" s="128"/>
      <c r="F366" s="128"/>
      <c r="G366" s="130"/>
      <c r="H366" s="127"/>
      <c r="I366" s="87"/>
      <c r="J366" s="87"/>
      <c r="K366" s="87"/>
      <c r="L366" s="87"/>
      <c r="M366" s="134"/>
    </row>
    <row r="367" spans="1:13" s="3" customFormat="1">
      <c r="A367" s="127"/>
      <c r="B367" s="127"/>
      <c r="C367" s="127"/>
      <c r="D367" s="127"/>
      <c r="E367" s="128"/>
      <c r="F367" s="128"/>
      <c r="G367" s="87"/>
      <c r="H367" s="87"/>
      <c r="I367" s="87"/>
      <c r="J367" s="87"/>
      <c r="K367" s="130"/>
      <c r="L367" s="127"/>
      <c r="M367" s="130"/>
    </row>
    <row r="368" spans="1:13" s="3" customFormat="1">
      <c r="A368" s="127"/>
      <c r="B368" s="127"/>
      <c r="C368" s="127"/>
      <c r="D368" s="127"/>
      <c r="E368" s="128"/>
      <c r="F368" s="128"/>
      <c r="G368" s="130"/>
      <c r="H368" s="131"/>
      <c r="I368" s="129"/>
      <c r="J368" s="127"/>
      <c r="K368" s="87"/>
      <c r="L368" s="87"/>
      <c r="M368" s="131"/>
    </row>
    <row r="369" spans="1:13" s="3" customFormat="1">
      <c r="A369" s="138"/>
      <c r="B369" s="138"/>
      <c r="C369" s="138"/>
      <c r="D369" s="138"/>
      <c r="E369" s="138"/>
      <c r="F369" s="138"/>
      <c r="G369" s="138"/>
      <c r="H369" s="138"/>
      <c r="I369" s="138"/>
      <c r="J369" s="138"/>
      <c r="K369" s="138"/>
      <c r="L369" s="138"/>
      <c r="M369" s="138"/>
    </row>
    <row r="370" spans="1:13" s="3" customFormat="1">
      <c r="A370" s="127"/>
      <c r="B370" s="127"/>
      <c r="C370" s="127"/>
      <c r="D370" s="127"/>
      <c r="E370" s="128"/>
      <c r="F370" s="128"/>
      <c r="G370" s="130"/>
      <c r="H370" s="131"/>
      <c r="I370" s="129"/>
      <c r="J370" s="127"/>
      <c r="K370" s="87"/>
      <c r="L370" s="87"/>
      <c r="M370" s="131"/>
    </row>
    <row r="371" spans="1:13" s="127" customFormat="1">
      <c r="E371" s="128"/>
      <c r="F371" s="128"/>
      <c r="G371" s="130"/>
      <c r="H371" s="131"/>
      <c r="I371" s="129"/>
      <c r="K371" s="87"/>
      <c r="L371" s="87"/>
      <c r="M371" s="130"/>
    </row>
    <row r="372" spans="1:13" s="127" customFormat="1">
      <c r="E372" s="128"/>
      <c r="F372" s="128"/>
      <c r="G372" s="130"/>
      <c r="I372" s="129"/>
      <c r="K372" s="87"/>
      <c r="L372" s="87"/>
      <c r="M372" s="134"/>
    </row>
    <row r="373" spans="1:13" s="127" customFormat="1" ht="15.75">
      <c r="C373" s="135"/>
      <c r="D373" s="137"/>
      <c r="E373" s="128"/>
      <c r="F373" s="128"/>
      <c r="G373" s="87"/>
      <c r="H373" s="87"/>
      <c r="I373" s="87"/>
      <c r="J373" s="87"/>
      <c r="K373" s="87"/>
      <c r="L373" s="87"/>
      <c r="M373" s="87"/>
    </row>
    <row r="374" spans="1:13" s="127" customFormat="1" ht="15.75">
      <c r="E374" s="128"/>
      <c r="F374" s="128"/>
      <c r="G374" s="130"/>
      <c r="I374" s="87"/>
      <c r="J374" s="87"/>
      <c r="K374" s="87"/>
      <c r="L374" s="87"/>
      <c r="M374" s="134"/>
    </row>
    <row r="375" spans="1:13" s="3" customFormat="1">
      <c r="A375" s="127"/>
      <c r="B375" s="127"/>
      <c r="C375" s="127"/>
      <c r="D375" s="127"/>
      <c r="E375" s="128"/>
      <c r="F375" s="128"/>
      <c r="G375" s="87"/>
      <c r="H375" s="87"/>
      <c r="I375" s="87"/>
      <c r="J375" s="87"/>
      <c r="K375" s="130"/>
      <c r="L375" s="127"/>
      <c r="M375" s="130"/>
    </row>
    <row r="376" spans="1:13" s="127" customFormat="1">
      <c r="E376" s="128"/>
      <c r="F376" s="128"/>
      <c r="G376" s="130"/>
      <c r="H376" s="131"/>
      <c r="I376" s="129"/>
      <c r="K376" s="87"/>
      <c r="L376" s="87"/>
      <c r="M376" s="131"/>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0"/>
    </row>
    <row r="379" spans="1:13" s="127" customFormat="1">
      <c r="E379" s="128"/>
      <c r="F379" s="128"/>
      <c r="G379" s="130"/>
      <c r="I379" s="129"/>
      <c r="K379" s="87"/>
      <c r="L379" s="87"/>
      <c r="M379" s="134"/>
    </row>
    <row r="380" spans="1:13" s="3" customFormat="1">
      <c r="A380" s="127"/>
      <c r="B380" s="127"/>
      <c r="C380" s="135"/>
      <c r="D380" s="137"/>
      <c r="E380" s="128"/>
      <c r="F380" s="128"/>
      <c r="G380" s="87"/>
      <c r="H380" s="87"/>
      <c r="I380" s="87"/>
      <c r="J380" s="87"/>
      <c r="K380" s="87"/>
      <c r="L380" s="87"/>
      <c r="M380" s="87"/>
    </row>
    <row r="381" spans="1:13" s="127" customFormat="1" ht="15.75">
      <c r="E381" s="128"/>
      <c r="F381" s="128"/>
      <c r="G381" s="130"/>
      <c r="I381" s="87"/>
      <c r="J381" s="87"/>
      <c r="K381" s="87"/>
      <c r="L381" s="87"/>
      <c r="M381" s="134"/>
    </row>
    <row r="382" spans="1:13" s="3" customFormat="1">
      <c r="A382" s="127"/>
      <c r="B382" s="127"/>
      <c r="C382" s="127"/>
      <c r="D382" s="127"/>
      <c r="E382" s="128"/>
      <c r="F382" s="128"/>
      <c r="G382" s="87"/>
      <c r="H382" s="87"/>
      <c r="I382" s="87"/>
      <c r="J382" s="87"/>
      <c r="K382" s="130"/>
      <c r="L382" s="127"/>
      <c r="M382" s="130"/>
    </row>
    <row r="383" spans="1:13" s="3" customFormat="1">
      <c r="A383" s="127"/>
      <c r="B383" s="127"/>
      <c r="C383" s="127"/>
      <c r="D383" s="127"/>
      <c r="E383" s="128"/>
      <c r="F383" s="128"/>
      <c r="G383" s="130"/>
      <c r="H383" s="131"/>
      <c r="I383" s="129"/>
      <c r="J383" s="127"/>
      <c r="K383" s="87"/>
      <c r="L383" s="87"/>
      <c r="M383" s="131"/>
    </row>
    <row r="384" spans="1:13" s="3" customFormat="1">
      <c r="A384" s="127"/>
      <c r="B384" s="127"/>
      <c r="C384" s="127"/>
      <c r="D384" s="127"/>
      <c r="E384" s="128"/>
      <c r="F384" s="128"/>
      <c r="G384" s="130"/>
      <c r="H384" s="131"/>
      <c r="I384" s="129"/>
      <c r="J384" s="127"/>
      <c r="K384" s="87"/>
      <c r="L384" s="87"/>
      <c r="M384" s="131"/>
    </row>
    <row r="385" spans="1:13" s="127" customFormat="1">
      <c r="E385" s="128"/>
      <c r="F385" s="128"/>
      <c r="G385" s="130"/>
      <c r="H385" s="131"/>
      <c r="I385" s="129"/>
      <c r="K385" s="87"/>
      <c r="L385" s="87"/>
      <c r="M385" s="130"/>
    </row>
    <row r="386" spans="1:13" s="127" customFormat="1">
      <c r="E386" s="128"/>
      <c r="F386" s="128"/>
      <c r="G386" s="130"/>
      <c r="I386" s="129"/>
      <c r="K386" s="87"/>
      <c r="L386" s="87"/>
      <c r="M386" s="134"/>
    </row>
    <row r="387" spans="1:13" s="127" customFormat="1" ht="15.75">
      <c r="E387" s="128"/>
      <c r="F387" s="128"/>
      <c r="G387" s="130"/>
      <c r="H387" s="139"/>
      <c r="I387" s="87"/>
      <c r="J387" s="139"/>
      <c r="K387" s="87"/>
      <c r="L387" s="139"/>
      <c r="M387" s="139"/>
    </row>
    <row r="388" spans="1:13" s="127" customFormat="1" ht="15.75">
      <c r="E388" s="128"/>
      <c r="F388" s="128"/>
      <c r="G388" s="130"/>
      <c r="H388" s="87"/>
      <c r="I388" s="87"/>
      <c r="J388" s="87"/>
      <c r="K388" s="87"/>
      <c r="L388" s="87"/>
      <c r="M388" s="87"/>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G391" s="87"/>
      <c r="H391" s="87"/>
      <c r="I391" s="87"/>
      <c r="J391" s="87"/>
      <c r="K391" s="87"/>
      <c r="L391" s="87"/>
      <c r="M391" s="87"/>
    </row>
    <row r="392" spans="1:13" s="127" customFormat="1" ht="15.75">
      <c r="E392" s="128"/>
      <c r="F392" s="128"/>
      <c r="G392" s="130"/>
      <c r="I392" s="87"/>
      <c r="J392" s="87"/>
      <c r="K392" s="87"/>
      <c r="L392" s="87"/>
      <c r="M392" s="134"/>
    </row>
    <row r="393" spans="1:13" s="127" customFormat="1" ht="15.75">
      <c r="E393" s="128"/>
      <c r="F393" s="128"/>
      <c r="G393" s="87"/>
      <c r="H393" s="87"/>
      <c r="I393" s="87"/>
      <c r="J393" s="87"/>
      <c r="K393" s="130"/>
      <c r="M393" s="130"/>
    </row>
    <row r="394" spans="1:13" s="127" customFormat="1">
      <c r="F394" s="128"/>
      <c r="G394" s="87"/>
      <c r="H394" s="87"/>
      <c r="I394" s="129"/>
      <c r="K394" s="87"/>
      <c r="L394" s="87"/>
      <c r="M394" s="131"/>
    </row>
    <row r="395" spans="1:13" s="127" customFormat="1">
      <c r="F395" s="128"/>
      <c r="G395" s="87"/>
      <c r="H395" s="87"/>
      <c r="I395" s="129"/>
      <c r="K395" s="87"/>
      <c r="L395" s="87"/>
      <c r="M395" s="131"/>
    </row>
    <row r="396" spans="1:13" s="3" customFormat="1">
      <c r="A396" s="127"/>
      <c r="B396" s="127"/>
      <c r="C396" s="127"/>
      <c r="D396" s="127"/>
      <c r="E396" s="130"/>
      <c r="F396" s="128"/>
      <c r="G396" s="87"/>
      <c r="H396" s="87"/>
      <c r="I396" s="140"/>
      <c r="J396" s="127"/>
      <c r="K396" s="87"/>
      <c r="L396" s="87"/>
      <c r="M396" s="130"/>
    </row>
    <row r="397" spans="1:13" s="3" customFormat="1">
      <c r="A397" s="127"/>
      <c r="B397" s="127"/>
      <c r="C397" s="127"/>
      <c r="D397" s="127"/>
      <c r="E397" s="127"/>
      <c r="F397" s="128"/>
      <c r="G397" s="87"/>
      <c r="H397" s="87"/>
      <c r="J397" s="127"/>
      <c r="K397" s="87"/>
      <c r="L397" s="87"/>
      <c r="M397" s="134"/>
    </row>
    <row r="398" spans="1:13" s="3" customFormat="1">
      <c r="A398" s="127"/>
      <c r="B398" s="127"/>
      <c r="C398" s="127"/>
      <c r="D398" s="127"/>
      <c r="E398" s="128"/>
      <c r="F398" s="128"/>
      <c r="G398" s="87"/>
      <c r="H398" s="87"/>
      <c r="I398" s="129"/>
      <c r="J398" s="127"/>
      <c r="K398" s="87"/>
      <c r="L398" s="87"/>
      <c r="M398" s="130"/>
    </row>
    <row r="399" spans="1:13" s="3" customFormat="1">
      <c r="A399" s="127"/>
      <c r="B399" s="127"/>
      <c r="C399" s="127"/>
      <c r="D399" s="127"/>
      <c r="E399" s="128"/>
      <c r="F399" s="128"/>
      <c r="G399" s="87"/>
      <c r="H399" s="87"/>
      <c r="I399" s="129"/>
      <c r="J399" s="127"/>
      <c r="K399" s="87"/>
      <c r="L399" s="87"/>
      <c r="M399" s="131"/>
    </row>
    <row r="400" spans="1:13" s="3" customFormat="1">
      <c r="A400" s="127"/>
      <c r="B400" s="127"/>
      <c r="C400" s="127"/>
      <c r="D400" s="127"/>
      <c r="E400" s="128"/>
      <c r="F400" s="128"/>
      <c r="G400" s="130"/>
      <c r="H400" s="87"/>
      <c r="I400" s="87"/>
      <c r="J400" s="87"/>
      <c r="K400" s="87"/>
      <c r="L400" s="87"/>
      <c r="M400" s="87"/>
    </row>
    <row r="401" spans="1:13" s="3" customFormat="1">
      <c r="A401" s="138"/>
      <c r="B401" s="138"/>
      <c r="C401" s="138"/>
      <c r="D401" s="138"/>
      <c r="E401" s="138"/>
      <c r="F401" s="138"/>
      <c r="G401" s="138"/>
      <c r="H401" s="138"/>
      <c r="I401" s="138"/>
      <c r="J401" s="138"/>
      <c r="K401" s="138"/>
      <c r="L401" s="138"/>
      <c r="M401" s="138"/>
    </row>
    <row r="402" spans="1:13" s="3" customFormat="1">
      <c r="A402" s="127"/>
      <c r="B402" s="136"/>
      <c r="C402" s="135"/>
      <c r="D402" s="127"/>
      <c r="E402" s="128"/>
      <c r="F402" s="141"/>
      <c r="G402" s="142"/>
      <c r="H402" s="142"/>
      <c r="I402" s="129"/>
      <c r="J402" s="127"/>
      <c r="K402" s="87"/>
      <c r="L402" s="87"/>
      <c r="M402" s="130"/>
    </row>
    <row r="403" spans="1:13" s="3" customFormat="1">
      <c r="A403" s="127"/>
      <c r="B403" s="136"/>
      <c r="C403" s="127"/>
      <c r="D403" s="127"/>
      <c r="E403" s="128"/>
      <c r="F403" s="128"/>
      <c r="G403" s="130"/>
      <c r="H403" s="127"/>
      <c r="I403" s="87"/>
      <c r="J403" s="87"/>
      <c r="K403" s="87"/>
      <c r="L403" s="87"/>
      <c r="M403" s="134"/>
    </row>
    <row r="404" spans="1:13" s="3" customFormat="1">
      <c r="A404" s="127"/>
      <c r="B404" s="127"/>
      <c r="C404" s="127"/>
      <c r="D404" s="127"/>
      <c r="E404" s="133"/>
      <c r="F404" s="128"/>
      <c r="G404" s="87"/>
      <c r="H404" s="87"/>
      <c r="I404" s="87"/>
      <c r="J404" s="87"/>
      <c r="K404" s="130"/>
      <c r="L404" s="127"/>
      <c r="M404" s="130"/>
    </row>
    <row r="405" spans="1:13" s="3" customFormat="1">
      <c r="A405" s="127"/>
      <c r="B405" s="127"/>
      <c r="C405" s="127"/>
      <c r="D405" s="127"/>
      <c r="E405" s="127"/>
      <c r="F405" s="128"/>
      <c r="G405" s="87"/>
      <c r="H405" s="87"/>
      <c r="I405" s="129"/>
      <c r="J405" s="127"/>
      <c r="K405" s="87"/>
      <c r="L405" s="87"/>
      <c r="M405" s="134"/>
    </row>
    <row r="406" spans="1:13" s="3" customFormat="1">
      <c r="A406" s="127"/>
      <c r="B406" s="127"/>
      <c r="C406" s="127"/>
      <c r="D406" s="127"/>
      <c r="E406" s="128"/>
      <c r="F406" s="128"/>
      <c r="G406" s="87"/>
      <c r="H406" s="87"/>
      <c r="I406" s="129"/>
      <c r="J406" s="127"/>
      <c r="K406" s="87"/>
      <c r="L406" s="87"/>
      <c r="M406" s="130"/>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30"/>
      <c r="F409" s="128"/>
      <c r="G409" s="87"/>
      <c r="H409" s="87"/>
      <c r="I409" s="140"/>
      <c r="J409" s="127"/>
      <c r="K409" s="87"/>
      <c r="L409" s="87"/>
      <c r="M409" s="130"/>
    </row>
    <row r="410" spans="1:13" s="3" customFormat="1">
      <c r="A410" s="127"/>
      <c r="B410" s="127"/>
      <c r="C410" s="127"/>
      <c r="D410" s="127"/>
      <c r="E410" s="128"/>
      <c r="F410" s="128"/>
      <c r="G410" s="87"/>
      <c r="H410" s="87"/>
      <c r="I410" s="129"/>
      <c r="J410" s="127"/>
      <c r="K410" s="87"/>
      <c r="L410" s="87"/>
      <c r="M410" s="130"/>
    </row>
    <row r="411" spans="1:13" s="3" customFormat="1">
      <c r="A411" s="127"/>
      <c r="B411" s="127"/>
      <c r="C411" s="127"/>
      <c r="D411" s="127"/>
      <c r="E411" s="133"/>
      <c r="F411" s="128"/>
      <c r="G411" s="87"/>
      <c r="H411" s="87"/>
      <c r="I411" s="129"/>
      <c r="J411" s="127"/>
      <c r="K411" s="87"/>
      <c r="L411" s="87"/>
      <c r="M411" s="130"/>
    </row>
    <row r="412" spans="1:13" s="3" customFormat="1">
      <c r="A412" s="127"/>
      <c r="B412" s="127"/>
      <c r="C412" s="127"/>
      <c r="D412" s="127"/>
      <c r="E412" s="128"/>
      <c r="F412" s="128"/>
      <c r="G412" s="142"/>
      <c r="H412" s="142"/>
      <c r="I412" s="129"/>
      <c r="J412" s="127"/>
      <c r="K412" s="87"/>
      <c r="L412" s="87"/>
      <c r="M412" s="130"/>
    </row>
    <row r="413" spans="1:13" s="3" customFormat="1">
      <c r="A413" s="127"/>
      <c r="B413" s="127"/>
      <c r="C413" s="135"/>
      <c r="D413" s="127"/>
      <c r="E413" s="128"/>
      <c r="F413" s="133"/>
      <c r="G413" s="130"/>
      <c r="H413" s="87"/>
      <c r="I413" s="87"/>
      <c r="J413" s="87"/>
      <c r="K413" s="87"/>
      <c r="L413" s="87"/>
      <c r="M413" s="87"/>
    </row>
    <row r="414" spans="1:13" s="3" customFormat="1">
      <c r="A414" s="127"/>
      <c r="B414" s="127"/>
      <c r="C414" s="127"/>
      <c r="D414" s="127"/>
      <c r="E414" s="128"/>
      <c r="F414" s="128"/>
      <c r="G414" s="130"/>
      <c r="H414" s="127"/>
      <c r="I414" s="87"/>
      <c r="J414" s="87"/>
      <c r="K414" s="87"/>
      <c r="L414" s="87"/>
      <c r="M414" s="130"/>
    </row>
    <row r="415" spans="1:13" s="3" customFormat="1">
      <c r="A415" s="127"/>
      <c r="B415" s="127"/>
      <c r="C415" s="127"/>
      <c r="D415" s="127"/>
      <c r="E415" s="128"/>
      <c r="F415" s="128"/>
      <c r="G415" s="87"/>
      <c r="H415" s="87"/>
      <c r="I415" s="87"/>
      <c r="J415" s="87"/>
      <c r="K415" s="130"/>
      <c r="L415" s="127"/>
      <c r="M415" s="130"/>
    </row>
    <row r="416" spans="1:13" s="3" customFormat="1">
      <c r="A416" s="127"/>
      <c r="B416" s="127"/>
      <c r="C416" s="127"/>
      <c r="D416" s="127"/>
      <c r="E416" s="132"/>
      <c r="F416" s="133"/>
      <c r="G416" s="87"/>
      <c r="H416" s="87"/>
      <c r="I416" s="130"/>
      <c r="J416" s="127"/>
      <c r="K416" s="87"/>
      <c r="L416" s="87"/>
      <c r="M416" s="130"/>
    </row>
    <row r="417" spans="1:13" s="3" customFormat="1">
      <c r="A417" s="127"/>
      <c r="B417" s="127"/>
      <c r="C417" s="127"/>
      <c r="D417" s="127"/>
      <c r="E417" s="128"/>
      <c r="F417" s="128"/>
      <c r="G417" s="130"/>
      <c r="H417" s="87"/>
      <c r="I417" s="130"/>
      <c r="J417" s="127"/>
      <c r="K417" s="87"/>
      <c r="L417" s="87"/>
      <c r="M417" s="130"/>
    </row>
    <row r="418" spans="1:13" s="3" customFormat="1">
      <c r="A418" s="127"/>
      <c r="B418" s="127"/>
      <c r="C418" s="127"/>
      <c r="D418" s="127"/>
      <c r="E418" s="128"/>
      <c r="F418" s="128"/>
      <c r="G418" s="130"/>
      <c r="H418" s="87"/>
      <c r="I418" s="87"/>
      <c r="J418" s="87"/>
      <c r="K418" s="87"/>
      <c r="L418" s="87"/>
      <c r="M418" s="87"/>
    </row>
    <row r="419" spans="1:13" s="3" customFormat="1">
      <c r="A419" s="127"/>
      <c r="B419" s="137"/>
      <c r="C419" s="135"/>
      <c r="D419" s="127"/>
      <c r="E419" s="128"/>
      <c r="F419" s="128"/>
      <c r="G419" s="130"/>
      <c r="H419" s="127"/>
      <c r="I419" s="87"/>
      <c r="J419" s="127"/>
      <c r="K419" s="87"/>
      <c r="L419" s="127"/>
      <c r="M419" s="131"/>
    </row>
    <row r="420" spans="1:13" s="3" customFormat="1">
      <c r="A420" s="127"/>
      <c r="B420" s="127"/>
      <c r="C420" s="127"/>
      <c r="D420" s="127"/>
      <c r="E420" s="128"/>
      <c r="F420" s="128"/>
      <c r="G420" s="130"/>
      <c r="H420" s="87"/>
      <c r="I420" s="87"/>
      <c r="J420" s="87"/>
      <c r="K420" s="87"/>
      <c r="L420" s="87"/>
      <c r="M420" s="87"/>
    </row>
    <row r="421" spans="1:13" s="3" customFormat="1">
      <c r="A421" s="127"/>
      <c r="B421" s="127"/>
      <c r="C421" s="127"/>
      <c r="D421" s="127"/>
      <c r="E421" s="128"/>
      <c r="F421" s="128"/>
      <c r="G421" s="130"/>
      <c r="H421" s="139"/>
      <c r="I421" s="87"/>
      <c r="J421" s="139"/>
      <c r="K421" s="87"/>
      <c r="L421" s="139"/>
      <c r="M421" s="139"/>
    </row>
    <row r="422" spans="1:13" s="3" customFormat="1">
      <c r="A422" s="127"/>
      <c r="B422" s="127"/>
      <c r="C422" s="127"/>
      <c r="D422" s="127"/>
      <c r="E422" s="128"/>
      <c r="F422" s="128"/>
      <c r="G422" s="130"/>
      <c r="H422" s="87"/>
      <c r="I422" s="87"/>
      <c r="J422" s="87"/>
      <c r="K422" s="87"/>
      <c r="L422" s="87"/>
      <c r="M422" s="87"/>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37"/>
      <c r="C425" s="127"/>
      <c r="D425" s="127"/>
      <c r="E425" s="128"/>
      <c r="F425" s="128"/>
      <c r="G425" s="130"/>
      <c r="H425" s="127"/>
      <c r="I425" s="87"/>
      <c r="J425" s="127"/>
      <c r="K425" s="87"/>
      <c r="L425" s="127"/>
      <c r="M425" s="131"/>
    </row>
    <row r="426" spans="1:13" s="3" customFormat="1">
      <c r="A426" s="127"/>
      <c r="B426" s="127"/>
      <c r="C426" s="127"/>
      <c r="D426" s="127"/>
      <c r="E426" s="128"/>
      <c r="F426" s="128"/>
      <c r="G426" s="130"/>
      <c r="H426" s="87"/>
      <c r="I426" s="87"/>
      <c r="J426" s="87"/>
      <c r="K426" s="87"/>
      <c r="L426" s="87"/>
      <c r="M426" s="87"/>
    </row>
    <row r="427" spans="1:13" s="3" customFormat="1">
      <c r="A427" s="127"/>
      <c r="B427" s="137"/>
      <c r="C427" s="127"/>
      <c r="D427" s="127"/>
      <c r="E427" s="128"/>
      <c r="F427" s="128"/>
      <c r="G427" s="130"/>
      <c r="H427" s="127"/>
      <c r="I427" s="87"/>
      <c r="J427" s="127"/>
      <c r="K427" s="87"/>
      <c r="L427" s="127"/>
      <c r="M427" s="131"/>
    </row>
    <row r="428" spans="1:13" s="3" customFormat="1">
      <c r="A428" s="127"/>
      <c r="B428" s="127"/>
      <c r="C428" s="127"/>
      <c r="D428" s="127"/>
      <c r="E428" s="128"/>
      <c r="F428" s="128"/>
      <c r="G428" s="130"/>
      <c r="H428" s="87"/>
      <c r="I428" s="87"/>
      <c r="J428" s="87"/>
      <c r="K428" s="87"/>
      <c r="L428" s="87"/>
      <c r="M428" s="87"/>
    </row>
    <row r="429" spans="1:13" s="3" customFormat="1">
      <c r="A429" s="127"/>
      <c r="B429" s="137"/>
      <c r="C429" s="127"/>
      <c r="D429" s="127"/>
      <c r="E429" s="128"/>
      <c r="F429" s="128"/>
      <c r="G429" s="130"/>
      <c r="H429" s="127"/>
      <c r="I429" s="143"/>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37"/>
      <c r="C431" s="127"/>
      <c r="D431" s="127"/>
      <c r="E431" s="128"/>
      <c r="F431" s="128"/>
      <c r="G431" s="130"/>
      <c r="H431" s="127"/>
      <c r="I431" s="87"/>
      <c r="J431" s="127"/>
      <c r="K431" s="87"/>
      <c r="L431" s="127"/>
      <c r="M431" s="131"/>
    </row>
    <row r="432" spans="1:13" s="3" customFormat="1">
      <c r="A432" s="127"/>
      <c r="B432" s="127"/>
      <c r="C432" s="127"/>
      <c r="D432" s="127"/>
      <c r="E432" s="128"/>
      <c r="F432" s="128"/>
      <c r="G432" s="130"/>
      <c r="H432" s="87"/>
      <c r="I432" s="87"/>
      <c r="J432" s="87"/>
      <c r="K432" s="87"/>
      <c r="L432" s="87"/>
      <c r="M432" s="87"/>
    </row>
    <row r="433" spans="1:13" s="3" customFormat="1">
      <c r="A433" s="127"/>
      <c r="B433" s="137"/>
      <c r="C433" s="127"/>
      <c r="D433" s="127"/>
      <c r="E433" s="128"/>
      <c r="F433" s="128"/>
      <c r="G433" s="130"/>
      <c r="H433" s="127"/>
      <c r="I433" s="87"/>
      <c r="J433" s="127"/>
      <c r="K433" s="87"/>
      <c r="L433" s="127"/>
      <c r="M433" s="131"/>
    </row>
    <row r="434" spans="1:13" s="3" customFormat="1">
      <c r="A434" s="127"/>
      <c r="B434" s="127"/>
      <c r="C434" s="127"/>
      <c r="D434" s="127"/>
      <c r="E434" s="128"/>
      <c r="F434" s="128"/>
      <c r="G434" s="130"/>
      <c r="H434" s="87"/>
      <c r="I434" s="87"/>
      <c r="J434" s="87"/>
      <c r="K434" s="87"/>
      <c r="L434" s="87"/>
      <c r="M434" s="87"/>
    </row>
    <row r="435" spans="1:13" s="3" customFormat="1">
      <c r="A435" s="138"/>
      <c r="B435" s="138"/>
      <c r="C435" s="138"/>
      <c r="D435" s="138"/>
      <c r="E435" s="138"/>
      <c r="F435" s="138"/>
      <c r="G435" s="138"/>
      <c r="H435" s="138"/>
      <c r="I435" s="138"/>
      <c r="J435" s="138"/>
      <c r="K435" s="138"/>
      <c r="L435" s="138"/>
      <c r="M435" s="138"/>
    </row>
    <row r="436" spans="1:13" s="3" customFormat="1">
      <c r="A436" s="127"/>
      <c r="B436" s="137"/>
      <c r="C436" s="127"/>
      <c r="D436" s="127"/>
      <c r="E436" s="128"/>
      <c r="F436" s="128"/>
      <c r="G436" s="130"/>
      <c r="H436" s="127"/>
      <c r="I436" s="87"/>
      <c r="J436" s="127"/>
      <c r="K436" s="87"/>
      <c r="L436" s="127"/>
      <c r="M436" s="131"/>
    </row>
    <row r="437" spans="1:13" s="3" customFormat="1">
      <c r="A437" s="127"/>
      <c r="B437" s="127"/>
      <c r="C437" s="127"/>
      <c r="D437" s="127"/>
      <c r="E437" s="128"/>
      <c r="F437" s="128"/>
      <c r="G437" s="130"/>
      <c r="H437" s="87"/>
      <c r="I437" s="87"/>
      <c r="J437" s="87"/>
      <c r="K437" s="87"/>
      <c r="L437" s="87"/>
      <c r="M437" s="87"/>
    </row>
    <row r="438" spans="1:13" s="3" customFormat="1">
      <c r="A438" s="127"/>
      <c r="B438" s="137"/>
      <c r="C438" s="127"/>
      <c r="D438" s="127"/>
      <c r="E438" s="128"/>
      <c r="F438" s="128"/>
      <c r="G438" s="130"/>
      <c r="H438" s="127"/>
      <c r="I438" s="87"/>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87"/>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87"/>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27"/>
      <c r="B444" s="137"/>
      <c r="C444" s="127"/>
      <c r="D444" s="127"/>
      <c r="E444" s="128"/>
      <c r="F444" s="128"/>
      <c r="G444" s="130"/>
      <c r="H444" s="127"/>
      <c r="I444" s="87"/>
      <c r="J444" s="127"/>
      <c r="K444" s="87"/>
      <c r="L444" s="127"/>
      <c r="M444" s="131"/>
    </row>
    <row r="445" spans="1:13" s="3" customFormat="1">
      <c r="A445" s="127"/>
      <c r="B445" s="127"/>
      <c r="C445" s="127"/>
      <c r="D445" s="127"/>
      <c r="E445" s="128"/>
      <c r="F445" s="128"/>
      <c r="G445" s="130"/>
      <c r="H445" s="87"/>
      <c r="I445" s="87"/>
      <c r="J445" s="87"/>
      <c r="K445" s="87"/>
      <c r="L445" s="87"/>
      <c r="M445" s="87"/>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31"/>
      <c r="I448" s="130"/>
      <c r="J448" s="127"/>
      <c r="K448" s="87"/>
      <c r="L448" s="87"/>
      <c r="M448" s="134"/>
    </row>
    <row r="449" spans="1:13" s="3" customFormat="1">
      <c r="A449" s="127"/>
      <c r="B449" s="127"/>
      <c r="C449" s="127"/>
      <c r="D449" s="127"/>
      <c r="E449" s="128"/>
      <c r="F449" s="128"/>
      <c r="G449" s="130"/>
      <c r="H449" s="87"/>
      <c r="I449" s="87"/>
      <c r="J449" s="87"/>
      <c r="K449" s="87"/>
      <c r="L449" s="87"/>
      <c r="M449" s="87"/>
    </row>
    <row r="450" spans="1:13" s="3" customFormat="1">
      <c r="A450" s="127"/>
      <c r="B450" s="137"/>
      <c r="C450" s="135"/>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38"/>
      <c r="B452" s="138"/>
      <c r="C452" s="138"/>
      <c r="D452" s="138"/>
      <c r="E452" s="138"/>
      <c r="F452" s="138"/>
      <c r="G452" s="138"/>
      <c r="H452" s="138"/>
      <c r="I452" s="138"/>
      <c r="J452" s="138"/>
      <c r="K452" s="138"/>
      <c r="L452" s="138"/>
      <c r="M452" s="138"/>
    </row>
    <row r="453" spans="1:13" s="3" customFormat="1">
      <c r="A453" s="127"/>
      <c r="B453" s="137"/>
      <c r="C453" s="135"/>
      <c r="D453" s="127"/>
      <c r="E453" s="128"/>
      <c r="F453" s="128"/>
      <c r="G453" s="130"/>
      <c r="H453" s="127"/>
      <c r="I453" s="87"/>
      <c r="J453" s="127"/>
      <c r="K453" s="87"/>
      <c r="L453" s="127"/>
      <c r="M453" s="131"/>
    </row>
    <row r="454" spans="1:13" s="3" customFormat="1">
      <c r="A454" s="127"/>
      <c r="B454" s="127"/>
      <c r="C454" s="127"/>
      <c r="D454" s="127"/>
      <c r="E454" s="128"/>
      <c r="F454" s="128"/>
      <c r="G454" s="130"/>
      <c r="H454" s="87"/>
      <c r="I454" s="87"/>
      <c r="J454" s="87"/>
      <c r="K454" s="87"/>
      <c r="L454" s="87"/>
      <c r="M454" s="87"/>
    </row>
    <row r="455" spans="1:13" s="3" customFormat="1">
      <c r="A455" s="127"/>
      <c r="B455" s="137"/>
      <c r="C455" s="135"/>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27"/>
      <c r="C457" s="135"/>
      <c r="D457" s="127"/>
      <c r="E457" s="128"/>
      <c r="F457" s="128"/>
      <c r="G457" s="130"/>
      <c r="H457" s="127"/>
      <c r="I457" s="87"/>
      <c r="J457" s="127"/>
      <c r="K457" s="87"/>
      <c r="L457" s="127"/>
      <c r="M457" s="131"/>
    </row>
    <row r="458" spans="1:13" s="3" customFormat="1">
      <c r="A458" s="127"/>
      <c r="B458" s="127"/>
      <c r="C458" s="127"/>
      <c r="D458" s="127"/>
      <c r="E458" s="128"/>
      <c r="F458" s="128"/>
      <c r="G458" s="130"/>
      <c r="H458" s="87"/>
      <c r="I458" s="87"/>
      <c r="J458" s="87"/>
      <c r="K458" s="87"/>
      <c r="L458" s="87"/>
      <c r="M458" s="87"/>
    </row>
    <row r="459" spans="1:13" s="3" customFormat="1">
      <c r="A459" s="127"/>
      <c r="B459" s="137"/>
      <c r="C459" s="135"/>
      <c r="D459" s="127"/>
      <c r="E459" s="128"/>
      <c r="F459" s="128"/>
      <c r="G459" s="130"/>
      <c r="H459" s="127"/>
      <c r="I459" s="87"/>
      <c r="J459" s="127"/>
      <c r="K459" s="87"/>
      <c r="L459" s="127"/>
      <c r="M459" s="131"/>
    </row>
    <row r="460" spans="1:13" s="3" customFormat="1">
      <c r="A460" s="127"/>
      <c r="B460" s="127"/>
      <c r="C460" s="127"/>
      <c r="D460" s="127"/>
      <c r="E460" s="128"/>
      <c r="F460" s="128"/>
      <c r="G460" s="130"/>
      <c r="H460" s="87"/>
      <c r="I460" s="87"/>
      <c r="J460" s="87"/>
      <c r="K460" s="87"/>
      <c r="L460" s="87"/>
      <c r="M460" s="87"/>
    </row>
    <row r="461" spans="1:13" s="3" customFormat="1">
      <c r="A461" s="127"/>
      <c r="B461" s="127"/>
      <c r="C461" s="135"/>
      <c r="D461" s="127"/>
      <c r="E461" s="128"/>
      <c r="F461" s="128"/>
      <c r="G461" s="130"/>
      <c r="H461" s="127"/>
      <c r="I461" s="87"/>
      <c r="J461" s="127"/>
      <c r="K461" s="87"/>
      <c r="L461" s="127"/>
      <c r="M461" s="131"/>
    </row>
    <row r="462" spans="1:13" s="3" customFormat="1">
      <c r="A462" s="127"/>
      <c r="B462" s="127"/>
      <c r="C462" s="127"/>
      <c r="D462" s="127"/>
      <c r="E462" s="128"/>
      <c r="F462" s="128"/>
      <c r="G462" s="130"/>
      <c r="H462" s="87"/>
      <c r="I462" s="87"/>
      <c r="J462" s="87"/>
      <c r="K462" s="87"/>
      <c r="L462" s="87"/>
      <c r="M462" s="87"/>
    </row>
    <row r="463" spans="1:13" s="3" customFormat="1">
      <c r="A463" s="127"/>
      <c r="B463" s="12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2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27"/>
      <c r="C469" s="135"/>
      <c r="D469" s="127"/>
      <c r="E469" s="127"/>
      <c r="F469" s="127"/>
      <c r="G469" s="130"/>
      <c r="H469" s="127"/>
      <c r="I469" s="87"/>
      <c r="J469" s="87"/>
      <c r="K469" s="87"/>
      <c r="L469" s="87"/>
      <c r="M469" s="87"/>
    </row>
    <row r="470" spans="1:13" s="3" customFormat="1">
      <c r="A470" s="127"/>
      <c r="B470" s="127"/>
      <c r="C470" s="127"/>
      <c r="D470" s="127"/>
      <c r="E470" s="128"/>
      <c r="F470" s="128"/>
      <c r="G470" s="130"/>
      <c r="H470" s="127"/>
      <c r="I470" s="87"/>
      <c r="J470" s="87"/>
      <c r="K470" s="87"/>
      <c r="L470" s="87"/>
      <c r="M470" s="131"/>
    </row>
    <row r="471" spans="1:13">
      <c r="A471" s="127"/>
      <c r="B471" s="127"/>
      <c r="C471" s="127"/>
      <c r="D471" s="127"/>
      <c r="E471" s="128"/>
      <c r="F471" s="128"/>
      <c r="G471" s="130"/>
      <c r="H471" s="131"/>
      <c r="I471" s="130"/>
      <c r="J471" s="127"/>
      <c r="K471" s="130"/>
      <c r="L471" s="127"/>
      <c r="M471" s="130"/>
    </row>
    <row r="472" spans="1:13">
      <c r="A472" s="127"/>
      <c r="B472" s="127"/>
      <c r="C472" s="127"/>
      <c r="D472" s="127"/>
      <c r="E472" s="130"/>
      <c r="F472" s="128"/>
      <c r="G472" s="130"/>
      <c r="H472" s="131"/>
      <c r="I472" s="129"/>
      <c r="J472" s="127"/>
      <c r="K472" s="87"/>
      <c r="L472" s="87"/>
      <c r="M472" s="131"/>
    </row>
    <row r="473" spans="1:13">
      <c r="A473" s="127"/>
      <c r="B473" s="127"/>
      <c r="C473" s="127"/>
      <c r="D473" s="127"/>
      <c r="E473" s="128"/>
      <c r="F473" s="128"/>
      <c r="G473" s="130"/>
      <c r="H473" s="3"/>
      <c r="I473" s="129"/>
      <c r="J473" s="127"/>
      <c r="K473" s="87"/>
      <c r="L473" s="87"/>
      <c r="M473" s="131"/>
    </row>
    <row r="474" spans="1:13">
      <c r="A474" s="127"/>
      <c r="B474" s="127"/>
      <c r="C474" s="127"/>
      <c r="D474" s="127"/>
      <c r="E474" s="128"/>
      <c r="F474" s="128"/>
      <c r="G474" s="130"/>
      <c r="H474" s="131"/>
      <c r="I474" s="129"/>
      <c r="J474" s="127"/>
      <c r="K474" s="87"/>
      <c r="L474" s="87"/>
      <c r="M474" s="131"/>
    </row>
    <row r="475" spans="1:13">
      <c r="A475" s="127"/>
      <c r="B475" s="127"/>
      <c r="C475" s="127"/>
      <c r="D475" s="127"/>
      <c r="E475" s="128"/>
      <c r="F475" s="128"/>
      <c r="G475" s="130"/>
      <c r="H475" s="87"/>
      <c r="I475" s="87"/>
      <c r="J475" s="87"/>
      <c r="K475" s="87"/>
      <c r="L475" s="87"/>
      <c r="M475" s="87"/>
    </row>
    <row r="476" spans="1:13">
      <c r="A476" s="127"/>
      <c r="B476" s="127"/>
      <c r="C476" s="135"/>
      <c r="D476" s="127"/>
      <c r="E476" s="127"/>
      <c r="F476" s="127"/>
      <c r="G476" s="130"/>
      <c r="H476" s="127"/>
      <c r="I476" s="87"/>
      <c r="J476" s="87"/>
      <c r="K476" s="87"/>
      <c r="L476" s="87"/>
      <c r="M476" s="87"/>
    </row>
    <row r="477" spans="1:13">
      <c r="A477" s="127"/>
      <c r="B477" s="127"/>
      <c r="C477" s="127"/>
      <c r="D477" s="127"/>
      <c r="E477" s="128"/>
      <c r="F477" s="128"/>
      <c r="G477" s="130"/>
      <c r="H477" s="127"/>
      <c r="I477" s="87"/>
      <c r="J477" s="87"/>
      <c r="K477" s="87"/>
      <c r="L477" s="87"/>
      <c r="M477" s="131"/>
    </row>
    <row r="478" spans="1:13">
      <c r="A478" s="127"/>
      <c r="B478" s="127"/>
      <c r="C478" s="127"/>
      <c r="D478" s="127"/>
      <c r="E478" s="133"/>
      <c r="F478" s="128"/>
      <c r="G478" s="130"/>
      <c r="H478" s="131"/>
      <c r="I478" s="130"/>
      <c r="J478" s="127"/>
      <c r="K478" s="130"/>
      <c r="L478" s="127"/>
      <c r="M478" s="130"/>
    </row>
    <row r="479" spans="1:13">
      <c r="A479" s="127"/>
      <c r="B479" s="127"/>
      <c r="C479" s="127"/>
      <c r="D479" s="127"/>
      <c r="E479" s="130"/>
      <c r="F479" s="128"/>
      <c r="G479" s="130"/>
      <c r="H479" s="131"/>
      <c r="I479" s="129"/>
      <c r="J479" s="127"/>
      <c r="K479" s="87"/>
      <c r="L479" s="87"/>
      <c r="M479" s="131"/>
    </row>
    <row r="480" spans="1:13">
      <c r="A480" s="127"/>
      <c r="B480" s="127"/>
      <c r="C480" s="127"/>
      <c r="D480" s="127"/>
      <c r="E480" s="133"/>
      <c r="F480" s="128"/>
      <c r="G480" s="130"/>
      <c r="H480" s="131"/>
      <c r="I480" s="129"/>
      <c r="J480" s="127"/>
      <c r="K480" s="87"/>
      <c r="L480" s="87"/>
      <c r="M480" s="131"/>
    </row>
    <row r="481" spans="1:13">
      <c r="A481" s="127"/>
      <c r="B481" s="127"/>
      <c r="C481" s="127"/>
      <c r="D481" s="127"/>
      <c r="E481" s="128"/>
      <c r="F481" s="128"/>
      <c r="G481" s="130"/>
      <c r="H481" s="87"/>
      <c r="I481" s="87"/>
      <c r="J481" s="87"/>
      <c r="K481" s="87"/>
      <c r="L481" s="87"/>
      <c r="M481" s="87"/>
    </row>
    <row r="482" spans="1:13">
      <c r="A482" s="138"/>
      <c r="B482" s="138"/>
      <c r="C482" s="138"/>
      <c r="D482" s="138"/>
      <c r="E482" s="138"/>
      <c r="F482" s="138"/>
      <c r="G482" s="138"/>
      <c r="H482" s="138"/>
      <c r="I482" s="138"/>
      <c r="J482" s="138"/>
      <c r="K482" s="138"/>
      <c r="L482" s="138"/>
      <c r="M482" s="138"/>
    </row>
    <row r="483" spans="1:13">
      <c r="A483" s="127"/>
      <c r="B483" s="127"/>
      <c r="C483" s="135"/>
      <c r="D483" s="127"/>
      <c r="E483" s="127"/>
      <c r="F483" s="127"/>
      <c r="G483" s="130"/>
      <c r="H483" s="127"/>
      <c r="I483" s="87"/>
      <c r="J483" s="87"/>
      <c r="K483" s="87"/>
      <c r="L483" s="87"/>
      <c r="M483" s="87"/>
    </row>
    <row r="484" spans="1:13">
      <c r="A484" s="127"/>
      <c r="B484" s="127"/>
      <c r="C484" s="127"/>
      <c r="D484" s="127"/>
      <c r="E484" s="128"/>
      <c r="F484" s="128"/>
      <c r="G484" s="130"/>
      <c r="H484" s="127"/>
      <c r="I484" s="87"/>
      <c r="J484" s="87"/>
      <c r="K484" s="87"/>
      <c r="L484" s="87"/>
      <c r="M484" s="131"/>
    </row>
    <row r="485" spans="1:13">
      <c r="A485" s="127"/>
      <c r="B485" s="127"/>
      <c r="C485" s="127"/>
      <c r="D485" s="127"/>
      <c r="E485" s="133"/>
      <c r="F485" s="128"/>
      <c r="G485" s="130"/>
      <c r="H485" s="131"/>
      <c r="I485" s="130"/>
      <c r="J485" s="127"/>
      <c r="K485" s="130"/>
      <c r="L485" s="127"/>
      <c r="M485" s="130"/>
    </row>
    <row r="486" spans="1:13">
      <c r="A486" s="127"/>
      <c r="B486" s="127"/>
      <c r="C486" s="127"/>
      <c r="D486" s="127"/>
      <c r="E486" s="130"/>
      <c r="F486" s="128"/>
      <c r="G486" s="130"/>
      <c r="H486" s="131"/>
      <c r="I486" s="129"/>
      <c r="J486" s="127"/>
      <c r="K486" s="87"/>
      <c r="L486" s="87"/>
      <c r="M486" s="131"/>
    </row>
    <row r="487" spans="1:13">
      <c r="A487" s="127"/>
      <c r="B487" s="127"/>
      <c r="C487" s="127"/>
      <c r="D487" s="127"/>
      <c r="E487" s="133"/>
      <c r="F487" s="128"/>
      <c r="G487" s="130"/>
      <c r="H487" s="131"/>
      <c r="I487" s="129"/>
      <c r="J487" s="127"/>
      <c r="K487" s="87"/>
      <c r="L487" s="87"/>
      <c r="M487" s="131"/>
    </row>
    <row r="488" spans="1:13">
      <c r="A488" s="127"/>
      <c r="B488" s="127"/>
      <c r="C488" s="127"/>
      <c r="D488" s="127"/>
      <c r="E488" s="128"/>
      <c r="F488" s="128"/>
      <c r="G488" s="130"/>
      <c r="H488" s="87"/>
      <c r="I488" s="87"/>
      <c r="J488" s="87"/>
      <c r="K488" s="87"/>
      <c r="L488" s="87"/>
      <c r="M488" s="87"/>
    </row>
    <row r="489" spans="1:13">
      <c r="A489" s="127"/>
      <c r="B489" s="127"/>
      <c r="C489" s="135"/>
      <c r="D489" s="127"/>
      <c r="E489" s="127"/>
      <c r="F489" s="127"/>
      <c r="G489" s="130"/>
      <c r="H489" s="127"/>
      <c r="I489" s="87"/>
      <c r="J489" s="87"/>
      <c r="K489" s="87"/>
      <c r="L489" s="87"/>
      <c r="M489" s="87"/>
    </row>
    <row r="490" spans="1:13">
      <c r="A490" s="127"/>
      <c r="B490" s="127"/>
      <c r="C490" s="127"/>
      <c r="D490" s="127"/>
      <c r="E490" s="128"/>
      <c r="F490" s="128"/>
      <c r="G490" s="130"/>
      <c r="H490" s="127"/>
      <c r="I490" s="87"/>
      <c r="J490" s="87"/>
      <c r="K490" s="87"/>
      <c r="L490" s="87"/>
      <c r="M490" s="131"/>
    </row>
    <row r="491" spans="1:13">
      <c r="A491" s="127"/>
      <c r="B491" s="127"/>
      <c r="C491" s="127"/>
      <c r="D491" s="127"/>
      <c r="E491" s="133"/>
      <c r="F491" s="128"/>
      <c r="G491" s="130"/>
      <c r="H491" s="131"/>
      <c r="I491" s="130"/>
      <c r="J491" s="127"/>
      <c r="K491" s="130"/>
      <c r="L491" s="127"/>
      <c r="M491" s="130"/>
    </row>
    <row r="492" spans="1:13">
      <c r="A492" s="127"/>
      <c r="B492" s="127"/>
      <c r="C492" s="127"/>
      <c r="D492" s="127"/>
      <c r="E492" s="130"/>
      <c r="F492" s="128"/>
      <c r="G492" s="130"/>
      <c r="H492" s="131"/>
      <c r="I492" s="129"/>
      <c r="J492" s="127"/>
      <c r="K492" s="87"/>
      <c r="L492" s="87"/>
      <c r="M492" s="131"/>
    </row>
    <row r="493" spans="1:13">
      <c r="A493" s="127"/>
      <c r="B493" s="127"/>
      <c r="C493" s="127"/>
      <c r="D493" s="127"/>
      <c r="E493" s="133"/>
      <c r="F493" s="128"/>
      <c r="G493" s="130"/>
      <c r="H493" s="131"/>
      <c r="I493" s="129"/>
      <c r="J493" s="127"/>
      <c r="K493" s="87"/>
      <c r="L493" s="87"/>
      <c r="M493" s="131"/>
    </row>
    <row r="494" spans="1:13">
      <c r="A494" s="127"/>
      <c r="B494" s="127"/>
      <c r="C494" s="127"/>
      <c r="D494" s="127"/>
      <c r="E494" s="128"/>
      <c r="F494" s="128"/>
      <c r="G494" s="130"/>
      <c r="H494" s="87"/>
      <c r="I494" s="87"/>
      <c r="J494" s="87"/>
      <c r="K494" s="87"/>
      <c r="L494" s="87"/>
      <c r="M494" s="87"/>
    </row>
    <row r="495" spans="1:13">
      <c r="A495" s="127"/>
      <c r="B495" s="127"/>
      <c r="C495" s="135"/>
      <c r="D495" s="127"/>
      <c r="E495" s="127"/>
      <c r="F495" s="127"/>
      <c r="G495" s="130"/>
      <c r="H495" s="127"/>
      <c r="I495" s="87"/>
      <c r="J495" s="87"/>
      <c r="K495" s="87"/>
      <c r="L495" s="87"/>
      <c r="M495" s="87"/>
    </row>
    <row r="496" spans="1:13">
      <c r="A496" s="127"/>
      <c r="B496" s="127"/>
      <c r="C496" s="127"/>
      <c r="D496" s="127"/>
      <c r="E496" s="128"/>
      <c r="F496" s="128"/>
      <c r="G496" s="130"/>
      <c r="H496" s="127"/>
      <c r="I496" s="87"/>
      <c r="J496" s="87"/>
      <c r="K496" s="87"/>
      <c r="L496" s="87"/>
      <c r="M496" s="131"/>
    </row>
    <row r="497" spans="1:13">
      <c r="A497" s="127"/>
      <c r="B497" s="127"/>
      <c r="C497" s="127"/>
      <c r="D497" s="127"/>
      <c r="E497" s="133"/>
      <c r="F497" s="128"/>
      <c r="G497" s="130"/>
      <c r="H497" s="131"/>
      <c r="I497" s="130"/>
      <c r="J497" s="127"/>
      <c r="K497" s="130"/>
      <c r="L497" s="127"/>
      <c r="M497" s="130"/>
    </row>
    <row r="498" spans="1:13">
      <c r="A498" s="127"/>
      <c r="B498" s="127"/>
      <c r="C498" s="127"/>
      <c r="D498" s="127"/>
      <c r="E498" s="130"/>
      <c r="F498" s="128"/>
      <c r="G498" s="130"/>
      <c r="H498" s="131"/>
      <c r="I498" s="129"/>
      <c r="J498" s="127"/>
      <c r="K498" s="87"/>
      <c r="L498" s="87"/>
      <c r="M498" s="131"/>
    </row>
    <row r="499" spans="1:13">
      <c r="A499" s="127"/>
      <c r="B499" s="127"/>
      <c r="C499" s="127"/>
      <c r="D499" s="127"/>
      <c r="E499" s="133"/>
      <c r="F499" s="128"/>
      <c r="G499" s="130"/>
      <c r="H499" s="131"/>
      <c r="I499" s="129"/>
      <c r="J499" s="127"/>
      <c r="K499" s="87"/>
      <c r="L499" s="87"/>
      <c r="M499" s="131"/>
    </row>
    <row r="500" spans="1:13">
      <c r="A500" s="127"/>
      <c r="B500" s="127"/>
      <c r="C500" s="127"/>
      <c r="D500" s="127"/>
      <c r="E500" s="128"/>
      <c r="F500" s="128"/>
      <c r="G500" s="130"/>
      <c r="H500" s="87"/>
      <c r="I500" s="87"/>
      <c r="J500" s="87"/>
      <c r="K500" s="87"/>
      <c r="L500" s="87"/>
      <c r="M500" s="87"/>
    </row>
    <row r="501" spans="1:13">
      <c r="A501" s="127"/>
      <c r="B501" s="127"/>
      <c r="C501" s="135"/>
      <c r="D501" s="127"/>
      <c r="E501" s="127"/>
      <c r="F501" s="127"/>
      <c r="G501" s="130"/>
      <c r="H501" s="127"/>
      <c r="I501" s="87"/>
      <c r="J501" s="87"/>
      <c r="K501" s="87"/>
      <c r="L501" s="87"/>
      <c r="M501" s="87"/>
    </row>
    <row r="502" spans="1:13">
      <c r="A502" s="127"/>
      <c r="B502" s="127"/>
      <c r="C502" s="127"/>
      <c r="D502" s="127"/>
      <c r="E502" s="128"/>
      <c r="F502" s="128"/>
      <c r="G502" s="130"/>
      <c r="H502" s="127"/>
      <c r="I502" s="87"/>
      <c r="J502" s="87"/>
      <c r="K502" s="87"/>
      <c r="L502" s="87"/>
      <c r="M502" s="131"/>
    </row>
    <row r="503" spans="1:13">
      <c r="A503" s="127"/>
      <c r="B503" s="127"/>
      <c r="C503" s="127"/>
      <c r="D503" s="127"/>
      <c r="E503" s="133"/>
      <c r="F503" s="128"/>
      <c r="G503" s="130"/>
      <c r="H503" s="131"/>
      <c r="I503" s="130"/>
      <c r="J503" s="127"/>
      <c r="K503" s="130"/>
      <c r="L503" s="127"/>
      <c r="M503" s="130"/>
    </row>
    <row r="504" spans="1:13">
      <c r="A504" s="127"/>
      <c r="B504" s="127"/>
      <c r="C504" s="127"/>
      <c r="D504" s="127"/>
      <c r="E504" s="130"/>
      <c r="F504" s="128"/>
      <c r="G504" s="130"/>
      <c r="H504" s="131"/>
      <c r="I504" s="129"/>
      <c r="J504" s="127"/>
      <c r="K504" s="87"/>
      <c r="L504" s="87"/>
      <c r="M504" s="131"/>
    </row>
    <row r="505" spans="1:13">
      <c r="A505" s="127"/>
      <c r="B505" s="127"/>
      <c r="C505" s="127"/>
      <c r="D505" s="127"/>
      <c r="E505" s="133"/>
      <c r="F505" s="128"/>
      <c r="G505" s="130"/>
      <c r="H505" s="131"/>
      <c r="I505" s="129"/>
      <c r="J505" s="127"/>
      <c r="K505" s="87"/>
      <c r="L505" s="87"/>
      <c r="M505" s="131"/>
    </row>
    <row r="506" spans="1:13">
      <c r="A506" s="127"/>
      <c r="B506" s="127"/>
      <c r="C506" s="127"/>
      <c r="D506" s="127"/>
      <c r="E506" s="128"/>
      <c r="F506" s="128"/>
      <c r="G506" s="130"/>
      <c r="H506" s="87"/>
      <c r="I506" s="87"/>
      <c r="J506" s="87"/>
      <c r="K506" s="87"/>
      <c r="L506" s="87"/>
      <c r="M506" s="87"/>
    </row>
    <row r="507" spans="1:13">
      <c r="A507" s="127"/>
      <c r="B507" s="127"/>
      <c r="C507" s="135"/>
      <c r="D507" s="127"/>
      <c r="E507" s="127"/>
      <c r="F507" s="127"/>
      <c r="G507" s="130"/>
      <c r="H507" s="127"/>
      <c r="I507" s="87"/>
      <c r="J507" s="87"/>
      <c r="K507" s="87"/>
      <c r="L507" s="87"/>
      <c r="M507" s="87"/>
    </row>
    <row r="508" spans="1:13">
      <c r="A508" s="127"/>
      <c r="B508" s="127"/>
      <c r="C508" s="127"/>
      <c r="D508" s="127"/>
      <c r="E508" s="128"/>
      <c r="F508" s="128"/>
      <c r="G508" s="130"/>
      <c r="H508" s="127"/>
      <c r="I508" s="87"/>
      <c r="J508" s="87"/>
      <c r="K508" s="87"/>
      <c r="L508" s="87"/>
      <c r="M508" s="131"/>
    </row>
    <row r="509" spans="1:13">
      <c r="A509" s="127"/>
      <c r="B509" s="127"/>
      <c r="C509" s="127"/>
      <c r="D509" s="127"/>
      <c r="E509" s="133"/>
      <c r="F509" s="128"/>
      <c r="G509" s="130"/>
      <c r="H509" s="131"/>
      <c r="I509" s="130"/>
      <c r="J509" s="127"/>
      <c r="K509" s="130"/>
      <c r="L509" s="127"/>
      <c r="M509" s="130"/>
    </row>
    <row r="510" spans="1:13">
      <c r="A510" s="127"/>
      <c r="B510" s="127"/>
      <c r="C510" s="127"/>
      <c r="D510" s="127"/>
      <c r="E510" s="130"/>
      <c r="F510" s="128"/>
      <c r="G510" s="130"/>
      <c r="H510" s="131"/>
      <c r="I510" s="129"/>
      <c r="J510" s="127"/>
      <c r="K510" s="87"/>
      <c r="L510" s="87"/>
      <c r="M510" s="131"/>
    </row>
    <row r="511" spans="1:13">
      <c r="A511" s="127"/>
      <c r="B511" s="127"/>
      <c r="C511" s="127"/>
      <c r="D511" s="127"/>
      <c r="E511" s="133"/>
      <c r="F511" s="128"/>
      <c r="G511" s="130"/>
      <c r="H511" s="131"/>
      <c r="I511" s="129"/>
      <c r="J511" s="127"/>
      <c r="K511" s="87"/>
      <c r="L511" s="87"/>
      <c r="M511" s="131"/>
    </row>
    <row r="512" spans="1:13">
      <c r="A512" s="127"/>
      <c r="B512" s="127"/>
      <c r="C512" s="127"/>
      <c r="D512" s="127"/>
      <c r="E512" s="128"/>
      <c r="F512" s="128"/>
      <c r="G512" s="130"/>
      <c r="H512" s="87"/>
      <c r="I512" s="87"/>
      <c r="J512" s="87"/>
      <c r="K512" s="87"/>
      <c r="L512" s="87"/>
      <c r="M512" s="87"/>
    </row>
    <row r="513" spans="1:13">
      <c r="A513" s="127"/>
      <c r="B513" s="127"/>
      <c r="C513" s="127"/>
      <c r="D513" s="127"/>
      <c r="E513" s="127"/>
      <c r="F513" s="127"/>
      <c r="G513" s="130"/>
      <c r="H513" s="127"/>
      <c r="I513" s="87"/>
      <c r="J513" s="87"/>
      <c r="K513" s="87"/>
      <c r="L513" s="87"/>
      <c r="M513" s="87"/>
    </row>
    <row r="514" spans="1:13">
      <c r="A514" s="127"/>
      <c r="B514" s="127"/>
      <c r="C514" s="127"/>
      <c r="D514" s="127"/>
      <c r="E514" s="128"/>
      <c r="F514" s="128"/>
      <c r="G514" s="130"/>
      <c r="H514" s="127"/>
      <c r="I514" s="87"/>
      <c r="J514" s="87"/>
      <c r="K514" s="87"/>
      <c r="L514" s="87"/>
      <c r="M514" s="131"/>
    </row>
    <row r="515" spans="1:13">
      <c r="A515" s="127"/>
      <c r="B515" s="127"/>
      <c r="C515" s="127"/>
      <c r="D515" s="127"/>
      <c r="E515" s="133"/>
      <c r="F515" s="128"/>
      <c r="G515" s="130"/>
      <c r="H515" s="131"/>
      <c r="I515" s="130"/>
      <c r="J515" s="127"/>
      <c r="K515" s="130"/>
      <c r="L515" s="127"/>
      <c r="M515" s="130"/>
    </row>
    <row r="516" spans="1:13">
      <c r="A516" s="138"/>
      <c r="B516" s="138"/>
      <c r="C516" s="138"/>
      <c r="D516" s="138"/>
      <c r="E516" s="138"/>
      <c r="F516" s="138"/>
      <c r="G516" s="138"/>
      <c r="H516" s="138"/>
      <c r="I516" s="138"/>
      <c r="J516" s="138"/>
      <c r="K516" s="138"/>
      <c r="L516" s="138"/>
      <c r="M516" s="138"/>
    </row>
    <row r="517" spans="1:13">
      <c r="A517" s="127"/>
      <c r="B517" s="127"/>
      <c r="C517" s="127"/>
      <c r="D517" s="127"/>
      <c r="E517" s="130"/>
      <c r="F517" s="128"/>
      <c r="G517" s="130"/>
      <c r="H517" s="131"/>
      <c r="I517" s="129"/>
      <c r="J517" s="127"/>
      <c r="K517" s="87"/>
      <c r="L517" s="87"/>
      <c r="M517" s="131"/>
    </row>
    <row r="518" spans="1:13">
      <c r="A518" s="127"/>
      <c r="B518" s="127"/>
      <c r="C518" s="127"/>
      <c r="D518" s="127"/>
      <c r="E518" s="128"/>
      <c r="F518" s="128"/>
      <c r="G518" s="130"/>
      <c r="H518" s="131"/>
      <c r="I518" s="129"/>
      <c r="J518" s="127"/>
      <c r="K518" s="87"/>
      <c r="L518" s="87"/>
      <c r="M518" s="131"/>
    </row>
    <row r="519" spans="1:13">
      <c r="A519" s="127"/>
      <c r="B519" s="127"/>
      <c r="C519" s="127"/>
      <c r="D519" s="127"/>
      <c r="E519" s="133"/>
      <c r="F519" s="128"/>
      <c r="G519" s="130"/>
      <c r="H519" s="131"/>
      <c r="I519" s="129"/>
      <c r="J519" s="127"/>
      <c r="K519" s="87"/>
      <c r="L519" s="87"/>
      <c r="M519" s="131"/>
    </row>
    <row r="520" spans="1:13">
      <c r="A520" s="127"/>
      <c r="B520" s="127"/>
      <c r="C520" s="127"/>
      <c r="D520" s="127"/>
      <c r="E520" s="128"/>
      <c r="F520" s="128"/>
      <c r="G520" s="130"/>
      <c r="H520" s="87"/>
      <c r="I520" s="87"/>
      <c r="J520" s="87"/>
      <c r="K520" s="87"/>
      <c r="L520" s="87"/>
      <c r="M520" s="87"/>
    </row>
    <row r="521" spans="1:13">
      <c r="A521" s="127"/>
      <c r="B521" s="127"/>
      <c r="C521" s="135"/>
      <c r="D521" s="127"/>
      <c r="E521" s="127"/>
      <c r="F521" s="127"/>
      <c r="G521" s="130"/>
      <c r="H521" s="127"/>
      <c r="I521" s="87"/>
      <c r="J521" s="87"/>
      <c r="K521" s="87"/>
      <c r="L521" s="87"/>
      <c r="M521" s="87"/>
    </row>
    <row r="522" spans="1:13">
      <c r="A522" s="127"/>
      <c r="B522" s="127"/>
      <c r="C522" s="127"/>
      <c r="D522" s="127"/>
      <c r="E522" s="128"/>
      <c r="F522" s="128"/>
      <c r="G522" s="130"/>
      <c r="H522" s="127"/>
      <c r="I522" s="87"/>
      <c r="J522" s="87"/>
      <c r="K522" s="87"/>
      <c r="L522" s="87"/>
      <c r="M522" s="131"/>
    </row>
    <row r="523" spans="1:13">
      <c r="A523" s="127"/>
      <c r="B523" s="127"/>
      <c r="C523" s="127"/>
      <c r="D523" s="127"/>
      <c r="E523" s="133"/>
      <c r="F523" s="128"/>
      <c r="G523" s="130"/>
      <c r="H523" s="131"/>
      <c r="I523" s="130"/>
      <c r="J523" s="127"/>
      <c r="K523" s="130"/>
      <c r="L523" s="127"/>
      <c r="M523" s="130"/>
    </row>
    <row r="524" spans="1:13">
      <c r="A524" s="127"/>
      <c r="B524" s="127"/>
      <c r="C524" s="127"/>
      <c r="D524" s="127"/>
      <c r="E524" s="130"/>
      <c r="F524" s="128"/>
      <c r="G524" s="130"/>
      <c r="H524" s="131"/>
      <c r="I524" s="129"/>
      <c r="J524" s="127"/>
      <c r="K524" s="87"/>
      <c r="L524" s="87"/>
      <c r="M524" s="131"/>
    </row>
    <row r="525" spans="1:13">
      <c r="A525" s="127"/>
      <c r="B525" s="127"/>
      <c r="C525" s="127"/>
      <c r="D525" s="127"/>
      <c r="E525" s="133"/>
      <c r="F525" s="128"/>
      <c r="G525" s="130"/>
      <c r="H525" s="131"/>
      <c r="I525" s="129"/>
      <c r="J525" s="127"/>
      <c r="K525" s="87"/>
      <c r="L525" s="87"/>
      <c r="M525" s="131"/>
    </row>
    <row r="526" spans="1:13">
      <c r="A526" s="127"/>
      <c r="B526" s="127"/>
      <c r="C526" s="127"/>
      <c r="D526" s="127"/>
      <c r="E526" s="128"/>
      <c r="F526" s="128"/>
      <c r="G526" s="130"/>
      <c r="H526" s="87"/>
      <c r="I526" s="87"/>
      <c r="J526" s="87"/>
      <c r="K526" s="87"/>
      <c r="L526" s="87"/>
      <c r="M526" s="87"/>
    </row>
    <row r="527" spans="1:13">
      <c r="A527" s="127"/>
      <c r="B527" s="127"/>
      <c r="C527" s="127"/>
      <c r="D527" s="127"/>
      <c r="E527" s="128"/>
      <c r="F527" s="128"/>
      <c r="G527" s="130"/>
      <c r="H527" s="127"/>
      <c r="I527" s="87"/>
      <c r="J527" s="87"/>
      <c r="K527" s="87"/>
      <c r="L527" s="87"/>
      <c r="M527" s="87"/>
    </row>
    <row r="528" spans="1:13">
      <c r="A528" s="127"/>
      <c r="B528" s="127"/>
      <c r="C528" s="127"/>
      <c r="D528" s="127"/>
      <c r="E528" s="128"/>
      <c r="F528" s="128"/>
      <c r="G528" s="130"/>
      <c r="H528" s="127"/>
      <c r="I528" s="87"/>
      <c r="J528" s="87"/>
      <c r="K528" s="87"/>
      <c r="L528" s="87"/>
      <c r="M528" s="131"/>
    </row>
    <row r="529" spans="1:13">
      <c r="A529" s="127"/>
      <c r="B529" s="127"/>
      <c r="C529" s="127"/>
      <c r="D529" s="127"/>
      <c r="E529" s="128"/>
      <c r="F529" s="128"/>
      <c r="G529" s="130"/>
      <c r="H529" s="131"/>
      <c r="I529" s="129"/>
      <c r="J529" s="127"/>
      <c r="K529" s="87"/>
      <c r="L529" s="87"/>
      <c r="M529" s="131"/>
    </row>
    <row r="530" spans="1:13">
      <c r="A530" s="127"/>
      <c r="B530" s="127"/>
      <c r="C530" s="127"/>
      <c r="D530" s="127"/>
      <c r="E530" s="128"/>
      <c r="F530" s="128"/>
      <c r="G530" s="130"/>
      <c r="H530" s="131"/>
      <c r="I530" s="129"/>
      <c r="J530" s="127"/>
      <c r="K530" s="87"/>
      <c r="L530" s="87"/>
      <c r="M530" s="131"/>
    </row>
    <row r="531" spans="1:13">
      <c r="A531" s="127"/>
      <c r="B531" s="137"/>
      <c r="C531" s="127"/>
      <c r="D531" s="127"/>
      <c r="E531" s="128"/>
      <c r="F531" s="128"/>
      <c r="G531" s="130"/>
      <c r="H531" s="131"/>
      <c r="I531" s="129"/>
      <c r="J531" s="127"/>
      <c r="K531" s="87"/>
      <c r="L531" s="87"/>
      <c r="M531" s="131"/>
    </row>
    <row r="532" spans="1:13">
      <c r="A532" s="127"/>
      <c r="B532" s="127"/>
      <c r="C532" s="127"/>
      <c r="D532" s="127"/>
      <c r="E532" s="128"/>
      <c r="F532" s="128"/>
      <c r="G532" s="130"/>
      <c r="H532" s="87"/>
      <c r="I532" s="87"/>
      <c r="J532" s="87"/>
      <c r="K532" s="87"/>
      <c r="L532" s="87"/>
      <c r="M532" s="87"/>
    </row>
    <row r="533" spans="1:13">
      <c r="A533" s="127"/>
      <c r="B533" s="127"/>
      <c r="C533" s="127"/>
      <c r="D533" s="127"/>
      <c r="E533" s="128"/>
      <c r="F533" s="128"/>
      <c r="G533" s="130"/>
      <c r="H533" s="87"/>
      <c r="I533" s="87"/>
      <c r="J533" s="87"/>
      <c r="K533" s="87"/>
      <c r="L533" s="87"/>
      <c r="M533" s="87"/>
    </row>
    <row r="534" spans="1:13">
      <c r="A534" s="127"/>
      <c r="B534" s="137"/>
      <c r="C534" s="135"/>
      <c r="D534" s="127"/>
      <c r="E534" s="128"/>
      <c r="F534" s="128"/>
      <c r="G534" s="144"/>
      <c r="H534" s="127"/>
      <c r="I534" s="87"/>
      <c r="J534" s="127"/>
      <c r="K534" s="87"/>
      <c r="L534" s="127"/>
      <c r="M534" s="131"/>
    </row>
    <row r="535" spans="1:13">
      <c r="A535" s="127"/>
      <c r="B535" s="127"/>
      <c r="C535" s="127"/>
      <c r="D535" s="127"/>
      <c r="E535" s="128"/>
      <c r="F535" s="128"/>
      <c r="G535" s="130"/>
      <c r="H535" s="87"/>
      <c r="I535" s="87"/>
      <c r="J535" s="87"/>
      <c r="K535" s="87"/>
      <c r="L535" s="87"/>
      <c r="M535" s="87"/>
    </row>
    <row r="536" spans="1:13">
      <c r="A536" s="127"/>
      <c r="B536" s="127"/>
      <c r="C536" s="127"/>
      <c r="D536" s="127"/>
      <c r="E536" s="128"/>
      <c r="F536" s="128"/>
      <c r="G536" s="130"/>
      <c r="H536" s="139"/>
      <c r="I536" s="87"/>
      <c r="J536" s="139"/>
      <c r="K536" s="87"/>
      <c r="L536" s="139"/>
      <c r="M536" s="145"/>
    </row>
    <row r="537" spans="1:13">
      <c r="A537" s="138"/>
      <c r="B537" s="138"/>
      <c r="C537" s="138"/>
      <c r="D537" s="138"/>
      <c r="E537" s="138"/>
      <c r="F537" s="138"/>
      <c r="G537" s="138"/>
      <c r="H537" s="138"/>
      <c r="I537" s="138"/>
      <c r="J537" s="138"/>
      <c r="K537" s="138"/>
      <c r="L537" s="138"/>
      <c r="M537" s="138"/>
    </row>
    <row r="538" spans="1:13">
      <c r="A538" s="3"/>
      <c r="B538" s="3"/>
      <c r="C538" s="3"/>
      <c r="D538" s="3"/>
      <c r="E538" s="3"/>
      <c r="F538" s="3"/>
      <c r="G538" s="3"/>
      <c r="H538" s="3"/>
      <c r="I538" s="3"/>
      <c r="J538" s="3"/>
      <c r="K538" s="3"/>
      <c r="L538" s="3"/>
      <c r="M538" s="3"/>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sheetData>
  <mergeCells count="4">
    <mergeCell ref="A1:M1"/>
    <mergeCell ref="A49:C49"/>
    <mergeCell ref="A52:B52"/>
    <mergeCell ref="B53:K53"/>
  </mergeCells>
  <pageMargins left="0.5" right="0" top="1.2480314960000001" bottom="0.74803149606299202" header="0.31496062992126" footer="0.31496062992126"/>
  <pageSetup paperSize="9" orientation="landscape" r:id="rId1"/>
  <headerFooter alignWithMargins="0">
    <oddFooter>&amp;C&amp;R&amp;P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4"/>
  <sheetViews>
    <sheetView zoomScaleNormal="100" zoomScaleSheetLayoutView="130" workbookViewId="0">
      <selection activeCell="B10" sqref="B10:F46"/>
    </sheetView>
  </sheetViews>
  <sheetFormatPr defaultRowHeight="16.5"/>
  <cols>
    <col min="1" max="1" width="3.85546875" style="4" customWidth="1"/>
    <col min="2" max="2" width="11.140625" style="4" bestFit="1"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5" customHeight="1">
      <c r="I2" s="3"/>
      <c r="J2" s="3"/>
      <c r="K2" s="3"/>
      <c r="L2" s="3"/>
      <c r="M2" s="3"/>
      <c r="N2" s="3"/>
      <c r="O2" s="3"/>
      <c r="P2" s="3"/>
      <c r="Q2" s="3"/>
      <c r="R2" s="3"/>
      <c r="S2" s="3"/>
      <c r="T2" s="3"/>
      <c r="U2" s="3"/>
      <c r="V2" s="3"/>
    </row>
    <row r="3" spans="1:22" ht="16.5" customHeight="1">
      <c r="C3" s="154" t="s">
        <v>166</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ht="16.5" customHeight="1">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0.84*12</f>
        <v>10.08</v>
      </c>
      <c r="G10" s="40"/>
      <c r="H10" s="41"/>
      <c r="I10" s="40"/>
      <c r="J10" s="41"/>
      <c r="K10" s="44"/>
      <c r="L10" s="41"/>
      <c r="M10" s="40"/>
    </row>
    <row r="11" spans="1:22" s="53" customFormat="1" ht="15.75">
      <c r="A11" s="46"/>
      <c r="B11" s="46"/>
      <c r="C11" s="46" t="s">
        <v>31</v>
      </c>
      <c r="D11" s="46" t="s">
        <v>32</v>
      </c>
      <c r="E11" s="47">
        <v>3.88</v>
      </c>
      <c r="F11" s="48">
        <f>F10*E11</f>
        <v>39.110399999999998</v>
      </c>
      <c r="G11" s="47"/>
      <c r="H11" s="48"/>
      <c r="I11" s="76"/>
      <c r="J11" s="75"/>
      <c r="K11" s="76"/>
      <c r="L11" s="75"/>
      <c r="M11" s="47"/>
    </row>
    <row r="12" spans="1:22" s="67" customFormat="1" ht="31.5">
      <c r="A12" s="38">
        <v>2</v>
      </c>
      <c r="B12" s="38" t="s">
        <v>34</v>
      </c>
      <c r="C12" s="40" t="s">
        <v>51</v>
      </c>
      <c r="D12" s="62" t="s">
        <v>30</v>
      </c>
      <c r="E12" s="63"/>
      <c r="F12" s="64">
        <f>0.7*0.1*12</f>
        <v>0.83999999999999986</v>
      </c>
      <c r="G12" s="65"/>
      <c r="H12" s="66"/>
      <c r="I12" s="65"/>
      <c r="J12" s="66"/>
      <c r="K12" s="65"/>
      <c r="L12" s="66"/>
      <c r="M12" s="65"/>
    </row>
    <row r="13" spans="1:22" s="53" customFormat="1" ht="15.75">
      <c r="A13" s="54"/>
      <c r="B13" s="68"/>
      <c r="C13" s="54" t="s">
        <v>31</v>
      </c>
      <c r="D13" s="54" t="s">
        <v>32</v>
      </c>
      <c r="E13" s="56">
        <v>0.89</v>
      </c>
      <c r="F13" s="69">
        <f>F12*E13</f>
        <v>0.74759999999999993</v>
      </c>
      <c r="G13" s="70"/>
      <c r="H13" s="57"/>
      <c r="I13" s="71"/>
      <c r="J13" s="72"/>
      <c r="K13" s="71"/>
      <c r="L13" s="72"/>
      <c r="M13" s="70"/>
    </row>
    <row r="14" spans="1:22" s="53" customFormat="1" ht="15.75">
      <c r="A14" s="54"/>
      <c r="B14" s="55"/>
      <c r="C14" s="54" t="s">
        <v>35</v>
      </c>
      <c r="D14" s="55" t="s">
        <v>0</v>
      </c>
      <c r="E14" s="56">
        <v>0.37</v>
      </c>
      <c r="F14" s="69">
        <f>F12*E14</f>
        <v>0.31079999999999997</v>
      </c>
      <c r="G14" s="73"/>
      <c r="H14" s="72"/>
      <c r="I14" s="71"/>
      <c r="J14" s="72"/>
      <c r="K14" s="70"/>
      <c r="L14" s="57"/>
      <c r="M14" s="70"/>
    </row>
    <row r="15" spans="1:22" s="53" customFormat="1" ht="27.75">
      <c r="A15" s="54"/>
      <c r="B15" s="185" t="s">
        <v>167</v>
      </c>
      <c r="C15" s="54" t="s">
        <v>63</v>
      </c>
      <c r="D15" s="55" t="s">
        <v>30</v>
      </c>
      <c r="E15" s="56">
        <v>1.1499999999999999</v>
      </c>
      <c r="F15" s="69">
        <f>F12*E15</f>
        <v>0.96599999999999975</v>
      </c>
      <c r="G15" s="73"/>
      <c r="H15" s="72"/>
      <c r="I15" s="71"/>
      <c r="J15" s="57"/>
      <c r="K15" s="71"/>
      <c r="L15" s="72"/>
      <c r="M15" s="70"/>
    </row>
    <row r="16" spans="1:22" s="53" customFormat="1" ht="15.75">
      <c r="A16" s="46"/>
      <c r="B16" s="50"/>
      <c r="C16" s="46" t="s">
        <v>36</v>
      </c>
      <c r="D16" s="50" t="s">
        <v>0</v>
      </c>
      <c r="E16" s="59">
        <v>0.02</v>
      </c>
      <c r="F16" s="60">
        <f>F12*E16</f>
        <v>1.6799999999999999E-2</v>
      </c>
      <c r="G16" s="51"/>
      <c r="H16" s="75"/>
      <c r="I16" s="47"/>
      <c r="J16" s="48"/>
      <c r="K16" s="76"/>
      <c r="L16" s="75"/>
      <c r="M16" s="47"/>
    </row>
    <row r="17" spans="1:13" s="62" customFormat="1" ht="47.25">
      <c r="A17" s="38">
        <v>3</v>
      </c>
      <c r="B17" s="38" t="s">
        <v>60</v>
      </c>
      <c r="C17" s="40" t="s">
        <v>61</v>
      </c>
      <c r="D17" s="62" t="s">
        <v>30</v>
      </c>
      <c r="E17" s="63"/>
      <c r="F17" s="64">
        <f>0.7*1.1*12</f>
        <v>9.24</v>
      </c>
      <c r="G17" s="65"/>
      <c r="H17" s="66"/>
      <c r="I17" s="65"/>
      <c r="J17" s="66"/>
      <c r="K17" s="65"/>
      <c r="L17" s="66"/>
      <c r="M17" s="65"/>
    </row>
    <row r="18" spans="1:13" s="55" customFormat="1" ht="15.75">
      <c r="A18" s="54"/>
      <c r="B18" s="54"/>
      <c r="C18" s="54" t="s">
        <v>31</v>
      </c>
      <c r="D18" s="54" t="s">
        <v>32</v>
      </c>
      <c r="E18" s="56">
        <v>6.66</v>
      </c>
      <c r="F18" s="69">
        <f>F17*E18</f>
        <v>61.538400000000003</v>
      </c>
      <c r="G18" s="70"/>
      <c r="H18" s="57"/>
      <c r="I18" s="71"/>
      <c r="J18" s="72"/>
      <c r="K18" s="71"/>
      <c r="L18" s="72"/>
      <c r="M18" s="70"/>
    </row>
    <row r="19" spans="1:13" s="55" customFormat="1" ht="15.75">
      <c r="A19" s="54"/>
      <c r="C19" s="54" t="s">
        <v>35</v>
      </c>
      <c r="D19" s="55" t="s">
        <v>0</v>
      </c>
      <c r="E19" s="56">
        <v>0.59</v>
      </c>
      <c r="F19" s="77">
        <f>F17*E19</f>
        <v>5.4516</v>
      </c>
      <c r="G19" s="73"/>
      <c r="H19" s="72"/>
      <c r="I19" s="71"/>
      <c r="J19" s="72"/>
      <c r="K19" s="70"/>
      <c r="L19" s="57"/>
      <c r="M19" s="70"/>
    </row>
    <row r="20" spans="1:13" s="55" customFormat="1" ht="15.75">
      <c r="A20" s="54"/>
      <c r="C20" s="54" t="s">
        <v>62</v>
      </c>
      <c r="D20" s="55" t="s">
        <v>30</v>
      </c>
      <c r="E20" s="56">
        <v>1.0149999999999999</v>
      </c>
      <c r="F20" s="69">
        <f>F17*E20</f>
        <v>9.3785999999999987</v>
      </c>
      <c r="G20" s="73"/>
      <c r="H20" s="72"/>
      <c r="I20" s="70"/>
      <c r="J20" s="57"/>
      <c r="K20" s="71"/>
      <c r="L20" s="72"/>
      <c r="M20" s="70"/>
    </row>
    <row r="21" spans="1:13" s="55" customFormat="1" ht="15.75">
      <c r="A21" s="54"/>
      <c r="C21" s="54" t="s">
        <v>37</v>
      </c>
      <c r="D21" s="55" t="s">
        <v>38</v>
      </c>
      <c r="E21" s="56">
        <v>1.6</v>
      </c>
      <c r="F21" s="69">
        <f>F17*E21</f>
        <v>14.784000000000001</v>
      </c>
      <c r="G21" s="73"/>
      <c r="H21" s="72"/>
      <c r="I21" s="70"/>
      <c r="J21" s="57"/>
      <c r="K21" s="71"/>
      <c r="L21" s="72"/>
      <c r="M21" s="70"/>
    </row>
    <row r="22" spans="1:13" s="55" customFormat="1" ht="15.75">
      <c r="A22" s="54"/>
      <c r="C22" s="54" t="s">
        <v>39</v>
      </c>
      <c r="D22" s="55" t="s">
        <v>30</v>
      </c>
      <c r="E22" s="78">
        <v>1.83E-2</v>
      </c>
      <c r="F22" s="69">
        <f>F17*E22</f>
        <v>0.16909200000000002</v>
      </c>
      <c r="G22" s="73"/>
      <c r="H22" s="72"/>
      <c r="I22" s="70"/>
      <c r="J22" s="57"/>
      <c r="K22" s="71"/>
      <c r="L22" s="72"/>
      <c r="M22" s="70"/>
    </row>
    <row r="23" spans="1:13" s="58" customFormat="1" ht="15.75">
      <c r="A23" s="54"/>
      <c r="B23" s="55"/>
      <c r="C23" s="54" t="s">
        <v>41</v>
      </c>
      <c r="D23" s="55" t="s">
        <v>43</v>
      </c>
      <c r="E23" s="79" t="s">
        <v>40</v>
      </c>
      <c r="F23" s="77">
        <f>0.95*F17</f>
        <v>8.7780000000000005</v>
      </c>
      <c r="G23" s="73"/>
      <c r="H23" s="72"/>
      <c r="I23" s="56"/>
      <c r="J23" s="57"/>
      <c r="K23" s="71"/>
      <c r="L23" s="72"/>
      <c r="M23" s="70"/>
    </row>
    <row r="24" spans="1:13" s="58" customFormat="1" ht="15.75">
      <c r="A24" s="46"/>
      <c r="B24" s="50"/>
      <c r="C24" s="46" t="s">
        <v>36</v>
      </c>
      <c r="D24" s="50" t="s">
        <v>0</v>
      </c>
      <c r="E24" s="59">
        <v>0.4</v>
      </c>
      <c r="F24" s="60">
        <f>F17*E24</f>
        <v>3.6960000000000002</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113</v>
      </c>
      <c r="D32" s="62" t="s">
        <v>45</v>
      </c>
      <c r="E32" s="86" t="s">
        <v>40</v>
      </c>
      <c r="F32" s="80">
        <v>1</v>
      </c>
      <c r="G32" s="65"/>
      <c r="H32" s="81"/>
      <c r="I32" s="85"/>
      <c r="J32" s="83"/>
      <c r="K32" s="84"/>
      <c r="L32" s="81"/>
      <c r="M32" s="85"/>
    </row>
    <row r="33" spans="1:14" s="88" customFormat="1" ht="70.5" customHeight="1">
      <c r="A33" s="38"/>
      <c r="B33" s="62"/>
      <c r="C33" s="161" t="s">
        <v>96</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8.4</v>
      </c>
      <c r="G34" s="149"/>
      <c r="H34" s="150"/>
      <c r="I34" s="95"/>
      <c r="J34" s="96"/>
      <c r="K34" s="151"/>
      <c r="L34" s="150"/>
      <c r="M34" s="95"/>
    </row>
    <row r="35" spans="1:14" s="41" customFormat="1" ht="15.75">
      <c r="A35" s="40">
        <v>5</v>
      </c>
      <c r="B35" s="41" t="s">
        <v>52</v>
      </c>
      <c r="C35" s="40" t="s">
        <v>56</v>
      </c>
      <c r="D35" s="41" t="s">
        <v>45</v>
      </c>
      <c r="E35" s="61"/>
      <c r="F35" s="146">
        <v>3</v>
      </c>
      <c r="G35" s="42"/>
      <c r="H35" s="147"/>
      <c r="I35" s="42"/>
      <c r="K35" s="89"/>
      <c r="L35" s="90"/>
      <c r="M35" s="42"/>
    </row>
    <row r="36" spans="1:14" s="62" customFormat="1" ht="15.75">
      <c r="A36" s="38"/>
      <c r="B36" s="38"/>
      <c r="C36" s="38" t="s">
        <v>44</v>
      </c>
      <c r="D36" s="38" t="s">
        <v>32</v>
      </c>
      <c r="E36" s="85">
        <v>5.59</v>
      </c>
      <c r="F36" s="80">
        <f>F35*E36</f>
        <v>16.77</v>
      </c>
      <c r="G36" s="85"/>
      <c r="H36" s="83"/>
      <c r="I36" s="84"/>
      <c r="J36" s="81"/>
      <c r="K36" s="84"/>
      <c r="L36" s="81"/>
      <c r="M36" s="85"/>
    </row>
    <row r="37" spans="1:14" s="62" customFormat="1" ht="15.75">
      <c r="A37" s="38"/>
      <c r="B37" s="152" t="s">
        <v>67</v>
      </c>
      <c r="C37" s="38" t="s">
        <v>54</v>
      </c>
      <c r="D37" s="62" t="s">
        <v>53</v>
      </c>
      <c r="E37" s="63">
        <v>0.74399999999999999</v>
      </c>
      <c r="F37" s="80">
        <f>F35*E37</f>
        <v>2.2320000000000002</v>
      </c>
      <c r="G37" s="65"/>
      <c r="H37" s="81"/>
      <c r="I37" s="85"/>
      <c r="J37" s="83"/>
      <c r="K37" s="84"/>
      <c r="L37" s="83"/>
      <c r="M37" s="85"/>
    </row>
    <row r="38" spans="1:14" s="88" customFormat="1" ht="31.5">
      <c r="A38" s="38"/>
      <c r="B38" s="62"/>
      <c r="C38" s="40" t="s">
        <v>168</v>
      </c>
      <c r="D38" s="62" t="s">
        <v>45</v>
      </c>
      <c r="E38" s="148" t="s">
        <v>40</v>
      </c>
      <c r="F38" s="80">
        <f>2*F35</f>
        <v>6</v>
      </c>
      <c r="G38" s="65"/>
      <c r="H38" s="81"/>
      <c r="I38" s="85"/>
      <c r="J38" s="83"/>
      <c r="K38" s="84"/>
      <c r="L38" s="81"/>
      <c r="M38" s="85"/>
    </row>
    <row r="39" spans="1:14" s="88" customFormat="1" ht="15.75">
      <c r="A39" s="38"/>
      <c r="B39" s="62"/>
      <c r="C39" s="40" t="s">
        <v>70</v>
      </c>
      <c r="D39" s="62" t="s">
        <v>45</v>
      </c>
      <c r="E39" s="148" t="s">
        <v>40</v>
      </c>
      <c r="F39" s="80">
        <f>F38</f>
        <v>6</v>
      </c>
      <c r="G39" s="65"/>
      <c r="H39" s="81"/>
      <c r="I39" s="85"/>
      <c r="J39" s="83"/>
      <c r="K39" s="84"/>
      <c r="L39" s="81"/>
      <c r="M39" s="85"/>
    </row>
    <row r="40" spans="1:14" s="88" customFormat="1" ht="15.75">
      <c r="A40" s="38"/>
      <c r="B40" s="62"/>
      <c r="C40" s="38" t="s">
        <v>55</v>
      </c>
      <c r="D40" s="62" t="s">
        <v>42</v>
      </c>
      <c r="E40" s="85">
        <v>1.58</v>
      </c>
      <c r="F40" s="80">
        <f>F35*E40</f>
        <v>4.74</v>
      </c>
      <c r="G40" s="65"/>
      <c r="H40" s="81"/>
      <c r="I40" s="85"/>
      <c r="J40" s="83"/>
      <c r="K40" s="84"/>
      <c r="L40" s="81"/>
      <c r="M40" s="85"/>
    </row>
    <row r="41" spans="1:14" s="88" customFormat="1" ht="15.75">
      <c r="A41" s="38"/>
      <c r="B41" s="62"/>
      <c r="C41" s="38" t="s">
        <v>169</v>
      </c>
      <c r="D41" s="62" t="s">
        <v>45</v>
      </c>
      <c r="E41" s="86" t="s">
        <v>40</v>
      </c>
      <c r="F41" s="80">
        <f>4*F35</f>
        <v>12</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67.5">
      <c r="A43" s="38"/>
      <c r="B43" s="62"/>
      <c r="C43" s="161" t="s">
        <v>97</v>
      </c>
      <c r="D43" s="62" t="s">
        <v>45</v>
      </c>
      <c r="E43" s="86" t="s">
        <v>40</v>
      </c>
      <c r="F43" s="80">
        <v>2</v>
      </c>
      <c r="G43" s="65"/>
      <c r="H43" s="81"/>
      <c r="I43" s="85"/>
      <c r="J43" s="83"/>
      <c r="K43" s="84"/>
      <c r="L43" s="81"/>
      <c r="M43" s="85"/>
    </row>
    <row r="44" spans="1:14" s="88" customFormat="1" ht="15.75">
      <c r="A44" s="91"/>
      <c r="B44" s="92"/>
      <c r="C44" s="91" t="s">
        <v>36</v>
      </c>
      <c r="D44" s="92" t="s">
        <v>0</v>
      </c>
      <c r="E44" s="93">
        <v>1.91</v>
      </c>
      <c r="F44" s="94">
        <f>F35*E44</f>
        <v>5.7299999999999995</v>
      </c>
      <c r="G44" s="149"/>
      <c r="H44" s="150"/>
      <c r="I44" s="95"/>
      <c r="J44" s="96"/>
      <c r="K44" s="151"/>
      <c r="L44" s="150"/>
      <c r="M44" s="95"/>
    </row>
    <row r="45" spans="1:14" s="53" customFormat="1" ht="15.75">
      <c r="A45" s="54">
        <v>6</v>
      </c>
      <c r="B45" s="55" t="s">
        <v>33</v>
      </c>
      <c r="C45" s="54" t="s">
        <v>50</v>
      </c>
      <c r="D45" s="55" t="s">
        <v>30</v>
      </c>
      <c r="E45" s="56"/>
      <c r="F45" s="57">
        <f>F10</f>
        <v>10.08</v>
      </c>
      <c r="G45" s="54"/>
      <c r="H45" s="58"/>
      <c r="I45" s="54"/>
      <c r="J45" s="58"/>
      <c r="K45" s="54"/>
      <c r="L45" s="58"/>
      <c r="M45" s="54"/>
    </row>
    <row r="46" spans="1:14" s="53" customFormat="1" ht="15.75">
      <c r="A46" s="46"/>
      <c r="B46" s="46"/>
      <c r="C46" s="46" t="s">
        <v>31</v>
      </c>
      <c r="D46" s="46" t="s">
        <v>32</v>
      </c>
      <c r="E46" s="59">
        <v>1.21</v>
      </c>
      <c r="F46" s="60">
        <f>F45*E46</f>
        <v>12.1968</v>
      </c>
      <c r="G46" s="51"/>
      <c r="H46" s="51"/>
      <c r="I46" s="51"/>
      <c r="J46" s="52"/>
      <c r="K46" s="51"/>
      <c r="L46" s="52"/>
      <c r="M46" s="47"/>
    </row>
    <row r="47" spans="1:14" s="108" customFormat="1" ht="15.75">
      <c r="A47" s="97"/>
      <c r="B47" s="98"/>
      <c r="C47" s="99" t="s">
        <v>46</v>
      </c>
      <c r="D47" s="100"/>
      <c r="E47" s="101"/>
      <c r="F47" s="102"/>
      <c r="G47" s="103"/>
      <c r="H47" s="104"/>
      <c r="I47" s="105"/>
      <c r="J47" s="104"/>
      <c r="K47" s="106"/>
      <c r="L47" s="104"/>
      <c r="M47" s="104"/>
      <c r="N47" s="107"/>
    </row>
    <row r="48" spans="1:14" s="114" customFormat="1">
      <c r="A48" s="109"/>
      <c r="B48" s="109"/>
      <c r="C48" s="109" t="s">
        <v>47</v>
      </c>
      <c r="D48" s="110" t="s">
        <v>141</v>
      </c>
      <c r="E48" s="111"/>
      <c r="F48" s="111"/>
      <c r="G48" s="112"/>
      <c r="H48" s="113"/>
      <c r="I48" s="113"/>
      <c r="J48" s="113"/>
      <c r="K48" s="113"/>
      <c r="L48" s="113"/>
      <c r="M48" s="113"/>
    </row>
    <row r="49" spans="1:14" s="114" customFormat="1">
      <c r="A49" s="115"/>
      <c r="B49" s="115"/>
      <c r="C49" s="115" t="s">
        <v>8</v>
      </c>
      <c r="D49" s="115"/>
      <c r="E49" s="115"/>
      <c r="F49" s="115"/>
      <c r="G49" s="115"/>
      <c r="H49" s="113"/>
      <c r="I49" s="113"/>
      <c r="J49" s="113"/>
      <c r="K49" s="113"/>
      <c r="L49" s="113"/>
      <c r="M49" s="113"/>
    </row>
    <row r="50" spans="1:14" s="122" customFormat="1">
      <c r="A50" s="116"/>
      <c r="B50" s="117"/>
      <c r="C50" s="117" t="s">
        <v>48</v>
      </c>
      <c r="D50" s="118" t="s">
        <v>141</v>
      </c>
      <c r="E50" s="119"/>
      <c r="F50" s="119"/>
      <c r="G50" s="120"/>
      <c r="H50" s="120"/>
      <c r="I50" s="120"/>
      <c r="J50" s="120"/>
      <c r="K50" s="120"/>
      <c r="L50" s="120"/>
      <c r="M50" s="120"/>
      <c r="N50" s="121"/>
    </row>
    <row r="51" spans="1:14" s="3" customFormat="1">
      <c r="A51" s="123"/>
      <c r="B51" s="124"/>
      <c r="C51" s="124" t="s">
        <v>8</v>
      </c>
      <c r="D51" s="124"/>
      <c r="E51" s="124"/>
      <c r="F51" s="124"/>
      <c r="G51" s="124"/>
      <c r="H51" s="125"/>
      <c r="I51" s="125"/>
      <c r="J51" s="125"/>
      <c r="K51" s="125"/>
      <c r="L51" s="125"/>
      <c r="M51" s="125"/>
      <c r="N51" s="7"/>
    </row>
    <row r="52" spans="1:14" s="122" customFormat="1">
      <c r="A52" s="116"/>
      <c r="B52" s="117"/>
      <c r="C52" s="117" t="s">
        <v>49</v>
      </c>
      <c r="D52" s="118" t="s">
        <v>141</v>
      </c>
      <c r="E52" s="119"/>
      <c r="F52" s="119"/>
      <c r="G52" s="120"/>
      <c r="H52" s="120"/>
      <c r="I52" s="120"/>
      <c r="J52" s="120"/>
      <c r="K52" s="120"/>
      <c r="L52" s="120"/>
      <c r="M52" s="120"/>
      <c r="N52" s="121"/>
    </row>
    <row r="53" spans="1:14" s="3" customFormat="1">
      <c r="A53" s="123"/>
      <c r="B53" s="124"/>
      <c r="C53" s="124" t="s">
        <v>8</v>
      </c>
      <c r="D53" s="124"/>
      <c r="E53" s="124"/>
      <c r="F53" s="124"/>
      <c r="G53" s="124"/>
      <c r="H53" s="125"/>
      <c r="I53" s="125"/>
      <c r="J53" s="125"/>
      <c r="K53" s="125"/>
      <c r="L53" s="125"/>
      <c r="M53" s="125"/>
      <c r="N53" s="7"/>
    </row>
    <row r="54" spans="1:14" s="3" customFormat="1">
      <c r="A54" s="123"/>
      <c r="B54" s="124"/>
      <c r="C54" s="124" t="s">
        <v>142</v>
      </c>
      <c r="D54" s="155">
        <v>0.03</v>
      </c>
      <c r="E54" s="124"/>
      <c r="F54" s="124"/>
      <c r="G54" s="124"/>
      <c r="H54" s="125"/>
      <c r="I54" s="125"/>
      <c r="J54" s="125"/>
      <c r="K54" s="125"/>
      <c r="L54" s="125"/>
      <c r="M54" s="125"/>
      <c r="N54" s="7"/>
    </row>
    <row r="55" spans="1:14" s="3" customFormat="1">
      <c r="A55" s="123"/>
      <c r="B55" s="124"/>
      <c r="C55" s="124" t="s">
        <v>8</v>
      </c>
      <c r="D55" s="124"/>
      <c r="E55" s="124"/>
      <c r="F55" s="124"/>
      <c r="G55" s="124"/>
      <c r="H55" s="125"/>
      <c r="I55" s="125"/>
      <c r="J55" s="125"/>
      <c r="K55" s="125"/>
      <c r="L55" s="125"/>
      <c r="M55" s="125"/>
      <c r="N55" s="7"/>
    </row>
    <row r="56" spans="1:14" s="3" customFormat="1">
      <c r="A56" s="123"/>
      <c r="B56" s="124"/>
      <c r="C56" s="124" t="s">
        <v>68</v>
      </c>
      <c r="D56" s="155">
        <v>0.18</v>
      </c>
      <c r="E56" s="124"/>
      <c r="F56" s="124"/>
      <c r="G56" s="124"/>
      <c r="H56" s="125"/>
      <c r="I56" s="125"/>
      <c r="J56" s="125"/>
      <c r="K56" s="125"/>
      <c r="L56" s="125"/>
      <c r="M56" s="125"/>
      <c r="N56" s="7"/>
    </row>
    <row r="57" spans="1:14">
      <c r="A57" s="156"/>
      <c r="B57" s="157"/>
      <c r="C57" s="158" t="s">
        <v>14</v>
      </c>
      <c r="D57" s="157"/>
      <c r="E57" s="157"/>
      <c r="F57" s="157"/>
      <c r="G57" s="157"/>
      <c r="H57" s="159"/>
      <c r="I57" s="159"/>
      <c r="J57" s="159"/>
      <c r="K57" s="159"/>
      <c r="L57" s="159"/>
      <c r="M57" s="160"/>
      <c r="N57" s="28"/>
    </row>
    <row r="58" spans="1:14">
      <c r="A58" s="3"/>
      <c r="B58" s="3"/>
      <c r="C58" s="3"/>
      <c r="D58" s="3"/>
      <c r="E58" s="3"/>
      <c r="F58" s="3"/>
      <c r="G58" s="3"/>
      <c r="H58" s="129"/>
      <c r="I58" s="129"/>
      <c r="J58" s="129"/>
      <c r="K58" s="129"/>
      <c r="L58" s="129"/>
      <c r="M58" s="130"/>
    </row>
    <row r="59" spans="1:14">
      <c r="A59" s="3"/>
      <c r="B59" s="3"/>
      <c r="C59" s="3"/>
      <c r="D59" s="3"/>
      <c r="E59" s="3"/>
      <c r="F59" s="3"/>
      <c r="G59" s="3"/>
      <c r="H59" s="3"/>
      <c r="I59" s="3"/>
      <c r="J59" s="3"/>
      <c r="K59" s="3"/>
      <c r="L59" s="3"/>
      <c r="M59" s="3"/>
    </row>
    <row r="60" spans="1:14">
      <c r="A60" s="200"/>
      <c r="B60" s="200"/>
      <c r="C60" s="200"/>
      <c r="D60" s="162"/>
      <c r="E60" s="162"/>
      <c r="F60" s="162"/>
      <c r="G60" s="163"/>
      <c r="H60" s="164"/>
      <c r="I60" s="163"/>
      <c r="J60" s="163"/>
      <c r="K60" s="162"/>
      <c r="L60" s="3"/>
      <c r="M60" s="3"/>
    </row>
    <row r="61" spans="1:14">
      <c r="A61" s="168" t="s">
        <v>137</v>
      </c>
      <c r="B61" s="168"/>
      <c r="C61" s="168"/>
      <c r="D61" s="166"/>
      <c r="E61" s="166"/>
      <c r="F61" s="166"/>
      <c r="G61" s="166"/>
      <c r="H61" s="169" t="s">
        <v>138</v>
      </c>
      <c r="I61" s="166"/>
      <c r="J61" s="166"/>
      <c r="K61" s="166"/>
      <c r="L61" s="7"/>
      <c r="M61" s="7"/>
      <c r="N61" s="28"/>
    </row>
    <row r="62" spans="1:14">
      <c r="A62" s="162"/>
      <c r="B62" s="162"/>
      <c r="C62" s="162"/>
      <c r="D62" s="162"/>
      <c r="E62" s="162"/>
      <c r="F62" s="162"/>
      <c r="G62" s="162"/>
      <c r="H62" s="162"/>
      <c r="I62" s="162"/>
      <c r="J62" s="162"/>
      <c r="K62" s="162"/>
      <c r="L62" s="7"/>
      <c r="M62" s="7"/>
      <c r="N62" s="28"/>
    </row>
    <row r="63" spans="1:14">
      <c r="A63" s="198" t="s">
        <v>139</v>
      </c>
      <c r="B63" s="198"/>
      <c r="C63" s="165"/>
      <c r="D63" s="165"/>
      <c r="E63" s="166"/>
      <c r="F63" s="166"/>
      <c r="G63" s="166"/>
      <c r="H63" s="166"/>
      <c r="I63" s="166"/>
      <c r="J63" s="166"/>
      <c r="K63" s="166"/>
      <c r="L63" s="3"/>
      <c r="M63" s="3"/>
    </row>
    <row r="64" spans="1:14" ht="16.5" customHeight="1">
      <c r="A64" s="167">
        <v>1</v>
      </c>
      <c r="B64" s="199" t="s">
        <v>143</v>
      </c>
      <c r="C64" s="199"/>
      <c r="D64" s="199"/>
      <c r="E64" s="199"/>
      <c r="F64" s="199"/>
      <c r="G64" s="199"/>
      <c r="H64" s="199"/>
      <c r="I64" s="199"/>
      <c r="J64" s="199"/>
      <c r="K64" s="199"/>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71" spans="1:13">
      <c r="A71" s="3"/>
      <c r="B71" s="3"/>
      <c r="C71" s="3"/>
      <c r="D71" s="3"/>
      <c r="E71" s="3"/>
      <c r="F71" s="3"/>
      <c r="G71" s="3"/>
      <c r="H71" s="3"/>
      <c r="I71" s="3"/>
      <c r="J71" s="3"/>
      <c r="K71" s="3"/>
      <c r="L71" s="3"/>
      <c r="M71" s="3"/>
    </row>
    <row r="72" spans="1:13">
      <c r="A72" s="3"/>
      <c r="B72" s="3"/>
      <c r="C72" s="3"/>
      <c r="D72" s="3"/>
      <c r="E72" s="3"/>
      <c r="F72" s="3"/>
      <c r="G72" s="3"/>
      <c r="H72" s="3"/>
      <c r="I72" s="3"/>
      <c r="J72" s="3"/>
      <c r="K72" s="3"/>
      <c r="L72" s="3"/>
      <c r="M72" s="3"/>
    </row>
    <row r="73" spans="1:13">
      <c r="A73" s="3"/>
      <c r="B73" s="3"/>
      <c r="C73" s="3"/>
      <c r="D73" s="3"/>
      <c r="E73" s="3"/>
      <c r="F73" s="3"/>
      <c r="G73" s="3"/>
      <c r="H73" s="3"/>
      <c r="I73" s="3"/>
      <c r="J73" s="3"/>
      <c r="K73" s="3"/>
      <c r="L73" s="3"/>
      <c r="M73" s="3"/>
    </row>
    <row r="218" spans="1:13" s="3" customFormat="1" ht="16.5" customHeight="1">
      <c r="A218" s="4"/>
      <c r="B218" s="4"/>
      <c r="C218" s="4"/>
      <c r="D218" s="4"/>
      <c r="E218" s="4"/>
      <c r="F218" s="4"/>
      <c r="G218" s="4"/>
      <c r="H218" s="4"/>
      <c r="I218" s="4"/>
      <c r="J218" s="4"/>
      <c r="K218" s="4"/>
      <c r="L218" s="4"/>
      <c r="M218" s="4"/>
    </row>
    <row r="219" spans="1:13" s="3" customFormat="1" ht="16.5" customHeight="1">
      <c r="A219" s="4"/>
      <c r="B219" s="4"/>
      <c r="C219" s="4"/>
      <c r="D219" s="4"/>
      <c r="E219" s="4"/>
      <c r="F219" s="4"/>
      <c r="G219" s="4"/>
      <c r="H219" s="4"/>
      <c r="I219" s="4"/>
      <c r="J219" s="4"/>
      <c r="K219" s="4"/>
      <c r="L219" s="4"/>
      <c r="M219" s="4"/>
    </row>
    <row r="220" spans="1:13" s="126"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3" customFormat="1">
      <c r="A233" s="4"/>
      <c r="B233" s="4"/>
      <c r="C233" s="4"/>
      <c r="D233" s="4"/>
      <c r="E233" s="4"/>
      <c r="F233" s="4"/>
      <c r="G233" s="4"/>
      <c r="H233" s="4"/>
      <c r="I233" s="4"/>
      <c r="J233" s="4"/>
      <c r="K233" s="4"/>
      <c r="L233" s="4"/>
      <c r="M233" s="4"/>
    </row>
    <row r="234" spans="1:13" s="3" customFormat="1">
      <c r="A234" s="4"/>
      <c r="B234" s="4"/>
      <c r="C234" s="4"/>
      <c r="D234" s="4"/>
      <c r="E234" s="4"/>
      <c r="F234" s="4"/>
      <c r="G234" s="4"/>
      <c r="H234" s="4"/>
      <c r="I234" s="4"/>
      <c r="J234" s="4"/>
      <c r="K234" s="4"/>
      <c r="L234" s="4"/>
      <c r="M234" s="4"/>
    </row>
    <row r="235" spans="1:13" s="3"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3"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127" customFormat="1">
      <c r="A256" s="4"/>
      <c r="B256" s="4"/>
      <c r="C256" s="4"/>
      <c r="D256" s="4"/>
      <c r="E256" s="4"/>
      <c r="F256" s="4"/>
      <c r="G256" s="4"/>
      <c r="H256" s="4"/>
      <c r="I256" s="4"/>
      <c r="J256" s="4"/>
      <c r="K256" s="4"/>
      <c r="L256" s="4"/>
      <c r="M256" s="4"/>
    </row>
    <row r="257" spans="1:13" s="127" customFormat="1">
      <c r="A257" s="4"/>
      <c r="B257" s="4"/>
      <c r="C257" s="4"/>
      <c r="D257" s="4"/>
      <c r="E257" s="4"/>
      <c r="F257" s="4"/>
      <c r="G257" s="4"/>
      <c r="H257" s="4"/>
      <c r="I257" s="4"/>
      <c r="J257" s="4"/>
      <c r="K257" s="4"/>
      <c r="L257" s="4"/>
      <c r="M257" s="4"/>
    </row>
    <row r="258" spans="1:13" s="127"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3"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3"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3"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3"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3"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3"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127" customFormat="1">
      <c r="A338" s="4"/>
      <c r="B338" s="4"/>
      <c r="C338" s="4"/>
      <c r="D338" s="4"/>
      <c r="E338" s="4"/>
      <c r="F338" s="4"/>
      <c r="G338" s="4"/>
      <c r="H338" s="4"/>
      <c r="I338" s="4"/>
      <c r="J338" s="4"/>
      <c r="K338" s="4"/>
      <c r="L338" s="4"/>
      <c r="M338" s="4"/>
    </row>
    <row r="339" spans="1:13" s="127" customFormat="1">
      <c r="A339" s="4"/>
      <c r="B339" s="4"/>
      <c r="C339" s="4"/>
      <c r="D339" s="4"/>
      <c r="E339" s="4"/>
      <c r="F339" s="4"/>
      <c r="G339" s="4"/>
      <c r="H339" s="4"/>
      <c r="I339" s="4"/>
      <c r="J339" s="4"/>
      <c r="K339" s="4"/>
      <c r="L339" s="4"/>
      <c r="M339" s="4"/>
    </row>
    <row r="340" spans="1:13" s="127"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127"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3"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127"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4"/>
      <c r="B356" s="4"/>
      <c r="C356" s="4"/>
      <c r="D356" s="4"/>
      <c r="E356" s="4"/>
      <c r="F356" s="4"/>
      <c r="G356" s="4"/>
      <c r="H356" s="4"/>
      <c r="I356" s="4"/>
      <c r="J356" s="4"/>
      <c r="K356" s="4"/>
      <c r="L356" s="4"/>
      <c r="M356" s="4"/>
    </row>
    <row r="357" spans="1:13" s="3" customFormat="1">
      <c r="A357" s="4"/>
      <c r="B357" s="4"/>
      <c r="C357" s="4"/>
      <c r="D357" s="4"/>
      <c r="E357" s="4"/>
      <c r="F357" s="4"/>
      <c r="G357" s="4"/>
      <c r="H357" s="4"/>
      <c r="I357" s="4"/>
      <c r="J357" s="4"/>
      <c r="K357" s="4"/>
      <c r="L357" s="4"/>
      <c r="M357" s="4"/>
    </row>
    <row r="358" spans="1:13" s="3" customFormat="1">
      <c r="A358" s="4"/>
      <c r="B358" s="4"/>
      <c r="C358" s="4"/>
      <c r="D358" s="4"/>
      <c r="E358" s="4"/>
      <c r="F358" s="4"/>
      <c r="G358" s="4"/>
      <c r="H358" s="4"/>
      <c r="I358" s="4"/>
      <c r="J358" s="4"/>
      <c r="K358" s="4"/>
      <c r="L358" s="4"/>
      <c r="M358" s="4"/>
    </row>
    <row r="359" spans="1:13" s="3" customFormat="1">
      <c r="A359" s="127"/>
      <c r="B359" s="127"/>
      <c r="C359" s="127"/>
      <c r="D359" s="127"/>
      <c r="E359" s="128"/>
      <c r="F359" s="128"/>
      <c r="G359" s="87"/>
      <c r="H359" s="87"/>
      <c r="I359" s="129"/>
      <c r="J359" s="127"/>
      <c r="K359" s="87"/>
      <c r="L359" s="87"/>
      <c r="M359" s="130"/>
    </row>
    <row r="360" spans="1:13" s="127" customFormat="1">
      <c r="E360" s="128"/>
      <c r="F360" s="128"/>
      <c r="G360" s="87"/>
      <c r="H360" s="87"/>
      <c r="I360" s="129"/>
      <c r="K360" s="87"/>
      <c r="L360" s="87"/>
      <c r="M360" s="131"/>
    </row>
    <row r="361" spans="1:13" s="3" customFormat="1">
      <c r="A361" s="127"/>
      <c r="B361" s="127"/>
      <c r="C361" s="127"/>
      <c r="D361" s="127"/>
      <c r="E361" s="132"/>
      <c r="F361" s="133"/>
      <c r="G361" s="87"/>
      <c r="H361" s="87"/>
      <c r="I361" s="129"/>
      <c r="J361" s="127"/>
      <c r="K361" s="87"/>
      <c r="L361" s="87"/>
      <c r="M361" s="134"/>
    </row>
    <row r="362" spans="1:13" s="3" customFormat="1">
      <c r="A362" s="127"/>
      <c r="B362" s="127"/>
      <c r="C362" s="127"/>
      <c r="D362" s="127"/>
      <c r="E362" s="132"/>
      <c r="F362" s="133"/>
      <c r="G362" s="87"/>
      <c r="H362" s="87"/>
      <c r="I362" s="129"/>
      <c r="J362" s="127"/>
      <c r="K362" s="87"/>
      <c r="L362" s="87"/>
      <c r="M362" s="130"/>
    </row>
    <row r="363" spans="1:13" s="3" customFormat="1">
      <c r="A363" s="127"/>
      <c r="B363" s="127"/>
      <c r="C363" s="127"/>
      <c r="D363" s="127"/>
      <c r="E363" s="128"/>
      <c r="F363" s="128"/>
      <c r="G363" s="87"/>
      <c r="H363" s="87"/>
      <c r="I363" s="129"/>
      <c r="J363" s="127"/>
      <c r="K363" s="87"/>
      <c r="L363" s="87"/>
      <c r="M363" s="130"/>
    </row>
    <row r="364" spans="1:13" s="3" customFormat="1">
      <c r="A364" s="127"/>
      <c r="B364" s="127"/>
      <c r="C364" s="127"/>
      <c r="D364" s="127"/>
      <c r="E364" s="128"/>
      <c r="F364" s="128"/>
      <c r="G364" s="87"/>
      <c r="H364" s="87"/>
      <c r="I364" s="87"/>
      <c r="J364" s="87"/>
      <c r="K364" s="87"/>
      <c r="L364" s="87"/>
      <c r="M364" s="87"/>
    </row>
    <row r="365" spans="1:13" s="3" customFormat="1">
      <c r="A365" s="127"/>
      <c r="B365" s="127"/>
      <c r="C365" s="135"/>
      <c r="D365" s="127"/>
      <c r="E365" s="128"/>
      <c r="F365" s="128"/>
      <c r="G365" s="87"/>
      <c r="H365" s="87"/>
      <c r="I365" s="87"/>
      <c r="J365" s="87"/>
      <c r="K365" s="87"/>
      <c r="L365" s="87"/>
      <c r="M365" s="87"/>
    </row>
    <row r="366" spans="1:13" s="127" customFormat="1" ht="15.75">
      <c r="E366" s="128"/>
      <c r="F366" s="128"/>
      <c r="G366" s="130"/>
      <c r="I366" s="87"/>
      <c r="J366" s="87"/>
      <c r="K366" s="87"/>
      <c r="L366" s="87"/>
      <c r="M366" s="134"/>
    </row>
    <row r="367" spans="1:13" s="3" customFormat="1">
      <c r="A367" s="127"/>
      <c r="B367" s="127"/>
      <c r="C367" s="127"/>
      <c r="D367" s="127"/>
      <c r="E367" s="128"/>
      <c r="F367" s="128"/>
      <c r="G367" s="87"/>
      <c r="H367" s="87"/>
      <c r="I367" s="87"/>
      <c r="J367" s="87"/>
      <c r="K367" s="130"/>
      <c r="L367" s="127"/>
      <c r="M367" s="130"/>
    </row>
    <row r="368" spans="1:13" s="3" customFormat="1">
      <c r="A368" s="127"/>
      <c r="B368" s="127"/>
      <c r="C368" s="127"/>
      <c r="D368" s="127"/>
      <c r="E368" s="128"/>
      <c r="F368" s="128"/>
      <c r="G368" s="87"/>
      <c r="H368" s="87"/>
      <c r="I368" s="129"/>
      <c r="J368" s="127"/>
      <c r="K368" s="87"/>
      <c r="L368" s="87"/>
      <c r="M368" s="131"/>
    </row>
    <row r="369" spans="1:13" s="3" customFormat="1">
      <c r="A369" s="127"/>
      <c r="B369" s="127"/>
      <c r="C369" s="127"/>
      <c r="D369" s="127"/>
      <c r="E369" s="128"/>
      <c r="F369" s="128"/>
      <c r="G369" s="87"/>
      <c r="H369" s="87"/>
      <c r="I369" s="129"/>
      <c r="J369" s="127"/>
      <c r="K369" s="87"/>
      <c r="L369" s="87"/>
      <c r="M369" s="131"/>
    </row>
    <row r="370" spans="1:13" s="3" customFormat="1">
      <c r="A370" s="127"/>
      <c r="B370" s="127"/>
      <c r="C370" s="127"/>
      <c r="D370" s="127"/>
      <c r="E370" s="133"/>
      <c r="F370" s="128"/>
      <c r="G370" s="87"/>
      <c r="H370" s="87"/>
      <c r="I370" s="129"/>
      <c r="J370" s="127"/>
      <c r="K370" s="87"/>
      <c r="L370" s="87"/>
      <c r="M370" s="130"/>
    </row>
    <row r="371" spans="1:13" s="3" customFormat="1">
      <c r="A371" s="127"/>
      <c r="B371" s="127"/>
      <c r="C371" s="127"/>
      <c r="D371" s="127"/>
      <c r="E371" s="133"/>
      <c r="F371" s="128"/>
      <c r="G371" s="87"/>
      <c r="H371" s="87"/>
      <c r="I371" s="129"/>
      <c r="J371" s="127"/>
      <c r="K371" s="87"/>
      <c r="L371" s="87"/>
      <c r="M371" s="134"/>
    </row>
    <row r="372" spans="1:13" s="127" customFormat="1">
      <c r="E372" s="133"/>
      <c r="F372" s="128"/>
      <c r="G372" s="87"/>
      <c r="H372" s="87"/>
      <c r="I372" s="129"/>
      <c r="K372" s="87"/>
      <c r="L372" s="87"/>
      <c r="M372" s="130"/>
    </row>
    <row r="373" spans="1:13" s="3" customFormat="1">
      <c r="A373" s="127"/>
      <c r="B373" s="136"/>
      <c r="C373" s="127"/>
      <c r="D373" s="127"/>
      <c r="E373" s="128"/>
      <c r="F373" s="128"/>
      <c r="G373" s="87"/>
      <c r="H373" s="87"/>
      <c r="I373" s="129"/>
      <c r="J373" s="127"/>
      <c r="K373" s="87"/>
      <c r="L373" s="87"/>
      <c r="M373" s="131"/>
    </row>
    <row r="374" spans="1:13" s="3" customFormat="1">
      <c r="A374" s="127"/>
      <c r="B374" s="127"/>
      <c r="C374" s="127"/>
      <c r="D374" s="127"/>
      <c r="E374" s="132"/>
      <c r="F374" s="133"/>
      <c r="G374" s="87"/>
      <c r="H374" s="87"/>
      <c r="I374" s="129"/>
      <c r="J374" s="127"/>
      <c r="K374" s="87"/>
      <c r="L374" s="87"/>
      <c r="M374" s="134"/>
    </row>
    <row r="375" spans="1:13" s="3" customFormat="1">
      <c r="A375" s="127"/>
      <c r="B375" s="127"/>
      <c r="C375" s="127"/>
      <c r="D375" s="127"/>
      <c r="E375" s="132"/>
      <c r="F375" s="133"/>
      <c r="G375" s="87"/>
      <c r="H375" s="87"/>
      <c r="I375" s="129"/>
      <c r="J375" s="127"/>
      <c r="K375" s="87"/>
      <c r="L375" s="87"/>
      <c r="M375" s="130"/>
    </row>
    <row r="376" spans="1:13" s="3" customFormat="1">
      <c r="A376" s="127"/>
      <c r="B376" s="127"/>
      <c r="C376" s="127"/>
      <c r="D376" s="127"/>
      <c r="E376" s="128"/>
      <c r="F376" s="128"/>
      <c r="G376" s="87"/>
      <c r="H376" s="87"/>
      <c r="I376" s="129"/>
      <c r="J376" s="127"/>
      <c r="K376" s="87"/>
      <c r="L376" s="87"/>
      <c r="M376" s="130"/>
    </row>
    <row r="377" spans="1:13" s="3" customFormat="1">
      <c r="A377" s="127"/>
      <c r="B377" s="127"/>
      <c r="C377" s="127"/>
      <c r="D377" s="127"/>
      <c r="E377" s="127"/>
      <c r="F377" s="127"/>
      <c r="G377" s="87"/>
      <c r="H377" s="87"/>
      <c r="I377" s="87"/>
      <c r="J377" s="87"/>
      <c r="K377" s="87"/>
      <c r="L377" s="87"/>
      <c r="M377" s="87"/>
    </row>
    <row r="378" spans="1:13" s="127" customFormat="1" ht="15.75">
      <c r="C378" s="135"/>
      <c r="D378" s="137"/>
      <c r="E378" s="128"/>
      <c r="F378" s="128"/>
      <c r="G378" s="87"/>
      <c r="H378" s="87"/>
      <c r="I378" s="87"/>
      <c r="J378" s="87"/>
      <c r="K378" s="87"/>
      <c r="L378" s="87"/>
      <c r="M378" s="87"/>
    </row>
    <row r="379" spans="1:13" s="3" customFormat="1">
      <c r="A379" s="127"/>
      <c r="B379" s="127"/>
      <c r="C379" s="127"/>
      <c r="D379" s="127"/>
      <c r="E379" s="128"/>
      <c r="F379" s="128"/>
      <c r="G379" s="130"/>
      <c r="H379" s="127"/>
      <c r="I379" s="87"/>
      <c r="J379" s="87"/>
      <c r="K379" s="87"/>
      <c r="L379" s="87"/>
      <c r="M379" s="134"/>
    </row>
    <row r="380" spans="1:13" s="3" customFormat="1">
      <c r="A380" s="127"/>
      <c r="B380" s="127"/>
      <c r="C380" s="127"/>
      <c r="D380" s="127"/>
      <c r="E380" s="128"/>
      <c r="F380" s="128"/>
      <c r="G380" s="87"/>
      <c r="H380" s="87"/>
      <c r="I380" s="87"/>
      <c r="J380" s="87"/>
      <c r="K380" s="130"/>
      <c r="L380" s="127"/>
      <c r="M380" s="130"/>
    </row>
    <row r="381" spans="1:13" s="3" customFormat="1">
      <c r="A381" s="127"/>
      <c r="B381" s="127"/>
      <c r="C381" s="127"/>
      <c r="D381" s="127"/>
      <c r="E381" s="128"/>
      <c r="F381" s="128"/>
      <c r="G381" s="130"/>
      <c r="H381" s="131"/>
      <c r="I381" s="129"/>
      <c r="J381" s="127"/>
      <c r="K381" s="87"/>
      <c r="L381" s="87"/>
      <c r="M381" s="131"/>
    </row>
    <row r="382" spans="1:13" s="3" customFormat="1">
      <c r="A382" s="138"/>
      <c r="B382" s="138"/>
      <c r="C382" s="138"/>
      <c r="D382" s="138"/>
      <c r="E382" s="138"/>
      <c r="F382" s="138"/>
      <c r="G382" s="138"/>
      <c r="H382" s="138"/>
      <c r="I382" s="138"/>
      <c r="J382" s="138"/>
      <c r="K382" s="138"/>
      <c r="L382" s="138"/>
      <c r="M382" s="138"/>
    </row>
    <row r="383" spans="1:13" s="3" customFormat="1">
      <c r="A383" s="127"/>
      <c r="B383" s="127"/>
      <c r="C383" s="127"/>
      <c r="D383" s="127"/>
      <c r="E383" s="128"/>
      <c r="F383" s="128"/>
      <c r="G383" s="130"/>
      <c r="H383" s="131"/>
      <c r="I383" s="129"/>
      <c r="J383" s="127"/>
      <c r="K383" s="87"/>
      <c r="L383" s="87"/>
      <c r="M383" s="131"/>
    </row>
    <row r="384" spans="1:13" s="127" customFormat="1">
      <c r="E384" s="128"/>
      <c r="F384" s="128"/>
      <c r="G384" s="130"/>
      <c r="H384" s="131"/>
      <c r="I384" s="129"/>
      <c r="K384" s="87"/>
      <c r="L384" s="87"/>
      <c r="M384" s="130"/>
    </row>
    <row r="385" spans="1:13" s="127" customFormat="1">
      <c r="E385" s="128"/>
      <c r="F385" s="128"/>
      <c r="G385" s="130"/>
      <c r="I385" s="129"/>
      <c r="K385" s="87"/>
      <c r="L385" s="87"/>
      <c r="M385" s="134"/>
    </row>
    <row r="386" spans="1:13" s="127" customFormat="1" ht="15.75">
      <c r="C386" s="135"/>
      <c r="D386" s="137"/>
      <c r="E386" s="128"/>
      <c r="F386" s="128"/>
      <c r="G386" s="87"/>
      <c r="H386" s="87"/>
      <c r="I386" s="87"/>
      <c r="J386" s="87"/>
      <c r="K386" s="87"/>
      <c r="L386" s="87"/>
      <c r="M386" s="87"/>
    </row>
    <row r="387" spans="1:13" s="127" customFormat="1" ht="15.75">
      <c r="E387" s="128"/>
      <c r="F387" s="128"/>
      <c r="G387" s="130"/>
      <c r="I387" s="87"/>
      <c r="J387" s="87"/>
      <c r="K387" s="87"/>
      <c r="L387" s="87"/>
      <c r="M387" s="134"/>
    </row>
    <row r="388" spans="1:13" s="3" customFormat="1">
      <c r="A388" s="127"/>
      <c r="B388" s="127"/>
      <c r="C388" s="127"/>
      <c r="D388" s="127"/>
      <c r="E388" s="128"/>
      <c r="F388" s="128"/>
      <c r="G388" s="87"/>
      <c r="H388" s="87"/>
      <c r="I388" s="87"/>
      <c r="J388" s="87"/>
      <c r="K388" s="130"/>
      <c r="L388" s="127"/>
      <c r="M388" s="130"/>
    </row>
    <row r="389" spans="1:13" s="127" customFormat="1">
      <c r="E389" s="128"/>
      <c r="F389" s="128"/>
      <c r="G389" s="130"/>
      <c r="H389" s="131"/>
      <c r="I389" s="129"/>
      <c r="K389" s="87"/>
      <c r="L389" s="87"/>
      <c r="M389" s="131"/>
    </row>
    <row r="390" spans="1:13" s="127" customFormat="1">
      <c r="E390" s="128"/>
      <c r="F390" s="128"/>
      <c r="G390" s="130"/>
      <c r="H390" s="131"/>
      <c r="I390" s="129"/>
      <c r="K390" s="87"/>
      <c r="L390" s="87"/>
      <c r="M390" s="131"/>
    </row>
    <row r="391" spans="1:13" s="127" customFormat="1">
      <c r="E391" s="128"/>
      <c r="F391" s="128"/>
      <c r="G391" s="130"/>
      <c r="H391" s="131"/>
      <c r="I391" s="129"/>
      <c r="K391" s="87"/>
      <c r="L391" s="87"/>
      <c r="M391" s="130"/>
    </row>
    <row r="392" spans="1:13" s="127" customFormat="1">
      <c r="E392" s="128"/>
      <c r="F392" s="128"/>
      <c r="G392" s="130"/>
      <c r="I392" s="129"/>
      <c r="K392" s="87"/>
      <c r="L392" s="87"/>
      <c r="M392" s="134"/>
    </row>
    <row r="393" spans="1:13" s="3" customFormat="1">
      <c r="A393" s="127"/>
      <c r="B393" s="127"/>
      <c r="C393" s="135"/>
      <c r="D393" s="137"/>
      <c r="E393" s="128"/>
      <c r="F393" s="128"/>
      <c r="G393" s="87"/>
      <c r="H393" s="87"/>
      <c r="I393" s="87"/>
      <c r="J393" s="87"/>
      <c r="K393" s="87"/>
      <c r="L393" s="87"/>
      <c r="M393" s="87"/>
    </row>
    <row r="394" spans="1:13" s="127" customFormat="1" ht="15.75">
      <c r="E394" s="128"/>
      <c r="F394" s="128"/>
      <c r="G394" s="130"/>
      <c r="I394" s="87"/>
      <c r="J394" s="87"/>
      <c r="K394" s="87"/>
      <c r="L394" s="87"/>
      <c r="M394" s="134"/>
    </row>
    <row r="395" spans="1:13" s="3" customFormat="1">
      <c r="A395" s="127"/>
      <c r="B395" s="127"/>
      <c r="C395" s="127"/>
      <c r="D395" s="127"/>
      <c r="E395" s="128"/>
      <c r="F395" s="128"/>
      <c r="G395" s="87"/>
      <c r="H395" s="87"/>
      <c r="I395" s="87"/>
      <c r="J395" s="87"/>
      <c r="K395" s="130"/>
      <c r="L395" s="127"/>
      <c r="M395" s="130"/>
    </row>
    <row r="396" spans="1:13" s="3" customFormat="1">
      <c r="A396" s="127"/>
      <c r="B396" s="127"/>
      <c r="C396" s="127"/>
      <c r="D396" s="127"/>
      <c r="E396" s="128"/>
      <c r="F396" s="128"/>
      <c r="G396" s="130"/>
      <c r="H396" s="131"/>
      <c r="I396" s="129"/>
      <c r="J396" s="127"/>
      <c r="K396" s="87"/>
      <c r="L396" s="87"/>
      <c r="M396" s="131"/>
    </row>
    <row r="397" spans="1:13" s="3" customFormat="1">
      <c r="A397" s="127"/>
      <c r="B397" s="127"/>
      <c r="C397" s="127"/>
      <c r="D397" s="127"/>
      <c r="E397" s="128"/>
      <c r="F397" s="128"/>
      <c r="G397" s="130"/>
      <c r="H397" s="131"/>
      <c r="I397" s="129"/>
      <c r="J397" s="127"/>
      <c r="K397" s="87"/>
      <c r="L397" s="87"/>
      <c r="M397" s="131"/>
    </row>
    <row r="398" spans="1:13" s="127" customFormat="1">
      <c r="E398" s="128"/>
      <c r="F398" s="128"/>
      <c r="G398" s="130"/>
      <c r="H398" s="131"/>
      <c r="I398" s="129"/>
      <c r="K398" s="87"/>
      <c r="L398" s="87"/>
      <c r="M398" s="130"/>
    </row>
    <row r="399" spans="1:13" s="127" customFormat="1">
      <c r="E399" s="128"/>
      <c r="F399" s="128"/>
      <c r="G399" s="130"/>
      <c r="I399" s="129"/>
      <c r="K399" s="87"/>
      <c r="L399" s="87"/>
      <c r="M399" s="134"/>
    </row>
    <row r="400" spans="1:13" s="127" customFormat="1" ht="15.75">
      <c r="E400" s="128"/>
      <c r="F400" s="128"/>
      <c r="G400" s="130"/>
      <c r="H400" s="139"/>
      <c r="I400" s="87"/>
      <c r="J400" s="139"/>
      <c r="K400" s="87"/>
      <c r="L400" s="139"/>
      <c r="M400" s="139"/>
    </row>
    <row r="401" spans="1:13" s="127" customFormat="1" ht="15.75">
      <c r="E401" s="128"/>
      <c r="F401" s="128"/>
      <c r="G401" s="130"/>
      <c r="H401" s="87"/>
      <c r="I401" s="87"/>
      <c r="J401" s="87"/>
      <c r="K401" s="87"/>
      <c r="L401" s="87"/>
      <c r="M401" s="87"/>
    </row>
    <row r="402" spans="1:13" s="127" customFormat="1" ht="15.75">
      <c r="E402" s="128"/>
      <c r="F402" s="128"/>
      <c r="G402" s="130"/>
      <c r="H402" s="87"/>
      <c r="I402" s="87"/>
      <c r="J402" s="87"/>
      <c r="K402" s="87"/>
      <c r="L402" s="87"/>
      <c r="M402" s="87"/>
    </row>
    <row r="403" spans="1:13" s="127" customFormat="1" ht="15.75">
      <c r="E403" s="128"/>
      <c r="F403" s="128"/>
      <c r="G403" s="130"/>
      <c r="H403" s="87"/>
      <c r="I403" s="87"/>
      <c r="J403" s="87"/>
      <c r="K403" s="87"/>
      <c r="L403" s="87"/>
      <c r="M403" s="87"/>
    </row>
    <row r="404" spans="1:13" s="127" customFormat="1" ht="15.75">
      <c r="G404" s="87"/>
      <c r="H404" s="87"/>
      <c r="I404" s="87"/>
      <c r="J404" s="87"/>
      <c r="K404" s="87"/>
      <c r="L404" s="87"/>
      <c r="M404" s="87"/>
    </row>
    <row r="405" spans="1:13" s="127" customFormat="1" ht="15.75">
      <c r="E405" s="128"/>
      <c r="F405" s="128"/>
      <c r="G405" s="130"/>
      <c r="I405" s="87"/>
      <c r="J405" s="87"/>
      <c r="K405" s="87"/>
      <c r="L405" s="87"/>
      <c r="M405" s="134"/>
    </row>
    <row r="406" spans="1:13" s="127" customFormat="1" ht="15.75">
      <c r="E406" s="128"/>
      <c r="F406" s="128"/>
      <c r="G406" s="87"/>
      <c r="H406" s="87"/>
      <c r="I406" s="87"/>
      <c r="J406" s="87"/>
      <c r="K406" s="130"/>
      <c r="M406" s="130"/>
    </row>
    <row r="407" spans="1:13" s="127" customFormat="1">
      <c r="F407" s="128"/>
      <c r="G407" s="87"/>
      <c r="H407" s="87"/>
      <c r="I407" s="129"/>
      <c r="K407" s="87"/>
      <c r="L407" s="87"/>
      <c r="M407" s="131"/>
    </row>
    <row r="408" spans="1:13" s="127" customFormat="1">
      <c r="F408" s="128"/>
      <c r="G408" s="87"/>
      <c r="H408" s="87"/>
      <c r="I408" s="129"/>
      <c r="K408" s="87"/>
      <c r="L408" s="87"/>
      <c r="M408" s="131"/>
    </row>
    <row r="409" spans="1:13" s="3" customFormat="1">
      <c r="A409" s="127"/>
      <c r="B409" s="127"/>
      <c r="C409" s="127"/>
      <c r="D409" s="127"/>
      <c r="E409" s="130"/>
      <c r="F409" s="128"/>
      <c r="G409" s="87"/>
      <c r="H409" s="87"/>
      <c r="I409" s="140"/>
      <c r="J409" s="127"/>
      <c r="K409" s="87"/>
      <c r="L409" s="87"/>
      <c r="M409" s="130"/>
    </row>
    <row r="410" spans="1:13" s="3" customFormat="1">
      <c r="A410" s="127"/>
      <c r="B410" s="127"/>
      <c r="C410" s="127"/>
      <c r="D410" s="127"/>
      <c r="E410" s="127"/>
      <c r="F410" s="128"/>
      <c r="G410" s="87"/>
      <c r="H410" s="87"/>
      <c r="J410" s="127"/>
      <c r="K410" s="87"/>
      <c r="L410" s="87"/>
      <c r="M410" s="134"/>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28"/>
      <c r="F412" s="128"/>
      <c r="G412" s="87"/>
      <c r="H412" s="87"/>
      <c r="I412" s="129"/>
      <c r="J412" s="127"/>
      <c r="K412" s="87"/>
      <c r="L412" s="87"/>
      <c r="M412" s="131"/>
    </row>
    <row r="413" spans="1:13" s="3" customFormat="1">
      <c r="A413" s="127"/>
      <c r="B413" s="127"/>
      <c r="C413" s="127"/>
      <c r="D413" s="127"/>
      <c r="E413" s="128"/>
      <c r="F413" s="128"/>
      <c r="G413" s="130"/>
      <c r="H413" s="87"/>
      <c r="I413" s="87"/>
      <c r="J413" s="87"/>
      <c r="K413" s="87"/>
      <c r="L413" s="87"/>
      <c r="M413" s="87"/>
    </row>
    <row r="414" spans="1:13" s="3" customFormat="1">
      <c r="A414" s="138"/>
      <c r="B414" s="138"/>
      <c r="C414" s="138"/>
      <c r="D414" s="138"/>
      <c r="E414" s="138"/>
      <c r="F414" s="138"/>
      <c r="G414" s="138"/>
      <c r="H414" s="138"/>
      <c r="I414" s="138"/>
      <c r="J414" s="138"/>
      <c r="K414" s="138"/>
      <c r="L414" s="138"/>
      <c r="M414" s="138"/>
    </row>
    <row r="415" spans="1:13" s="3" customFormat="1">
      <c r="A415" s="127"/>
      <c r="B415" s="136"/>
      <c r="C415" s="135"/>
      <c r="D415" s="127"/>
      <c r="E415" s="128"/>
      <c r="F415" s="141"/>
      <c r="G415" s="142"/>
      <c r="H415" s="142"/>
      <c r="I415" s="129"/>
      <c r="J415" s="127"/>
      <c r="K415" s="87"/>
      <c r="L415" s="87"/>
      <c r="M415" s="130"/>
    </row>
    <row r="416" spans="1:13" s="3" customFormat="1">
      <c r="A416" s="127"/>
      <c r="B416" s="136"/>
      <c r="C416" s="127"/>
      <c r="D416" s="127"/>
      <c r="E416" s="128"/>
      <c r="F416" s="128"/>
      <c r="G416" s="130"/>
      <c r="H416" s="127"/>
      <c r="I416" s="87"/>
      <c r="J416" s="87"/>
      <c r="K416" s="87"/>
      <c r="L416" s="87"/>
      <c r="M416" s="134"/>
    </row>
    <row r="417" spans="1:13" s="3" customFormat="1">
      <c r="A417" s="127"/>
      <c r="B417" s="127"/>
      <c r="C417" s="127"/>
      <c r="D417" s="127"/>
      <c r="E417" s="133"/>
      <c r="F417" s="128"/>
      <c r="G417" s="87"/>
      <c r="H417" s="87"/>
      <c r="I417" s="87"/>
      <c r="J417" s="87"/>
      <c r="K417" s="130"/>
      <c r="L417" s="127"/>
      <c r="M417" s="130"/>
    </row>
    <row r="418" spans="1:13" s="3" customFormat="1">
      <c r="A418" s="127"/>
      <c r="B418" s="127"/>
      <c r="C418" s="127"/>
      <c r="D418" s="127"/>
      <c r="E418" s="127"/>
      <c r="F418" s="128"/>
      <c r="G418" s="87"/>
      <c r="H418" s="87"/>
      <c r="I418" s="129"/>
      <c r="J418" s="127"/>
      <c r="K418" s="87"/>
      <c r="L418" s="87"/>
      <c r="M418" s="134"/>
    </row>
    <row r="419" spans="1:13" s="3" customFormat="1">
      <c r="A419" s="127"/>
      <c r="B419" s="127"/>
      <c r="C419" s="127"/>
      <c r="D419" s="127"/>
      <c r="E419" s="128"/>
      <c r="F419" s="128"/>
      <c r="G419" s="87"/>
      <c r="H419" s="87"/>
      <c r="I419" s="129"/>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28"/>
      <c r="F421" s="128"/>
      <c r="G421" s="87"/>
      <c r="H421" s="87"/>
      <c r="I421" s="129"/>
      <c r="J421" s="127"/>
      <c r="K421" s="87"/>
      <c r="L421" s="87"/>
      <c r="M421" s="130"/>
    </row>
    <row r="422" spans="1:13" s="3" customFormat="1">
      <c r="A422" s="127"/>
      <c r="B422" s="127"/>
      <c r="C422" s="127"/>
      <c r="D422" s="127"/>
      <c r="E422" s="130"/>
      <c r="F422" s="128"/>
      <c r="G422" s="87"/>
      <c r="H422" s="87"/>
      <c r="I422" s="140"/>
      <c r="J422" s="127"/>
      <c r="K422" s="87"/>
      <c r="L422" s="87"/>
      <c r="M422" s="130"/>
    </row>
    <row r="423" spans="1:13" s="3" customFormat="1">
      <c r="A423" s="127"/>
      <c r="B423" s="127"/>
      <c r="C423" s="127"/>
      <c r="D423" s="127"/>
      <c r="E423" s="128"/>
      <c r="F423" s="128"/>
      <c r="G423" s="87"/>
      <c r="H423" s="87"/>
      <c r="I423" s="129"/>
      <c r="J423" s="127"/>
      <c r="K423" s="87"/>
      <c r="L423" s="87"/>
      <c r="M423" s="130"/>
    </row>
    <row r="424" spans="1:13" s="3" customFormat="1">
      <c r="A424" s="127"/>
      <c r="B424" s="127"/>
      <c r="C424" s="127"/>
      <c r="D424" s="127"/>
      <c r="E424" s="133"/>
      <c r="F424" s="128"/>
      <c r="G424" s="87"/>
      <c r="H424" s="87"/>
      <c r="I424" s="129"/>
      <c r="J424" s="127"/>
      <c r="K424" s="87"/>
      <c r="L424" s="87"/>
      <c r="M424" s="130"/>
    </row>
    <row r="425" spans="1:13" s="3" customFormat="1">
      <c r="A425" s="127"/>
      <c r="B425" s="127"/>
      <c r="C425" s="127"/>
      <c r="D425" s="127"/>
      <c r="E425" s="128"/>
      <c r="F425" s="128"/>
      <c r="G425" s="142"/>
      <c r="H425" s="142"/>
      <c r="I425" s="129"/>
      <c r="J425" s="127"/>
      <c r="K425" s="87"/>
      <c r="L425" s="87"/>
      <c r="M425" s="130"/>
    </row>
    <row r="426" spans="1:13" s="3" customFormat="1">
      <c r="A426" s="127"/>
      <c r="B426" s="127"/>
      <c r="C426" s="135"/>
      <c r="D426" s="127"/>
      <c r="E426" s="128"/>
      <c r="F426" s="133"/>
      <c r="G426" s="130"/>
      <c r="H426" s="87"/>
      <c r="I426" s="87"/>
      <c r="J426" s="87"/>
      <c r="K426" s="87"/>
      <c r="L426" s="87"/>
      <c r="M426" s="87"/>
    </row>
    <row r="427" spans="1:13" s="3" customFormat="1">
      <c r="A427" s="127"/>
      <c r="B427" s="127"/>
      <c r="C427" s="127"/>
      <c r="D427" s="127"/>
      <c r="E427" s="128"/>
      <c r="F427" s="128"/>
      <c r="G427" s="130"/>
      <c r="H427" s="127"/>
      <c r="I427" s="87"/>
      <c r="J427" s="87"/>
      <c r="K427" s="87"/>
      <c r="L427" s="87"/>
      <c r="M427" s="130"/>
    </row>
    <row r="428" spans="1:13" s="3" customFormat="1">
      <c r="A428" s="127"/>
      <c r="B428" s="127"/>
      <c r="C428" s="127"/>
      <c r="D428" s="127"/>
      <c r="E428" s="128"/>
      <c r="F428" s="128"/>
      <c r="G428" s="87"/>
      <c r="H428" s="87"/>
      <c r="I428" s="87"/>
      <c r="J428" s="87"/>
      <c r="K428" s="130"/>
      <c r="L428" s="127"/>
      <c r="M428" s="130"/>
    </row>
    <row r="429" spans="1:13" s="3" customFormat="1">
      <c r="A429" s="127"/>
      <c r="B429" s="127"/>
      <c r="C429" s="127"/>
      <c r="D429" s="127"/>
      <c r="E429" s="132"/>
      <c r="F429" s="133"/>
      <c r="G429" s="87"/>
      <c r="H429" s="87"/>
      <c r="I429" s="130"/>
      <c r="J429" s="127"/>
      <c r="K429" s="87"/>
      <c r="L429" s="87"/>
      <c r="M429" s="130"/>
    </row>
    <row r="430" spans="1:13" s="3" customFormat="1">
      <c r="A430" s="127"/>
      <c r="B430" s="127"/>
      <c r="C430" s="127"/>
      <c r="D430" s="127"/>
      <c r="E430" s="128"/>
      <c r="F430" s="128"/>
      <c r="G430" s="130"/>
      <c r="H430" s="87"/>
      <c r="I430" s="130"/>
      <c r="J430" s="127"/>
      <c r="K430" s="87"/>
      <c r="L430" s="87"/>
      <c r="M430" s="130"/>
    </row>
    <row r="431" spans="1:13" s="3" customFormat="1">
      <c r="A431" s="127"/>
      <c r="B431" s="127"/>
      <c r="C431" s="127"/>
      <c r="D431" s="127"/>
      <c r="E431" s="128"/>
      <c r="F431" s="128"/>
      <c r="G431" s="130"/>
      <c r="H431" s="87"/>
      <c r="I431" s="87"/>
      <c r="J431" s="87"/>
      <c r="K431" s="87"/>
      <c r="L431" s="87"/>
      <c r="M431" s="87"/>
    </row>
    <row r="432" spans="1:13" s="3" customFormat="1">
      <c r="A432" s="127"/>
      <c r="B432" s="137"/>
      <c r="C432" s="135"/>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139"/>
      <c r="I434" s="87"/>
      <c r="J434" s="139"/>
      <c r="K434" s="87"/>
      <c r="L434" s="139"/>
      <c r="M434" s="139"/>
    </row>
    <row r="435" spans="1:13" s="3" customFormat="1">
      <c r="A435" s="127"/>
      <c r="B435" s="127"/>
      <c r="C435" s="127"/>
      <c r="D435" s="127"/>
      <c r="E435" s="128"/>
      <c r="F435" s="128"/>
      <c r="G435" s="130"/>
      <c r="H435" s="87"/>
      <c r="I435" s="87"/>
      <c r="J435" s="87"/>
      <c r="K435" s="87"/>
      <c r="L435" s="87"/>
      <c r="M435" s="87"/>
    </row>
    <row r="436" spans="1:13" s="3" customFormat="1">
      <c r="A436" s="127"/>
      <c r="B436" s="127"/>
      <c r="C436" s="127"/>
      <c r="D436" s="127"/>
      <c r="E436" s="128"/>
      <c r="F436" s="128"/>
      <c r="G436" s="130"/>
      <c r="H436" s="87"/>
      <c r="I436" s="87"/>
      <c r="J436" s="87"/>
      <c r="K436" s="87"/>
      <c r="L436" s="87"/>
      <c r="M436" s="87"/>
    </row>
    <row r="437" spans="1:13" s="3" customFormat="1">
      <c r="A437" s="127"/>
      <c r="B437" s="127"/>
      <c r="C437" s="127"/>
      <c r="D437" s="127"/>
      <c r="E437" s="128"/>
      <c r="F437" s="128"/>
      <c r="G437" s="130"/>
      <c r="H437" s="87"/>
      <c r="I437" s="87"/>
      <c r="J437" s="87"/>
      <c r="K437" s="87"/>
      <c r="L437" s="87"/>
      <c r="M437" s="87"/>
    </row>
    <row r="438" spans="1:13" s="3" customFormat="1">
      <c r="A438" s="127"/>
      <c r="B438" s="137"/>
      <c r="C438" s="127"/>
      <c r="D438" s="127"/>
      <c r="E438" s="128"/>
      <c r="F438" s="128"/>
      <c r="G438" s="130"/>
      <c r="H438" s="127"/>
      <c r="I438" s="87"/>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87"/>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143"/>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27"/>
      <c r="B444" s="137"/>
      <c r="C444" s="127"/>
      <c r="D444" s="127"/>
      <c r="E444" s="128"/>
      <c r="F444" s="128"/>
      <c r="G444" s="130"/>
      <c r="H444" s="127"/>
      <c r="I444" s="87"/>
      <c r="J444" s="127"/>
      <c r="K444" s="87"/>
      <c r="L444" s="127"/>
      <c r="M444" s="131"/>
    </row>
    <row r="445" spans="1:13" s="3" customFormat="1">
      <c r="A445" s="127"/>
      <c r="B445" s="127"/>
      <c r="C445" s="127"/>
      <c r="D445" s="127"/>
      <c r="E445" s="128"/>
      <c r="F445" s="128"/>
      <c r="G445" s="130"/>
      <c r="H445" s="87"/>
      <c r="I445" s="87"/>
      <c r="J445" s="87"/>
      <c r="K445" s="87"/>
      <c r="L445" s="87"/>
      <c r="M445" s="87"/>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38"/>
      <c r="B448" s="138"/>
      <c r="C448" s="138"/>
      <c r="D448" s="138"/>
      <c r="E448" s="138"/>
      <c r="F448" s="138"/>
      <c r="G448" s="138"/>
      <c r="H448" s="138"/>
      <c r="I448" s="138"/>
      <c r="J448" s="138"/>
      <c r="K448" s="138"/>
      <c r="L448" s="138"/>
      <c r="M448" s="138"/>
    </row>
    <row r="449" spans="1:13" s="3" customFormat="1">
      <c r="A449" s="127"/>
      <c r="B449" s="137"/>
      <c r="C449" s="127"/>
      <c r="D449" s="127"/>
      <c r="E449" s="128"/>
      <c r="F449" s="128"/>
      <c r="G449" s="130"/>
      <c r="H449" s="127"/>
      <c r="I449" s="87"/>
      <c r="J449" s="127"/>
      <c r="K449" s="87"/>
      <c r="L449" s="127"/>
      <c r="M449" s="131"/>
    </row>
    <row r="450" spans="1:13" s="3" customFormat="1">
      <c r="A450" s="127"/>
      <c r="B450" s="127"/>
      <c r="C450" s="127"/>
      <c r="D450" s="127"/>
      <c r="E450" s="128"/>
      <c r="F450" s="128"/>
      <c r="G450" s="130"/>
      <c r="H450" s="87"/>
      <c r="I450" s="87"/>
      <c r="J450" s="87"/>
      <c r="K450" s="87"/>
      <c r="L450" s="87"/>
      <c r="M450" s="87"/>
    </row>
    <row r="451" spans="1:13" s="3" customFormat="1">
      <c r="A451" s="127"/>
      <c r="B451" s="137"/>
      <c r="C451" s="127"/>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27"/>
      <c r="B453" s="137"/>
      <c r="C453" s="127"/>
      <c r="D453" s="127"/>
      <c r="E453" s="128"/>
      <c r="F453" s="128"/>
      <c r="G453" s="130"/>
      <c r="H453" s="127"/>
      <c r="I453" s="87"/>
      <c r="J453" s="127"/>
      <c r="K453" s="87"/>
      <c r="L453" s="127"/>
      <c r="M453" s="131"/>
    </row>
    <row r="454" spans="1:13" s="3" customFormat="1">
      <c r="A454" s="127"/>
      <c r="B454" s="127"/>
      <c r="C454" s="127"/>
      <c r="D454" s="127"/>
      <c r="E454" s="128"/>
      <c r="F454" s="128"/>
      <c r="G454" s="130"/>
      <c r="H454" s="87"/>
      <c r="I454" s="87"/>
      <c r="J454" s="87"/>
      <c r="K454" s="87"/>
      <c r="L454" s="87"/>
      <c r="M454" s="87"/>
    </row>
    <row r="455" spans="1:13" s="3" customFormat="1">
      <c r="A455" s="127"/>
      <c r="B455" s="137"/>
      <c r="C455" s="127"/>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s="127"/>
      <c r="E458" s="128"/>
      <c r="F458" s="128"/>
      <c r="G458" s="130"/>
      <c r="H458" s="87"/>
      <c r="I458" s="87"/>
      <c r="J458" s="87"/>
      <c r="K458" s="87"/>
      <c r="L458" s="87"/>
      <c r="M458" s="87"/>
    </row>
    <row r="459" spans="1:13" s="3" customFormat="1">
      <c r="A459" s="127"/>
      <c r="B459" s="137"/>
      <c r="C459" s="127"/>
      <c r="D459" s="127"/>
      <c r="E459" s="128"/>
      <c r="F459" s="128"/>
      <c r="G459" s="130"/>
      <c r="H459" s="127"/>
      <c r="I459" s="87"/>
      <c r="J459" s="127"/>
      <c r="K459" s="87"/>
      <c r="L459" s="127"/>
      <c r="M459" s="131"/>
    </row>
    <row r="460" spans="1:13" s="3" customFormat="1">
      <c r="A460" s="127"/>
      <c r="B460" s="127"/>
      <c r="C460" s="127"/>
      <c r="D460" s="127"/>
      <c r="E460" s="128"/>
      <c r="F460" s="128"/>
      <c r="G460" s="130"/>
      <c r="H460" s="87"/>
      <c r="I460" s="87"/>
      <c r="J460" s="87"/>
      <c r="K460" s="87"/>
      <c r="L460" s="87"/>
      <c r="M460" s="87"/>
    </row>
    <row r="461" spans="1:13" s="3" customFormat="1">
      <c r="A461" s="127"/>
      <c r="B461" s="137"/>
      <c r="C461" s="127"/>
      <c r="D461" s="127"/>
      <c r="E461" s="128"/>
      <c r="F461" s="128"/>
      <c r="G461" s="130"/>
      <c r="H461" s="131"/>
      <c r="I461" s="130"/>
      <c r="J461" s="127"/>
      <c r="K461" s="87"/>
      <c r="L461" s="87"/>
      <c r="M461" s="134"/>
    </row>
    <row r="462" spans="1:13" s="3" customFormat="1">
      <c r="A462" s="127"/>
      <c r="B462" s="127"/>
      <c r="C462" s="127"/>
      <c r="D462" s="127"/>
      <c r="E462" s="128"/>
      <c r="F462" s="128"/>
      <c r="G462" s="130"/>
      <c r="H462" s="87"/>
      <c r="I462" s="87"/>
      <c r="J462" s="87"/>
      <c r="K462" s="87"/>
      <c r="L462" s="87"/>
      <c r="M462" s="87"/>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38"/>
      <c r="B465" s="138"/>
      <c r="C465" s="138"/>
      <c r="D465" s="138"/>
      <c r="E465" s="138"/>
      <c r="F465" s="138"/>
      <c r="G465" s="138"/>
      <c r="H465" s="138"/>
      <c r="I465" s="138"/>
      <c r="J465" s="138"/>
      <c r="K465" s="138"/>
      <c r="L465" s="138"/>
      <c r="M465" s="138"/>
    </row>
    <row r="466" spans="1:13" s="3" customFormat="1">
      <c r="A466" s="127"/>
      <c r="B466" s="13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3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8"/>
      <c r="F470" s="128"/>
      <c r="G470" s="130"/>
      <c r="H470" s="127"/>
      <c r="I470" s="87"/>
      <c r="J470" s="127"/>
      <c r="K470" s="87"/>
      <c r="L470" s="127"/>
      <c r="M470" s="131"/>
    </row>
    <row r="471" spans="1:13" s="3" customFormat="1">
      <c r="A471" s="127"/>
      <c r="B471" s="127"/>
      <c r="C471" s="127"/>
      <c r="D471" s="127"/>
      <c r="E471" s="128"/>
      <c r="F471" s="128"/>
      <c r="G471" s="130"/>
      <c r="H471" s="87"/>
      <c r="I471" s="87"/>
      <c r="J471" s="87"/>
      <c r="K471" s="87"/>
      <c r="L471" s="87"/>
      <c r="M471" s="87"/>
    </row>
    <row r="472" spans="1:13" s="3" customFormat="1">
      <c r="A472" s="127"/>
      <c r="B472" s="137"/>
      <c r="C472" s="135"/>
      <c r="D472" s="127"/>
      <c r="E472" s="128"/>
      <c r="F472" s="128"/>
      <c r="G472" s="130"/>
      <c r="H472" s="127"/>
      <c r="I472" s="87"/>
      <c r="J472" s="127"/>
      <c r="K472" s="87"/>
      <c r="L472" s="127"/>
      <c r="M472" s="131"/>
    </row>
    <row r="473" spans="1:13" s="3" customFormat="1">
      <c r="A473" s="127"/>
      <c r="B473" s="127"/>
      <c r="C473" s="127"/>
      <c r="D473" s="127"/>
      <c r="E473" s="128"/>
      <c r="F473" s="128"/>
      <c r="G473" s="130"/>
      <c r="H473" s="87"/>
      <c r="I473" s="87"/>
      <c r="J473" s="87"/>
      <c r="K473" s="87"/>
      <c r="L473" s="87"/>
      <c r="M473" s="87"/>
    </row>
    <row r="474" spans="1:13" s="3" customFormat="1">
      <c r="A474" s="127"/>
      <c r="B474" s="127"/>
      <c r="C474" s="135"/>
      <c r="D474" s="127"/>
      <c r="E474" s="128"/>
      <c r="F474" s="128"/>
      <c r="G474" s="130"/>
      <c r="H474" s="127"/>
      <c r="I474" s="87"/>
      <c r="J474" s="127"/>
      <c r="K474" s="87"/>
      <c r="L474" s="127"/>
      <c r="M474" s="131"/>
    </row>
    <row r="475" spans="1:13" s="3" customFormat="1">
      <c r="A475" s="127"/>
      <c r="B475" s="127"/>
      <c r="C475" s="127"/>
      <c r="D475" s="127"/>
      <c r="E475" s="128"/>
      <c r="F475" s="128"/>
      <c r="G475" s="130"/>
      <c r="H475" s="87"/>
      <c r="I475" s="87"/>
      <c r="J475" s="87"/>
      <c r="K475" s="87"/>
      <c r="L475" s="87"/>
      <c r="M475" s="87"/>
    </row>
    <row r="476" spans="1:13" s="3" customFormat="1">
      <c r="A476" s="127"/>
      <c r="B476" s="127"/>
      <c r="C476" s="135"/>
      <c r="D476" s="127"/>
      <c r="E476" s="128"/>
      <c r="F476" s="128"/>
      <c r="G476" s="130"/>
      <c r="H476" s="127"/>
      <c r="I476" s="87"/>
      <c r="J476" s="127"/>
      <c r="K476" s="87"/>
      <c r="L476" s="127"/>
      <c r="M476" s="131"/>
    </row>
    <row r="477" spans="1:13" s="3" customFormat="1">
      <c r="A477" s="127"/>
      <c r="B477" s="127"/>
      <c r="C477" s="127"/>
      <c r="D477" s="127"/>
      <c r="E477" s="128"/>
      <c r="F477" s="128"/>
      <c r="G477" s="130"/>
      <c r="H477" s="87"/>
      <c r="I477" s="87"/>
      <c r="J477" s="87"/>
      <c r="K477" s="87"/>
      <c r="L477" s="87"/>
      <c r="M477" s="87"/>
    </row>
    <row r="478" spans="1:13" s="3" customFormat="1">
      <c r="A478" s="127"/>
      <c r="B478" s="127"/>
      <c r="C478" s="135"/>
      <c r="D478" s="127"/>
      <c r="E478" s="128"/>
      <c r="F478" s="128"/>
      <c r="G478" s="130"/>
      <c r="H478" s="127"/>
      <c r="I478" s="87"/>
      <c r="J478" s="127"/>
      <c r="K478" s="87"/>
      <c r="L478" s="127"/>
      <c r="M478" s="131"/>
    </row>
    <row r="479" spans="1:13" s="3" customFormat="1">
      <c r="A479" s="127"/>
      <c r="B479" s="127"/>
      <c r="C479" s="127"/>
      <c r="D479" s="127"/>
      <c r="E479" s="128"/>
      <c r="F479" s="128"/>
      <c r="G479" s="130"/>
      <c r="H479" s="87"/>
      <c r="I479" s="87"/>
      <c r="J479" s="87"/>
      <c r="K479" s="87"/>
      <c r="L479" s="87"/>
      <c r="M479" s="87"/>
    </row>
    <row r="480" spans="1:13" s="3" customFormat="1">
      <c r="A480" s="127"/>
      <c r="B480" s="127"/>
      <c r="C480" s="135"/>
      <c r="D480" s="127"/>
      <c r="E480" s="128"/>
      <c r="F480" s="128"/>
      <c r="G480" s="130"/>
      <c r="H480" s="127"/>
      <c r="I480" s="87"/>
      <c r="J480" s="127"/>
      <c r="K480" s="87"/>
      <c r="L480" s="127"/>
      <c r="M480" s="131"/>
    </row>
    <row r="481" spans="1:13" s="3" customFormat="1">
      <c r="A481" s="127"/>
      <c r="B481" s="127"/>
      <c r="C481" s="127"/>
      <c r="D481" s="127"/>
      <c r="E481" s="128"/>
      <c r="F481" s="128"/>
      <c r="G481" s="130"/>
      <c r="H481" s="87"/>
      <c r="I481" s="87"/>
      <c r="J481" s="87"/>
      <c r="K481" s="87"/>
      <c r="L481" s="87"/>
      <c r="M481" s="87"/>
    </row>
    <row r="482" spans="1:13" s="3" customFormat="1">
      <c r="A482" s="127"/>
      <c r="B482" s="127"/>
      <c r="C482" s="135"/>
      <c r="D482" s="127"/>
      <c r="E482" s="127"/>
      <c r="F482" s="127"/>
      <c r="G482" s="130"/>
      <c r="H482" s="127"/>
      <c r="I482" s="87"/>
      <c r="J482" s="87"/>
      <c r="K482" s="87"/>
      <c r="L482" s="87"/>
      <c r="M482" s="87"/>
    </row>
    <row r="483" spans="1:13" s="3" customFormat="1">
      <c r="A483" s="127"/>
      <c r="B483" s="127"/>
      <c r="C483" s="127"/>
      <c r="D483" s="127"/>
      <c r="E483" s="128"/>
      <c r="F483" s="128"/>
      <c r="G483" s="130"/>
      <c r="H483" s="127"/>
      <c r="I483" s="87"/>
      <c r="J483" s="87"/>
      <c r="K483" s="87"/>
      <c r="L483" s="87"/>
      <c r="M483" s="131"/>
    </row>
    <row r="484" spans="1:13">
      <c r="A484" s="127"/>
      <c r="B484" s="127"/>
      <c r="C484" s="127"/>
      <c r="D484" s="127"/>
      <c r="E484" s="128"/>
      <c r="F484" s="128"/>
      <c r="G484" s="130"/>
      <c r="H484" s="131"/>
      <c r="I484" s="130"/>
      <c r="J484" s="127"/>
      <c r="K484" s="130"/>
      <c r="L484" s="127"/>
      <c r="M484" s="130"/>
    </row>
    <row r="485" spans="1:13">
      <c r="A485" s="127"/>
      <c r="B485" s="127"/>
      <c r="C485" s="127"/>
      <c r="D485" s="127"/>
      <c r="E485" s="130"/>
      <c r="F485" s="128"/>
      <c r="G485" s="130"/>
      <c r="H485" s="131"/>
      <c r="I485" s="129"/>
      <c r="J485" s="127"/>
      <c r="K485" s="87"/>
      <c r="L485" s="87"/>
      <c r="M485" s="131"/>
    </row>
    <row r="486" spans="1:13">
      <c r="A486" s="127"/>
      <c r="B486" s="127"/>
      <c r="C486" s="127"/>
      <c r="D486" s="127"/>
      <c r="E486" s="128"/>
      <c r="F486" s="128"/>
      <c r="G486" s="130"/>
      <c r="H486" s="3"/>
      <c r="I486" s="129"/>
      <c r="J486" s="127"/>
      <c r="K486" s="87"/>
      <c r="L486" s="87"/>
      <c r="M486" s="131"/>
    </row>
    <row r="487" spans="1:13">
      <c r="A487" s="127"/>
      <c r="B487" s="127"/>
      <c r="C487" s="127"/>
      <c r="D487" s="127"/>
      <c r="E487" s="128"/>
      <c r="F487" s="128"/>
      <c r="G487" s="130"/>
      <c r="H487" s="131"/>
      <c r="I487" s="129"/>
      <c r="J487" s="127"/>
      <c r="K487" s="87"/>
      <c r="L487" s="87"/>
      <c r="M487" s="131"/>
    </row>
    <row r="488" spans="1:13">
      <c r="A488" s="127"/>
      <c r="B488" s="127"/>
      <c r="C488" s="127"/>
      <c r="D488" s="127"/>
      <c r="E488" s="128"/>
      <c r="F488" s="128"/>
      <c r="G488" s="130"/>
      <c r="H488" s="87"/>
      <c r="I488" s="87"/>
      <c r="J488" s="87"/>
      <c r="K488" s="87"/>
      <c r="L488" s="87"/>
      <c r="M488" s="87"/>
    </row>
    <row r="489" spans="1:13">
      <c r="A489" s="127"/>
      <c r="B489" s="127"/>
      <c r="C489" s="135"/>
      <c r="D489" s="127"/>
      <c r="E489" s="127"/>
      <c r="F489" s="127"/>
      <c r="G489" s="130"/>
      <c r="H489" s="127"/>
      <c r="I489" s="87"/>
      <c r="J489" s="87"/>
      <c r="K489" s="87"/>
      <c r="L489" s="87"/>
      <c r="M489" s="87"/>
    </row>
    <row r="490" spans="1:13">
      <c r="A490" s="127"/>
      <c r="B490" s="127"/>
      <c r="C490" s="127"/>
      <c r="D490" s="127"/>
      <c r="E490" s="128"/>
      <c r="F490" s="128"/>
      <c r="G490" s="130"/>
      <c r="H490" s="127"/>
      <c r="I490" s="87"/>
      <c r="J490" s="87"/>
      <c r="K490" s="87"/>
      <c r="L490" s="87"/>
      <c r="M490" s="131"/>
    </row>
    <row r="491" spans="1:13">
      <c r="A491" s="127"/>
      <c r="B491" s="127"/>
      <c r="C491" s="127"/>
      <c r="D491" s="127"/>
      <c r="E491" s="133"/>
      <c r="F491" s="128"/>
      <c r="G491" s="130"/>
      <c r="H491" s="131"/>
      <c r="I491" s="130"/>
      <c r="J491" s="127"/>
      <c r="K491" s="130"/>
      <c r="L491" s="127"/>
      <c r="M491" s="130"/>
    </row>
    <row r="492" spans="1:13">
      <c r="A492" s="127"/>
      <c r="B492" s="127"/>
      <c r="C492" s="127"/>
      <c r="D492" s="127"/>
      <c r="E492" s="130"/>
      <c r="F492" s="128"/>
      <c r="G492" s="130"/>
      <c r="H492" s="131"/>
      <c r="I492" s="129"/>
      <c r="J492" s="127"/>
      <c r="K492" s="87"/>
      <c r="L492" s="87"/>
      <c r="M492" s="131"/>
    </row>
    <row r="493" spans="1:13">
      <c r="A493" s="127"/>
      <c r="B493" s="127"/>
      <c r="C493" s="127"/>
      <c r="D493" s="127"/>
      <c r="E493" s="133"/>
      <c r="F493" s="128"/>
      <c r="G493" s="130"/>
      <c r="H493" s="131"/>
      <c r="I493" s="129"/>
      <c r="J493" s="127"/>
      <c r="K493" s="87"/>
      <c r="L493" s="87"/>
      <c r="M493" s="131"/>
    </row>
    <row r="494" spans="1:13">
      <c r="A494" s="127"/>
      <c r="B494" s="127"/>
      <c r="C494" s="127"/>
      <c r="D494" s="127"/>
      <c r="E494" s="128"/>
      <c r="F494" s="128"/>
      <c r="G494" s="130"/>
      <c r="H494" s="87"/>
      <c r="I494" s="87"/>
      <c r="J494" s="87"/>
      <c r="K494" s="87"/>
      <c r="L494" s="87"/>
      <c r="M494" s="87"/>
    </row>
    <row r="495" spans="1:13">
      <c r="A495" s="138"/>
      <c r="B495" s="138"/>
      <c r="C495" s="138"/>
      <c r="D495" s="138"/>
      <c r="E495" s="138"/>
      <c r="F495" s="138"/>
      <c r="G495" s="138"/>
      <c r="H495" s="138"/>
      <c r="I495" s="138"/>
      <c r="J495" s="138"/>
      <c r="K495" s="138"/>
      <c r="L495" s="138"/>
      <c r="M495" s="138"/>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35"/>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27"/>
      <c r="B517" s="127"/>
      <c r="C517" s="127"/>
      <c r="D517" s="127"/>
      <c r="E517" s="130"/>
      <c r="F517" s="128"/>
      <c r="G517" s="130"/>
      <c r="H517" s="131"/>
      <c r="I517" s="129"/>
      <c r="J517" s="127"/>
      <c r="K517" s="87"/>
      <c r="L517" s="87"/>
      <c r="M517" s="131"/>
    </row>
    <row r="518" spans="1:13">
      <c r="A518" s="127"/>
      <c r="B518" s="127"/>
      <c r="C518" s="127"/>
      <c r="D518" s="127"/>
      <c r="E518" s="133"/>
      <c r="F518" s="128"/>
      <c r="G518" s="130"/>
      <c r="H518" s="131"/>
      <c r="I518" s="129"/>
      <c r="J518" s="127"/>
      <c r="K518" s="87"/>
      <c r="L518" s="87"/>
      <c r="M518" s="131"/>
    </row>
    <row r="519" spans="1:13">
      <c r="A519" s="127"/>
      <c r="B519" s="127"/>
      <c r="C519" s="127"/>
      <c r="D519" s="127"/>
      <c r="E519" s="128"/>
      <c r="F519" s="128"/>
      <c r="G519" s="130"/>
      <c r="H519" s="87"/>
      <c r="I519" s="87"/>
      <c r="J519" s="87"/>
      <c r="K519" s="87"/>
      <c r="L519" s="87"/>
      <c r="M519" s="87"/>
    </row>
    <row r="520" spans="1:13">
      <c r="A520" s="127"/>
      <c r="B520" s="127"/>
      <c r="C520" s="135"/>
      <c r="D520" s="127"/>
      <c r="E520" s="127"/>
      <c r="F520" s="127"/>
      <c r="G520" s="130"/>
      <c r="H520" s="127"/>
      <c r="I520" s="87"/>
      <c r="J520" s="87"/>
      <c r="K520" s="87"/>
      <c r="L520" s="87"/>
      <c r="M520" s="87"/>
    </row>
    <row r="521" spans="1:13">
      <c r="A521" s="127"/>
      <c r="B521" s="127"/>
      <c r="C521" s="127"/>
      <c r="D521" s="127"/>
      <c r="E521" s="128"/>
      <c r="F521" s="128"/>
      <c r="G521" s="130"/>
      <c r="H521" s="127"/>
      <c r="I521" s="87"/>
      <c r="J521" s="87"/>
      <c r="K521" s="87"/>
      <c r="L521" s="87"/>
      <c r="M521" s="131"/>
    </row>
    <row r="522" spans="1:13">
      <c r="A522" s="127"/>
      <c r="B522" s="127"/>
      <c r="C522" s="127"/>
      <c r="D522" s="127"/>
      <c r="E522" s="133"/>
      <c r="F522" s="128"/>
      <c r="G522" s="130"/>
      <c r="H522" s="131"/>
      <c r="I522" s="130"/>
      <c r="J522" s="127"/>
      <c r="K522" s="130"/>
      <c r="L522" s="127"/>
      <c r="M522" s="130"/>
    </row>
    <row r="523" spans="1:13">
      <c r="A523" s="127"/>
      <c r="B523" s="127"/>
      <c r="C523" s="127"/>
      <c r="D523" s="127"/>
      <c r="E523" s="130"/>
      <c r="F523" s="128"/>
      <c r="G523" s="130"/>
      <c r="H523" s="131"/>
      <c r="I523" s="129"/>
      <c r="J523" s="127"/>
      <c r="K523" s="87"/>
      <c r="L523" s="87"/>
      <c r="M523" s="131"/>
    </row>
    <row r="524" spans="1:13">
      <c r="A524" s="127"/>
      <c r="B524" s="127"/>
      <c r="C524" s="127"/>
      <c r="D524" s="127"/>
      <c r="E524" s="133"/>
      <c r="F524" s="128"/>
      <c r="G524" s="130"/>
      <c r="H524" s="131"/>
      <c r="I524" s="129"/>
      <c r="J524" s="127"/>
      <c r="K524" s="87"/>
      <c r="L524" s="87"/>
      <c r="M524" s="131"/>
    </row>
    <row r="525" spans="1:13">
      <c r="A525" s="127"/>
      <c r="B525" s="127"/>
      <c r="C525" s="127"/>
      <c r="D525" s="127"/>
      <c r="E525" s="128"/>
      <c r="F525" s="128"/>
      <c r="G525" s="130"/>
      <c r="H525" s="87"/>
      <c r="I525" s="87"/>
      <c r="J525" s="87"/>
      <c r="K525" s="87"/>
      <c r="L525" s="87"/>
      <c r="M525" s="87"/>
    </row>
    <row r="526" spans="1:13">
      <c r="A526" s="127"/>
      <c r="B526" s="127"/>
      <c r="C526" s="127"/>
      <c r="D526" s="127"/>
      <c r="E526" s="127"/>
      <c r="F526" s="127"/>
      <c r="G526" s="130"/>
      <c r="H526" s="127"/>
      <c r="I526" s="87"/>
      <c r="J526" s="87"/>
      <c r="K526" s="87"/>
      <c r="L526" s="87"/>
      <c r="M526" s="87"/>
    </row>
    <row r="527" spans="1:13">
      <c r="A527" s="127"/>
      <c r="B527" s="127"/>
      <c r="C527" s="127"/>
      <c r="D527" s="127"/>
      <c r="E527" s="128"/>
      <c r="F527" s="128"/>
      <c r="G527" s="130"/>
      <c r="H527" s="127"/>
      <c r="I527" s="87"/>
      <c r="J527" s="87"/>
      <c r="K527" s="87"/>
      <c r="L527" s="87"/>
      <c r="M527" s="131"/>
    </row>
    <row r="528" spans="1:13">
      <c r="A528" s="127"/>
      <c r="B528" s="127"/>
      <c r="C528" s="127"/>
      <c r="D528" s="127"/>
      <c r="E528" s="133"/>
      <c r="F528" s="128"/>
      <c r="G528" s="130"/>
      <c r="H528" s="131"/>
      <c r="I528" s="130"/>
      <c r="J528" s="127"/>
      <c r="K528" s="130"/>
      <c r="L528" s="127"/>
      <c r="M528" s="130"/>
    </row>
    <row r="529" spans="1:13">
      <c r="A529" s="138"/>
      <c r="B529" s="138"/>
      <c r="C529" s="138"/>
      <c r="D529" s="138"/>
      <c r="E529" s="138"/>
      <c r="F529" s="138"/>
      <c r="G529" s="138"/>
      <c r="H529" s="138"/>
      <c r="I529" s="138"/>
      <c r="J529" s="138"/>
      <c r="K529" s="138"/>
      <c r="L529" s="138"/>
      <c r="M529" s="138"/>
    </row>
    <row r="530" spans="1:13">
      <c r="A530" s="127"/>
      <c r="B530" s="127"/>
      <c r="C530" s="127"/>
      <c r="D530" s="127"/>
      <c r="E530" s="130"/>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27"/>
      <c r="C532" s="127"/>
      <c r="D532" s="127"/>
      <c r="E532" s="133"/>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35"/>
      <c r="D534" s="127"/>
      <c r="E534" s="127"/>
      <c r="F534" s="127"/>
      <c r="G534" s="130"/>
      <c r="H534" s="127"/>
      <c r="I534" s="87"/>
      <c r="J534" s="87"/>
      <c r="K534" s="87"/>
      <c r="L534" s="87"/>
      <c r="M534" s="87"/>
    </row>
    <row r="535" spans="1:13">
      <c r="A535" s="127"/>
      <c r="B535" s="127"/>
      <c r="C535" s="127"/>
      <c r="D535" s="127"/>
      <c r="E535" s="128"/>
      <c r="F535" s="128"/>
      <c r="G535" s="130"/>
      <c r="H535" s="127"/>
      <c r="I535" s="87"/>
      <c r="J535" s="87"/>
      <c r="K535" s="87"/>
      <c r="L535" s="87"/>
      <c r="M535" s="131"/>
    </row>
    <row r="536" spans="1:13">
      <c r="A536" s="127"/>
      <c r="B536" s="127"/>
      <c r="C536" s="127"/>
      <c r="D536" s="127"/>
      <c r="E536" s="133"/>
      <c r="F536" s="128"/>
      <c r="G536" s="130"/>
      <c r="H536" s="131"/>
      <c r="I536" s="130"/>
      <c r="J536" s="127"/>
      <c r="K536" s="130"/>
      <c r="L536" s="127"/>
      <c r="M536" s="130"/>
    </row>
    <row r="537" spans="1:13">
      <c r="A537" s="127"/>
      <c r="B537" s="127"/>
      <c r="C537" s="127"/>
      <c r="D537" s="127"/>
      <c r="E537" s="130"/>
      <c r="F537" s="128"/>
      <c r="G537" s="130"/>
      <c r="H537" s="131"/>
      <c r="I537" s="129"/>
      <c r="J537" s="127"/>
      <c r="K537" s="87"/>
      <c r="L537" s="87"/>
      <c r="M537" s="131"/>
    </row>
    <row r="538" spans="1:13">
      <c r="A538" s="127"/>
      <c r="B538" s="127"/>
      <c r="C538" s="127"/>
      <c r="D538" s="127"/>
      <c r="E538" s="133"/>
      <c r="F538" s="128"/>
      <c r="G538" s="130"/>
      <c r="H538" s="131"/>
      <c r="I538" s="129"/>
      <c r="J538" s="127"/>
      <c r="K538" s="87"/>
      <c r="L538" s="87"/>
      <c r="M538" s="131"/>
    </row>
    <row r="539" spans="1:13">
      <c r="A539" s="127"/>
      <c r="B539" s="127"/>
      <c r="C539" s="127"/>
      <c r="D539" s="127"/>
      <c r="E539" s="128"/>
      <c r="F539" s="128"/>
      <c r="G539" s="130"/>
      <c r="H539" s="87"/>
      <c r="I539" s="87"/>
      <c r="J539" s="87"/>
      <c r="K539" s="87"/>
      <c r="L539" s="87"/>
      <c r="M539" s="87"/>
    </row>
    <row r="540" spans="1:13">
      <c r="A540" s="127"/>
      <c r="B540" s="127"/>
      <c r="C540" s="127"/>
      <c r="D540" s="127"/>
      <c r="E540" s="128"/>
      <c r="F540" s="128"/>
      <c r="G540" s="130"/>
      <c r="H540" s="127"/>
      <c r="I540" s="87"/>
      <c r="J540" s="87"/>
      <c r="K540" s="87"/>
      <c r="L540" s="87"/>
      <c r="M540" s="87"/>
    </row>
    <row r="541" spans="1:13">
      <c r="A541" s="127"/>
      <c r="B541" s="127"/>
      <c r="C541" s="127"/>
      <c r="D541" s="127"/>
      <c r="E541" s="128"/>
      <c r="F541" s="128"/>
      <c r="G541" s="130"/>
      <c r="H541" s="127"/>
      <c r="I541" s="87"/>
      <c r="J541" s="87"/>
      <c r="K541" s="87"/>
      <c r="L541" s="87"/>
      <c r="M541" s="131"/>
    </row>
    <row r="542" spans="1:13">
      <c r="A542" s="127"/>
      <c r="B542" s="127"/>
      <c r="C542" s="127"/>
      <c r="D542" s="127"/>
      <c r="E542" s="128"/>
      <c r="F542" s="128"/>
      <c r="G542" s="130"/>
      <c r="H542" s="131"/>
      <c r="I542" s="129"/>
      <c r="J542" s="127"/>
      <c r="K542" s="87"/>
      <c r="L542" s="87"/>
      <c r="M542" s="131"/>
    </row>
    <row r="543" spans="1:13">
      <c r="A543" s="127"/>
      <c r="B543" s="127"/>
      <c r="C543" s="127"/>
      <c r="D543" s="127"/>
      <c r="E543" s="128"/>
      <c r="F543" s="128"/>
      <c r="G543" s="130"/>
      <c r="H543" s="131"/>
      <c r="I543" s="129"/>
      <c r="J543" s="127"/>
      <c r="K543" s="87"/>
      <c r="L543" s="87"/>
      <c r="M543" s="131"/>
    </row>
    <row r="544" spans="1:13">
      <c r="A544" s="127"/>
      <c r="B544" s="137"/>
      <c r="C544" s="127"/>
      <c r="D544" s="127"/>
      <c r="E544" s="128"/>
      <c r="F544" s="128"/>
      <c r="G544" s="130"/>
      <c r="H544" s="131"/>
      <c r="I544" s="129"/>
      <c r="J544" s="127"/>
      <c r="K544" s="87"/>
      <c r="L544" s="8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87"/>
      <c r="I546" s="87"/>
      <c r="J546" s="87"/>
      <c r="K546" s="87"/>
      <c r="L546" s="87"/>
      <c r="M546" s="87"/>
    </row>
    <row r="547" spans="1:13">
      <c r="A547" s="127"/>
      <c r="B547" s="137"/>
      <c r="C547" s="135"/>
      <c r="D547" s="127"/>
      <c r="E547" s="128"/>
      <c r="F547" s="128"/>
      <c r="G547" s="144"/>
      <c r="H547" s="127"/>
      <c r="I547" s="87"/>
      <c r="J547" s="127"/>
      <c r="K547" s="87"/>
      <c r="L547" s="127"/>
      <c r="M547" s="131"/>
    </row>
    <row r="548" spans="1:13">
      <c r="A548" s="127"/>
      <c r="B548" s="127"/>
      <c r="C548" s="127"/>
      <c r="D548" s="127"/>
      <c r="E548" s="128"/>
      <c r="F548" s="128"/>
      <c r="G548" s="130"/>
      <c r="H548" s="87"/>
      <c r="I548" s="87"/>
      <c r="J548" s="87"/>
      <c r="K548" s="87"/>
      <c r="L548" s="87"/>
      <c r="M548" s="87"/>
    </row>
    <row r="549" spans="1:13">
      <c r="A549" s="127"/>
      <c r="B549" s="127"/>
      <c r="C549" s="127"/>
      <c r="D549" s="127"/>
      <c r="E549" s="128"/>
      <c r="F549" s="128"/>
      <c r="G549" s="130"/>
      <c r="H549" s="139"/>
      <c r="I549" s="87"/>
      <c r="J549" s="139"/>
      <c r="K549" s="87"/>
      <c r="L549" s="139"/>
      <c r="M549" s="145"/>
    </row>
    <row r="550" spans="1:13">
      <c r="A550" s="138"/>
      <c r="B550" s="138"/>
      <c r="C550" s="138"/>
      <c r="D550" s="138"/>
      <c r="E550" s="138"/>
      <c r="F550" s="138"/>
      <c r="G550" s="138"/>
      <c r="H550" s="138"/>
      <c r="I550" s="138"/>
      <c r="J550" s="138"/>
      <c r="K550" s="138"/>
      <c r="L550" s="138"/>
      <c r="M550" s="138"/>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row r="622" spans="1:13">
      <c r="A622" s="3"/>
      <c r="B622" s="3"/>
      <c r="C622" s="3"/>
      <c r="D622" s="3"/>
      <c r="E622" s="3"/>
      <c r="F622" s="3"/>
      <c r="G622" s="3"/>
      <c r="H622" s="3"/>
      <c r="I622" s="3"/>
      <c r="J622" s="3"/>
      <c r="K622" s="3"/>
      <c r="L622" s="3"/>
      <c r="M622" s="3"/>
    </row>
    <row r="623" spans="1:13">
      <c r="A623" s="3"/>
      <c r="B623" s="3"/>
      <c r="C623" s="3"/>
      <c r="D623" s="3"/>
      <c r="E623" s="3"/>
      <c r="F623" s="3"/>
      <c r="G623" s="3"/>
      <c r="H623" s="3"/>
      <c r="I623" s="3"/>
      <c r="J623" s="3"/>
      <c r="K623" s="3"/>
      <c r="L623" s="3"/>
      <c r="M623" s="3"/>
    </row>
    <row r="624" spans="1:13">
      <c r="A624" s="3"/>
      <c r="B624" s="3"/>
      <c r="C624" s="3"/>
      <c r="D624" s="3"/>
      <c r="E624" s="3"/>
      <c r="F624" s="3"/>
      <c r="G624" s="3"/>
      <c r="H624" s="3"/>
      <c r="I624" s="3"/>
      <c r="J624" s="3"/>
      <c r="K624" s="3"/>
      <c r="L624" s="3"/>
      <c r="M624" s="3"/>
    </row>
  </sheetData>
  <mergeCells count="4">
    <mergeCell ref="A1:M1"/>
    <mergeCell ref="A60:C60"/>
    <mergeCell ref="A63:B63"/>
    <mergeCell ref="B64:K64"/>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0"/>
  <sheetViews>
    <sheetView zoomScaleNormal="100" zoomScaleSheetLayoutView="130" workbookViewId="0">
      <selection activeCell="B10" sqref="B10:F44"/>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122</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0.84*5</f>
        <v>4.2</v>
      </c>
      <c r="G10" s="40"/>
      <c r="H10" s="41"/>
      <c r="I10" s="40"/>
      <c r="J10" s="41"/>
      <c r="K10" s="44"/>
      <c r="L10" s="41"/>
      <c r="M10" s="40"/>
    </row>
    <row r="11" spans="1:22" s="53" customFormat="1" ht="15.75">
      <c r="A11" s="46"/>
      <c r="B11" s="46"/>
      <c r="C11" s="46" t="s">
        <v>31</v>
      </c>
      <c r="D11" s="46" t="s">
        <v>32</v>
      </c>
      <c r="E11" s="47">
        <v>3.88</v>
      </c>
      <c r="F11" s="48">
        <f>F10*E11</f>
        <v>16.295999999999999</v>
      </c>
      <c r="G11" s="47"/>
      <c r="H11" s="48"/>
      <c r="I11" s="76"/>
      <c r="J11" s="75"/>
      <c r="K11" s="76"/>
      <c r="L11" s="75"/>
      <c r="M11" s="47"/>
    </row>
    <row r="12" spans="1:22" s="67" customFormat="1" ht="31.5">
      <c r="A12" s="38">
        <v>2</v>
      </c>
      <c r="B12" s="38" t="s">
        <v>34</v>
      </c>
      <c r="C12" s="40" t="s">
        <v>51</v>
      </c>
      <c r="D12" s="62" t="s">
        <v>30</v>
      </c>
      <c r="E12" s="63"/>
      <c r="F12" s="64">
        <f>0.7*0.1*5</f>
        <v>0.35</v>
      </c>
      <c r="G12" s="65"/>
      <c r="H12" s="66"/>
      <c r="I12" s="65"/>
      <c r="J12" s="66"/>
      <c r="K12" s="65"/>
      <c r="L12" s="66"/>
      <c r="M12" s="65"/>
    </row>
    <row r="13" spans="1:22" s="53" customFormat="1" ht="15.75">
      <c r="A13" s="54"/>
      <c r="B13" s="68"/>
      <c r="C13" s="54" t="s">
        <v>31</v>
      </c>
      <c r="D13" s="54" t="s">
        <v>32</v>
      </c>
      <c r="E13" s="56">
        <v>0.89</v>
      </c>
      <c r="F13" s="69">
        <f>F12*E13</f>
        <v>0.3115</v>
      </c>
      <c r="G13" s="70"/>
      <c r="H13" s="57"/>
      <c r="I13" s="71"/>
      <c r="J13" s="72"/>
      <c r="K13" s="71"/>
      <c r="L13" s="72"/>
      <c r="M13" s="70"/>
    </row>
    <row r="14" spans="1:22" s="53" customFormat="1" ht="15.75">
      <c r="A14" s="54"/>
      <c r="B14" s="55"/>
      <c r="C14" s="54" t="s">
        <v>35</v>
      </c>
      <c r="D14" s="55" t="s">
        <v>0</v>
      </c>
      <c r="E14" s="56">
        <v>0.37</v>
      </c>
      <c r="F14" s="69">
        <f>F12*E14</f>
        <v>0.1295</v>
      </c>
      <c r="G14" s="73"/>
      <c r="H14" s="72"/>
      <c r="I14" s="71"/>
      <c r="J14" s="72"/>
      <c r="K14" s="70"/>
      <c r="L14" s="57"/>
      <c r="M14" s="70"/>
    </row>
    <row r="15" spans="1:22" s="53" customFormat="1" ht="27.75">
      <c r="A15" s="54"/>
      <c r="B15" s="185" t="s">
        <v>167</v>
      </c>
      <c r="C15" s="54" t="s">
        <v>63</v>
      </c>
      <c r="D15" s="55" t="s">
        <v>30</v>
      </c>
      <c r="E15" s="56">
        <v>1.1499999999999999</v>
      </c>
      <c r="F15" s="69">
        <f>F12*E15</f>
        <v>0.40249999999999997</v>
      </c>
      <c r="G15" s="73"/>
      <c r="H15" s="72"/>
      <c r="I15" s="71"/>
      <c r="J15" s="57"/>
      <c r="K15" s="71"/>
      <c r="L15" s="72"/>
      <c r="M15" s="70"/>
    </row>
    <row r="16" spans="1:22" s="53" customFormat="1" ht="15.75">
      <c r="A16" s="46"/>
      <c r="B16" s="50"/>
      <c r="C16" s="46" t="s">
        <v>36</v>
      </c>
      <c r="D16" s="50" t="s">
        <v>0</v>
      </c>
      <c r="E16" s="59">
        <v>0.02</v>
      </c>
      <c r="F16" s="60">
        <f>F12*E16</f>
        <v>6.9999999999999993E-3</v>
      </c>
      <c r="G16" s="51"/>
      <c r="H16" s="75"/>
      <c r="I16" s="47"/>
      <c r="J16" s="48"/>
      <c r="K16" s="76"/>
      <c r="L16" s="75"/>
      <c r="M16" s="47"/>
    </row>
    <row r="17" spans="1:13" s="62" customFormat="1" ht="47.25">
      <c r="A17" s="38">
        <v>3</v>
      </c>
      <c r="B17" s="38" t="s">
        <v>60</v>
      </c>
      <c r="C17" s="40" t="s">
        <v>61</v>
      </c>
      <c r="D17" s="62" t="s">
        <v>30</v>
      </c>
      <c r="E17" s="63"/>
      <c r="F17" s="64">
        <f>0.7*1.1*5</f>
        <v>3.85</v>
      </c>
      <c r="G17" s="65"/>
      <c r="H17" s="66"/>
      <c r="I17" s="65"/>
      <c r="J17" s="66"/>
      <c r="K17" s="65"/>
      <c r="L17" s="66"/>
      <c r="M17" s="65"/>
    </row>
    <row r="18" spans="1:13" s="55" customFormat="1" ht="15.75">
      <c r="A18" s="54"/>
      <c r="B18" s="54"/>
      <c r="C18" s="54" t="s">
        <v>31</v>
      </c>
      <c r="D18" s="54" t="s">
        <v>32</v>
      </c>
      <c r="E18" s="56">
        <v>6.66</v>
      </c>
      <c r="F18" s="69">
        <f>F17*E18</f>
        <v>25.641000000000002</v>
      </c>
      <c r="G18" s="70"/>
      <c r="H18" s="57"/>
      <c r="I18" s="71"/>
      <c r="J18" s="72"/>
      <c r="K18" s="71"/>
      <c r="L18" s="72"/>
      <c r="M18" s="70"/>
    </row>
    <row r="19" spans="1:13" s="55" customFormat="1" ht="15.75">
      <c r="A19" s="54"/>
      <c r="C19" s="54" t="s">
        <v>35</v>
      </c>
      <c r="D19" s="55" t="s">
        <v>0</v>
      </c>
      <c r="E19" s="56">
        <v>0.59</v>
      </c>
      <c r="F19" s="77">
        <f>F17*E19</f>
        <v>2.2715000000000001</v>
      </c>
      <c r="G19" s="73"/>
      <c r="H19" s="72"/>
      <c r="I19" s="71"/>
      <c r="J19" s="72"/>
      <c r="K19" s="70"/>
      <c r="L19" s="57"/>
      <c r="M19" s="70"/>
    </row>
    <row r="20" spans="1:13" s="55" customFormat="1" ht="15.75">
      <c r="A20" s="54"/>
      <c r="C20" s="54" t="s">
        <v>62</v>
      </c>
      <c r="D20" s="55" t="s">
        <v>30</v>
      </c>
      <c r="E20" s="56">
        <v>1.0149999999999999</v>
      </c>
      <c r="F20" s="69">
        <f>F17*E20</f>
        <v>3.9077499999999996</v>
      </c>
      <c r="G20" s="73"/>
      <c r="H20" s="72"/>
      <c r="I20" s="70"/>
      <c r="J20" s="57"/>
      <c r="K20" s="71"/>
      <c r="L20" s="72"/>
      <c r="M20" s="70"/>
    </row>
    <row r="21" spans="1:13" s="55" customFormat="1" ht="15.75">
      <c r="A21" s="54"/>
      <c r="C21" s="54" t="s">
        <v>37</v>
      </c>
      <c r="D21" s="55" t="s">
        <v>38</v>
      </c>
      <c r="E21" s="56">
        <v>1.6</v>
      </c>
      <c r="F21" s="69">
        <f>F17*E21</f>
        <v>6.16</v>
      </c>
      <c r="G21" s="73"/>
      <c r="H21" s="72"/>
      <c r="I21" s="70"/>
      <c r="J21" s="57"/>
      <c r="K21" s="71"/>
      <c r="L21" s="72"/>
      <c r="M21" s="70"/>
    </row>
    <row r="22" spans="1:13" s="55" customFormat="1" ht="15.75">
      <c r="A22" s="54"/>
      <c r="C22" s="54" t="s">
        <v>39</v>
      </c>
      <c r="D22" s="55" t="s">
        <v>30</v>
      </c>
      <c r="E22" s="78">
        <v>1.83E-2</v>
      </c>
      <c r="F22" s="69">
        <f>F17*E22</f>
        <v>7.0455000000000004E-2</v>
      </c>
      <c r="G22" s="73"/>
      <c r="H22" s="72"/>
      <c r="I22" s="70"/>
      <c r="J22" s="57"/>
      <c r="K22" s="71"/>
      <c r="L22" s="72"/>
      <c r="M22" s="70"/>
    </row>
    <row r="23" spans="1:13" s="58" customFormat="1" ht="15.75">
      <c r="A23" s="54"/>
      <c r="B23" s="55"/>
      <c r="C23" s="54" t="s">
        <v>41</v>
      </c>
      <c r="D23" s="55" t="s">
        <v>43</v>
      </c>
      <c r="E23" s="79" t="s">
        <v>40</v>
      </c>
      <c r="F23" s="77">
        <f>0.95*F17</f>
        <v>3.6574999999999998</v>
      </c>
      <c r="G23" s="73"/>
      <c r="H23" s="72"/>
      <c r="I23" s="56"/>
      <c r="J23" s="57"/>
      <c r="K23" s="71"/>
      <c r="L23" s="72"/>
      <c r="M23" s="70"/>
    </row>
    <row r="24" spans="1:13" s="58" customFormat="1" ht="15.75">
      <c r="A24" s="46"/>
      <c r="B24" s="50"/>
      <c r="C24" s="46" t="s">
        <v>36</v>
      </c>
      <c r="D24" s="50" t="s">
        <v>0</v>
      </c>
      <c r="E24" s="59">
        <v>0.4</v>
      </c>
      <c r="F24" s="60">
        <f>F17*E24</f>
        <v>1.54</v>
      </c>
      <c r="G24" s="51"/>
      <c r="H24" s="75"/>
      <c r="I24" s="47"/>
      <c r="J24" s="48"/>
      <c r="K24" s="76"/>
      <c r="L24" s="75"/>
      <c r="M24" s="47"/>
    </row>
    <row r="25" spans="1:13" s="41" customFormat="1" ht="15.75">
      <c r="A25" s="40">
        <v>4</v>
      </c>
      <c r="B25" s="41" t="s">
        <v>71</v>
      </c>
      <c r="C25" s="40" t="s">
        <v>79</v>
      </c>
      <c r="D25" s="41" t="s">
        <v>45</v>
      </c>
      <c r="E25" s="61"/>
      <c r="F25" s="146">
        <v>1</v>
      </c>
      <c r="G25" s="42"/>
      <c r="H25" s="147"/>
      <c r="I25" s="42"/>
      <c r="K25" s="89"/>
      <c r="L25" s="90"/>
      <c r="M25" s="42"/>
    </row>
    <row r="26" spans="1:13" s="62" customFormat="1" ht="15.75">
      <c r="A26" s="38"/>
      <c r="B26" s="38"/>
      <c r="C26" s="38" t="s">
        <v>44</v>
      </c>
      <c r="D26" s="38" t="s">
        <v>32</v>
      </c>
      <c r="E26" s="85">
        <v>8.07</v>
      </c>
      <c r="F26" s="80">
        <f>F25*E26</f>
        <v>8.07</v>
      </c>
      <c r="G26" s="85"/>
      <c r="H26" s="83"/>
      <c r="I26" s="84"/>
      <c r="J26" s="81"/>
      <c r="K26" s="84"/>
      <c r="L26" s="81"/>
      <c r="M26" s="85"/>
    </row>
    <row r="27" spans="1:13" s="62" customFormat="1" ht="15.75">
      <c r="A27" s="38"/>
      <c r="B27" s="152" t="s">
        <v>67</v>
      </c>
      <c r="C27" s="38" t="s">
        <v>54</v>
      </c>
      <c r="D27" s="62" t="s">
        <v>53</v>
      </c>
      <c r="E27" s="63">
        <v>1.085</v>
      </c>
      <c r="F27" s="80">
        <f>F25*E27</f>
        <v>1.085</v>
      </c>
      <c r="G27" s="65"/>
      <c r="H27" s="81"/>
      <c r="I27" s="85"/>
      <c r="J27" s="83"/>
      <c r="K27" s="84"/>
      <c r="L27" s="83"/>
      <c r="M27" s="85"/>
    </row>
    <row r="28" spans="1:13" s="88" customFormat="1" ht="31.5">
      <c r="A28" s="38"/>
      <c r="B28" s="62"/>
      <c r="C28" s="40" t="s">
        <v>168</v>
      </c>
      <c r="D28" s="62" t="s">
        <v>45</v>
      </c>
      <c r="E28" s="148" t="s">
        <v>40</v>
      </c>
      <c r="F28" s="80">
        <f>3*F25</f>
        <v>3</v>
      </c>
      <c r="G28" s="65"/>
      <c r="H28" s="81"/>
      <c r="I28" s="85"/>
      <c r="J28" s="83"/>
      <c r="K28" s="84"/>
      <c r="L28" s="81"/>
      <c r="M28" s="85"/>
    </row>
    <row r="29" spans="1:13" s="88" customFormat="1" ht="15.75">
      <c r="A29" s="38"/>
      <c r="B29" s="62"/>
      <c r="C29" s="40" t="s">
        <v>70</v>
      </c>
      <c r="D29" s="62" t="s">
        <v>45</v>
      </c>
      <c r="E29" s="148" t="s">
        <v>40</v>
      </c>
      <c r="F29" s="80">
        <f>F28</f>
        <v>3</v>
      </c>
      <c r="G29" s="65"/>
      <c r="H29" s="81"/>
      <c r="I29" s="85"/>
      <c r="J29" s="83"/>
      <c r="K29" s="84"/>
      <c r="L29" s="81"/>
      <c r="M29" s="85"/>
    </row>
    <row r="30" spans="1:13" s="88" customFormat="1" ht="15.75">
      <c r="A30" s="38"/>
      <c r="B30" s="62"/>
      <c r="C30" s="38" t="s">
        <v>55</v>
      </c>
      <c r="D30" s="62" t="s">
        <v>42</v>
      </c>
      <c r="E30" s="85">
        <v>3.23</v>
      </c>
      <c r="F30" s="80">
        <f>F25*E30</f>
        <v>3.23</v>
      </c>
      <c r="G30" s="65"/>
      <c r="H30" s="81"/>
      <c r="I30" s="85"/>
      <c r="J30" s="83"/>
      <c r="K30" s="84"/>
      <c r="L30" s="81"/>
      <c r="M30" s="85"/>
    </row>
    <row r="31" spans="1:13" s="88" customFormat="1" ht="15.75">
      <c r="A31" s="38"/>
      <c r="B31" s="62"/>
      <c r="C31" s="38" t="s">
        <v>169</v>
      </c>
      <c r="D31" s="62" t="s">
        <v>45</v>
      </c>
      <c r="E31" s="86" t="s">
        <v>40</v>
      </c>
      <c r="F31" s="80">
        <f>6*F25</f>
        <v>6</v>
      </c>
      <c r="G31" s="65"/>
      <c r="H31" s="81"/>
      <c r="I31" s="85"/>
      <c r="J31" s="83"/>
      <c r="K31" s="84"/>
      <c r="L31" s="81"/>
      <c r="M31" s="85"/>
    </row>
    <row r="32" spans="1:13" s="88" customFormat="1" ht="70.5" customHeight="1">
      <c r="A32" s="38"/>
      <c r="B32" s="62"/>
      <c r="C32" s="161" t="s">
        <v>108</v>
      </c>
      <c r="D32" s="62" t="s">
        <v>45</v>
      </c>
      <c r="E32" s="86" t="s">
        <v>40</v>
      </c>
      <c r="F32" s="80">
        <v>1</v>
      </c>
      <c r="G32" s="65"/>
      <c r="H32" s="81"/>
      <c r="I32" s="85"/>
      <c r="J32" s="83"/>
      <c r="K32" s="84"/>
      <c r="L32" s="81"/>
      <c r="M32" s="85"/>
    </row>
    <row r="33" spans="1:14" s="88" customFormat="1" ht="15.75">
      <c r="A33" s="91"/>
      <c r="B33" s="92"/>
      <c r="C33" s="91" t="s">
        <v>36</v>
      </c>
      <c r="D33" s="92" t="s">
        <v>0</v>
      </c>
      <c r="E33" s="93">
        <v>4.2</v>
      </c>
      <c r="F33" s="94">
        <f>F25*E33</f>
        <v>4.2</v>
      </c>
      <c r="G33" s="149"/>
      <c r="H33" s="150"/>
      <c r="I33" s="95"/>
      <c r="J33" s="96"/>
      <c r="K33" s="151"/>
      <c r="L33" s="150"/>
      <c r="M33" s="95"/>
    </row>
    <row r="34" spans="1:14" s="41" customFormat="1" ht="15.75">
      <c r="A34" s="40">
        <v>5</v>
      </c>
      <c r="B34" s="41" t="s">
        <v>52</v>
      </c>
      <c r="C34" s="40" t="s">
        <v>56</v>
      </c>
      <c r="D34" s="41" t="s">
        <v>45</v>
      </c>
      <c r="E34" s="61"/>
      <c r="F34" s="146">
        <v>1</v>
      </c>
      <c r="G34" s="42"/>
      <c r="H34" s="147"/>
      <c r="I34" s="42"/>
      <c r="K34" s="89"/>
      <c r="L34" s="90"/>
      <c r="M34" s="42"/>
    </row>
    <row r="35" spans="1:14" s="62" customFormat="1" ht="15.75">
      <c r="A35" s="38"/>
      <c r="B35" s="38"/>
      <c r="C35" s="38" t="s">
        <v>44</v>
      </c>
      <c r="D35" s="38" t="s">
        <v>32</v>
      </c>
      <c r="E35" s="85">
        <v>5.59</v>
      </c>
      <c r="F35" s="80">
        <f>F34*E35</f>
        <v>5.59</v>
      </c>
      <c r="G35" s="85"/>
      <c r="H35" s="83"/>
      <c r="I35" s="84"/>
      <c r="J35" s="81"/>
      <c r="K35" s="84"/>
      <c r="L35" s="81"/>
      <c r="M35" s="85"/>
    </row>
    <row r="36" spans="1:14" s="62" customFormat="1" ht="15.75">
      <c r="A36" s="38"/>
      <c r="B36" s="152" t="s">
        <v>67</v>
      </c>
      <c r="C36" s="38" t="s">
        <v>54</v>
      </c>
      <c r="D36" s="62" t="s">
        <v>53</v>
      </c>
      <c r="E36" s="63">
        <v>0.74399999999999999</v>
      </c>
      <c r="F36" s="80">
        <f>F34*E36</f>
        <v>0.74399999999999999</v>
      </c>
      <c r="G36" s="65"/>
      <c r="H36" s="81"/>
      <c r="I36" s="85"/>
      <c r="J36" s="83"/>
      <c r="K36" s="84"/>
      <c r="L36" s="83"/>
      <c r="M36" s="85"/>
    </row>
    <row r="37" spans="1:14" s="88" customFormat="1" ht="31.5">
      <c r="A37" s="38"/>
      <c r="B37" s="62"/>
      <c r="C37" s="40" t="s">
        <v>168</v>
      </c>
      <c r="D37" s="62" t="s">
        <v>45</v>
      </c>
      <c r="E37" s="148" t="s">
        <v>40</v>
      </c>
      <c r="F37" s="80">
        <f>2*F34</f>
        <v>2</v>
      </c>
      <c r="G37" s="65"/>
      <c r="H37" s="81"/>
      <c r="I37" s="85"/>
      <c r="J37" s="83"/>
      <c r="K37" s="84"/>
      <c r="L37" s="81"/>
      <c r="M37" s="85"/>
    </row>
    <row r="38" spans="1:14" s="88" customFormat="1" ht="15.75">
      <c r="A38" s="38"/>
      <c r="B38" s="62"/>
      <c r="C38" s="40" t="s">
        <v>70</v>
      </c>
      <c r="D38" s="62" t="s">
        <v>45</v>
      </c>
      <c r="E38" s="148" t="s">
        <v>40</v>
      </c>
      <c r="F38" s="80">
        <f>F37</f>
        <v>2</v>
      </c>
      <c r="G38" s="65"/>
      <c r="H38" s="81"/>
      <c r="I38" s="85"/>
      <c r="J38" s="83"/>
      <c r="K38" s="84"/>
      <c r="L38" s="81"/>
      <c r="M38" s="85"/>
    </row>
    <row r="39" spans="1:14" s="88" customFormat="1" ht="15.75">
      <c r="A39" s="38"/>
      <c r="B39" s="62"/>
      <c r="C39" s="38" t="s">
        <v>55</v>
      </c>
      <c r="D39" s="62" t="s">
        <v>42</v>
      </c>
      <c r="E39" s="85">
        <v>1.58</v>
      </c>
      <c r="F39" s="80">
        <f>F34*E39</f>
        <v>1.58</v>
      </c>
      <c r="G39" s="65"/>
      <c r="H39" s="81"/>
      <c r="I39" s="85"/>
      <c r="J39" s="83"/>
      <c r="K39" s="84"/>
      <c r="L39" s="81"/>
      <c r="M39" s="85"/>
    </row>
    <row r="40" spans="1:14" s="88" customFormat="1" ht="15.75">
      <c r="A40" s="38"/>
      <c r="B40" s="62"/>
      <c r="C40" s="38" t="s">
        <v>169</v>
      </c>
      <c r="D40" s="62" t="s">
        <v>45</v>
      </c>
      <c r="E40" s="86" t="s">
        <v>40</v>
      </c>
      <c r="F40" s="80">
        <f>4*F34</f>
        <v>4</v>
      </c>
      <c r="G40" s="65"/>
      <c r="H40" s="81"/>
      <c r="I40" s="85"/>
      <c r="J40" s="83"/>
      <c r="K40" s="84"/>
      <c r="L40" s="81"/>
      <c r="M40" s="85"/>
    </row>
    <row r="41" spans="1:14" s="88" customFormat="1" ht="67.5">
      <c r="A41" s="38"/>
      <c r="B41" s="62"/>
      <c r="C41" s="161" t="s">
        <v>116</v>
      </c>
      <c r="D41" s="62" t="s">
        <v>45</v>
      </c>
      <c r="E41" s="86" t="s">
        <v>40</v>
      </c>
      <c r="F41" s="80">
        <v>1</v>
      </c>
      <c r="G41" s="65"/>
      <c r="H41" s="81"/>
      <c r="I41" s="85"/>
      <c r="J41" s="83"/>
      <c r="K41" s="84"/>
      <c r="L41" s="81"/>
      <c r="M41" s="85"/>
    </row>
    <row r="42" spans="1:14" s="88" customFormat="1" ht="15.75">
      <c r="A42" s="91"/>
      <c r="B42" s="92"/>
      <c r="C42" s="91" t="s">
        <v>36</v>
      </c>
      <c r="D42" s="92" t="s">
        <v>0</v>
      </c>
      <c r="E42" s="93">
        <v>1.91</v>
      </c>
      <c r="F42" s="94">
        <f>F34*E42</f>
        <v>1.91</v>
      </c>
      <c r="G42" s="149"/>
      <c r="H42" s="150"/>
      <c r="I42" s="95"/>
      <c r="J42" s="96"/>
      <c r="K42" s="151"/>
      <c r="L42" s="150"/>
      <c r="M42" s="95"/>
    </row>
    <row r="43" spans="1:14" s="53" customFormat="1" ht="15.75">
      <c r="A43" s="54">
        <v>6</v>
      </c>
      <c r="B43" s="55" t="s">
        <v>33</v>
      </c>
      <c r="C43" s="54" t="s">
        <v>50</v>
      </c>
      <c r="D43" s="55" t="s">
        <v>30</v>
      </c>
      <c r="E43" s="56"/>
      <c r="F43" s="57">
        <f>F10</f>
        <v>4.2</v>
      </c>
      <c r="G43" s="54"/>
      <c r="H43" s="58"/>
      <c r="I43" s="54"/>
      <c r="J43" s="58"/>
      <c r="K43" s="54"/>
      <c r="L43" s="58"/>
      <c r="M43" s="54"/>
    </row>
    <row r="44" spans="1:14" s="53" customFormat="1" ht="15.75">
      <c r="A44" s="46"/>
      <c r="B44" s="46"/>
      <c r="C44" s="46" t="s">
        <v>31</v>
      </c>
      <c r="D44" s="46" t="s">
        <v>32</v>
      </c>
      <c r="E44" s="59">
        <v>1.21</v>
      </c>
      <c r="F44" s="60">
        <f>F43*E44</f>
        <v>5.0819999999999999</v>
      </c>
      <c r="G44" s="51"/>
      <c r="H44" s="51"/>
      <c r="I44" s="51"/>
      <c r="J44" s="52"/>
      <c r="K44" s="51"/>
      <c r="L44" s="52"/>
      <c r="M44" s="47"/>
    </row>
    <row r="45" spans="1:14" s="108" customFormat="1" ht="15.75">
      <c r="A45" s="97"/>
      <c r="B45" s="98"/>
      <c r="C45" s="99" t="s">
        <v>46</v>
      </c>
      <c r="D45" s="100"/>
      <c r="E45" s="101"/>
      <c r="F45" s="102"/>
      <c r="G45" s="103"/>
      <c r="H45" s="104"/>
      <c r="I45" s="105"/>
      <c r="J45" s="104"/>
      <c r="K45" s="106"/>
      <c r="L45" s="104"/>
      <c r="M45" s="104"/>
      <c r="N45" s="107"/>
    </row>
    <row r="46" spans="1:14" s="114" customFormat="1">
      <c r="A46" s="109"/>
      <c r="B46" s="109"/>
      <c r="C46" s="109" t="s">
        <v>47</v>
      </c>
      <c r="D46" s="110" t="s">
        <v>141</v>
      </c>
      <c r="E46" s="111"/>
      <c r="F46" s="111"/>
      <c r="G46" s="112"/>
      <c r="H46" s="113"/>
      <c r="I46" s="113"/>
      <c r="J46" s="113"/>
      <c r="K46" s="113"/>
      <c r="L46" s="113"/>
      <c r="M46" s="113"/>
    </row>
    <row r="47" spans="1:14" s="114" customFormat="1">
      <c r="A47" s="115"/>
      <c r="B47" s="115"/>
      <c r="C47" s="115" t="s">
        <v>8</v>
      </c>
      <c r="D47" s="115"/>
      <c r="E47" s="115"/>
      <c r="F47" s="115"/>
      <c r="G47" s="115"/>
      <c r="H47" s="113"/>
      <c r="I47" s="113"/>
      <c r="J47" s="113"/>
      <c r="K47" s="113"/>
      <c r="L47" s="113"/>
      <c r="M47" s="113"/>
    </row>
    <row r="48" spans="1:14" s="122" customFormat="1">
      <c r="A48" s="116"/>
      <c r="B48" s="117"/>
      <c r="C48" s="117" t="s">
        <v>48</v>
      </c>
      <c r="D48" s="118" t="s">
        <v>141</v>
      </c>
      <c r="E48" s="119"/>
      <c r="F48" s="119"/>
      <c r="G48" s="120"/>
      <c r="H48" s="120"/>
      <c r="I48" s="120"/>
      <c r="J48" s="120"/>
      <c r="K48" s="120"/>
      <c r="L48" s="120"/>
      <c r="M48" s="120"/>
      <c r="N48" s="121"/>
    </row>
    <row r="49" spans="1:14" s="3" customFormat="1">
      <c r="A49" s="123"/>
      <c r="B49" s="124"/>
      <c r="C49" s="124" t="s">
        <v>8</v>
      </c>
      <c r="D49" s="124"/>
      <c r="E49" s="124"/>
      <c r="F49" s="124"/>
      <c r="G49" s="124"/>
      <c r="H49" s="125"/>
      <c r="I49" s="125"/>
      <c r="J49" s="125"/>
      <c r="K49" s="125"/>
      <c r="L49" s="125"/>
      <c r="M49" s="125"/>
      <c r="N49" s="7"/>
    </row>
    <row r="50" spans="1:14" s="122" customFormat="1">
      <c r="A50" s="116"/>
      <c r="B50" s="117"/>
      <c r="C50" s="117" t="s">
        <v>49</v>
      </c>
      <c r="D50" s="118" t="s">
        <v>141</v>
      </c>
      <c r="E50" s="119"/>
      <c r="F50" s="119"/>
      <c r="G50" s="120"/>
      <c r="H50" s="120"/>
      <c r="I50" s="120"/>
      <c r="J50" s="120"/>
      <c r="K50" s="120"/>
      <c r="L50" s="120"/>
      <c r="M50" s="120"/>
      <c r="N50" s="121"/>
    </row>
    <row r="51" spans="1:14" s="3" customFormat="1">
      <c r="A51" s="123"/>
      <c r="B51" s="124"/>
      <c r="C51" s="124" t="s">
        <v>8</v>
      </c>
      <c r="D51" s="124"/>
      <c r="E51" s="124"/>
      <c r="F51" s="124"/>
      <c r="G51" s="124"/>
      <c r="H51" s="125"/>
      <c r="I51" s="125"/>
      <c r="J51" s="125"/>
      <c r="K51" s="125"/>
      <c r="L51" s="125"/>
      <c r="M51" s="125"/>
      <c r="N51" s="7"/>
    </row>
    <row r="52" spans="1:14" s="3" customFormat="1">
      <c r="A52" s="123"/>
      <c r="B52" s="124"/>
      <c r="C52" s="124" t="s">
        <v>142</v>
      </c>
      <c r="D52" s="155">
        <v>0.03</v>
      </c>
      <c r="E52" s="124"/>
      <c r="F52" s="124"/>
      <c r="G52" s="124"/>
      <c r="H52" s="125"/>
      <c r="I52" s="125"/>
      <c r="J52" s="125"/>
      <c r="K52" s="125"/>
      <c r="L52" s="125"/>
      <c r="M52" s="125"/>
      <c r="N52" s="7"/>
    </row>
    <row r="53" spans="1:14" s="3" customFormat="1">
      <c r="A53" s="123"/>
      <c r="B53" s="124"/>
      <c r="C53" s="124" t="s">
        <v>8</v>
      </c>
      <c r="D53" s="124"/>
      <c r="E53" s="124"/>
      <c r="F53" s="124"/>
      <c r="G53" s="124"/>
      <c r="H53" s="125"/>
      <c r="I53" s="125"/>
      <c r="J53" s="125"/>
      <c r="K53" s="125"/>
      <c r="L53" s="125"/>
      <c r="M53" s="125"/>
      <c r="N53" s="7"/>
    </row>
    <row r="54" spans="1:14" s="3" customFormat="1">
      <c r="A54" s="123"/>
      <c r="B54" s="124"/>
      <c r="C54" s="124" t="s">
        <v>68</v>
      </c>
      <c r="D54" s="155">
        <v>0.18</v>
      </c>
      <c r="E54" s="124"/>
      <c r="F54" s="124"/>
      <c r="G54" s="124"/>
      <c r="H54" s="125"/>
      <c r="I54" s="125"/>
      <c r="J54" s="125"/>
      <c r="K54" s="125"/>
      <c r="L54" s="125"/>
      <c r="M54" s="125"/>
      <c r="N54" s="7"/>
    </row>
    <row r="55" spans="1:14">
      <c r="A55" s="156"/>
      <c r="B55" s="157"/>
      <c r="C55" s="158" t="s">
        <v>14</v>
      </c>
      <c r="D55" s="157"/>
      <c r="E55" s="157"/>
      <c r="F55" s="157"/>
      <c r="G55" s="157"/>
      <c r="H55" s="159"/>
      <c r="I55" s="159"/>
      <c r="J55" s="159"/>
      <c r="K55" s="159"/>
      <c r="L55" s="159"/>
      <c r="M55" s="160"/>
      <c r="N55" s="28"/>
    </row>
    <row r="56" spans="1:14">
      <c r="A56" s="3"/>
      <c r="B56" s="3"/>
      <c r="C56" s="3"/>
      <c r="D56" s="3"/>
      <c r="E56" s="3"/>
      <c r="F56" s="3"/>
      <c r="G56" s="3"/>
      <c r="H56" s="129"/>
      <c r="I56" s="129"/>
      <c r="J56" s="129"/>
      <c r="K56" s="129"/>
      <c r="L56" s="129"/>
      <c r="M56" s="130"/>
    </row>
    <row r="57" spans="1:14">
      <c r="A57" s="3"/>
      <c r="B57" s="3"/>
      <c r="C57" s="3"/>
      <c r="D57" s="3"/>
      <c r="E57" s="3"/>
      <c r="F57" s="3"/>
      <c r="G57" s="3"/>
      <c r="H57" s="3"/>
      <c r="I57" s="3"/>
      <c r="J57" s="3"/>
      <c r="K57" s="3"/>
      <c r="L57" s="3"/>
      <c r="M57" s="3"/>
    </row>
    <row r="58" spans="1:14">
      <c r="A58" s="200"/>
      <c r="B58" s="200"/>
      <c r="C58" s="200"/>
      <c r="D58" s="162"/>
      <c r="E58" s="162"/>
      <c r="F58" s="162"/>
      <c r="G58" s="163"/>
      <c r="H58" s="164"/>
      <c r="I58" s="163"/>
      <c r="J58" s="163"/>
      <c r="K58" s="162"/>
      <c r="L58" s="3"/>
      <c r="M58" s="3"/>
    </row>
    <row r="59" spans="1:14">
      <c r="A59" s="168" t="s">
        <v>137</v>
      </c>
      <c r="B59" s="168"/>
      <c r="C59" s="168"/>
      <c r="D59" s="166"/>
      <c r="E59" s="166"/>
      <c r="F59" s="166"/>
      <c r="G59" s="166"/>
      <c r="H59" s="169" t="s">
        <v>138</v>
      </c>
      <c r="I59" s="166"/>
      <c r="J59" s="166"/>
      <c r="K59" s="166"/>
      <c r="L59" s="7"/>
      <c r="M59" s="7"/>
      <c r="N59" s="28"/>
    </row>
    <row r="60" spans="1:14">
      <c r="A60" s="162"/>
      <c r="B60" s="162"/>
      <c r="C60" s="162"/>
      <c r="D60" s="162"/>
      <c r="E60" s="162"/>
      <c r="F60" s="162"/>
      <c r="G60" s="162"/>
      <c r="H60" s="162"/>
      <c r="I60" s="162"/>
      <c r="J60" s="162"/>
      <c r="K60" s="162"/>
      <c r="L60" s="7"/>
      <c r="M60" s="7"/>
      <c r="N60" s="28"/>
    </row>
    <row r="61" spans="1:14">
      <c r="A61" s="198" t="s">
        <v>139</v>
      </c>
      <c r="B61" s="198"/>
      <c r="C61" s="165"/>
      <c r="D61" s="165"/>
      <c r="E61" s="166"/>
      <c r="F61" s="166"/>
      <c r="G61" s="166"/>
      <c r="H61" s="166"/>
      <c r="I61" s="166"/>
      <c r="J61" s="166"/>
      <c r="K61" s="166"/>
      <c r="L61" s="3"/>
      <c r="M61" s="3"/>
    </row>
    <row r="62" spans="1:14">
      <c r="A62" s="167">
        <v>1</v>
      </c>
      <c r="B62" s="199" t="s">
        <v>143</v>
      </c>
      <c r="C62" s="199"/>
      <c r="D62" s="199"/>
      <c r="E62" s="199"/>
      <c r="F62" s="199"/>
      <c r="G62" s="199"/>
      <c r="H62" s="199"/>
      <c r="I62" s="199"/>
      <c r="J62" s="199"/>
      <c r="K62" s="199"/>
      <c r="L62" s="3"/>
      <c r="M62" s="3"/>
    </row>
    <row r="63" spans="1:14">
      <c r="A63" s="3"/>
      <c r="B63" s="3"/>
      <c r="C63" s="3"/>
      <c r="D63" s="3"/>
      <c r="E63" s="3"/>
      <c r="F63" s="3"/>
      <c r="G63" s="3"/>
      <c r="H63" s="3"/>
      <c r="I63" s="3"/>
      <c r="J63" s="3"/>
      <c r="K63" s="3"/>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214" spans="1:13" s="3" customFormat="1" ht="16.5" customHeight="1">
      <c r="A214" s="4"/>
      <c r="B214" s="4"/>
      <c r="C214" s="4"/>
      <c r="D214" s="4"/>
      <c r="E214" s="4"/>
      <c r="F214" s="4"/>
      <c r="G214" s="4"/>
      <c r="H214" s="4"/>
      <c r="I214" s="4"/>
      <c r="J214" s="4"/>
      <c r="K214" s="4"/>
      <c r="L214" s="4"/>
      <c r="M214" s="4"/>
    </row>
    <row r="215" spans="1:13" s="3" customFormat="1" ht="16.5" customHeight="1">
      <c r="A215" s="4"/>
      <c r="B215" s="4"/>
      <c r="C215" s="4"/>
      <c r="D215" s="4"/>
      <c r="E215" s="4"/>
      <c r="F215" s="4"/>
      <c r="G215" s="4"/>
      <c r="H215" s="4"/>
      <c r="I215" s="4"/>
      <c r="J215" s="4"/>
      <c r="K215" s="4"/>
      <c r="L215" s="4"/>
      <c r="M215" s="4"/>
    </row>
    <row r="216" spans="1:13" s="126"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3"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127" customFormat="1">
      <c r="A284" s="4"/>
      <c r="B284" s="4"/>
      <c r="C284" s="4"/>
      <c r="D284" s="4"/>
      <c r="E284" s="4"/>
      <c r="F284" s="4"/>
      <c r="G284" s="4"/>
      <c r="H284" s="4"/>
      <c r="I284" s="4"/>
      <c r="J284" s="4"/>
      <c r="K284" s="4"/>
      <c r="L284" s="4"/>
      <c r="M284" s="4"/>
    </row>
    <row r="285" spans="1:13" s="3"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3"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3"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3"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127"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127" customFormat="1">
      <c r="A349" s="4"/>
      <c r="B349" s="4"/>
      <c r="C349" s="4"/>
      <c r="D349" s="4"/>
      <c r="E349" s="4"/>
      <c r="F349" s="4"/>
      <c r="G349" s="4"/>
      <c r="H349" s="4"/>
      <c r="I349" s="4"/>
      <c r="J349" s="4"/>
      <c r="K349" s="4"/>
      <c r="L349" s="4"/>
      <c r="M349" s="4"/>
    </row>
    <row r="350" spans="1:13" s="3"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127"/>
      <c r="B355" s="127"/>
      <c r="C355" s="127"/>
      <c r="D355" s="127"/>
      <c r="E355" s="128"/>
      <c r="F355" s="128"/>
      <c r="G355" s="87"/>
      <c r="H355" s="87"/>
      <c r="I355" s="129"/>
      <c r="J355" s="127"/>
      <c r="K355" s="87"/>
      <c r="L355" s="87"/>
      <c r="M355" s="130"/>
    </row>
    <row r="356" spans="1:13" s="127" customFormat="1">
      <c r="E356" s="128"/>
      <c r="F356" s="128"/>
      <c r="G356" s="87"/>
      <c r="H356" s="87"/>
      <c r="I356" s="129"/>
      <c r="K356" s="87"/>
      <c r="L356" s="87"/>
      <c r="M356" s="131"/>
    </row>
    <row r="357" spans="1:13" s="3" customFormat="1">
      <c r="A357" s="127"/>
      <c r="B357" s="127"/>
      <c r="C357" s="127"/>
      <c r="D357" s="127"/>
      <c r="E357" s="132"/>
      <c r="F357" s="133"/>
      <c r="G357" s="87"/>
      <c r="H357" s="87"/>
      <c r="I357" s="129"/>
      <c r="J357" s="127"/>
      <c r="K357" s="87"/>
      <c r="L357" s="87"/>
      <c r="M357" s="134"/>
    </row>
    <row r="358" spans="1:13" s="3" customFormat="1">
      <c r="A358" s="127"/>
      <c r="B358" s="127"/>
      <c r="C358" s="127"/>
      <c r="D358" s="127"/>
      <c r="E358" s="132"/>
      <c r="F358" s="133"/>
      <c r="G358" s="87"/>
      <c r="H358" s="87"/>
      <c r="I358" s="129"/>
      <c r="J358" s="127"/>
      <c r="K358" s="87"/>
      <c r="L358" s="87"/>
      <c r="M358" s="130"/>
    </row>
    <row r="359" spans="1:13" s="3" customFormat="1">
      <c r="A359" s="127"/>
      <c r="B359" s="127"/>
      <c r="C359" s="127"/>
      <c r="D359" s="127"/>
      <c r="E359" s="128"/>
      <c r="F359" s="128"/>
      <c r="G359" s="87"/>
      <c r="H359" s="87"/>
      <c r="I359" s="129"/>
      <c r="J359" s="127"/>
      <c r="K359" s="87"/>
      <c r="L359" s="87"/>
      <c r="M359" s="130"/>
    </row>
    <row r="360" spans="1:13" s="3" customFormat="1">
      <c r="A360" s="127"/>
      <c r="B360" s="127"/>
      <c r="C360" s="127"/>
      <c r="D360" s="127"/>
      <c r="E360" s="128"/>
      <c r="F360" s="128"/>
      <c r="G360" s="87"/>
      <c r="H360" s="87"/>
      <c r="I360" s="87"/>
      <c r="J360" s="87"/>
      <c r="K360" s="87"/>
      <c r="L360" s="87"/>
      <c r="M360" s="87"/>
    </row>
    <row r="361" spans="1:13" s="3" customFormat="1">
      <c r="A361" s="127"/>
      <c r="B361" s="127"/>
      <c r="C361" s="135"/>
      <c r="D361" s="127"/>
      <c r="E361" s="128"/>
      <c r="F361" s="128"/>
      <c r="G361" s="87"/>
      <c r="H361" s="87"/>
      <c r="I361" s="87"/>
      <c r="J361" s="87"/>
      <c r="K361" s="87"/>
      <c r="L361" s="87"/>
      <c r="M361" s="87"/>
    </row>
    <row r="362" spans="1:13" s="127" customFormat="1" ht="15.75">
      <c r="E362" s="128"/>
      <c r="F362" s="128"/>
      <c r="G362" s="130"/>
      <c r="I362" s="87"/>
      <c r="J362" s="87"/>
      <c r="K362" s="87"/>
      <c r="L362" s="87"/>
      <c r="M362" s="134"/>
    </row>
    <row r="363" spans="1:13" s="3" customFormat="1">
      <c r="A363" s="127"/>
      <c r="B363" s="127"/>
      <c r="C363" s="127"/>
      <c r="D363" s="127"/>
      <c r="E363" s="128"/>
      <c r="F363" s="128"/>
      <c r="G363" s="87"/>
      <c r="H363" s="87"/>
      <c r="I363" s="87"/>
      <c r="J363" s="87"/>
      <c r="K363" s="130"/>
      <c r="L363" s="127"/>
      <c r="M363" s="130"/>
    </row>
    <row r="364" spans="1:13" s="3" customFormat="1">
      <c r="A364" s="127"/>
      <c r="B364" s="127"/>
      <c r="C364" s="127"/>
      <c r="D364" s="127"/>
      <c r="E364" s="128"/>
      <c r="F364" s="128"/>
      <c r="G364" s="87"/>
      <c r="H364" s="87"/>
      <c r="I364" s="129"/>
      <c r="J364" s="127"/>
      <c r="K364" s="87"/>
      <c r="L364" s="87"/>
      <c r="M364" s="131"/>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33"/>
      <c r="F366" s="128"/>
      <c r="G366" s="87"/>
      <c r="H366" s="87"/>
      <c r="I366" s="129"/>
      <c r="J366" s="127"/>
      <c r="K366" s="87"/>
      <c r="L366" s="87"/>
      <c r="M366" s="130"/>
    </row>
    <row r="367" spans="1:13" s="3" customFormat="1">
      <c r="A367" s="127"/>
      <c r="B367" s="127"/>
      <c r="C367" s="127"/>
      <c r="D367" s="127"/>
      <c r="E367" s="133"/>
      <c r="F367" s="128"/>
      <c r="G367" s="87"/>
      <c r="H367" s="87"/>
      <c r="I367" s="129"/>
      <c r="J367" s="127"/>
      <c r="K367" s="87"/>
      <c r="L367" s="87"/>
      <c r="M367" s="134"/>
    </row>
    <row r="368" spans="1:13" s="127" customFormat="1">
      <c r="E368" s="133"/>
      <c r="F368" s="128"/>
      <c r="G368" s="87"/>
      <c r="H368" s="87"/>
      <c r="I368" s="129"/>
      <c r="K368" s="87"/>
      <c r="L368" s="87"/>
      <c r="M368" s="130"/>
    </row>
    <row r="369" spans="1:13" s="3" customFormat="1">
      <c r="A369" s="127"/>
      <c r="B369" s="136"/>
      <c r="C369" s="127"/>
      <c r="D369" s="127"/>
      <c r="E369" s="128"/>
      <c r="F369" s="128"/>
      <c r="G369" s="87"/>
      <c r="H369" s="87"/>
      <c r="I369" s="129"/>
      <c r="J369" s="127"/>
      <c r="K369" s="87"/>
      <c r="L369" s="87"/>
      <c r="M369" s="131"/>
    </row>
    <row r="370" spans="1:13" s="3" customFormat="1">
      <c r="A370" s="127"/>
      <c r="B370" s="127"/>
      <c r="C370" s="127"/>
      <c r="D370" s="127"/>
      <c r="E370" s="132"/>
      <c r="F370" s="133"/>
      <c r="G370" s="87"/>
      <c r="H370" s="87"/>
      <c r="I370" s="129"/>
      <c r="J370" s="127"/>
      <c r="K370" s="87"/>
      <c r="L370" s="87"/>
      <c r="M370" s="134"/>
    </row>
    <row r="371" spans="1:13" s="3" customFormat="1">
      <c r="A371" s="127"/>
      <c r="B371" s="127"/>
      <c r="C371" s="127"/>
      <c r="D371" s="127"/>
      <c r="E371" s="132"/>
      <c r="F371" s="133"/>
      <c r="G371" s="87"/>
      <c r="H371" s="87"/>
      <c r="I371" s="129"/>
      <c r="J371" s="127"/>
      <c r="K371" s="87"/>
      <c r="L371" s="87"/>
      <c r="M371" s="130"/>
    </row>
    <row r="372" spans="1:13" s="3" customFormat="1">
      <c r="A372" s="127"/>
      <c r="B372" s="127"/>
      <c r="C372" s="127"/>
      <c r="D372" s="127"/>
      <c r="E372" s="128"/>
      <c r="F372" s="128"/>
      <c r="G372" s="87"/>
      <c r="H372" s="87"/>
      <c r="I372" s="129"/>
      <c r="J372" s="127"/>
      <c r="K372" s="87"/>
      <c r="L372" s="87"/>
      <c r="M372" s="130"/>
    </row>
    <row r="373" spans="1:13" s="3" customFormat="1">
      <c r="A373" s="127"/>
      <c r="B373" s="127"/>
      <c r="C373" s="127"/>
      <c r="D373" s="127"/>
      <c r="E373" s="127"/>
      <c r="F373" s="127"/>
      <c r="G373" s="87"/>
      <c r="H373" s="87"/>
      <c r="I373" s="87"/>
      <c r="J373" s="87"/>
      <c r="K373" s="87"/>
      <c r="L373" s="87"/>
      <c r="M373" s="87"/>
    </row>
    <row r="374" spans="1:13" s="127" customFormat="1" ht="15.75">
      <c r="C374" s="135"/>
      <c r="D374" s="137"/>
      <c r="E374" s="128"/>
      <c r="F374" s="128"/>
      <c r="G374" s="87"/>
      <c r="H374" s="87"/>
      <c r="I374" s="87"/>
      <c r="J374" s="87"/>
      <c r="K374" s="87"/>
      <c r="L374" s="87"/>
      <c r="M374" s="87"/>
    </row>
    <row r="375" spans="1:13" s="3" customFormat="1">
      <c r="A375" s="127"/>
      <c r="B375" s="127"/>
      <c r="C375" s="127"/>
      <c r="D375" s="127"/>
      <c r="E375" s="128"/>
      <c r="F375" s="128"/>
      <c r="G375" s="130"/>
      <c r="H375" s="127"/>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3" customFormat="1">
      <c r="A377" s="127"/>
      <c r="B377" s="127"/>
      <c r="C377" s="127"/>
      <c r="D377" s="127"/>
      <c r="E377" s="128"/>
      <c r="F377" s="128"/>
      <c r="G377" s="130"/>
      <c r="H377" s="131"/>
      <c r="I377" s="129"/>
      <c r="J377" s="127"/>
      <c r="K377" s="87"/>
      <c r="L377" s="87"/>
      <c r="M377" s="131"/>
    </row>
    <row r="378" spans="1:13" s="3" customFormat="1">
      <c r="A378" s="138"/>
      <c r="B378" s="138"/>
      <c r="C378" s="138"/>
      <c r="D378" s="138"/>
      <c r="E378" s="138"/>
      <c r="F378" s="138"/>
      <c r="G378" s="138"/>
      <c r="H378" s="138"/>
      <c r="I378" s="138"/>
      <c r="J378" s="138"/>
      <c r="K378" s="138"/>
      <c r="L378" s="138"/>
      <c r="M378" s="138"/>
    </row>
    <row r="379" spans="1:13" s="3" customFormat="1">
      <c r="A379" s="127"/>
      <c r="B379" s="127"/>
      <c r="C379" s="127"/>
      <c r="D379" s="127"/>
      <c r="E379" s="128"/>
      <c r="F379" s="128"/>
      <c r="G379" s="130"/>
      <c r="H379" s="131"/>
      <c r="I379" s="129"/>
      <c r="J379" s="127"/>
      <c r="K379" s="87"/>
      <c r="L379" s="87"/>
      <c r="M379" s="131"/>
    </row>
    <row r="380" spans="1:13" s="127" customFormat="1">
      <c r="E380" s="128"/>
      <c r="F380" s="128"/>
      <c r="G380" s="130"/>
      <c r="H380" s="131"/>
      <c r="I380" s="129"/>
      <c r="K380" s="87"/>
      <c r="L380" s="87"/>
      <c r="M380" s="130"/>
    </row>
    <row r="381" spans="1:13" s="127" customFormat="1">
      <c r="E381" s="128"/>
      <c r="F381" s="128"/>
      <c r="G381" s="130"/>
      <c r="I381" s="129"/>
      <c r="K381" s="87"/>
      <c r="L381" s="87"/>
      <c r="M381" s="134"/>
    </row>
    <row r="382" spans="1:13" s="127" customFormat="1" ht="15.75">
      <c r="C382" s="135"/>
      <c r="D382" s="137"/>
      <c r="E382" s="128"/>
      <c r="F382" s="128"/>
      <c r="G382" s="87"/>
      <c r="H382" s="87"/>
      <c r="I382" s="87"/>
      <c r="J382" s="87"/>
      <c r="K382" s="87"/>
      <c r="L382" s="87"/>
      <c r="M382" s="87"/>
    </row>
    <row r="383" spans="1:13" s="127" customFormat="1" ht="15.75">
      <c r="E383" s="128"/>
      <c r="F383" s="128"/>
      <c r="G383" s="130"/>
      <c r="I383" s="87"/>
      <c r="J383" s="87"/>
      <c r="K383" s="87"/>
      <c r="L383" s="87"/>
      <c r="M383" s="134"/>
    </row>
    <row r="384" spans="1:13" s="3" customFormat="1">
      <c r="A384" s="127"/>
      <c r="B384" s="127"/>
      <c r="C384" s="127"/>
      <c r="D384" s="127"/>
      <c r="E384" s="128"/>
      <c r="F384" s="128"/>
      <c r="G384" s="87"/>
      <c r="H384" s="87"/>
      <c r="I384" s="87"/>
      <c r="J384" s="87"/>
      <c r="K384" s="130"/>
      <c r="L384" s="127"/>
      <c r="M384" s="130"/>
    </row>
    <row r="385" spans="1:13" s="127" customFormat="1">
      <c r="E385" s="128"/>
      <c r="F385" s="128"/>
      <c r="G385" s="130"/>
      <c r="H385" s="131"/>
      <c r="I385" s="129"/>
      <c r="K385" s="87"/>
      <c r="L385" s="87"/>
      <c r="M385" s="131"/>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0"/>
    </row>
    <row r="388" spans="1:13" s="127" customFormat="1">
      <c r="E388" s="128"/>
      <c r="F388" s="128"/>
      <c r="G388" s="130"/>
      <c r="I388" s="129"/>
      <c r="K388" s="87"/>
      <c r="L388" s="87"/>
      <c r="M388" s="134"/>
    </row>
    <row r="389" spans="1:13" s="3" customFormat="1">
      <c r="A389" s="127"/>
      <c r="B389" s="127"/>
      <c r="C389" s="135"/>
      <c r="D389" s="137"/>
      <c r="E389" s="128"/>
      <c r="F389" s="128"/>
      <c r="G389" s="87"/>
      <c r="H389" s="87"/>
      <c r="I389" s="87"/>
      <c r="J389" s="87"/>
      <c r="K389" s="87"/>
      <c r="L389" s="87"/>
      <c r="M389" s="87"/>
    </row>
    <row r="390" spans="1:13" s="127" customFormat="1" ht="15.75">
      <c r="E390" s="128"/>
      <c r="F390" s="128"/>
      <c r="G390" s="130"/>
      <c r="I390" s="87"/>
      <c r="J390" s="87"/>
      <c r="K390" s="87"/>
      <c r="L390" s="87"/>
      <c r="M390" s="134"/>
    </row>
    <row r="391" spans="1:13" s="3" customFormat="1">
      <c r="A391" s="127"/>
      <c r="B391" s="127"/>
      <c r="C391" s="127"/>
      <c r="D391" s="127"/>
      <c r="E391" s="128"/>
      <c r="F391" s="128"/>
      <c r="G391" s="87"/>
      <c r="H391" s="87"/>
      <c r="I391" s="87"/>
      <c r="J391" s="87"/>
      <c r="K391" s="130"/>
      <c r="L391" s="127"/>
      <c r="M391" s="130"/>
    </row>
    <row r="392" spans="1:13" s="3" customFormat="1">
      <c r="A392" s="127"/>
      <c r="B392" s="127"/>
      <c r="C392" s="127"/>
      <c r="D392" s="127"/>
      <c r="E392" s="128"/>
      <c r="F392" s="128"/>
      <c r="G392" s="130"/>
      <c r="H392" s="131"/>
      <c r="I392" s="129"/>
      <c r="J392" s="127"/>
      <c r="K392" s="87"/>
      <c r="L392" s="87"/>
      <c r="M392" s="131"/>
    </row>
    <row r="393" spans="1:13" s="3" customFormat="1">
      <c r="A393" s="127"/>
      <c r="B393" s="127"/>
      <c r="C393" s="127"/>
      <c r="D393" s="127"/>
      <c r="E393" s="128"/>
      <c r="F393" s="128"/>
      <c r="G393" s="130"/>
      <c r="H393" s="131"/>
      <c r="I393" s="129"/>
      <c r="J393" s="127"/>
      <c r="K393" s="87"/>
      <c r="L393" s="87"/>
      <c r="M393" s="131"/>
    </row>
    <row r="394" spans="1:13" s="127" customFormat="1">
      <c r="E394" s="128"/>
      <c r="F394" s="128"/>
      <c r="G394" s="130"/>
      <c r="H394" s="131"/>
      <c r="I394" s="129"/>
      <c r="K394" s="87"/>
      <c r="L394" s="87"/>
      <c r="M394" s="130"/>
    </row>
    <row r="395" spans="1:13" s="127" customFormat="1">
      <c r="E395" s="128"/>
      <c r="F395" s="128"/>
      <c r="G395" s="130"/>
      <c r="I395" s="129"/>
      <c r="K395" s="87"/>
      <c r="L395" s="87"/>
      <c r="M395" s="134"/>
    </row>
    <row r="396" spans="1:13" s="127" customFormat="1" ht="15.75">
      <c r="E396" s="128"/>
      <c r="F396" s="128"/>
      <c r="G396" s="130"/>
      <c r="H396" s="139"/>
      <c r="I396" s="87"/>
      <c r="J396" s="139"/>
      <c r="K396" s="87"/>
      <c r="L396" s="139"/>
      <c r="M396" s="139"/>
    </row>
    <row r="397" spans="1:13" s="127" customFormat="1" ht="15.75">
      <c r="E397" s="128"/>
      <c r="F397" s="128"/>
      <c r="G397" s="130"/>
      <c r="H397" s="87"/>
      <c r="I397" s="87"/>
      <c r="J397" s="87"/>
      <c r="K397" s="87"/>
      <c r="L397" s="87"/>
      <c r="M397" s="87"/>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G400" s="87"/>
      <c r="H400" s="87"/>
      <c r="I400" s="87"/>
      <c r="J400" s="87"/>
      <c r="K400" s="87"/>
      <c r="L400" s="87"/>
      <c r="M400" s="87"/>
    </row>
    <row r="401" spans="1:13" s="127" customFormat="1" ht="15.75">
      <c r="E401" s="128"/>
      <c r="F401" s="128"/>
      <c r="G401" s="130"/>
      <c r="I401" s="87"/>
      <c r="J401" s="87"/>
      <c r="K401" s="87"/>
      <c r="L401" s="87"/>
      <c r="M401" s="134"/>
    </row>
    <row r="402" spans="1:13" s="127" customFormat="1" ht="15.75">
      <c r="E402" s="128"/>
      <c r="F402" s="128"/>
      <c r="G402" s="87"/>
      <c r="H402" s="87"/>
      <c r="I402" s="87"/>
      <c r="J402" s="87"/>
      <c r="K402" s="130"/>
      <c r="M402" s="130"/>
    </row>
    <row r="403" spans="1:13" s="127" customFormat="1">
      <c r="F403" s="128"/>
      <c r="G403" s="87"/>
      <c r="H403" s="87"/>
      <c r="I403" s="129"/>
      <c r="K403" s="87"/>
      <c r="L403" s="87"/>
      <c r="M403" s="131"/>
    </row>
    <row r="404" spans="1:13" s="127" customFormat="1">
      <c r="F404" s="128"/>
      <c r="G404" s="87"/>
      <c r="H404" s="87"/>
      <c r="I404" s="129"/>
      <c r="K404" s="87"/>
      <c r="L404" s="87"/>
      <c r="M404" s="131"/>
    </row>
    <row r="405" spans="1:13" s="3" customFormat="1">
      <c r="A405" s="127"/>
      <c r="B405" s="127"/>
      <c r="C405" s="127"/>
      <c r="D405" s="127"/>
      <c r="E405" s="130"/>
      <c r="F405" s="128"/>
      <c r="G405" s="87"/>
      <c r="H405" s="87"/>
      <c r="I405" s="140"/>
      <c r="J405" s="127"/>
      <c r="K405" s="87"/>
      <c r="L405" s="87"/>
      <c r="M405" s="130"/>
    </row>
    <row r="406" spans="1:13" s="3" customFormat="1">
      <c r="A406" s="127"/>
      <c r="B406" s="127"/>
      <c r="C406" s="127"/>
      <c r="D406" s="127"/>
      <c r="E406" s="127"/>
      <c r="F406" s="128"/>
      <c r="G406" s="87"/>
      <c r="H406" s="87"/>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1"/>
    </row>
    <row r="409" spans="1:13" s="3" customFormat="1">
      <c r="A409" s="127"/>
      <c r="B409" s="127"/>
      <c r="C409" s="127"/>
      <c r="D409" s="127"/>
      <c r="E409" s="128"/>
      <c r="F409" s="128"/>
      <c r="G409" s="130"/>
      <c r="H409" s="87"/>
      <c r="I409" s="87"/>
      <c r="J409" s="87"/>
      <c r="K409" s="87"/>
      <c r="L409" s="87"/>
      <c r="M409" s="87"/>
    </row>
    <row r="410" spans="1:13" s="3" customFormat="1">
      <c r="A410" s="138"/>
      <c r="B410" s="138"/>
      <c r="C410" s="138"/>
      <c r="D410" s="138"/>
      <c r="E410" s="138"/>
      <c r="F410" s="138"/>
      <c r="G410" s="138"/>
      <c r="H410" s="138"/>
      <c r="I410" s="138"/>
      <c r="J410" s="138"/>
      <c r="K410" s="138"/>
      <c r="L410" s="138"/>
      <c r="M410" s="138"/>
    </row>
    <row r="411" spans="1:13" s="3" customFormat="1">
      <c r="A411" s="127"/>
      <c r="B411" s="136"/>
      <c r="C411" s="135"/>
      <c r="D411" s="127"/>
      <c r="E411" s="128"/>
      <c r="F411" s="141"/>
      <c r="G411" s="142"/>
      <c r="H411" s="142"/>
      <c r="I411" s="129"/>
      <c r="J411" s="127"/>
      <c r="K411" s="87"/>
      <c r="L411" s="87"/>
      <c r="M411" s="130"/>
    </row>
    <row r="412" spans="1:13" s="3" customFormat="1">
      <c r="A412" s="127"/>
      <c r="B412" s="136"/>
      <c r="C412" s="127"/>
      <c r="D412" s="127"/>
      <c r="E412" s="128"/>
      <c r="F412" s="128"/>
      <c r="G412" s="130"/>
      <c r="H412" s="127"/>
      <c r="I412" s="87"/>
      <c r="J412" s="87"/>
      <c r="K412" s="87"/>
      <c r="L412" s="87"/>
      <c r="M412" s="134"/>
    </row>
    <row r="413" spans="1:13" s="3" customFormat="1">
      <c r="A413" s="127"/>
      <c r="B413" s="127"/>
      <c r="C413" s="127"/>
      <c r="D413" s="127"/>
      <c r="E413" s="133"/>
      <c r="F413" s="128"/>
      <c r="G413" s="87"/>
      <c r="H413" s="87"/>
      <c r="I413" s="87"/>
      <c r="J413" s="87"/>
      <c r="K413" s="130"/>
      <c r="L413" s="127"/>
      <c r="M413" s="130"/>
    </row>
    <row r="414" spans="1:13" s="3" customFormat="1">
      <c r="A414" s="127"/>
      <c r="B414" s="127"/>
      <c r="C414" s="127"/>
      <c r="D414" s="127"/>
      <c r="E414" s="127"/>
      <c r="F414" s="128"/>
      <c r="G414" s="87"/>
      <c r="H414" s="87"/>
      <c r="I414" s="129"/>
      <c r="J414" s="127"/>
      <c r="K414" s="87"/>
      <c r="L414" s="87"/>
      <c r="M414" s="134"/>
    </row>
    <row r="415" spans="1:13" s="3" customFormat="1">
      <c r="A415" s="127"/>
      <c r="B415" s="127"/>
      <c r="C415" s="127"/>
      <c r="D415" s="127"/>
      <c r="E415" s="128"/>
      <c r="F415" s="128"/>
      <c r="G415" s="87"/>
      <c r="H415" s="87"/>
      <c r="I415" s="129"/>
      <c r="J415" s="127"/>
      <c r="K415" s="87"/>
      <c r="L415" s="87"/>
      <c r="M415" s="130"/>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30"/>
      <c r="F418" s="128"/>
      <c r="G418" s="87"/>
      <c r="H418" s="87"/>
      <c r="I418" s="140"/>
      <c r="J418" s="127"/>
      <c r="K418" s="87"/>
      <c r="L418" s="87"/>
      <c r="M418" s="130"/>
    </row>
    <row r="419" spans="1:13" s="3" customFormat="1">
      <c r="A419" s="127"/>
      <c r="B419" s="127"/>
      <c r="C419" s="127"/>
      <c r="D419" s="127"/>
      <c r="E419" s="128"/>
      <c r="F419" s="128"/>
      <c r="G419" s="87"/>
      <c r="H419" s="87"/>
      <c r="I419" s="129"/>
      <c r="J419" s="127"/>
      <c r="K419" s="87"/>
      <c r="L419" s="87"/>
      <c r="M419" s="130"/>
    </row>
    <row r="420" spans="1:13" s="3" customFormat="1">
      <c r="A420" s="127"/>
      <c r="B420" s="127"/>
      <c r="C420" s="127"/>
      <c r="D420" s="127"/>
      <c r="E420" s="133"/>
      <c r="F420" s="128"/>
      <c r="G420" s="87"/>
      <c r="H420" s="87"/>
      <c r="I420" s="129"/>
      <c r="J420" s="127"/>
      <c r="K420" s="87"/>
      <c r="L420" s="87"/>
      <c r="M420" s="130"/>
    </row>
    <row r="421" spans="1:13" s="3" customFormat="1">
      <c r="A421" s="127"/>
      <c r="B421" s="127"/>
      <c r="C421" s="127"/>
      <c r="D421" s="127"/>
      <c r="E421" s="128"/>
      <c r="F421" s="128"/>
      <c r="G421" s="142"/>
      <c r="H421" s="142"/>
      <c r="I421" s="129"/>
      <c r="J421" s="127"/>
      <c r="K421" s="87"/>
      <c r="L421" s="87"/>
      <c r="M421" s="130"/>
    </row>
    <row r="422" spans="1:13" s="3" customFormat="1">
      <c r="A422" s="127"/>
      <c r="B422" s="127"/>
      <c r="C422" s="135"/>
      <c r="D422" s="127"/>
      <c r="E422" s="128"/>
      <c r="F422" s="133"/>
      <c r="G422" s="130"/>
      <c r="H422" s="87"/>
      <c r="I422" s="87"/>
      <c r="J422" s="87"/>
      <c r="K422" s="87"/>
      <c r="L422" s="87"/>
      <c r="M422" s="87"/>
    </row>
    <row r="423" spans="1:13" s="3" customFormat="1">
      <c r="A423" s="127"/>
      <c r="B423" s="127"/>
      <c r="C423" s="127"/>
      <c r="D423" s="127"/>
      <c r="E423" s="128"/>
      <c r="F423" s="128"/>
      <c r="G423" s="130"/>
      <c r="H423" s="127"/>
      <c r="I423" s="87"/>
      <c r="J423" s="87"/>
      <c r="K423" s="87"/>
      <c r="L423" s="87"/>
      <c r="M423" s="130"/>
    </row>
    <row r="424" spans="1:13" s="3" customFormat="1">
      <c r="A424" s="127"/>
      <c r="B424" s="127"/>
      <c r="C424" s="127"/>
      <c r="D424" s="127"/>
      <c r="E424" s="128"/>
      <c r="F424" s="128"/>
      <c r="G424" s="87"/>
      <c r="H424" s="87"/>
      <c r="I424" s="87"/>
      <c r="J424" s="87"/>
      <c r="K424" s="130"/>
      <c r="L424" s="127"/>
      <c r="M424" s="130"/>
    </row>
    <row r="425" spans="1:13" s="3" customFormat="1">
      <c r="A425" s="127"/>
      <c r="B425" s="127"/>
      <c r="C425" s="127"/>
      <c r="D425" s="127"/>
      <c r="E425" s="132"/>
      <c r="F425" s="133"/>
      <c r="G425" s="87"/>
      <c r="H425" s="87"/>
      <c r="I425" s="130"/>
      <c r="J425" s="127"/>
      <c r="K425" s="87"/>
      <c r="L425" s="87"/>
      <c r="M425" s="130"/>
    </row>
    <row r="426" spans="1:13" s="3" customFormat="1">
      <c r="A426" s="127"/>
      <c r="B426" s="127"/>
      <c r="C426" s="127"/>
      <c r="D426" s="127"/>
      <c r="E426" s="128"/>
      <c r="F426" s="128"/>
      <c r="G426" s="130"/>
      <c r="H426" s="87"/>
      <c r="I426" s="130"/>
      <c r="J426" s="127"/>
      <c r="K426" s="87"/>
      <c r="L426" s="87"/>
      <c r="M426" s="130"/>
    </row>
    <row r="427" spans="1:13" s="3" customFormat="1">
      <c r="A427" s="127"/>
      <c r="B427" s="127"/>
      <c r="C427" s="127"/>
      <c r="D427" s="127"/>
      <c r="E427" s="128"/>
      <c r="F427" s="128"/>
      <c r="G427" s="130"/>
      <c r="H427" s="87"/>
      <c r="I427" s="87"/>
      <c r="J427" s="87"/>
      <c r="K427" s="87"/>
      <c r="L427" s="87"/>
      <c r="M427" s="87"/>
    </row>
    <row r="428" spans="1:13" s="3" customFormat="1">
      <c r="A428" s="127"/>
      <c r="B428" s="137"/>
      <c r="C428" s="135"/>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27"/>
      <c r="C430" s="127"/>
      <c r="D430" s="127"/>
      <c r="E430" s="128"/>
      <c r="F430" s="128"/>
      <c r="G430" s="130"/>
      <c r="H430" s="139"/>
      <c r="I430" s="87"/>
      <c r="J430" s="139"/>
      <c r="K430" s="87"/>
      <c r="L430" s="139"/>
      <c r="M430" s="139"/>
    </row>
    <row r="431" spans="1:13" s="3" customFormat="1">
      <c r="A431" s="127"/>
      <c r="B431" s="127"/>
      <c r="C431" s="127"/>
      <c r="D431" s="127"/>
      <c r="E431" s="128"/>
      <c r="F431" s="128"/>
      <c r="G431" s="130"/>
      <c r="H431" s="87"/>
      <c r="I431" s="87"/>
      <c r="J431" s="87"/>
      <c r="K431" s="87"/>
      <c r="L431" s="87"/>
      <c r="M431" s="87"/>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27"/>
      <c r="B436" s="137"/>
      <c r="C436" s="127"/>
      <c r="D436" s="127"/>
      <c r="E436" s="128"/>
      <c r="F436" s="128"/>
      <c r="G436" s="130"/>
      <c r="H436" s="127"/>
      <c r="I436" s="87"/>
      <c r="J436" s="127"/>
      <c r="K436" s="87"/>
      <c r="L436" s="127"/>
      <c r="M436" s="131"/>
    </row>
    <row r="437" spans="1:13" s="3" customFormat="1">
      <c r="A437" s="127"/>
      <c r="B437" s="127"/>
      <c r="C437" s="127"/>
      <c r="D437" s="127"/>
      <c r="E437" s="128"/>
      <c r="F437" s="128"/>
      <c r="G437" s="130"/>
      <c r="H437" s="87"/>
      <c r="I437" s="87"/>
      <c r="J437" s="87"/>
      <c r="K437" s="87"/>
      <c r="L437" s="87"/>
      <c r="M437" s="87"/>
    </row>
    <row r="438" spans="1:13" s="3" customFormat="1">
      <c r="A438" s="127"/>
      <c r="B438" s="137"/>
      <c r="C438" s="127"/>
      <c r="D438" s="127"/>
      <c r="E438" s="128"/>
      <c r="F438" s="128"/>
      <c r="G438" s="130"/>
      <c r="H438" s="127"/>
      <c r="I438" s="143"/>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87"/>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87"/>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38"/>
      <c r="B444" s="138"/>
      <c r="C444" s="138"/>
      <c r="D444" s="138"/>
      <c r="E444" s="138"/>
      <c r="F444" s="138"/>
      <c r="G444" s="138"/>
      <c r="H444" s="138"/>
      <c r="I444" s="138"/>
      <c r="J444" s="138"/>
      <c r="K444" s="138"/>
      <c r="L444" s="138"/>
      <c r="M444" s="138"/>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27"/>
      <c r="I449" s="87"/>
      <c r="J449" s="127"/>
      <c r="K449" s="87"/>
      <c r="L449" s="127"/>
      <c r="M449" s="131"/>
    </row>
    <row r="450" spans="1:13" s="3" customFormat="1">
      <c r="A450" s="127"/>
      <c r="B450" s="127"/>
      <c r="C450" s="127"/>
      <c r="D450" s="127"/>
      <c r="E450" s="128"/>
      <c r="F450" s="128"/>
      <c r="G450" s="130"/>
      <c r="H450" s="87"/>
      <c r="I450" s="87"/>
      <c r="J450" s="87"/>
      <c r="K450" s="87"/>
      <c r="L450" s="87"/>
      <c r="M450" s="87"/>
    </row>
    <row r="451" spans="1:13" s="3" customFormat="1">
      <c r="A451" s="127"/>
      <c r="B451" s="137"/>
      <c r="C451" s="127"/>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27"/>
      <c r="B453" s="137"/>
      <c r="C453" s="127"/>
      <c r="D453" s="127"/>
      <c r="E453" s="128"/>
      <c r="F453" s="128"/>
      <c r="G453" s="130"/>
      <c r="H453" s="127"/>
      <c r="I453" s="87"/>
      <c r="J453" s="127"/>
      <c r="K453" s="87"/>
      <c r="L453" s="127"/>
      <c r="M453" s="131"/>
    </row>
    <row r="454" spans="1:13" s="3" customFormat="1">
      <c r="A454" s="127"/>
      <c r="B454" s="127"/>
      <c r="C454" s="127"/>
      <c r="D454" s="127"/>
      <c r="E454" s="128"/>
      <c r="F454" s="128"/>
      <c r="G454" s="130"/>
      <c r="H454" s="87"/>
      <c r="I454" s="87"/>
      <c r="J454" s="87"/>
      <c r="K454" s="87"/>
      <c r="L454" s="87"/>
      <c r="M454" s="87"/>
    </row>
    <row r="455" spans="1:13" s="3" customFormat="1">
      <c r="A455" s="127"/>
      <c r="B455" s="137"/>
      <c r="C455" s="127"/>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37"/>
      <c r="C457" s="127"/>
      <c r="D457" s="127"/>
      <c r="E457" s="128"/>
      <c r="F457" s="128"/>
      <c r="G457" s="130"/>
      <c r="H457" s="131"/>
      <c r="I457" s="130"/>
      <c r="J457" s="127"/>
      <c r="K457" s="87"/>
      <c r="L457" s="87"/>
      <c r="M457" s="134"/>
    </row>
    <row r="458" spans="1:13" s="3" customFormat="1">
      <c r="A458" s="127"/>
      <c r="B458" s="127"/>
      <c r="C458" s="127"/>
      <c r="D458" s="127"/>
      <c r="E458" s="128"/>
      <c r="F458" s="128"/>
      <c r="G458" s="130"/>
      <c r="H458" s="87"/>
      <c r="I458" s="87"/>
      <c r="J458" s="87"/>
      <c r="K458" s="87"/>
      <c r="L458" s="87"/>
      <c r="M458" s="87"/>
    </row>
    <row r="459" spans="1:13" s="3" customFormat="1">
      <c r="A459" s="127"/>
      <c r="B459" s="137"/>
      <c r="C459" s="135"/>
      <c r="D459" s="127"/>
      <c r="E459" s="128"/>
      <c r="F459" s="128"/>
      <c r="G459" s="130"/>
      <c r="H459" s="127"/>
      <c r="I459" s="87"/>
      <c r="J459" s="127"/>
      <c r="K459" s="87"/>
      <c r="L459" s="127"/>
      <c r="M459" s="131"/>
    </row>
    <row r="460" spans="1:13" s="3" customFormat="1">
      <c r="A460" s="127"/>
      <c r="B460" s="127"/>
      <c r="C460" s="127"/>
      <c r="D460" s="127"/>
      <c r="E460" s="128"/>
      <c r="F460" s="128"/>
      <c r="G460" s="130"/>
      <c r="H460" s="87"/>
      <c r="I460" s="87"/>
      <c r="J460" s="87"/>
      <c r="K460" s="87"/>
      <c r="L460" s="87"/>
      <c r="M460" s="87"/>
    </row>
    <row r="461" spans="1:13" s="3" customFormat="1">
      <c r="A461" s="138"/>
      <c r="B461" s="138"/>
      <c r="C461" s="138"/>
      <c r="D461" s="138"/>
      <c r="E461" s="138"/>
      <c r="F461" s="138"/>
      <c r="G461" s="138"/>
      <c r="H461" s="138"/>
      <c r="I461" s="138"/>
      <c r="J461" s="138"/>
      <c r="K461" s="138"/>
      <c r="L461" s="138"/>
      <c r="M461" s="138"/>
    </row>
    <row r="462" spans="1:13" s="3" customFormat="1">
      <c r="A462" s="127"/>
      <c r="B462" s="13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3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3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8"/>
      <c r="F470" s="128"/>
      <c r="G470" s="130"/>
      <c r="H470" s="127"/>
      <c r="I470" s="87"/>
      <c r="J470" s="127"/>
      <c r="K470" s="87"/>
      <c r="L470" s="127"/>
      <c r="M470" s="131"/>
    </row>
    <row r="471" spans="1:13" s="3" customFormat="1">
      <c r="A471" s="127"/>
      <c r="B471" s="127"/>
      <c r="C471" s="127"/>
      <c r="D471" s="127"/>
      <c r="E471" s="128"/>
      <c r="F471" s="128"/>
      <c r="G471" s="130"/>
      <c r="H471" s="87"/>
      <c r="I471" s="87"/>
      <c r="J471" s="87"/>
      <c r="K471" s="87"/>
      <c r="L471" s="87"/>
      <c r="M471" s="87"/>
    </row>
    <row r="472" spans="1:13" s="3" customFormat="1">
      <c r="A472" s="127"/>
      <c r="B472" s="127"/>
      <c r="C472" s="135"/>
      <c r="D472" s="127"/>
      <c r="E472" s="128"/>
      <c r="F472" s="128"/>
      <c r="G472" s="130"/>
      <c r="H472" s="127"/>
      <c r="I472" s="87"/>
      <c r="J472" s="127"/>
      <c r="K472" s="87"/>
      <c r="L472" s="127"/>
      <c r="M472" s="131"/>
    </row>
    <row r="473" spans="1:13" s="3" customFormat="1">
      <c r="A473" s="127"/>
      <c r="B473" s="127"/>
      <c r="C473" s="127"/>
      <c r="D473" s="127"/>
      <c r="E473" s="128"/>
      <c r="F473" s="128"/>
      <c r="G473" s="130"/>
      <c r="H473" s="87"/>
      <c r="I473" s="87"/>
      <c r="J473" s="87"/>
      <c r="K473" s="87"/>
      <c r="L473" s="87"/>
      <c r="M473" s="87"/>
    </row>
    <row r="474" spans="1:13" s="3" customFormat="1">
      <c r="A474" s="127"/>
      <c r="B474" s="127"/>
      <c r="C474" s="135"/>
      <c r="D474" s="127"/>
      <c r="E474" s="128"/>
      <c r="F474" s="128"/>
      <c r="G474" s="130"/>
      <c r="H474" s="127"/>
      <c r="I474" s="87"/>
      <c r="J474" s="127"/>
      <c r="K474" s="87"/>
      <c r="L474" s="127"/>
      <c r="M474" s="131"/>
    </row>
    <row r="475" spans="1:13" s="3" customFormat="1">
      <c r="A475" s="127"/>
      <c r="B475" s="127"/>
      <c r="C475" s="127"/>
      <c r="D475" s="127"/>
      <c r="E475" s="128"/>
      <c r="F475" s="128"/>
      <c r="G475" s="130"/>
      <c r="H475" s="87"/>
      <c r="I475" s="87"/>
      <c r="J475" s="87"/>
      <c r="K475" s="87"/>
      <c r="L475" s="87"/>
      <c r="M475" s="87"/>
    </row>
    <row r="476" spans="1:13" s="3" customFormat="1">
      <c r="A476" s="127"/>
      <c r="B476" s="127"/>
      <c r="C476" s="135"/>
      <c r="D476" s="127"/>
      <c r="E476" s="128"/>
      <c r="F476" s="128"/>
      <c r="G476" s="130"/>
      <c r="H476" s="127"/>
      <c r="I476" s="87"/>
      <c r="J476" s="127"/>
      <c r="K476" s="87"/>
      <c r="L476" s="127"/>
      <c r="M476" s="131"/>
    </row>
    <row r="477" spans="1:13" s="3" customFormat="1">
      <c r="A477" s="127"/>
      <c r="B477" s="127"/>
      <c r="C477" s="127"/>
      <c r="D477" s="127"/>
      <c r="E477" s="128"/>
      <c r="F477" s="128"/>
      <c r="G477" s="130"/>
      <c r="H477" s="87"/>
      <c r="I477" s="87"/>
      <c r="J477" s="87"/>
      <c r="K477" s="87"/>
      <c r="L477" s="87"/>
      <c r="M477" s="87"/>
    </row>
    <row r="478" spans="1:13" s="3" customFormat="1">
      <c r="A478" s="127"/>
      <c r="B478" s="127"/>
      <c r="C478" s="135"/>
      <c r="D478" s="127"/>
      <c r="E478" s="127"/>
      <c r="F478" s="127"/>
      <c r="G478" s="130"/>
      <c r="H478" s="127"/>
      <c r="I478" s="87"/>
      <c r="J478" s="87"/>
      <c r="K478" s="87"/>
      <c r="L478" s="87"/>
      <c r="M478" s="87"/>
    </row>
    <row r="479" spans="1:13" s="3" customFormat="1">
      <c r="A479" s="127"/>
      <c r="B479" s="127"/>
      <c r="C479" s="127"/>
      <c r="D479" s="127"/>
      <c r="E479" s="128"/>
      <c r="F479" s="128"/>
      <c r="G479" s="130"/>
      <c r="H479" s="127"/>
      <c r="I479" s="87"/>
      <c r="J479" s="87"/>
      <c r="K479" s="87"/>
      <c r="L479" s="87"/>
      <c r="M479" s="131"/>
    </row>
    <row r="480" spans="1:13">
      <c r="A480" s="127"/>
      <c r="B480" s="127"/>
      <c r="C480" s="127"/>
      <c r="D480" s="127"/>
      <c r="E480" s="128"/>
      <c r="F480" s="128"/>
      <c r="G480" s="130"/>
      <c r="H480" s="131"/>
      <c r="I480" s="130"/>
      <c r="J480" s="127"/>
      <c r="K480" s="130"/>
      <c r="L480" s="127"/>
      <c r="M480" s="130"/>
    </row>
    <row r="481" spans="1:13">
      <c r="A481" s="127"/>
      <c r="B481" s="127"/>
      <c r="C481" s="127"/>
      <c r="D481" s="127"/>
      <c r="E481" s="130"/>
      <c r="F481" s="128"/>
      <c r="G481" s="130"/>
      <c r="H481" s="131"/>
      <c r="I481" s="129"/>
      <c r="J481" s="127"/>
      <c r="K481" s="87"/>
      <c r="L481" s="87"/>
      <c r="M481" s="131"/>
    </row>
    <row r="482" spans="1:13">
      <c r="A482" s="127"/>
      <c r="B482" s="127"/>
      <c r="C482" s="127"/>
      <c r="D482" s="127"/>
      <c r="E482" s="128"/>
      <c r="F482" s="128"/>
      <c r="G482" s="130"/>
      <c r="H482" s="3"/>
      <c r="I482" s="129"/>
      <c r="J482" s="127"/>
      <c r="K482" s="87"/>
      <c r="L482" s="87"/>
      <c r="M482" s="131"/>
    </row>
    <row r="483" spans="1:13">
      <c r="A483" s="127"/>
      <c r="B483" s="127"/>
      <c r="C483" s="127"/>
      <c r="D483" s="127"/>
      <c r="E483" s="128"/>
      <c r="F483" s="128"/>
      <c r="G483" s="130"/>
      <c r="H483" s="131"/>
      <c r="I483" s="129"/>
      <c r="J483" s="127"/>
      <c r="K483" s="87"/>
      <c r="L483" s="87"/>
      <c r="M483" s="131"/>
    </row>
    <row r="484" spans="1:13">
      <c r="A484" s="127"/>
      <c r="B484" s="127"/>
      <c r="C484" s="127"/>
      <c r="D484" s="127"/>
      <c r="E484" s="128"/>
      <c r="F484" s="128"/>
      <c r="G484" s="130"/>
      <c r="H484" s="87"/>
      <c r="I484" s="87"/>
      <c r="J484" s="87"/>
      <c r="K484" s="87"/>
      <c r="L484" s="87"/>
      <c r="M484" s="87"/>
    </row>
    <row r="485" spans="1:13">
      <c r="A485" s="127"/>
      <c r="B485" s="127"/>
      <c r="C485" s="135"/>
      <c r="D485" s="127"/>
      <c r="E485" s="127"/>
      <c r="F485" s="127"/>
      <c r="G485" s="130"/>
      <c r="H485" s="127"/>
      <c r="I485" s="87"/>
      <c r="J485" s="87"/>
      <c r="K485" s="87"/>
      <c r="L485" s="87"/>
      <c r="M485" s="87"/>
    </row>
    <row r="486" spans="1:13">
      <c r="A486" s="127"/>
      <c r="B486" s="127"/>
      <c r="C486" s="127"/>
      <c r="D486" s="127"/>
      <c r="E486" s="128"/>
      <c r="F486" s="128"/>
      <c r="G486" s="130"/>
      <c r="H486" s="127"/>
      <c r="I486" s="87"/>
      <c r="J486" s="87"/>
      <c r="K486" s="87"/>
      <c r="L486" s="87"/>
      <c r="M486" s="131"/>
    </row>
    <row r="487" spans="1:13">
      <c r="A487" s="127"/>
      <c r="B487" s="127"/>
      <c r="C487" s="127"/>
      <c r="D487" s="127"/>
      <c r="E487" s="133"/>
      <c r="F487" s="128"/>
      <c r="G487" s="130"/>
      <c r="H487" s="131"/>
      <c r="I487" s="130"/>
      <c r="J487" s="127"/>
      <c r="K487" s="130"/>
      <c r="L487" s="127"/>
      <c r="M487" s="130"/>
    </row>
    <row r="488" spans="1:13">
      <c r="A488" s="127"/>
      <c r="B488" s="127"/>
      <c r="C488" s="127"/>
      <c r="D488" s="127"/>
      <c r="E488" s="130"/>
      <c r="F488" s="128"/>
      <c r="G488" s="130"/>
      <c r="H488" s="131"/>
      <c r="I488" s="129"/>
      <c r="J488" s="127"/>
      <c r="K488" s="87"/>
      <c r="L488" s="87"/>
      <c r="M488" s="131"/>
    </row>
    <row r="489" spans="1:13">
      <c r="A489" s="127"/>
      <c r="B489" s="127"/>
      <c r="C489" s="127"/>
      <c r="D489" s="127"/>
      <c r="E489" s="133"/>
      <c r="F489" s="128"/>
      <c r="G489" s="130"/>
      <c r="H489" s="131"/>
      <c r="I489" s="129"/>
      <c r="J489" s="127"/>
      <c r="K489" s="87"/>
      <c r="L489" s="87"/>
      <c r="M489" s="131"/>
    </row>
    <row r="490" spans="1:13">
      <c r="A490" s="127"/>
      <c r="B490" s="127"/>
      <c r="C490" s="127"/>
      <c r="D490" s="127"/>
      <c r="E490" s="128"/>
      <c r="F490" s="128"/>
      <c r="G490" s="130"/>
      <c r="H490" s="87"/>
      <c r="I490" s="87"/>
      <c r="J490" s="87"/>
      <c r="K490" s="87"/>
      <c r="L490" s="87"/>
      <c r="M490" s="87"/>
    </row>
    <row r="491" spans="1:13">
      <c r="A491" s="138"/>
      <c r="B491" s="138"/>
      <c r="C491" s="138"/>
      <c r="D491" s="138"/>
      <c r="E491" s="138"/>
      <c r="F491" s="138"/>
      <c r="G491" s="138"/>
      <c r="H491" s="138"/>
      <c r="I491" s="138"/>
      <c r="J491" s="138"/>
      <c r="K491" s="138"/>
      <c r="L491" s="138"/>
      <c r="M491" s="138"/>
    </row>
    <row r="492" spans="1:13">
      <c r="A492" s="127"/>
      <c r="B492" s="127"/>
      <c r="C492" s="135"/>
      <c r="D492" s="127"/>
      <c r="E492" s="127"/>
      <c r="F492" s="127"/>
      <c r="G492" s="130"/>
      <c r="H492" s="127"/>
      <c r="I492" s="87"/>
      <c r="J492" s="87"/>
      <c r="K492" s="87"/>
      <c r="L492" s="87"/>
      <c r="M492" s="87"/>
    </row>
    <row r="493" spans="1:13">
      <c r="A493" s="127"/>
      <c r="B493" s="127"/>
      <c r="C493" s="127"/>
      <c r="D493" s="127"/>
      <c r="E493" s="128"/>
      <c r="F493" s="128"/>
      <c r="G493" s="130"/>
      <c r="H493" s="127"/>
      <c r="I493" s="87"/>
      <c r="J493" s="87"/>
      <c r="K493" s="87"/>
      <c r="L493" s="87"/>
      <c r="M493" s="131"/>
    </row>
    <row r="494" spans="1:13">
      <c r="A494" s="127"/>
      <c r="B494" s="127"/>
      <c r="C494" s="127"/>
      <c r="D494" s="127"/>
      <c r="E494" s="133"/>
      <c r="F494" s="128"/>
      <c r="G494" s="130"/>
      <c r="H494" s="131"/>
      <c r="I494" s="130"/>
      <c r="J494" s="127"/>
      <c r="K494" s="130"/>
      <c r="L494" s="127"/>
      <c r="M494" s="130"/>
    </row>
    <row r="495" spans="1:13">
      <c r="A495" s="127"/>
      <c r="B495" s="127"/>
      <c r="C495" s="127"/>
      <c r="D495" s="127"/>
      <c r="E495" s="130"/>
      <c r="F495" s="128"/>
      <c r="G495" s="130"/>
      <c r="H495" s="131"/>
      <c r="I495" s="129"/>
      <c r="J495" s="127"/>
      <c r="K495" s="87"/>
      <c r="L495" s="87"/>
      <c r="M495" s="131"/>
    </row>
    <row r="496" spans="1:13">
      <c r="A496" s="127"/>
      <c r="B496" s="127"/>
      <c r="C496" s="127"/>
      <c r="D496" s="127"/>
      <c r="E496" s="133"/>
      <c r="F496" s="128"/>
      <c r="G496" s="130"/>
      <c r="H496" s="131"/>
      <c r="I496" s="129"/>
      <c r="J496" s="127"/>
      <c r="K496" s="87"/>
      <c r="L496" s="87"/>
      <c r="M496" s="131"/>
    </row>
    <row r="497" spans="1:13">
      <c r="A497" s="127"/>
      <c r="B497" s="127"/>
      <c r="C497" s="127"/>
      <c r="D497" s="127"/>
      <c r="E497" s="128"/>
      <c r="F497" s="128"/>
      <c r="G497" s="130"/>
      <c r="H497" s="87"/>
      <c r="I497" s="87"/>
      <c r="J497" s="87"/>
      <c r="K497" s="87"/>
      <c r="L497" s="87"/>
      <c r="M497" s="87"/>
    </row>
    <row r="498" spans="1:13">
      <c r="A498" s="127"/>
      <c r="B498" s="127"/>
      <c r="C498" s="135"/>
      <c r="D498" s="127"/>
      <c r="E498" s="127"/>
      <c r="F498" s="127"/>
      <c r="G498" s="130"/>
      <c r="H498" s="127"/>
      <c r="I498" s="87"/>
      <c r="J498" s="87"/>
      <c r="K498" s="87"/>
      <c r="L498" s="87"/>
      <c r="M498" s="87"/>
    </row>
    <row r="499" spans="1:13">
      <c r="A499" s="127"/>
      <c r="B499" s="127"/>
      <c r="C499" s="127"/>
      <c r="D499" s="127"/>
      <c r="E499" s="128"/>
      <c r="F499" s="128"/>
      <c r="G499" s="130"/>
      <c r="H499" s="127"/>
      <c r="I499" s="87"/>
      <c r="J499" s="87"/>
      <c r="K499" s="87"/>
      <c r="L499" s="87"/>
      <c r="M499" s="131"/>
    </row>
    <row r="500" spans="1:13">
      <c r="A500" s="127"/>
      <c r="B500" s="127"/>
      <c r="C500" s="127"/>
      <c r="D500" s="127"/>
      <c r="E500" s="133"/>
      <c r="F500" s="128"/>
      <c r="G500" s="130"/>
      <c r="H500" s="131"/>
      <c r="I500" s="130"/>
      <c r="J500" s="127"/>
      <c r="K500" s="130"/>
      <c r="L500" s="127"/>
      <c r="M500" s="130"/>
    </row>
    <row r="501" spans="1:13">
      <c r="A501" s="127"/>
      <c r="B501" s="127"/>
      <c r="C501" s="127"/>
      <c r="D501" s="127"/>
      <c r="E501" s="130"/>
      <c r="F501" s="128"/>
      <c r="G501" s="130"/>
      <c r="H501" s="131"/>
      <c r="I501" s="129"/>
      <c r="J501" s="127"/>
      <c r="K501" s="87"/>
      <c r="L501" s="87"/>
      <c r="M501" s="131"/>
    </row>
    <row r="502" spans="1:13">
      <c r="A502" s="127"/>
      <c r="B502" s="127"/>
      <c r="C502" s="127"/>
      <c r="D502" s="127"/>
      <c r="E502" s="133"/>
      <c r="F502" s="128"/>
      <c r="G502" s="130"/>
      <c r="H502" s="131"/>
      <c r="I502" s="129"/>
      <c r="J502" s="127"/>
      <c r="K502" s="87"/>
      <c r="L502" s="87"/>
      <c r="M502" s="131"/>
    </row>
    <row r="503" spans="1:13">
      <c r="A503" s="127"/>
      <c r="B503" s="127"/>
      <c r="C503" s="127"/>
      <c r="D503" s="127"/>
      <c r="E503" s="128"/>
      <c r="F503" s="128"/>
      <c r="G503" s="130"/>
      <c r="H503" s="87"/>
      <c r="I503" s="87"/>
      <c r="J503" s="87"/>
      <c r="K503" s="87"/>
      <c r="L503" s="87"/>
      <c r="M503" s="87"/>
    </row>
    <row r="504" spans="1:13">
      <c r="A504" s="127"/>
      <c r="B504" s="127"/>
      <c r="C504" s="135"/>
      <c r="D504" s="127"/>
      <c r="E504" s="127"/>
      <c r="F504" s="127"/>
      <c r="G504" s="130"/>
      <c r="H504" s="127"/>
      <c r="I504" s="87"/>
      <c r="J504" s="87"/>
      <c r="K504" s="87"/>
      <c r="L504" s="87"/>
      <c r="M504" s="87"/>
    </row>
    <row r="505" spans="1:13">
      <c r="A505" s="127"/>
      <c r="B505" s="127"/>
      <c r="C505" s="127"/>
      <c r="D505" s="127"/>
      <c r="E505" s="128"/>
      <c r="F505" s="128"/>
      <c r="G505" s="130"/>
      <c r="H505" s="127"/>
      <c r="I505" s="87"/>
      <c r="J505" s="87"/>
      <c r="K505" s="87"/>
      <c r="L505" s="87"/>
      <c r="M505" s="131"/>
    </row>
    <row r="506" spans="1:13">
      <c r="A506" s="127"/>
      <c r="B506" s="127"/>
      <c r="C506" s="127"/>
      <c r="D506" s="127"/>
      <c r="E506" s="133"/>
      <c r="F506" s="128"/>
      <c r="G506" s="130"/>
      <c r="H506" s="131"/>
      <c r="I506" s="130"/>
      <c r="J506" s="127"/>
      <c r="K506" s="130"/>
      <c r="L506" s="127"/>
      <c r="M506" s="130"/>
    </row>
    <row r="507" spans="1:13">
      <c r="A507" s="127"/>
      <c r="B507" s="127"/>
      <c r="C507" s="127"/>
      <c r="D507" s="127"/>
      <c r="E507" s="130"/>
      <c r="F507" s="128"/>
      <c r="G507" s="130"/>
      <c r="H507" s="131"/>
      <c r="I507" s="129"/>
      <c r="J507" s="127"/>
      <c r="K507" s="87"/>
      <c r="L507" s="87"/>
      <c r="M507" s="131"/>
    </row>
    <row r="508" spans="1:13">
      <c r="A508" s="127"/>
      <c r="B508" s="127"/>
      <c r="C508" s="127"/>
      <c r="D508" s="127"/>
      <c r="E508" s="133"/>
      <c r="F508" s="128"/>
      <c r="G508" s="130"/>
      <c r="H508" s="131"/>
      <c r="I508" s="129"/>
      <c r="J508" s="127"/>
      <c r="K508" s="87"/>
      <c r="L508" s="87"/>
      <c r="M508" s="131"/>
    </row>
    <row r="509" spans="1:13">
      <c r="A509" s="127"/>
      <c r="B509" s="127"/>
      <c r="C509" s="127"/>
      <c r="D509" s="127"/>
      <c r="E509" s="128"/>
      <c r="F509" s="128"/>
      <c r="G509" s="130"/>
      <c r="H509" s="87"/>
      <c r="I509" s="87"/>
      <c r="J509" s="87"/>
      <c r="K509" s="87"/>
      <c r="L509" s="87"/>
      <c r="M509" s="87"/>
    </row>
    <row r="510" spans="1:13">
      <c r="A510" s="127"/>
      <c r="B510" s="127"/>
      <c r="C510" s="135"/>
      <c r="D510" s="127"/>
      <c r="E510" s="127"/>
      <c r="F510" s="127"/>
      <c r="G510" s="130"/>
      <c r="H510" s="127"/>
      <c r="I510" s="87"/>
      <c r="J510" s="87"/>
      <c r="K510" s="87"/>
      <c r="L510" s="87"/>
      <c r="M510" s="87"/>
    </row>
    <row r="511" spans="1:13">
      <c r="A511" s="127"/>
      <c r="B511" s="127"/>
      <c r="C511" s="127"/>
      <c r="D511" s="127"/>
      <c r="E511" s="128"/>
      <c r="F511" s="128"/>
      <c r="G511" s="130"/>
      <c r="H511" s="127"/>
      <c r="I511" s="87"/>
      <c r="J511" s="87"/>
      <c r="K511" s="87"/>
      <c r="L511" s="87"/>
      <c r="M511" s="131"/>
    </row>
    <row r="512" spans="1:13">
      <c r="A512" s="127"/>
      <c r="B512" s="127"/>
      <c r="C512" s="127"/>
      <c r="D512" s="127"/>
      <c r="E512" s="133"/>
      <c r="F512" s="128"/>
      <c r="G512" s="130"/>
      <c r="H512" s="131"/>
      <c r="I512" s="130"/>
      <c r="J512" s="127"/>
      <c r="K512" s="130"/>
      <c r="L512" s="127"/>
      <c r="M512" s="130"/>
    </row>
    <row r="513" spans="1:13">
      <c r="A513" s="127"/>
      <c r="B513" s="127"/>
      <c r="C513" s="127"/>
      <c r="D513" s="127"/>
      <c r="E513" s="130"/>
      <c r="F513" s="128"/>
      <c r="G513" s="130"/>
      <c r="H513" s="131"/>
      <c r="I513" s="129"/>
      <c r="J513" s="127"/>
      <c r="K513" s="87"/>
      <c r="L513" s="87"/>
      <c r="M513" s="131"/>
    </row>
    <row r="514" spans="1:13">
      <c r="A514" s="127"/>
      <c r="B514" s="127"/>
      <c r="C514" s="127"/>
      <c r="D514" s="127"/>
      <c r="E514" s="133"/>
      <c r="F514" s="128"/>
      <c r="G514" s="130"/>
      <c r="H514" s="131"/>
      <c r="I514" s="129"/>
      <c r="J514" s="127"/>
      <c r="K514" s="87"/>
      <c r="L514" s="87"/>
      <c r="M514" s="131"/>
    </row>
    <row r="515" spans="1:13">
      <c r="A515" s="127"/>
      <c r="B515" s="127"/>
      <c r="C515" s="127"/>
      <c r="D515" s="127"/>
      <c r="E515" s="128"/>
      <c r="F515" s="128"/>
      <c r="G515" s="130"/>
      <c r="H515" s="87"/>
      <c r="I515" s="87"/>
      <c r="J515" s="87"/>
      <c r="K515" s="87"/>
      <c r="L515" s="87"/>
      <c r="M515" s="87"/>
    </row>
    <row r="516" spans="1:13">
      <c r="A516" s="127"/>
      <c r="B516" s="127"/>
      <c r="C516" s="135"/>
      <c r="D516" s="127"/>
      <c r="E516" s="127"/>
      <c r="F516" s="127"/>
      <c r="G516" s="130"/>
      <c r="H516" s="127"/>
      <c r="I516" s="87"/>
      <c r="J516" s="87"/>
      <c r="K516" s="87"/>
      <c r="L516" s="87"/>
      <c r="M516" s="87"/>
    </row>
    <row r="517" spans="1:13">
      <c r="A517" s="127"/>
      <c r="B517" s="127"/>
      <c r="C517" s="127"/>
      <c r="D517" s="127"/>
      <c r="E517" s="128"/>
      <c r="F517" s="128"/>
      <c r="G517" s="130"/>
      <c r="H517" s="127"/>
      <c r="I517" s="87"/>
      <c r="J517" s="87"/>
      <c r="K517" s="87"/>
      <c r="L517" s="87"/>
      <c r="M517" s="131"/>
    </row>
    <row r="518" spans="1:13">
      <c r="A518" s="127"/>
      <c r="B518" s="127"/>
      <c r="C518" s="127"/>
      <c r="D518" s="127"/>
      <c r="E518" s="133"/>
      <c r="F518" s="128"/>
      <c r="G518" s="130"/>
      <c r="H518" s="131"/>
      <c r="I518" s="130"/>
      <c r="J518" s="127"/>
      <c r="K518" s="130"/>
      <c r="L518" s="127"/>
      <c r="M518" s="130"/>
    </row>
    <row r="519" spans="1:13">
      <c r="A519" s="127"/>
      <c r="B519" s="127"/>
      <c r="C519" s="127"/>
      <c r="D519" s="127"/>
      <c r="E519" s="130"/>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27"/>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38"/>
      <c r="B525" s="138"/>
      <c r="C525" s="138"/>
      <c r="D525" s="138"/>
      <c r="E525" s="138"/>
      <c r="F525" s="138"/>
      <c r="G525" s="138"/>
      <c r="H525" s="138"/>
      <c r="I525" s="138"/>
      <c r="J525" s="138"/>
      <c r="K525" s="138"/>
      <c r="L525" s="138"/>
      <c r="M525" s="138"/>
    </row>
    <row r="526" spans="1:13">
      <c r="A526" s="127"/>
      <c r="B526" s="127"/>
      <c r="C526" s="127"/>
      <c r="D526" s="127"/>
      <c r="E526" s="130"/>
      <c r="F526" s="128"/>
      <c r="G526" s="130"/>
      <c r="H526" s="131"/>
      <c r="I526" s="129"/>
      <c r="J526" s="127"/>
      <c r="K526" s="87"/>
      <c r="L526" s="87"/>
      <c r="M526" s="131"/>
    </row>
    <row r="527" spans="1:13">
      <c r="A527" s="127"/>
      <c r="B527" s="127"/>
      <c r="C527" s="127"/>
      <c r="D527" s="127"/>
      <c r="E527" s="128"/>
      <c r="F527" s="128"/>
      <c r="G527" s="130"/>
      <c r="H527" s="131"/>
      <c r="I527" s="129"/>
      <c r="J527" s="127"/>
      <c r="K527" s="87"/>
      <c r="L527" s="87"/>
      <c r="M527" s="131"/>
    </row>
    <row r="528" spans="1:13">
      <c r="A528" s="127"/>
      <c r="B528" s="127"/>
      <c r="C528" s="127"/>
      <c r="D528" s="127"/>
      <c r="E528" s="133"/>
      <c r="F528" s="128"/>
      <c r="G528" s="130"/>
      <c r="H528" s="131"/>
      <c r="I528" s="129"/>
      <c r="J528" s="127"/>
      <c r="K528" s="87"/>
      <c r="L528" s="87"/>
      <c r="M528" s="131"/>
    </row>
    <row r="529" spans="1:13">
      <c r="A529" s="127"/>
      <c r="B529" s="127"/>
      <c r="C529" s="127"/>
      <c r="D529" s="127"/>
      <c r="E529" s="128"/>
      <c r="F529" s="128"/>
      <c r="G529" s="130"/>
      <c r="H529" s="87"/>
      <c r="I529" s="87"/>
      <c r="J529" s="87"/>
      <c r="K529" s="87"/>
      <c r="L529" s="87"/>
      <c r="M529" s="87"/>
    </row>
    <row r="530" spans="1:13">
      <c r="A530" s="127"/>
      <c r="B530" s="127"/>
      <c r="C530" s="135"/>
      <c r="D530" s="127"/>
      <c r="E530" s="127"/>
      <c r="F530" s="127"/>
      <c r="G530" s="130"/>
      <c r="H530" s="127"/>
      <c r="I530" s="87"/>
      <c r="J530" s="87"/>
      <c r="K530" s="87"/>
      <c r="L530" s="87"/>
      <c r="M530" s="87"/>
    </row>
    <row r="531" spans="1:13">
      <c r="A531" s="127"/>
      <c r="B531" s="127"/>
      <c r="C531" s="127"/>
      <c r="D531" s="127"/>
      <c r="E531" s="128"/>
      <c r="F531" s="128"/>
      <c r="G531" s="130"/>
      <c r="H531" s="127"/>
      <c r="I531" s="87"/>
      <c r="J531" s="87"/>
      <c r="K531" s="87"/>
      <c r="L531" s="87"/>
      <c r="M531" s="131"/>
    </row>
    <row r="532" spans="1:13">
      <c r="A532" s="127"/>
      <c r="B532" s="127"/>
      <c r="C532" s="127"/>
      <c r="D532" s="127"/>
      <c r="E532" s="133"/>
      <c r="F532" s="128"/>
      <c r="G532" s="130"/>
      <c r="H532" s="131"/>
      <c r="I532" s="130"/>
      <c r="J532" s="127"/>
      <c r="K532" s="130"/>
      <c r="L532" s="127"/>
      <c r="M532" s="130"/>
    </row>
    <row r="533" spans="1:13">
      <c r="A533" s="127"/>
      <c r="B533" s="127"/>
      <c r="C533" s="127"/>
      <c r="D533" s="127"/>
      <c r="E533" s="130"/>
      <c r="F533" s="128"/>
      <c r="G533" s="130"/>
      <c r="H533" s="131"/>
      <c r="I533" s="129"/>
      <c r="J533" s="127"/>
      <c r="K533" s="87"/>
      <c r="L533" s="87"/>
      <c r="M533" s="131"/>
    </row>
    <row r="534" spans="1:13">
      <c r="A534" s="127"/>
      <c r="B534" s="127"/>
      <c r="C534" s="127"/>
      <c r="D534" s="127"/>
      <c r="E534" s="133"/>
      <c r="F534" s="128"/>
      <c r="G534" s="130"/>
      <c r="H534" s="131"/>
      <c r="I534" s="129"/>
      <c r="J534" s="127"/>
      <c r="K534" s="87"/>
      <c r="L534" s="87"/>
      <c r="M534" s="131"/>
    </row>
    <row r="535" spans="1:13">
      <c r="A535" s="127"/>
      <c r="B535" s="127"/>
      <c r="C535" s="127"/>
      <c r="D535" s="127"/>
      <c r="E535" s="128"/>
      <c r="F535" s="128"/>
      <c r="G535" s="130"/>
      <c r="H535" s="87"/>
      <c r="I535" s="87"/>
      <c r="J535" s="87"/>
      <c r="K535" s="87"/>
      <c r="L535" s="87"/>
      <c r="M535" s="87"/>
    </row>
    <row r="536" spans="1:13">
      <c r="A536" s="127"/>
      <c r="B536" s="127"/>
      <c r="C536" s="127"/>
      <c r="D536" s="127"/>
      <c r="E536" s="128"/>
      <c r="F536" s="128"/>
      <c r="G536" s="130"/>
      <c r="H536" s="127"/>
      <c r="I536" s="87"/>
      <c r="J536" s="87"/>
      <c r="K536" s="87"/>
      <c r="L536" s="87"/>
      <c r="M536" s="87"/>
    </row>
    <row r="537" spans="1:13">
      <c r="A537" s="127"/>
      <c r="B537" s="127"/>
      <c r="C537" s="127"/>
      <c r="D537" s="127"/>
      <c r="E537" s="128"/>
      <c r="F537" s="128"/>
      <c r="G537" s="130"/>
      <c r="H537" s="127"/>
      <c r="I537" s="87"/>
      <c r="J537" s="87"/>
      <c r="K537" s="87"/>
      <c r="L537" s="87"/>
      <c r="M537" s="131"/>
    </row>
    <row r="538" spans="1:13">
      <c r="A538" s="127"/>
      <c r="B538" s="127"/>
      <c r="C538" s="127"/>
      <c r="D538" s="127"/>
      <c r="E538" s="128"/>
      <c r="F538" s="128"/>
      <c r="G538" s="130"/>
      <c r="H538" s="131"/>
      <c r="I538" s="129"/>
      <c r="J538" s="127"/>
      <c r="K538" s="87"/>
      <c r="L538" s="87"/>
      <c r="M538" s="131"/>
    </row>
    <row r="539" spans="1:13">
      <c r="A539" s="127"/>
      <c r="B539" s="127"/>
      <c r="C539" s="127"/>
      <c r="D539" s="127"/>
      <c r="E539" s="128"/>
      <c r="F539" s="128"/>
      <c r="G539" s="130"/>
      <c r="H539" s="131"/>
      <c r="I539" s="129"/>
      <c r="J539" s="127"/>
      <c r="K539" s="87"/>
      <c r="L539" s="87"/>
      <c r="M539" s="131"/>
    </row>
    <row r="540" spans="1:13">
      <c r="A540" s="127"/>
      <c r="B540" s="137"/>
      <c r="C540" s="127"/>
      <c r="D540" s="127"/>
      <c r="E540" s="128"/>
      <c r="F540" s="128"/>
      <c r="G540" s="130"/>
      <c r="H540" s="131"/>
      <c r="I540" s="129"/>
      <c r="J540" s="127"/>
      <c r="K540" s="87"/>
      <c r="L540" s="87"/>
      <c r="M540" s="131"/>
    </row>
    <row r="541" spans="1:13">
      <c r="A541" s="127"/>
      <c r="B541" s="127"/>
      <c r="C541" s="127"/>
      <c r="D541" s="127"/>
      <c r="E541" s="128"/>
      <c r="F541" s="128"/>
      <c r="G541" s="130"/>
      <c r="H541" s="87"/>
      <c r="I541" s="87"/>
      <c r="J541" s="87"/>
      <c r="K541" s="87"/>
      <c r="L541" s="87"/>
      <c r="M541" s="87"/>
    </row>
    <row r="542" spans="1:13">
      <c r="A542" s="127"/>
      <c r="B542" s="127"/>
      <c r="C542" s="127"/>
      <c r="D542" s="127"/>
      <c r="E542" s="128"/>
      <c r="F542" s="128"/>
      <c r="G542" s="130"/>
      <c r="H542" s="87"/>
      <c r="I542" s="87"/>
      <c r="J542" s="87"/>
      <c r="K542" s="87"/>
      <c r="L542" s="87"/>
      <c r="M542" s="87"/>
    </row>
    <row r="543" spans="1:13">
      <c r="A543" s="127"/>
      <c r="B543" s="137"/>
      <c r="C543" s="135"/>
      <c r="D543" s="127"/>
      <c r="E543" s="128"/>
      <c r="F543" s="128"/>
      <c r="G543" s="144"/>
      <c r="H543" s="127"/>
      <c r="I543" s="87"/>
      <c r="J543" s="127"/>
      <c r="K543" s="87"/>
      <c r="L543" s="127"/>
      <c r="M543" s="131"/>
    </row>
    <row r="544" spans="1:13">
      <c r="A544" s="127"/>
      <c r="B544" s="127"/>
      <c r="C544" s="127"/>
      <c r="D544" s="127"/>
      <c r="E544" s="128"/>
      <c r="F544" s="128"/>
      <c r="G544" s="130"/>
      <c r="H544" s="87"/>
      <c r="I544" s="87"/>
      <c r="J544" s="87"/>
      <c r="K544" s="87"/>
      <c r="L544" s="87"/>
      <c r="M544" s="87"/>
    </row>
    <row r="545" spans="1:13">
      <c r="A545" s="127"/>
      <c r="B545" s="127"/>
      <c r="C545" s="127"/>
      <c r="D545" s="127"/>
      <c r="E545" s="128"/>
      <c r="F545" s="128"/>
      <c r="G545" s="130"/>
      <c r="H545" s="139"/>
      <c r="I545" s="87"/>
      <c r="J545" s="139"/>
      <c r="K545" s="87"/>
      <c r="L545" s="139"/>
      <c r="M545" s="145"/>
    </row>
    <row r="546" spans="1:13">
      <c r="A546" s="138"/>
      <c r="B546" s="138"/>
      <c r="C546" s="138"/>
      <c r="D546" s="138"/>
      <c r="E546" s="138"/>
      <c r="F546" s="138"/>
      <c r="G546" s="138"/>
      <c r="H546" s="138"/>
      <c r="I546" s="138"/>
      <c r="J546" s="138"/>
      <c r="K546" s="138"/>
      <c r="L546" s="138"/>
      <c r="M546" s="138"/>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sheetData>
  <mergeCells count="4">
    <mergeCell ref="A1:M1"/>
    <mergeCell ref="A58:C58"/>
    <mergeCell ref="A61:B61"/>
    <mergeCell ref="B62:K62"/>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2"/>
  <sheetViews>
    <sheetView zoomScaleNormal="100" zoomScaleSheetLayoutView="130" workbookViewId="0">
      <selection activeCell="B10" sqref="B10:F36"/>
    </sheetView>
  </sheetViews>
  <sheetFormatPr defaultRowHeight="16.5"/>
  <cols>
    <col min="1" max="1" width="3.85546875" style="4" customWidth="1"/>
    <col min="2" max="2" width="9.5703125" style="4" customWidth="1"/>
    <col min="3" max="3" width="37.7109375" style="4" customWidth="1"/>
    <col min="4" max="4" width="8.5703125" style="4" customWidth="1"/>
    <col min="5" max="5" width="15.7109375" style="4" bestFit="1"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123</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0.84*21</f>
        <v>17.64</v>
      </c>
      <c r="G10" s="40"/>
      <c r="H10" s="41"/>
      <c r="I10" s="40"/>
      <c r="J10" s="41"/>
      <c r="K10" s="44"/>
      <c r="L10" s="41"/>
      <c r="M10" s="40"/>
    </row>
    <row r="11" spans="1:22" s="53" customFormat="1" ht="15.75">
      <c r="A11" s="46"/>
      <c r="B11" s="46"/>
      <c r="C11" s="46" t="s">
        <v>31</v>
      </c>
      <c r="D11" s="46" t="s">
        <v>32</v>
      </c>
      <c r="E11" s="47">
        <v>3.88</v>
      </c>
      <c r="F11" s="48">
        <f>F10*E11</f>
        <v>68.443200000000004</v>
      </c>
      <c r="G11" s="47"/>
      <c r="H11" s="48"/>
      <c r="I11" s="76"/>
      <c r="J11" s="75"/>
      <c r="K11" s="76"/>
      <c r="L11" s="75"/>
      <c r="M11" s="47"/>
    </row>
    <row r="12" spans="1:22" s="67" customFormat="1" ht="31.5">
      <c r="A12" s="38">
        <v>2</v>
      </c>
      <c r="B12" s="38" t="s">
        <v>34</v>
      </c>
      <c r="C12" s="40" t="s">
        <v>51</v>
      </c>
      <c r="D12" s="62" t="s">
        <v>30</v>
      </c>
      <c r="E12" s="63"/>
      <c r="F12" s="64">
        <f>0.7*0.1*21</f>
        <v>1.4699999999999998</v>
      </c>
      <c r="G12" s="65"/>
      <c r="H12" s="66"/>
      <c r="I12" s="65"/>
      <c r="J12" s="66"/>
      <c r="K12" s="65"/>
      <c r="L12" s="66"/>
      <c r="M12" s="65"/>
    </row>
    <row r="13" spans="1:22" s="53" customFormat="1" ht="15.75">
      <c r="A13" s="54"/>
      <c r="B13" s="68"/>
      <c r="C13" s="54" t="s">
        <v>31</v>
      </c>
      <c r="D13" s="54" t="s">
        <v>32</v>
      </c>
      <c r="E13" s="56">
        <v>0.89</v>
      </c>
      <c r="F13" s="69">
        <f>F12*E13</f>
        <v>1.3082999999999998</v>
      </c>
      <c r="G13" s="70"/>
      <c r="H13" s="57"/>
      <c r="I13" s="71"/>
      <c r="J13" s="72"/>
      <c r="K13" s="71"/>
      <c r="L13" s="72"/>
      <c r="M13" s="70"/>
    </row>
    <row r="14" spans="1:22" s="53" customFormat="1" ht="15.75">
      <c r="A14" s="54"/>
      <c r="B14" s="55"/>
      <c r="C14" s="54" t="s">
        <v>35</v>
      </c>
      <c r="D14" s="55" t="s">
        <v>0</v>
      </c>
      <c r="E14" s="56">
        <v>0.37</v>
      </c>
      <c r="F14" s="69">
        <f>F12*E14</f>
        <v>0.54389999999999994</v>
      </c>
      <c r="G14" s="73"/>
      <c r="H14" s="72"/>
      <c r="I14" s="71"/>
      <c r="J14" s="72"/>
      <c r="K14" s="70"/>
      <c r="L14" s="57"/>
      <c r="M14" s="70"/>
    </row>
    <row r="15" spans="1:22" s="53" customFormat="1" ht="27.75">
      <c r="A15" s="54"/>
      <c r="B15" s="185" t="s">
        <v>167</v>
      </c>
      <c r="C15" s="54" t="s">
        <v>63</v>
      </c>
      <c r="D15" s="55" t="s">
        <v>30</v>
      </c>
      <c r="E15" s="56">
        <v>1.1499999999999999</v>
      </c>
      <c r="F15" s="69">
        <f>F12*E15</f>
        <v>1.6904999999999997</v>
      </c>
      <c r="G15" s="73"/>
      <c r="H15" s="72"/>
      <c r="I15" s="71"/>
      <c r="J15" s="57"/>
      <c r="K15" s="71"/>
      <c r="L15" s="72"/>
      <c r="M15" s="70"/>
    </row>
    <row r="16" spans="1:22" s="53" customFormat="1" ht="15.75">
      <c r="A16" s="46"/>
      <c r="B16" s="50"/>
      <c r="C16" s="46" t="s">
        <v>36</v>
      </c>
      <c r="D16" s="50" t="s">
        <v>0</v>
      </c>
      <c r="E16" s="59">
        <v>0.02</v>
      </c>
      <c r="F16" s="60">
        <f>F12*E16</f>
        <v>2.9399999999999996E-2</v>
      </c>
      <c r="G16" s="51"/>
      <c r="H16" s="75"/>
      <c r="I16" s="47"/>
      <c r="J16" s="48"/>
      <c r="K16" s="76"/>
      <c r="L16" s="75"/>
      <c r="M16" s="47"/>
    </row>
    <row r="17" spans="1:13" s="62" customFormat="1" ht="47.25">
      <c r="A17" s="38">
        <v>3</v>
      </c>
      <c r="B17" s="38" t="s">
        <v>60</v>
      </c>
      <c r="C17" s="40" t="s">
        <v>61</v>
      </c>
      <c r="D17" s="62" t="s">
        <v>30</v>
      </c>
      <c r="E17" s="63"/>
      <c r="F17" s="64">
        <f>0.7*1.1*21</f>
        <v>16.170000000000002</v>
      </c>
      <c r="G17" s="65"/>
      <c r="H17" s="66"/>
      <c r="I17" s="65"/>
      <c r="J17" s="66"/>
      <c r="K17" s="65"/>
      <c r="L17" s="66"/>
      <c r="M17" s="65"/>
    </row>
    <row r="18" spans="1:13" s="55" customFormat="1" ht="15.75">
      <c r="A18" s="54"/>
      <c r="B18" s="54"/>
      <c r="C18" s="54" t="s">
        <v>31</v>
      </c>
      <c r="D18" s="54" t="s">
        <v>32</v>
      </c>
      <c r="E18" s="56">
        <v>6.66</v>
      </c>
      <c r="F18" s="69">
        <f>F17*E18</f>
        <v>107.69220000000001</v>
      </c>
      <c r="G18" s="70"/>
      <c r="H18" s="57"/>
      <c r="I18" s="71"/>
      <c r="J18" s="72"/>
      <c r="K18" s="71"/>
      <c r="L18" s="72"/>
      <c r="M18" s="70"/>
    </row>
    <row r="19" spans="1:13" s="55" customFormat="1" ht="15.75">
      <c r="A19" s="54"/>
      <c r="C19" s="54" t="s">
        <v>35</v>
      </c>
      <c r="D19" s="55" t="s">
        <v>0</v>
      </c>
      <c r="E19" s="56">
        <v>0.59</v>
      </c>
      <c r="F19" s="77">
        <f>F17*E19</f>
        <v>9.5403000000000002</v>
      </c>
      <c r="G19" s="73"/>
      <c r="H19" s="72"/>
      <c r="I19" s="71"/>
      <c r="J19" s="72"/>
      <c r="K19" s="70"/>
      <c r="L19" s="57"/>
      <c r="M19" s="70"/>
    </row>
    <row r="20" spans="1:13" s="55" customFormat="1" ht="15.75">
      <c r="A20" s="54"/>
      <c r="C20" s="54" t="s">
        <v>62</v>
      </c>
      <c r="D20" s="55" t="s">
        <v>30</v>
      </c>
      <c r="E20" s="56">
        <v>1.0149999999999999</v>
      </c>
      <c r="F20" s="69">
        <f>F17*E20</f>
        <v>16.41255</v>
      </c>
      <c r="G20" s="73"/>
      <c r="H20" s="72"/>
      <c r="I20" s="70"/>
      <c r="J20" s="57"/>
      <c r="K20" s="71"/>
      <c r="L20" s="72"/>
      <c r="M20" s="70"/>
    </row>
    <row r="21" spans="1:13" s="55" customFormat="1" ht="15.75">
      <c r="A21" s="54"/>
      <c r="C21" s="54" t="s">
        <v>37</v>
      </c>
      <c r="D21" s="55" t="s">
        <v>38</v>
      </c>
      <c r="E21" s="56">
        <v>1.6</v>
      </c>
      <c r="F21" s="69">
        <f>F17*E21</f>
        <v>25.872000000000003</v>
      </c>
      <c r="G21" s="73"/>
      <c r="H21" s="72"/>
      <c r="I21" s="70"/>
      <c r="J21" s="57"/>
      <c r="K21" s="71"/>
      <c r="L21" s="72"/>
      <c r="M21" s="70"/>
    </row>
    <row r="22" spans="1:13" s="55" customFormat="1" ht="15.75">
      <c r="A22" s="54"/>
      <c r="C22" s="54" t="s">
        <v>39</v>
      </c>
      <c r="D22" s="55" t="s">
        <v>30</v>
      </c>
      <c r="E22" s="78">
        <v>1.83E-2</v>
      </c>
      <c r="F22" s="69">
        <f>F17*E22</f>
        <v>0.29591100000000004</v>
      </c>
      <c r="G22" s="73"/>
      <c r="H22" s="72"/>
      <c r="I22" s="70"/>
      <c r="J22" s="57"/>
      <c r="K22" s="71"/>
      <c r="L22" s="72"/>
      <c r="M22" s="70"/>
    </row>
    <row r="23" spans="1:13" s="58" customFormat="1" ht="15.75">
      <c r="A23" s="54"/>
      <c r="B23" s="55"/>
      <c r="C23" s="54" t="s">
        <v>41</v>
      </c>
      <c r="D23" s="55" t="s">
        <v>43</v>
      </c>
      <c r="E23" s="79" t="s">
        <v>40</v>
      </c>
      <c r="F23" s="77">
        <f>0.95*F17</f>
        <v>15.361500000000001</v>
      </c>
      <c r="G23" s="73"/>
      <c r="H23" s="72"/>
      <c r="I23" s="56"/>
      <c r="J23" s="57"/>
      <c r="K23" s="71"/>
      <c r="L23" s="72"/>
      <c r="M23" s="70"/>
    </row>
    <row r="24" spans="1:13" s="58" customFormat="1" ht="15.75">
      <c r="A24" s="46"/>
      <c r="B24" s="50"/>
      <c r="C24" s="46" t="s">
        <v>36</v>
      </c>
      <c r="D24" s="50" t="s">
        <v>0</v>
      </c>
      <c r="E24" s="59">
        <v>0.4</v>
      </c>
      <c r="F24" s="60">
        <f>F17*E24</f>
        <v>6.4680000000000009</v>
      </c>
      <c r="G24" s="51"/>
      <c r="H24" s="75"/>
      <c r="I24" s="47"/>
      <c r="J24" s="48"/>
      <c r="K24" s="76"/>
      <c r="L24" s="75"/>
      <c r="M24" s="47"/>
    </row>
    <row r="25" spans="1:13" s="41" customFormat="1" ht="15.75">
      <c r="A25" s="40">
        <v>4</v>
      </c>
      <c r="B25" s="41" t="s">
        <v>71</v>
      </c>
      <c r="C25" s="40" t="s">
        <v>79</v>
      </c>
      <c r="D25" s="41" t="s">
        <v>45</v>
      </c>
      <c r="E25" s="61"/>
      <c r="F25" s="146">
        <v>7</v>
      </c>
      <c r="G25" s="42"/>
      <c r="H25" s="147"/>
      <c r="I25" s="42"/>
      <c r="K25" s="89"/>
      <c r="L25" s="90"/>
      <c r="M25" s="42"/>
    </row>
    <row r="26" spans="1:13" s="62" customFormat="1" ht="15.75">
      <c r="A26" s="38"/>
      <c r="B26" s="38"/>
      <c r="C26" s="38" t="s">
        <v>44</v>
      </c>
      <c r="D26" s="38" t="s">
        <v>32</v>
      </c>
      <c r="E26" s="85">
        <v>8.07</v>
      </c>
      <c r="F26" s="80">
        <f>F25*E26</f>
        <v>56.49</v>
      </c>
      <c r="G26" s="85"/>
      <c r="H26" s="83"/>
      <c r="I26" s="84"/>
      <c r="J26" s="81"/>
      <c r="K26" s="84"/>
      <c r="L26" s="81"/>
      <c r="M26" s="85"/>
    </row>
    <row r="27" spans="1:13" s="62" customFormat="1" ht="15.75">
      <c r="A27" s="38"/>
      <c r="B27" s="152" t="s">
        <v>67</v>
      </c>
      <c r="C27" s="38" t="s">
        <v>54</v>
      </c>
      <c r="D27" s="62" t="s">
        <v>53</v>
      </c>
      <c r="E27" s="63">
        <v>1.085</v>
      </c>
      <c r="F27" s="80">
        <f>F25*E27</f>
        <v>7.5949999999999998</v>
      </c>
      <c r="G27" s="65"/>
      <c r="H27" s="81"/>
      <c r="I27" s="85"/>
      <c r="J27" s="83"/>
      <c r="K27" s="84"/>
      <c r="L27" s="83"/>
      <c r="M27" s="85"/>
    </row>
    <row r="28" spans="1:13" s="88" customFormat="1" ht="31.5">
      <c r="A28" s="38"/>
      <c r="B28" s="62"/>
      <c r="C28" s="40" t="s">
        <v>168</v>
      </c>
      <c r="D28" s="62" t="s">
        <v>45</v>
      </c>
      <c r="E28" s="148" t="s">
        <v>40</v>
      </c>
      <c r="F28" s="80">
        <f>3*F25</f>
        <v>21</v>
      </c>
      <c r="G28" s="65"/>
      <c r="H28" s="81"/>
      <c r="I28" s="85"/>
      <c r="J28" s="83"/>
      <c r="K28" s="84"/>
      <c r="L28" s="81"/>
      <c r="M28" s="85"/>
    </row>
    <row r="29" spans="1:13" s="88" customFormat="1" ht="15.75">
      <c r="A29" s="38"/>
      <c r="B29" s="62"/>
      <c r="C29" s="40" t="s">
        <v>70</v>
      </c>
      <c r="D29" s="62" t="s">
        <v>45</v>
      </c>
      <c r="E29" s="148" t="s">
        <v>40</v>
      </c>
      <c r="F29" s="80">
        <f>F28</f>
        <v>21</v>
      </c>
      <c r="G29" s="65"/>
      <c r="H29" s="81"/>
      <c r="I29" s="85"/>
      <c r="J29" s="83"/>
      <c r="K29" s="84"/>
      <c r="L29" s="81"/>
      <c r="M29" s="85"/>
    </row>
    <row r="30" spans="1:13" s="88" customFormat="1" ht="15.75">
      <c r="A30" s="38"/>
      <c r="B30" s="62"/>
      <c r="C30" s="38" t="s">
        <v>55</v>
      </c>
      <c r="D30" s="62" t="s">
        <v>42</v>
      </c>
      <c r="E30" s="85">
        <v>3.23</v>
      </c>
      <c r="F30" s="80">
        <f>F25*E30</f>
        <v>22.61</v>
      </c>
      <c r="G30" s="65"/>
      <c r="H30" s="81"/>
      <c r="I30" s="85"/>
      <c r="J30" s="83"/>
      <c r="K30" s="84"/>
      <c r="L30" s="81"/>
      <c r="M30" s="85"/>
    </row>
    <row r="31" spans="1:13" s="88" customFormat="1" ht="15.75">
      <c r="A31" s="38"/>
      <c r="B31" s="62"/>
      <c r="C31" s="38" t="s">
        <v>169</v>
      </c>
      <c r="D31" s="62" t="s">
        <v>45</v>
      </c>
      <c r="E31" s="86" t="s">
        <v>40</v>
      </c>
      <c r="F31" s="80">
        <f>6*F25</f>
        <v>42</v>
      </c>
      <c r="G31" s="65"/>
      <c r="H31" s="81"/>
      <c r="I31" s="85"/>
      <c r="J31" s="83"/>
      <c r="K31" s="84"/>
      <c r="L31" s="81"/>
      <c r="M31" s="85"/>
    </row>
    <row r="32" spans="1:13" s="88" customFormat="1" ht="70.5" customHeight="1">
      <c r="A32" s="38"/>
      <c r="B32" s="62"/>
      <c r="C32" s="161" t="s">
        <v>108</v>
      </c>
      <c r="D32" s="62" t="s">
        <v>45</v>
      </c>
      <c r="E32" s="86" t="s">
        <v>40</v>
      </c>
      <c r="F32" s="80">
        <v>6</v>
      </c>
      <c r="G32" s="65"/>
      <c r="H32" s="81"/>
      <c r="I32" s="85"/>
      <c r="J32" s="83"/>
      <c r="K32" s="84"/>
      <c r="L32" s="81"/>
      <c r="M32" s="85"/>
    </row>
    <row r="33" spans="1:14" s="88" customFormat="1" ht="70.5" customHeight="1">
      <c r="A33" s="38"/>
      <c r="B33" s="62"/>
      <c r="C33" s="161" t="s">
        <v>114</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29.400000000000002</v>
      </c>
      <c r="G34" s="149"/>
      <c r="H34" s="150"/>
      <c r="I34" s="95"/>
      <c r="J34" s="96"/>
      <c r="K34" s="151"/>
      <c r="L34" s="150"/>
      <c r="M34" s="95"/>
    </row>
    <row r="35" spans="1:14" s="53" customFormat="1" ht="15.75">
      <c r="A35" s="54">
        <v>5</v>
      </c>
      <c r="B35" s="55" t="s">
        <v>33</v>
      </c>
      <c r="C35" s="54" t="s">
        <v>50</v>
      </c>
      <c r="D35" s="55" t="s">
        <v>30</v>
      </c>
      <c r="E35" s="56"/>
      <c r="F35" s="57">
        <f>F10</f>
        <v>17.64</v>
      </c>
      <c r="G35" s="54"/>
      <c r="H35" s="58"/>
      <c r="I35" s="54"/>
      <c r="J35" s="58"/>
      <c r="K35" s="54"/>
      <c r="L35" s="58"/>
      <c r="M35" s="54"/>
    </row>
    <row r="36" spans="1:14" s="53" customFormat="1" ht="15.75">
      <c r="A36" s="46"/>
      <c r="B36" s="46"/>
      <c r="C36" s="46" t="s">
        <v>31</v>
      </c>
      <c r="D36" s="46" t="s">
        <v>32</v>
      </c>
      <c r="E36" s="59">
        <v>1.21</v>
      </c>
      <c r="F36" s="60">
        <f>F35*E36</f>
        <v>21.3444</v>
      </c>
      <c r="G36" s="51"/>
      <c r="H36" s="51"/>
      <c r="I36" s="51"/>
      <c r="J36" s="52"/>
      <c r="K36" s="51"/>
      <c r="L36" s="52"/>
      <c r="M36" s="47"/>
    </row>
    <row r="37" spans="1:14" s="108" customFormat="1" ht="15.75">
      <c r="A37" s="97"/>
      <c r="B37" s="98"/>
      <c r="C37" s="99" t="s">
        <v>46</v>
      </c>
      <c r="D37" s="100"/>
      <c r="E37" s="101"/>
      <c r="F37" s="102"/>
      <c r="G37" s="103"/>
      <c r="H37" s="104"/>
      <c r="I37" s="105"/>
      <c r="J37" s="104"/>
      <c r="K37" s="106"/>
      <c r="L37" s="104"/>
      <c r="M37" s="104"/>
      <c r="N37" s="107"/>
    </row>
    <row r="38" spans="1:14" s="114" customFormat="1">
      <c r="A38" s="109"/>
      <c r="B38" s="109"/>
      <c r="C38" s="109" t="s">
        <v>47</v>
      </c>
      <c r="D38" s="110" t="s">
        <v>141</v>
      </c>
      <c r="E38" s="111"/>
      <c r="F38" s="111"/>
      <c r="G38" s="112"/>
      <c r="H38" s="113"/>
      <c r="I38" s="113"/>
      <c r="J38" s="113"/>
      <c r="K38" s="113"/>
      <c r="L38" s="113"/>
      <c r="M38" s="113"/>
    </row>
    <row r="39" spans="1:14" s="114" customFormat="1">
      <c r="A39" s="115"/>
      <c r="B39" s="115"/>
      <c r="C39" s="115" t="s">
        <v>8</v>
      </c>
      <c r="D39" s="115"/>
      <c r="E39" s="115"/>
      <c r="F39" s="115"/>
      <c r="G39" s="115"/>
      <c r="H39" s="113"/>
      <c r="I39" s="113"/>
      <c r="J39" s="113"/>
      <c r="K39" s="113"/>
      <c r="L39" s="113"/>
      <c r="M39" s="113"/>
    </row>
    <row r="40" spans="1:14" s="122" customFormat="1">
      <c r="A40" s="116"/>
      <c r="B40" s="117"/>
      <c r="C40" s="117" t="s">
        <v>48</v>
      </c>
      <c r="D40" s="118" t="s">
        <v>141</v>
      </c>
      <c r="E40" s="119"/>
      <c r="F40" s="119"/>
      <c r="G40" s="120"/>
      <c r="H40" s="120"/>
      <c r="I40" s="120"/>
      <c r="J40" s="120"/>
      <c r="K40" s="120"/>
      <c r="L40" s="120"/>
      <c r="M40" s="120"/>
      <c r="N40" s="121"/>
    </row>
    <row r="41" spans="1:14" s="3" customFormat="1">
      <c r="A41" s="123"/>
      <c r="B41" s="124"/>
      <c r="C41" s="124" t="s">
        <v>8</v>
      </c>
      <c r="D41" s="124"/>
      <c r="E41" s="124"/>
      <c r="F41" s="124"/>
      <c r="G41" s="124"/>
      <c r="H41" s="125"/>
      <c r="I41" s="125"/>
      <c r="J41" s="125"/>
      <c r="K41" s="125"/>
      <c r="L41" s="125"/>
      <c r="M41" s="125"/>
      <c r="N41" s="7"/>
    </row>
    <row r="42" spans="1:14" s="122" customFormat="1">
      <c r="A42" s="116"/>
      <c r="B42" s="117"/>
      <c r="C42" s="117" t="s">
        <v>49</v>
      </c>
      <c r="D42" s="118" t="s">
        <v>141</v>
      </c>
      <c r="E42" s="119"/>
      <c r="F42" s="119"/>
      <c r="G42" s="120"/>
      <c r="H42" s="120"/>
      <c r="I42" s="120"/>
      <c r="J42" s="120"/>
      <c r="K42" s="120"/>
      <c r="L42" s="120"/>
      <c r="M42" s="120"/>
      <c r="N42" s="121"/>
    </row>
    <row r="43" spans="1:14" s="3" customFormat="1">
      <c r="A43" s="123"/>
      <c r="B43" s="124"/>
      <c r="C43" s="124" t="s">
        <v>8</v>
      </c>
      <c r="D43" s="124"/>
      <c r="E43" s="124"/>
      <c r="F43" s="124"/>
      <c r="G43" s="124"/>
      <c r="H43" s="125"/>
      <c r="I43" s="125"/>
      <c r="J43" s="125"/>
      <c r="K43" s="125"/>
      <c r="L43" s="125"/>
      <c r="M43" s="125"/>
      <c r="N43" s="7"/>
    </row>
    <row r="44" spans="1:14" s="3" customFormat="1">
      <c r="A44" s="123"/>
      <c r="B44" s="124"/>
      <c r="C44" s="124" t="s">
        <v>142</v>
      </c>
      <c r="D44" s="155">
        <v>0.03</v>
      </c>
      <c r="E44" s="124"/>
      <c r="F44" s="124"/>
      <c r="G44" s="124"/>
      <c r="H44" s="125"/>
      <c r="I44" s="125"/>
      <c r="J44" s="125"/>
      <c r="K44" s="125"/>
      <c r="L44" s="125"/>
      <c r="M44" s="125"/>
      <c r="N44" s="7"/>
    </row>
    <row r="45" spans="1:14" s="3" customFormat="1">
      <c r="A45" s="123"/>
      <c r="B45" s="124"/>
      <c r="C45" s="124" t="s">
        <v>8</v>
      </c>
      <c r="D45" s="124"/>
      <c r="E45" s="124"/>
      <c r="F45" s="124"/>
      <c r="G45" s="124"/>
      <c r="H45" s="125"/>
      <c r="I45" s="125"/>
      <c r="J45" s="125"/>
      <c r="K45" s="125"/>
      <c r="L45" s="125"/>
      <c r="M45" s="125"/>
      <c r="N45" s="7"/>
    </row>
    <row r="46" spans="1:14" s="3" customFormat="1">
      <c r="A46" s="123"/>
      <c r="B46" s="124"/>
      <c r="C46" s="124" t="s">
        <v>68</v>
      </c>
      <c r="D46" s="155">
        <v>0.18</v>
      </c>
      <c r="E46" s="124"/>
      <c r="F46" s="124"/>
      <c r="G46" s="124"/>
      <c r="H46" s="125"/>
      <c r="I46" s="125"/>
      <c r="J46" s="125"/>
      <c r="K46" s="125"/>
      <c r="L46" s="125"/>
      <c r="M46" s="125"/>
      <c r="N46" s="7"/>
    </row>
    <row r="47" spans="1:14">
      <c r="A47" s="156"/>
      <c r="B47" s="157"/>
      <c r="C47" s="158" t="s">
        <v>14</v>
      </c>
      <c r="D47" s="157"/>
      <c r="E47" s="157"/>
      <c r="F47" s="157"/>
      <c r="G47" s="157"/>
      <c r="H47" s="159"/>
      <c r="I47" s="159"/>
      <c r="J47" s="159"/>
      <c r="K47" s="159"/>
      <c r="L47" s="159"/>
      <c r="M47" s="160"/>
      <c r="N47" s="28"/>
    </row>
    <row r="48" spans="1:14">
      <c r="A48" s="3"/>
      <c r="B48" s="3"/>
      <c r="C48" s="3"/>
      <c r="D48" s="3"/>
      <c r="E48" s="3"/>
      <c r="F48" s="3"/>
      <c r="G48" s="3"/>
      <c r="H48" s="129"/>
      <c r="I48" s="129"/>
      <c r="J48" s="129"/>
      <c r="K48" s="129"/>
      <c r="L48" s="129"/>
      <c r="M48" s="130"/>
    </row>
    <row r="49" spans="1:14">
      <c r="A49" s="3"/>
      <c r="B49" s="3"/>
      <c r="C49" s="3"/>
      <c r="D49" s="3"/>
      <c r="E49" s="3"/>
      <c r="F49" s="3"/>
      <c r="G49" s="3"/>
      <c r="H49" s="3"/>
      <c r="I49" s="3"/>
      <c r="J49" s="3"/>
      <c r="K49" s="3"/>
      <c r="L49" s="3"/>
      <c r="M49" s="3"/>
    </row>
    <row r="50" spans="1:14">
      <c r="A50" s="200"/>
      <c r="B50" s="200"/>
      <c r="C50" s="200"/>
      <c r="D50" s="162"/>
      <c r="E50" s="162"/>
      <c r="F50" s="162"/>
      <c r="G50" s="163"/>
      <c r="H50" s="164"/>
      <c r="I50" s="163"/>
      <c r="J50" s="163"/>
      <c r="K50" s="162"/>
      <c r="L50" s="3"/>
      <c r="M50" s="3"/>
    </row>
    <row r="51" spans="1:14">
      <c r="A51" s="168" t="s">
        <v>137</v>
      </c>
      <c r="B51" s="168"/>
      <c r="C51" s="168"/>
      <c r="D51" s="166"/>
      <c r="E51" s="166"/>
      <c r="F51" s="166"/>
      <c r="G51" s="166"/>
      <c r="H51" s="169" t="s">
        <v>138</v>
      </c>
      <c r="I51" s="166"/>
      <c r="J51" s="166"/>
      <c r="K51" s="166"/>
      <c r="L51" s="7"/>
      <c r="M51" s="7"/>
      <c r="N51" s="28"/>
    </row>
    <row r="52" spans="1:14">
      <c r="A52" s="162"/>
      <c r="B52" s="162"/>
      <c r="C52" s="162"/>
      <c r="D52" s="162"/>
      <c r="E52" s="162"/>
      <c r="F52" s="162"/>
      <c r="G52" s="162"/>
      <c r="H52" s="162"/>
      <c r="I52" s="162"/>
      <c r="J52" s="162"/>
      <c r="K52" s="162"/>
      <c r="L52" s="7"/>
      <c r="M52" s="7"/>
      <c r="N52" s="28"/>
    </row>
    <row r="53" spans="1:14">
      <c r="A53" s="198" t="s">
        <v>139</v>
      </c>
      <c r="B53" s="198"/>
      <c r="C53" s="165"/>
      <c r="D53" s="165"/>
      <c r="E53" s="166"/>
      <c r="F53" s="166"/>
      <c r="G53" s="166"/>
      <c r="H53" s="166"/>
      <c r="I53" s="166"/>
      <c r="J53" s="166"/>
      <c r="K53" s="166"/>
      <c r="L53" s="3"/>
      <c r="M53" s="3"/>
    </row>
    <row r="54" spans="1:14">
      <c r="A54" s="167">
        <v>1</v>
      </c>
      <c r="B54" s="199" t="s">
        <v>143</v>
      </c>
      <c r="C54" s="199"/>
      <c r="D54" s="199"/>
      <c r="E54" s="199"/>
      <c r="F54" s="199"/>
      <c r="G54" s="199"/>
      <c r="H54" s="199"/>
      <c r="I54" s="199"/>
      <c r="J54" s="199"/>
      <c r="K54" s="199"/>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206" spans="1:13" s="3" customFormat="1" ht="16.5" customHeight="1">
      <c r="A206" s="4"/>
      <c r="B206" s="4"/>
      <c r="C206" s="4"/>
      <c r="D206" s="4"/>
      <c r="E206" s="4"/>
      <c r="F206" s="4"/>
      <c r="G206" s="4"/>
      <c r="H206" s="4"/>
      <c r="I206" s="4"/>
      <c r="J206" s="4"/>
      <c r="K206" s="4"/>
      <c r="L206" s="4"/>
      <c r="M206" s="4"/>
    </row>
    <row r="207" spans="1:13" s="3" customFormat="1" ht="16.5" customHeight="1">
      <c r="A207" s="4"/>
      <c r="B207" s="4"/>
      <c r="C207" s="4"/>
      <c r="D207" s="4"/>
      <c r="E207" s="4"/>
      <c r="F207" s="4"/>
      <c r="G207" s="4"/>
      <c r="H207" s="4"/>
      <c r="I207" s="4"/>
      <c r="J207" s="4"/>
      <c r="K207" s="4"/>
      <c r="L207" s="4"/>
      <c r="M207" s="4"/>
    </row>
    <row r="208" spans="1:13" s="126"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127"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3"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127"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127"/>
      <c r="B347" s="127"/>
      <c r="C347" s="127"/>
      <c r="D347" s="127"/>
      <c r="E347" s="128"/>
      <c r="F347" s="128"/>
      <c r="G347" s="87"/>
      <c r="H347" s="87"/>
      <c r="I347" s="129"/>
      <c r="J347" s="127"/>
      <c r="K347" s="87"/>
      <c r="L347" s="87"/>
      <c r="M347" s="130"/>
    </row>
    <row r="348" spans="1:13" s="127" customFormat="1">
      <c r="E348" s="128"/>
      <c r="F348" s="128"/>
      <c r="G348" s="87"/>
      <c r="H348" s="87"/>
      <c r="I348" s="129"/>
      <c r="K348" s="87"/>
      <c r="L348" s="87"/>
      <c r="M348" s="131"/>
    </row>
    <row r="349" spans="1:13" s="3" customFormat="1">
      <c r="A349" s="127"/>
      <c r="B349" s="127"/>
      <c r="C349" s="127"/>
      <c r="D349" s="127"/>
      <c r="E349" s="132"/>
      <c r="F349" s="133"/>
      <c r="G349" s="87"/>
      <c r="H349" s="87"/>
      <c r="I349" s="129"/>
      <c r="J349" s="127"/>
      <c r="K349" s="87"/>
      <c r="L349" s="87"/>
      <c r="M349" s="134"/>
    </row>
    <row r="350" spans="1:13" s="3" customFormat="1">
      <c r="A350" s="127"/>
      <c r="B350" s="127"/>
      <c r="C350" s="127"/>
      <c r="D350" s="127"/>
      <c r="E350" s="132"/>
      <c r="F350" s="133"/>
      <c r="G350" s="87"/>
      <c r="H350" s="87"/>
      <c r="I350" s="129"/>
      <c r="J350" s="127"/>
      <c r="K350" s="87"/>
      <c r="L350" s="87"/>
      <c r="M350" s="130"/>
    </row>
    <row r="351" spans="1:13" s="3" customFormat="1">
      <c r="A351" s="127"/>
      <c r="B351" s="127"/>
      <c r="C351" s="127"/>
      <c r="D351" s="127"/>
      <c r="E351" s="128"/>
      <c r="F351" s="128"/>
      <c r="G351" s="87"/>
      <c r="H351" s="87"/>
      <c r="I351" s="129"/>
      <c r="J351" s="127"/>
      <c r="K351" s="87"/>
      <c r="L351" s="87"/>
      <c r="M351" s="130"/>
    </row>
    <row r="352" spans="1:13" s="3" customFormat="1">
      <c r="A352" s="127"/>
      <c r="B352" s="127"/>
      <c r="C352" s="127"/>
      <c r="D352" s="127"/>
      <c r="E352" s="128"/>
      <c r="F352" s="128"/>
      <c r="G352" s="87"/>
      <c r="H352" s="87"/>
      <c r="I352" s="87"/>
      <c r="J352" s="87"/>
      <c r="K352" s="87"/>
      <c r="L352" s="87"/>
      <c r="M352" s="87"/>
    </row>
    <row r="353" spans="1:13" s="3" customFormat="1">
      <c r="A353" s="127"/>
      <c r="B353" s="127"/>
      <c r="C353" s="135"/>
      <c r="D353" s="127"/>
      <c r="E353" s="128"/>
      <c r="F353" s="128"/>
      <c r="G353" s="87"/>
      <c r="H353" s="87"/>
      <c r="I353" s="87"/>
      <c r="J353" s="87"/>
      <c r="K353" s="87"/>
      <c r="L353" s="87"/>
      <c r="M353" s="87"/>
    </row>
    <row r="354" spans="1:13" s="127" customFormat="1" ht="15.75">
      <c r="E354" s="128"/>
      <c r="F354" s="128"/>
      <c r="G354" s="130"/>
      <c r="I354" s="87"/>
      <c r="J354" s="87"/>
      <c r="K354" s="87"/>
      <c r="L354" s="87"/>
      <c r="M354" s="134"/>
    </row>
    <row r="355" spans="1:13" s="3" customFormat="1">
      <c r="A355" s="127"/>
      <c r="B355" s="127"/>
      <c r="C355" s="127"/>
      <c r="D355" s="127"/>
      <c r="E355" s="128"/>
      <c r="F355" s="128"/>
      <c r="G355" s="87"/>
      <c r="H355" s="87"/>
      <c r="I355" s="87"/>
      <c r="J355" s="87"/>
      <c r="K355" s="130"/>
      <c r="L355" s="127"/>
      <c r="M355" s="130"/>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33"/>
      <c r="F358" s="128"/>
      <c r="G358" s="87"/>
      <c r="H358" s="87"/>
      <c r="I358" s="129"/>
      <c r="J358" s="127"/>
      <c r="K358" s="87"/>
      <c r="L358" s="87"/>
      <c r="M358" s="130"/>
    </row>
    <row r="359" spans="1:13" s="3" customFormat="1">
      <c r="A359" s="127"/>
      <c r="B359" s="127"/>
      <c r="C359" s="127"/>
      <c r="D359" s="127"/>
      <c r="E359" s="133"/>
      <c r="F359" s="128"/>
      <c r="G359" s="87"/>
      <c r="H359" s="87"/>
      <c r="I359" s="129"/>
      <c r="J359" s="127"/>
      <c r="K359" s="87"/>
      <c r="L359" s="87"/>
      <c r="M359" s="134"/>
    </row>
    <row r="360" spans="1:13" s="127" customFormat="1">
      <c r="E360" s="133"/>
      <c r="F360" s="128"/>
      <c r="G360" s="87"/>
      <c r="H360" s="87"/>
      <c r="I360" s="129"/>
      <c r="K360" s="87"/>
      <c r="L360" s="87"/>
      <c r="M360" s="130"/>
    </row>
    <row r="361" spans="1:13" s="3" customFormat="1">
      <c r="A361" s="127"/>
      <c r="B361" s="136"/>
      <c r="C361" s="127"/>
      <c r="D361" s="127"/>
      <c r="E361" s="128"/>
      <c r="F361" s="128"/>
      <c r="G361" s="87"/>
      <c r="H361" s="87"/>
      <c r="I361" s="129"/>
      <c r="J361" s="127"/>
      <c r="K361" s="87"/>
      <c r="L361" s="87"/>
      <c r="M361" s="131"/>
    </row>
    <row r="362" spans="1:13" s="3" customFormat="1">
      <c r="A362" s="127"/>
      <c r="B362" s="127"/>
      <c r="C362" s="127"/>
      <c r="D362" s="127"/>
      <c r="E362" s="132"/>
      <c r="F362" s="133"/>
      <c r="G362" s="87"/>
      <c r="H362" s="87"/>
      <c r="I362" s="129"/>
      <c r="J362" s="127"/>
      <c r="K362" s="87"/>
      <c r="L362" s="87"/>
      <c r="M362" s="134"/>
    </row>
    <row r="363" spans="1:13" s="3" customFormat="1">
      <c r="A363" s="127"/>
      <c r="B363" s="127"/>
      <c r="C363" s="127"/>
      <c r="D363" s="127"/>
      <c r="E363" s="132"/>
      <c r="F363" s="133"/>
      <c r="G363" s="87"/>
      <c r="H363" s="87"/>
      <c r="I363" s="129"/>
      <c r="J363" s="127"/>
      <c r="K363" s="87"/>
      <c r="L363" s="87"/>
      <c r="M363" s="130"/>
    </row>
    <row r="364" spans="1:13" s="3" customFormat="1">
      <c r="A364" s="127"/>
      <c r="B364" s="127"/>
      <c r="C364" s="127"/>
      <c r="D364" s="127"/>
      <c r="E364" s="128"/>
      <c r="F364" s="128"/>
      <c r="G364" s="87"/>
      <c r="H364" s="87"/>
      <c r="I364" s="129"/>
      <c r="J364" s="127"/>
      <c r="K364" s="87"/>
      <c r="L364" s="87"/>
      <c r="M364" s="130"/>
    </row>
    <row r="365" spans="1:13" s="3" customFormat="1">
      <c r="A365" s="127"/>
      <c r="B365" s="127"/>
      <c r="C365" s="127"/>
      <c r="D365" s="127"/>
      <c r="E365" s="127"/>
      <c r="F365" s="127"/>
      <c r="G365" s="87"/>
      <c r="H365" s="87"/>
      <c r="I365" s="87"/>
      <c r="J365" s="87"/>
      <c r="K365" s="87"/>
      <c r="L365" s="87"/>
      <c r="M365" s="87"/>
    </row>
    <row r="366" spans="1:13" s="127" customFormat="1" ht="15.75">
      <c r="C366" s="135"/>
      <c r="D366" s="137"/>
      <c r="E366" s="128"/>
      <c r="F366" s="128"/>
      <c r="G366" s="87"/>
      <c r="H366" s="87"/>
      <c r="I366" s="87"/>
      <c r="J366" s="87"/>
      <c r="K366" s="87"/>
      <c r="L366" s="87"/>
      <c r="M366" s="87"/>
    </row>
    <row r="367" spans="1:13" s="3" customFormat="1">
      <c r="A367" s="127"/>
      <c r="B367" s="127"/>
      <c r="C367" s="127"/>
      <c r="D367" s="127"/>
      <c r="E367" s="128"/>
      <c r="F367" s="128"/>
      <c r="G367" s="130"/>
      <c r="H367" s="127"/>
      <c r="I367" s="87"/>
      <c r="J367" s="87"/>
      <c r="K367" s="87"/>
      <c r="L367" s="87"/>
      <c r="M367" s="134"/>
    </row>
    <row r="368" spans="1:13" s="3" customFormat="1">
      <c r="A368" s="127"/>
      <c r="B368" s="127"/>
      <c r="C368" s="127"/>
      <c r="D368" s="127"/>
      <c r="E368" s="128"/>
      <c r="F368" s="128"/>
      <c r="G368" s="87"/>
      <c r="H368" s="87"/>
      <c r="I368" s="87"/>
      <c r="J368" s="87"/>
      <c r="K368" s="130"/>
      <c r="L368" s="127"/>
      <c r="M368" s="130"/>
    </row>
    <row r="369" spans="1:13" s="3" customFormat="1">
      <c r="A369" s="127"/>
      <c r="B369" s="127"/>
      <c r="C369" s="127"/>
      <c r="D369" s="127"/>
      <c r="E369" s="128"/>
      <c r="F369" s="128"/>
      <c r="G369" s="130"/>
      <c r="H369" s="131"/>
      <c r="I369" s="129"/>
      <c r="J369" s="127"/>
      <c r="K369" s="87"/>
      <c r="L369" s="87"/>
      <c r="M369" s="131"/>
    </row>
    <row r="370" spans="1:13" s="3" customFormat="1">
      <c r="A370" s="138"/>
      <c r="B370" s="138"/>
      <c r="C370" s="138"/>
      <c r="D370" s="138"/>
      <c r="E370" s="138"/>
      <c r="F370" s="138"/>
      <c r="G370" s="138"/>
      <c r="H370" s="138"/>
      <c r="I370" s="138"/>
      <c r="J370" s="138"/>
      <c r="K370" s="138"/>
      <c r="L370" s="138"/>
      <c r="M370" s="138"/>
    </row>
    <row r="371" spans="1:13" s="3" customFormat="1">
      <c r="A371" s="127"/>
      <c r="B371" s="127"/>
      <c r="C371" s="127"/>
      <c r="D371" s="127"/>
      <c r="E371" s="128"/>
      <c r="F371" s="128"/>
      <c r="G371" s="130"/>
      <c r="H371" s="131"/>
      <c r="I371" s="129"/>
      <c r="J371" s="127"/>
      <c r="K371" s="87"/>
      <c r="L371" s="87"/>
      <c r="M371" s="131"/>
    </row>
    <row r="372" spans="1:13" s="127" customFormat="1">
      <c r="E372" s="128"/>
      <c r="F372" s="128"/>
      <c r="G372" s="130"/>
      <c r="H372" s="131"/>
      <c r="I372" s="129"/>
      <c r="K372" s="87"/>
      <c r="L372" s="87"/>
      <c r="M372" s="130"/>
    </row>
    <row r="373" spans="1:13" s="127" customFormat="1">
      <c r="E373" s="128"/>
      <c r="F373" s="128"/>
      <c r="G373" s="130"/>
      <c r="I373" s="129"/>
      <c r="K373" s="87"/>
      <c r="L373" s="87"/>
      <c r="M373" s="134"/>
    </row>
    <row r="374" spans="1:13" s="127" customFormat="1" ht="15.75">
      <c r="C374" s="135"/>
      <c r="D374" s="137"/>
      <c r="E374" s="128"/>
      <c r="F374" s="128"/>
      <c r="G374" s="87"/>
      <c r="H374" s="87"/>
      <c r="I374" s="87"/>
      <c r="J374" s="87"/>
      <c r="K374" s="87"/>
      <c r="L374" s="87"/>
      <c r="M374" s="87"/>
    </row>
    <row r="375" spans="1:13" s="127" customFormat="1" ht="15.75">
      <c r="E375" s="128"/>
      <c r="F375" s="128"/>
      <c r="G375" s="130"/>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0"/>
    </row>
    <row r="380" spans="1:13" s="127" customFormat="1">
      <c r="E380" s="128"/>
      <c r="F380" s="128"/>
      <c r="G380" s="130"/>
      <c r="I380" s="129"/>
      <c r="K380" s="87"/>
      <c r="L380" s="87"/>
      <c r="M380" s="134"/>
    </row>
    <row r="381" spans="1:13" s="3" customFormat="1">
      <c r="A381" s="127"/>
      <c r="B381" s="127"/>
      <c r="C381" s="135"/>
      <c r="D381" s="137"/>
      <c r="E381" s="128"/>
      <c r="F381" s="128"/>
      <c r="G381" s="87"/>
      <c r="H381" s="87"/>
      <c r="I381" s="87"/>
      <c r="J381" s="87"/>
      <c r="K381" s="87"/>
      <c r="L381" s="87"/>
      <c r="M381" s="87"/>
    </row>
    <row r="382" spans="1:13" s="127" customFormat="1" ht="15.75">
      <c r="E382" s="128"/>
      <c r="F382" s="128"/>
      <c r="G382" s="130"/>
      <c r="I382" s="87"/>
      <c r="J382" s="87"/>
      <c r="K382" s="87"/>
      <c r="L382" s="87"/>
      <c r="M382" s="134"/>
    </row>
    <row r="383" spans="1:13" s="3" customFormat="1">
      <c r="A383" s="127"/>
      <c r="B383" s="127"/>
      <c r="C383" s="127"/>
      <c r="D383" s="127"/>
      <c r="E383" s="128"/>
      <c r="F383" s="128"/>
      <c r="G383" s="87"/>
      <c r="H383" s="87"/>
      <c r="I383" s="87"/>
      <c r="J383" s="87"/>
      <c r="K383" s="130"/>
      <c r="L383" s="127"/>
      <c r="M383" s="130"/>
    </row>
    <row r="384" spans="1:13" s="3" customFormat="1">
      <c r="A384" s="127"/>
      <c r="B384" s="127"/>
      <c r="C384" s="127"/>
      <c r="D384" s="127"/>
      <c r="E384" s="128"/>
      <c r="F384" s="128"/>
      <c r="G384" s="130"/>
      <c r="H384" s="131"/>
      <c r="I384" s="129"/>
      <c r="J384" s="127"/>
      <c r="K384" s="87"/>
      <c r="L384" s="87"/>
      <c r="M384" s="131"/>
    </row>
    <row r="385" spans="1:13" s="3" customFormat="1">
      <c r="A385" s="127"/>
      <c r="B385" s="127"/>
      <c r="C385" s="127"/>
      <c r="D385" s="127"/>
      <c r="E385" s="128"/>
      <c r="F385" s="128"/>
      <c r="G385" s="130"/>
      <c r="H385" s="131"/>
      <c r="I385" s="129"/>
      <c r="J385" s="127"/>
      <c r="K385" s="87"/>
      <c r="L385" s="87"/>
      <c r="M385" s="131"/>
    </row>
    <row r="386" spans="1:13" s="127" customFormat="1">
      <c r="E386" s="128"/>
      <c r="F386" s="128"/>
      <c r="G386" s="130"/>
      <c r="H386" s="131"/>
      <c r="I386" s="129"/>
      <c r="K386" s="87"/>
      <c r="L386" s="87"/>
      <c r="M386" s="130"/>
    </row>
    <row r="387" spans="1:13" s="127" customFormat="1">
      <c r="E387" s="128"/>
      <c r="F387" s="128"/>
      <c r="G387" s="130"/>
      <c r="I387" s="129"/>
      <c r="K387" s="87"/>
      <c r="L387" s="87"/>
      <c r="M387" s="134"/>
    </row>
    <row r="388" spans="1:13" s="127" customFormat="1" ht="15.75">
      <c r="E388" s="128"/>
      <c r="F388" s="128"/>
      <c r="G388" s="130"/>
      <c r="H388" s="139"/>
      <c r="I388" s="87"/>
      <c r="J388" s="139"/>
      <c r="K388" s="87"/>
      <c r="L388" s="139"/>
      <c r="M388" s="139"/>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G392" s="87"/>
      <c r="H392" s="87"/>
      <c r="I392" s="87"/>
      <c r="J392" s="87"/>
      <c r="K392" s="87"/>
      <c r="L392" s="87"/>
      <c r="M392" s="87"/>
    </row>
    <row r="393" spans="1:13" s="127" customFormat="1" ht="15.75">
      <c r="E393" s="128"/>
      <c r="F393" s="128"/>
      <c r="G393" s="130"/>
      <c r="I393" s="87"/>
      <c r="J393" s="87"/>
      <c r="K393" s="87"/>
      <c r="L393" s="87"/>
      <c r="M393" s="134"/>
    </row>
    <row r="394" spans="1:13" s="127" customFormat="1" ht="15.75">
      <c r="E394" s="128"/>
      <c r="F394" s="128"/>
      <c r="G394" s="87"/>
      <c r="H394" s="87"/>
      <c r="I394" s="87"/>
      <c r="J394" s="87"/>
      <c r="K394" s="130"/>
      <c r="M394" s="130"/>
    </row>
    <row r="395" spans="1:13" s="127" customFormat="1">
      <c r="F395" s="128"/>
      <c r="G395" s="87"/>
      <c r="H395" s="87"/>
      <c r="I395" s="129"/>
      <c r="K395" s="87"/>
      <c r="L395" s="87"/>
      <c r="M395" s="131"/>
    </row>
    <row r="396" spans="1:13" s="127" customFormat="1">
      <c r="F396" s="128"/>
      <c r="G396" s="87"/>
      <c r="H396" s="87"/>
      <c r="I396" s="129"/>
      <c r="K396" s="87"/>
      <c r="L396" s="87"/>
      <c r="M396" s="131"/>
    </row>
    <row r="397" spans="1:13" s="3" customFormat="1">
      <c r="A397" s="127"/>
      <c r="B397" s="127"/>
      <c r="C397" s="127"/>
      <c r="D397" s="127"/>
      <c r="E397" s="130"/>
      <c r="F397" s="128"/>
      <c r="G397" s="87"/>
      <c r="H397" s="87"/>
      <c r="I397" s="140"/>
      <c r="J397" s="127"/>
      <c r="K397" s="87"/>
      <c r="L397" s="87"/>
      <c r="M397" s="130"/>
    </row>
    <row r="398" spans="1:13" s="3" customFormat="1">
      <c r="A398" s="127"/>
      <c r="B398" s="127"/>
      <c r="C398" s="127"/>
      <c r="D398" s="127"/>
      <c r="E398" s="127"/>
      <c r="F398" s="128"/>
      <c r="G398" s="87"/>
      <c r="H398" s="87"/>
      <c r="J398" s="127"/>
      <c r="K398" s="87"/>
      <c r="L398" s="87"/>
      <c r="M398" s="134"/>
    </row>
    <row r="399" spans="1:13" s="3" customFormat="1">
      <c r="A399" s="127"/>
      <c r="B399" s="127"/>
      <c r="C399" s="127"/>
      <c r="D399" s="127"/>
      <c r="E399" s="128"/>
      <c r="F399" s="128"/>
      <c r="G399" s="87"/>
      <c r="H399" s="87"/>
      <c r="I399" s="129"/>
      <c r="J399" s="127"/>
      <c r="K399" s="87"/>
      <c r="L399" s="87"/>
      <c r="M399" s="130"/>
    </row>
    <row r="400" spans="1:13" s="3" customFormat="1">
      <c r="A400" s="127"/>
      <c r="B400" s="127"/>
      <c r="C400" s="127"/>
      <c r="D400" s="127"/>
      <c r="E400" s="128"/>
      <c r="F400" s="128"/>
      <c r="G400" s="87"/>
      <c r="H400" s="87"/>
      <c r="I400" s="129"/>
      <c r="J400" s="127"/>
      <c r="K400" s="87"/>
      <c r="L400" s="87"/>
      <c r="M400" s="131"/>
    </row>
    <row r="401" spans="1:13" s="3" customFormat="1">
      <c r="A401" s="127"/>
      <c r="B401" s="127"/>
      <c r="C401" s="127"/>
      <c r="D401" s="127"/>
      <c r="E401" s="128"/>
      <c r="F401" s="128"/>
      <c r="G401" s="130"/>
      <c r="H401" s="87"/>
      <c r="I401" s="87"/>
      <c r="J401" s="87"/>
      <c r="K401" s="87"/>
      <c r="L401" s="87"/>
      <c r="M401" s="87"/>
    </row>
    <row r="402" spans="1:13" s="3" customFormat="1">
      <c r="A402" s="138"/>
      <c r="B402" s="138"/>
      <c r="C402" s="138"/>
      <c r="D402" s="138"/>
      <c r="E402" s="138"/>
      <c r="F402" s="138"/>
      <c r="G402" s="138"/>
      <c r="H402" s="138"/>
      <c r="I402" s="138"/>
      <c r="J402" s="138"/>
      <c r="K402" s="138"/>
      <c r="L402" s="138"/>
      <c r="M402" s="138"/>
    </row>
    <row r="403" spans="1:13" s="3" customFormat="1">
      <c r="A403" s="127"/>
      <c r="B403" s="136"/>
      <c r="C403" s="135"/>
      <c r="D403" s="127"/>
      <c r="E403" s="128"/>
      <c r="F403" s="141"/>
      <c r="G403" s="142"/>
      <c r="H403" s="142"/>
      <c r="I403" s="129"/>
      <c r="J403" s="127"/>
      <c r="K403" s="87"/>
      <c r="L403" s="87"/>
      <c r="M403" s="130"/>
    </row>
    <row r="404" spans="1:13" s="3" customFormat="1">
      <c r="A404" s="127"/>
      <c r="B404" s="136"/>
      <c r="C404" s="127"/>
      <c r="D404" s="127"/>
      <c r="E404" s="128"/>
      <c r="F404" s="128"/>
      <c r="G404" s="130"/>
      <c r="H404" s="127"/>
      <c r="I404" s="87"/>
      <c r="J404" s="87"/>
      <c r="K404" s="87"/>
      <c r="L404" s="87"/>
      <c r="M404" s="134"/>
    </row>
    <row r="405" spans="1:13" s="3" customFormat="1">
      <c r="A405" s="127"/>
      <c r="B405" s="127"/>
      <c r="C405" s="127"/>
      <c r="D405" s="127"/>
      <c r="E405" s="133"/>
      <c r="F405" s="128"/>
      <c r="G405" s="87"/>
      <c r="H405" s="87"/>
      <c r="I405" s="87"/>
      <c r="J405" s="87"/>
      <c r="K405" s="130"/>
      <c r="L405" s="127"/>
      <c r="M405" s="130"/>
    </row>
    <row r="406" spans="1:13" s="3" customFormat="1">
      <c r="A406" s="127"/>
      <c r="B406" s="127"/>
      <c r="C406" s="127"/>
      <c r="D406" s="127"/>
      <c r="E406" s="127"/>
      <c r="F406" s="128"/>
      <c r="G406" s="87"/>
      <c r="H406" s="87"/>
      <c r="I406" s="129"/>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30"/>
      <c r="F410" s="128"/>
      <c r="G410" s="87"/>
      <c r="H410" s="87"/>
      <c r="I410" s="140"/>
      <c r="J410" s="127"/>
      <c r="K410" s="87"/>
      <c r="L410" s="87"/>
      <c r="M410" s="130"/>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33"/>
      <c r="F412" s="128"/>
      <c r="G412" s="87"/>
      <c r="H412" s="87"/>
      <c r="I412" s="129"/>
      <c r="J412" s="127"/>
      <c r="K412" s="87"/>
      <c r="L412" s="87"/>
      <c r="M412" s="130"/>
    </row>
    <row r="413" spans="1:13" s="3" customFormat="1">
      <c r="A413" s="127"/>
      <c r="B413" s="127"/>
      <c r="C413" s="127"/>
      <c r="D413" s="127"/>
      <c r="E413" s="128"/>
      <c r="F413" s="128"/>
      <c r="G413" s="142"/>
      <c r="H413" s="142"/>
      <c r="I413" s="129"/>
      <c r="J413" s="127"/>
      <c r="K413" s="87"/>
      <c r="L413" s="87"/>
      <c r="M413" s="130"/>
    </row>
    <row r="414" spans="1:13" s="3" customFormat="1">
      <c r="A414" s="127"/>
      <c r="B414" s="127"/>
      <c r="C414" s="135"/>
      <c r="D414" s="127"/>
      <c r="E414" s="128"/>
      <c r="F414" s="133"/>
      <c r="G414" s="130"/>
      <c r="H414" s="87"/>
      <c r="I414" s="87"/>
      <c r="J414" s="87"/>
      <c r="K414" s="87"/>
      <c r="L414" s="87"/>
      <c r="M414" s="87"/>
    </row>
    <row r="415" spans="1:13" s="3" customFormat="1">
      <c r="A415" s="127"/>
      <c r="B415" s="127"/>
      <c r="C415" s="127"/>
      <c r="D415" s="127"/>
      <c r="E415" s="128"/>
      <c r="F415" s="128"/>
      <c r="G415" s="130"/>
      <c r="H415" s="127"/>
      <c r="I415" s="87"/>
      <c r="J415" s="87"/>
      <c r="K415" s="87"/>
      <c r="L415" s="87"/>
      <c r="M415" s="130"/>
    </row>
    <row r="416" spans="1:13" s="3" customFormat="1">
      <c r="A416" s="127"/>
      <c r="B416" s="127"/>
      <c r="C416" s="127"/>
      <c r="D416" s="127"/>
      <c r="E416" s="128"/>
      <c r="F416" s="128"/>
      <c r="G416" s="87"/>
      <c r="H416" s="87"/>
      <c r="I416" s="87"/>
      <c r="J416" s="87"/>
      <c r="K416" s="130"/>
      <c r="L416" s="127"/>
      <c r="M416" s="130"/>
    </row>
    <row r="417" spans="1:13" s="3" customFormat="1">
      <c r="A417" s="127"/>
      <c r="B417" s="127"/>
      <c r="C417" s="127"/>
      <c r="D417" s="127"/>
      <c r="E417" s="132"/>
      <c r="F417" s="133"/>
      <c r="G417" s="87"/>
      <c r="H417" s="87"/>
      <c r="I417" s="130"/>
      <c r="J417" s="127"/>
      <c r="K417" s="87"/>
      <c r="L417" s="87"/>
      <c r="M417" s="130"/>
    </row>
    <row r="418" spans="1:13" s="3" customFormat="1">
      <c r="A418" s="127"/>
      <c r="B418" s="127"/>
      <c r="C418" s="127"/>
      <c r="D418" s="127"/>
      <c r="E418" s="128"/>
      <c r="F418" s="128"/>
      <c r="G418" s="130"/>
      <c r="H418" s="87"/>
      <c r="I418" s="130"/>
      <c r="J418" s="127"/>
      <c r="K418" s="87"/>
      <c r="L418" s="87"/>
      <c r="M418" s="130"/>
    </row>
    <row r="419" spans="1:13" s="3" customFormat="1">
      <c r="A419" s="127"/>
      <c r="B419" s="127"/>
      <c r="C419" s="127"/>
      <c r="D419" s="127"/>
      <c r="E419" s="128"/>
      <c r="F419" s="128"/>
      <c r="G419" s="130"/>
      <c r="H419" s="87"/>
      <c r="I419" s="87"/>
      <c r="J419" s="87"/>
      <c r="K419" s="87"/>
      <c r="L419" s="87"/>
      <c r="M419" s="87"/>
    </row>
    <row r="420" spans="1:13" s="3" customFormat="1">
      <c r="A420" s="127"/>
      <c r="B420" s="137"/>
      <c r="C420" s="135"/>
      <c r="D420" s="127"/>
      <c r="E420" s="128"/>
      <c r="F420" s="128"/>
      <c r="G420" s="130"/>
      <c r="H420" s="127"/>
      <c r="I420" s="87"/>
      <c r="J420" s="127"/>
      <c r="K420" s="87"/>
      <c r="L420" s="127"/>
      <c r="M420" s="131"/>
    </row>
    <row r="421" spans="1:13" s="3" customFormat="1">
      <c r="A421" s="127"/>
      <c r="B421" s="127"/>
      <c r="C421" s="127"/>
      <c r="D421" s="127"/>
      <c r="E421" s="128"/>
      <c r="F421" s="128"/>
      <c r="G421" s="130"/>
      <c r="H421" s="87"/>
      <c r="I421" s="87"/>
      <c r="J421" s="87"/>
      <c r="K421" s="87"/>
      <c r="L421" s="87"/>
      <c r="M421" s="87"/>
    </row>
    <row r="422" spans="1:13" s="3" customFormat="1">
      <c r="A422" s="127"/>
      <c r="B422" s="127"/>
      <c r="C422" s="127"/>
      <c r="D422" s="127"/>
      <c r="E422" s="128"/>
      <c r="F422" s="128"/>
      <c r="G422" s="130"/>
      <c r="H422" s="139"/>
      <c r="I422" s="87"/>
      <c r="J422" s="139"/>
      <c r="K422" s="87"/>
      <c r="L422" s="139"/>
      <c r="M422" s="139"/>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37"/>
      <c r="C426" s="127"/>
      <c r="D426" s="127"/>
      <c r="E426" s="128"/>
      <c r="F426" s="128"/>
      <c r="G426" s="130"/>
      <c r="H426" s="127"/>
      <c r="I426" s="87"/>
      <c r="J426" s="127"/>
      <c r="K426" s="87"/>
      <c r="L426" s="127"/>
      <c r="M426" s="131"/>
    </row>
    <row r="427" spans="1:13" s="3" customFormat="1">
      <c r="A427" s="127"/>
      <c r="B427" s="127"/>
      <c r="C427" s="127"/>
      <c r="D427" s="127"/>
      <c r="E427" s="128"/>
      <c r="F427" s="128"/>
      <c r="G427" s="130"/>
      <c r="H427" s="87"/>
      <c r="I427" s="87"/>
      <c r="J427" s="87"/>
      <c r="K427" s="87"/>
      <c r="L427" s="87"/>
      <c r="M427" s="87"/>
    </row>
    <row r="428" spans="1:13" s="3" customFormat="1">
      <c r="A428" s="127"/>
      <c r="B428" s="137"/>
      <c r="C428" s="127"/>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37"/>
      <c r="C430" s="127"/>
      <c r="D430" s="127"/>
      <c r="E430" s="128"/>
      <c r="F430" s="128"/>
      <c r="G430" s="130"/>
      <c r="H430" s="127"/>
      <c r="I430" s="143"/>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37"/>
      <c r="C432" s="127"/>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38"/>
      <c r="B436" s="138"/>
      <c r="C436" s="138"/>
      <c r="D436" s="138"/>
      <c r="E436" s="138"/>
      <c r="F436" s="138"/>
      <c r="G436" s="138"/>
      <c r="H436" s="138"/>
      <c r="I436" s="138"/>
      <c r="J436" s="138"/>
      <c r="K436" s="138"/>
      <c r="L436" s="138"/>
      <c r="M436" s="138"/>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87"/>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31"/>
      <c r="I449" s="130"/>
      <c r="J449" s="127"/>
      <c r="K449" s="87"/>
      <c r="L449" s="87"/>
      <c r="M449" s="134"/>
    </row>
    <row r="450" spans="1:13" s="3" customFormat="1">
      <c r="A450" s="127"/>
      <c r="B450" s="127"/>
      <c r="C450" s="127"/>
      <c r="D450" s="127"/>
      <c r="E450" s="128"/>
      <c r="F450" s="128"/>
      <c r="G450" s="130"/>
      <c r="H450" s="87"/>
      <c r="I450" s="87"/>
      <c r="J450" s="87"/>
      <c r="K450" s="87"/>
      <c r="L450" s="87"/>
      <c r="M450" s="87"/>
    </row>
    <row r="451" spans="1:13" s="3" customFormat="1">
      <c r="A451" s="127"/>
      <c r="B451" s="137"/>
      <c r="C451" s="135"/>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38"/>
      <c r="B453" s="138"/>
      <c r="C453" s="138"/>
      <c r="D453" s="138"/>
      <c r="E453" s="138"/>
      <c r="F453" s="138"/>
      <c r="G453" s="138"/>
      <c r="H453" s="138"/>
      <c r="I453" s="138"/>
      <c r="J453" s="138"/>
      <c r="K453" s="138"/>
      <c r="L453" s="138"/>
      <c r="M453" s="138"/>
    </row>
    <row r="454" spans="1:13" s="3" customFormat="1">
      <c r="A454" s="127"/>
      <c r="B454" s="137"/>
      <c r="C454" s="135"/>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35"/>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27"/>
      <c r="C458" s="135"/>
      <c r="D458" s="127"/>
      <c r="E458" s="128"/>
      <c r="F458" s="128"/>
      <c r="G458" s="130"/>
      <c r="H458" s="127"/>
      <c r="I458" s="87"/>
      <c r="J458" s="127"/>
      <c r="K458" s="87"/>
      <c r="L458" s="127"/>
      <c r="M458" s="131"/>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27"/>
      <c r="B462" s="12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2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7"/>
      <c r="F470" s="127"/>
      <c r="G470" s="130"/>
      <c r="H470" s="127"/>
      <c r="I470" s="87"/>
      <c r="J470" s="87"/>
      <c r="K470" s="87"/>
      <c r="L470" s="87"/>
      <c r="M470" s="87"/>
    </row>
    <row r="471" spans="1:13" s="3" customFormat="1">
      <c r="A471" s="127"/>
      <c r="B471" s="127"/>
      <c r="C471" s="127"/>
      <c r="D471" s="127"/>
      <c r="E471" s="128"/>
      <c r="F471" s="128"/>
      <c r="G471" s="130"/>
      <c r="H471" s="127"/>
      <c r="I471" s="87"/>
      <c r="J471" s="87"/>
      <c r="K471" s="87"/>
      <c r="L471" s="87"/>
      <c r="M471" s="131"/>
    </row>
    <row r="472" spans="1:13">
      <c r="A472" s="127"/>
      <c r="B472" s="127"/>
      <c r="C472" s="127"/>
      <c r="D472" s="127"/>
      <c r="E472" s="128"/>
      <c r="F472" s="128"/>
      <c r="G472" s="130"/>
      <c r="H472" s="131"/>
      <c r="I472" s="130"/>
      <c r="J472" s="127"/>
      <c r="K472" s="130"/>
      <c r="L472" s="127"/>
      <c r="M472" s="130"/>
    </row>
    <row r="473" spans="1:13">
      <c r="A473" s="127"/>
      <c r="B473" s="127"/>
      <c r="C473" s="127"/>
      <c r="D473" s="127"/>
      <c r="E473" s="130"/>
      <c r="F473" s="128"/>
      <c r="G473" s="130"/>
      <c r="H473" s="131"/>
      <c r="I473" s="129"/>
      <c r="J473" s="127"/>
      <c r="K473" s="87"/>
      <c r="L473" s="87"/>
      <c r="M473" s="131"/>
    </row>
    <row r="474" spans="1:13">
      <c r="A474" s="127"/>
      <c r="B474" s="127"/>
      <c r="C474" s="127"/>
      <c r="D474" s="127"/>
      <c r="E474" s="128"/>
      <c r="F474" s="128"/>
      <c r="G474" s="130"/>
      <c r="H474" s="3"/>
      <c r="I474" s="129"/>
      <c r="J474" s="127"/>
      <c r="K474" s="87"/>
      <c r="L474" s="87"/>
      <c r="M474" s="131"/>
    </row>
    <row r="475" spans="1:13">
      <c r="A475" s="127"/>
      <c r="B475" s="127"/>
      <c r="C475" s="127"/>
      <c r="D475" s="127"/>
      <c r="E475" s="128"/>
      <c r="F475" s="128"/>
      <c r="G475" s="130"/>
      <c r="H475" s="131"/>
      <c r="I475" s="129"/>
      <c r="J475" s="127"/>
      <c r="K475" s="87"/>
      <c r="L475" s="87"/>
      <c r="M475" s="131"/>
    </row>
    <row r="476" spans="1:13">
      <c r="A476" s="127"/>
      <c r="B476" s="127"/>
      <c r="C476" s="127"/>
      <c r="D476" s="127"/>
      <c r="E476" s="128"/>
      <c r="F476" s="128"/>
      <c r="G476" s="130"/>
      <c r="H476" s="87"/>
      <c r="I476" s="87"/>
      <c r="J476" s="87"/>
      <c r="K476" s="87"/>
      <c r="L476" s="87"/>
      <c r="M476" s="87"/>
    </row>
    <row r="477" spans="1:13">
      <c r="A477" s="127"/>
      <c r="B477" s="127"/>
      <c r="C477" s="135"/>
      <c r="D477" s="127"/>
      <c r="E477" s="127"/>
      <c r="F477" s="127"/>
      <c r="G477" s="130"/>
      <c r="H477" s="127"/>
      <c r="I477" s="87"/>
      <c r="J477" s="87"/>
      <c r="K477" s="87"/>
      <c r="L477" s="87"/>
      <c r="M477" s="87"/>
    </row>
    <row r="478" spans="1:13">
      <c r="A478" s="127"/>
      <c r="B478" s="127"/>
      <c r="C478" s="127"/>
      <c r="D478" s="127"/>
      <c r="E478" s="128"/>
      <c r="F478" s="128"/>
      <c r="G478" s="130"/>
      <c r="H478" s="127"/>
      <c r="I478" s="87"/>
      <c r="J478" s="87"/>
      <c r="K478" s="87"/>
      <c r="L478" s="87"/>
      <c r="M478" s="131"/>
    </row>
    <row r="479" spans="1:13">
      <c r="A479" s="127"/>
      <c r="B479" s="127"/>
      <c r="C479" s="127"/>
      <c r="D479" s="127"/>
      <c r="E479" s="133"/>
      <c r="F479" s="128"/>
      <c r="G479" s="130"/>
      <c r="H479" s="131"/>
      <c r="I479" s="130"/>
      <c r="J479" s="127"/>
      <c r="K479" s="130"/>
      <c r="L479" s="127"/>
      <c r="M479" s="130"/>
    </row>
    <row r="480" spans="1:13">
      <c r="A480" s="127"/>
      <c r="B480" s="127"/>
      <c r="C480" s="127"/>
      <c r="D480" s="127"/>
      <c r="E480" s="130"/>
      <c r="F480" s="128"/>
      <c r="G480" s="130"/>
      <c r="H480" s="131"/>
      <c r="I480" s="129"/>
      <c r="J480" s="127"/>
      <c r="K480" s="87"/>
      <c r="L480" s="87"/>
      <c r="M480" s="131"/>
    </row>
    <row r="481" spans="1:13">
      <c r="A481" s="127"/>
      <c r="B481" s="127"/>
      <c r="C481" s="127"/>
      <c r="D481" s="127"/>
      <c r="E481" s="133"/>
      <c r="F481" s="128"/>
      <c r="G481" s="130"/>
      <c r="H481" s="131"/>
      <c r="I481" s="129"/>
      <c r="J481" s="127"/>
      <c r="K481" s="87"/>
      <c r="L481" s="87"/>
      <c r="M481" s="131"/>
    </row>
    <row r="482" spans="1:13">
      <c r="A482" s="127"/>
      <c r="B482" s="127"/>
      <c r="C482" s="127"/>
      <c r="D482" s="127"/>
      <c r="E482" s="128"/>
      <c r="F482" s="128"/>
      <c r="G482" s="130"/>
      <c r="H482" s="87"/>
      <c r="I482" s="87"/>
      <c r="J482" s="87"/>
      <c r="K482" s="87"/>
      <c r="L482" s="87"/>
      <c r="M482" s="87"/>
    </row>
    <row r="483" spans="1:13">
      <c r="A483" s="138"/>
      <c r="B483" s="138"/>
      <c r="C483" s="138"/>
      <c r="D483" s="138"/>
      <c r="E483" s="138"/>
      <c r="F483" s="138"/>
      <c r="G483" s="138"/>
      <c r="H483" s="138"/>
      <c r="I483" s="138"/>
      <c r="J483" s="138"/>
      <c r="K483" s="138"/>
      <c r="L483" s="138"/>
      <c r="M483" s="138"/>
    </row>
    <row r="484" spans="1:13">
      <c r="A484" s="127"/>
      <c r="B484" s="127"/>
      <c r="C484" s="135"/>
      <c r="D484" s="127"/>
      <c r="E484" s="127"/>
      <c r="F484" s="127"/>
      <c r="G484" s="130"/>
      <c r="H484" s="127"/>
      <c r="I484" s="87"/>
      <c r="J484" s="87"/>
      <c r="K484" s="87"/>
      <c r="L484" s="87"/>
      <c r="M484" s="87"/>
    </row>
    <row r="485" spans="1:13">
      <c r="A485" s="127"/>
      <c r="B485" s="127"/>
      <c r="C485" s="127"/>
      <c r="D485" s="127"/>
      <c r="E485" s="128"/>
      <c r="F485" s="128"/>
      <c r="G485" s="130"/>
      <c r="H485" s="127"/>
      <c r="I485" s="87"/>
      <c r="J485" s="87"/>
      <c r="K485" s="87"/>
      <c r="L485" s="87"/>
      <c r="M485" s="131"/>
    </row>
    <row r="486" spans="1:13">
      <c r="A486" s="127"/>
      <c r="B486" s="127"/>
      <c r="C486" s="127"/>
      <c r="D486" s="127"/>
      <c r="E486" s="133"/>
      <c r="F486" s="128"/>
      <c r="G486" s="130"/>
      <c r="H486" s="131"/>
      <c r="I486" s="130"/>
      <c r="J486" s="127"/>
      <c r="K486" s="130"/>
      <c r="L486" s="127"/>
      <c r="M486" s="130"/>
    </row>
    <row r="487" spans="1:13">
      <c r="A487" s="127"/>
      <c r="B487" s="127"/>
      <c r="C487" s="127"/>
      <c r="D487" s="127"/>
      <c r="E487" s="130"/>
      <c r="F487" s="128"/>
      <c r="G487" s="130"/>
      <c r="H487" s="131"/>
      <c r="I487" s="129"/>
      <c r="J487" s="127"/>
      <c r="K487" s="87"/>
      <c r="L487" s="87"/>
      <c r="M487" s="131"/>
    </row>
    <row r="488" spans="1:13">
      <c r="A488" s="127"/>
      <c r="B488" s="127"/>
      <c r="C488" s="127"/>
      <c r="D488" s="127"/>
      <c r="E488" s="133"/>
      <c r="F488" s="128"/>
      <c r="G488" s="130"/>
      <c r="H488" s="131"/>
      <c r="I488" s="129"/>
      <c r="J488" s="127"/>
      <c r="K488" s="87"/>
      <c r="L488" s="87"/>
      <c r="M488" s="131"/>
    </row>
    <row r="489" spans="1:13">
      <c r="A489" s="127"/>
      <c r="B489" s="127"/>
      <c r="C489" s="127"/>
      <c r="D489" s="127"/>
      <c r="E489" s="128"/>
      <c r="F489" s="128"/>
      <c r="G489" s="130"/>
      <c r="H489" s="87"/>
      <c r="I489" s="87"/>
      <c r="J489" s="87"/>
      <c r="K489" s="87"/>
      <c r="L489" s="87"/>
      <c r="M489" s="87"/>
    </row>
    <row r="490" spans="1:13">
      <c r="A490" s="127"/>
      <c r="B490" s="127"/>
      <c r="C490" s="135"/>
      <c r="D490" s="127"/>
      <c r="E490" s="127"/>
      <c r="F490" s="127"/>
      <c r="G490" s="130"/>
      <c r="H490" s="127"/>
      <c r="I490" s="87"/>
      <c r="J490" s="87"/>
      <c r="K490" s="87"/>
      <c r="L490" s="87"/>
      <c r="M490" s="87"/>
    </row>
    <row r="491" spans="1:13">
      <c r="A491" s="127"/>
      <c r="B491" s="127"/>
      <c r="C491" s="127"/>
      <c r="D491" s="127"/>
      <c r="E491" s="128"/>
      <c r="F491" s="128"/>
      <c r="G491" s="130"/>
      <c r="H491" s="127"/>
      <c r="I491" s="87"/>
      <c r="J491" s="87"/>
      <c r="K491" s="87"/>
      <c r="L491" s="87"/>
      <c r="M491" s="131"/>
    </row>
    <row r="492" spans="1:13">
      <c r="A492" s="127"/>
      <c r="B492" s="127"/>
      <c r="C492" s="127"/>
      <c r="D492" s="127"/>
      <c r="E492" s="133"/>
      <c r="F492" s="128"/>
      <c r="G492" s="130"/>
      <c r="H492" s="131"/>
      <c r="I492" s="130"/>
      <c r="J492" s="127"/>
      <c r="K492" s="130"/>
      <c r="L492" s="127"/>
      <c r="M492" s="130"/>
    </row>
    <row r="493" spans="1:13">
      <c r="A493" s="127"/>
      <c r="B493" s="127"/>
      <c r="C493" s="127"/>
      <c r="D493" s="127"/>
      <c r="E493" s="130"/>
      <c r="F493" s="128"/>
      <c r="G493" s="130"/>
      <c r="H493" s="131"/>
      <c r="I493" s="129"/>
      <c r="J493" s="127"/>
      <c r="K493" s="87"/>
      <c r="L493" s="87"/>
      <c r="M493" s="131"/>
    </row>
    <row r="494" spans="1:13">
      <c r="A494" s="127"/>
      <c r="B494" s="127"/>
      <c r="C494" s="127"/>
      <c r="D494" s="127"/>
      <c r="E494" s="133"/>
      <c r="F494" s="128"/>
      <c r="G494" s="130"/>
      <c r="H494" s="131"/>
      <c r="I494" s="129"/>
      <c r="J494" s="127"/>
      <c r="K494" s="87"/>
      <c r="L494" s="87"/>
      <c r="M494" s="131"/>
    </row>
    <row r="495" spans="1:13">
      <c r="A495" s="127"/>
      <c r="B495" s="127"/>
      <c r="C495" s="127"/>
      <c r="D495" s="127"/>
      <c r="E495" s="128"/>
      <c r="F495" s="128"/>
      <c r="G495" s="130"/>
      <c r="H495" s="87"/>
      <c r="I495" s="87"/>
      <c r="J495" s="87"/>
      <c r="K495" s="87"/>
      <c r="L495" s="87"/>
      <c r="M495" s="87"/>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27"/>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38"/>
      <c r="B517" s="138"/>
      <c r="C517" s="138"/>
      <c r="D517" s="138"/>
      <c r="E517" s="138"/>
      <c r="F517" s="138"/>
      <c r="G517" s="138"/>
      <c r="H517" s="138"/>
      <c r="I517" s="138"/>
      <c r="J517" s="138"/>
      <c r="K517" s="138"/>
      <c r="L517" s="138"/>
      <c r="M517" s="138"/>
    </row>
    <row r="518" spans="1:13">
      <c r="A518" s="127"/>
      <c r="B518" s="127"/>
      <c r="C518" s="127"/>
      <c r="D518" s="127"/>
      <c r="E518" s="130"/>
      <c r="F518" s="128"/>
      <c r="G518" s="130"/>
      <c r="H518" s="131"/>
      <c r="I518" s="129"/>
      <c r="J518" s="127"/>
      <c r="K518" s="87"/>
      <c r="L518" s="87"/>
      <c r="M518" s="131"/>
    </row>
    <row r="519" spans="1:13">
      <c r="A519" s="127"/>
      <c r="B519" s="127"/>
      <c r="C519" s="127"/>
      <c r="D519" s="127"/>
      <c r="E519" s="128"/>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35"/>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27"/>
      <c r="B525" s="127"/>
      <c r="C525" s="127"/>
      <c r="D525" s="127"/>
      <c r="E525" s="130"/>
      <c r="F525" s="128"/>
      <c r="G525" s="130"/>
      <c r="H525" s="131"/>
      <c r="I525" s="129"/>
      <c r="J525" s="127"/>
      <c r="K525" s="87"/>
      <c r="L525" s="87"/>
      <c r="M525" s="131"/>
    </row>
    <row r="526" spans="1:13">
      <c r="A526" s="127"/>
      <c r="B526" s="127"/>
      <c r="C526" s="127"/>
      <c r="D526" s="127"/>
      <c r="E526" s="133"/>
      <c r="F526" s="128"/>
      <c r="G526" s="130"/>
      <c r="H526" s="131"/>
      <c r="I526" s="129"/>
      <c r="J526" s="127"/>
      <c r="K526" s="87"/>
      <c r="L526" s="87"/>
      <c r="M526" s="131"/>
    </row>
    <row r="527" spans="1:13">
      <c r="A527" s="127"/>
      <c r="B527" s="127"/>
      <c r="C527" s="127"/>
      <c r="D527" s="127"/>
      <c r="E527" s="128"/>
      <c r="F527" s="128"/>
      <c r="G527" s="130"/>
      <c r="H527" s="87"/>
      <c r="I527" s="87"/>
      <c r="J527" s="87"/>
      <c r="K527" s="87"/>
      <c r="L527" s="87"/>
      <c r="M527" s="87"/>
    </row>
    <row r="528" spans="1:13">
      <c r="A528" s="127"/>
      <c r="B528" s="127"/>
      <c r="C528" s="127"/>
      <c r="D528" s="127"/>
      <c r="E528" s="128"/>
      <c r="F528" s="128"/>
      <c r="G528" s="130"/>
      <c r="H528" s="127"/>
      <c r="I528" s="87"/>
      <c r="J528" s="87"/>
      <c r="K528" s="87"/>
      <c r="L528" s="87"/>
      <c r="M528" s="87"/>
    </row>
    <row r="529" spans="1:13">
      <c r="A529" s="127"/>
      <c r="B529" s="127"/>
      <c r="C529" s="127"/>
      <c r="D529" s="127"/>
      <c r="E529" s="128"/>
      <c r="F529" s="128"/>
      <c r="G529" s="130"/>
      <c r="H529" s="127"/>
      <c r="I529" s="87"/>
      <c r="J529" s="87"/>
      <c r="K529" s="87"/>
      <c r="L529" s="87"/>
      <c r="M529" s="131"/>
    </row>
    <row r="530" spans="1:13">
      <c r="A530" s="127"/>
      <c r="B530" s="127"/>
      <c r="C530" s="127"/>
      <c r="D530" s="127"/>
      <c r="E530" s="128"/>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37"/>
      <c r="C532" s="127"/>
      <c r="D532" s="127"/>
      <c r="E532" s="128"/>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27"/>
      <c r="D534" s="127"/>
      <c r="E534" s="128"/>
      <c r="F534" s="128"/>
      <c r="G534" s="130"/>
      <c r="H534" s="87"/>
      <c r="I534" s="87"/>
      <c r="J534" s="87"/>
      <c r="K534" s="87"/>
      <c r="L534" s="87"/>
      <c r="M534" s="87"/>
    </row>
    <row r="535" spans="1:13">
      <c r="A535" s="127"/>
      <c r="B535" s="137"/>
      <c r="C535" s="135"/>
      <c r="D535" s="127"/>
      <c r="E535" s="128"/>
      <c r="F535" s="128"/>
      <c r="G535" s="144"/>
      <c r="H535" s="127"/>
      <c r="I535" s="87"/>
      <c r="J535" s="127"/>
      <c r="K535" s="87"/>
      <c r="L535" s="12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39"/>
      <c r="I537" s="87"/>
      <c r="J537" s="139"/>
      <c r="K537" s="87"/>
      <c r="L537" s="139"/>
      <c r="M537" s="145"/>
    </row>
    <row r="538" spans="1:13">
      <c r="A538" s="138"/>
      <c r="B538" s="138"/>
      <c r="C538" s="138"/>
      <c r="D538" s="138"/>
      <c r="E538" s="138"/>
      <c r="F538" s="138"/>
      <c r="G538" s="138"/>
      <c r="H538" s="138"/>
      <c r="I538" s="138"/>
      <c r="J538" s="138"/>
      <c r="K538" s="138"/>
      <c r="L538" s="138"/>
      <c r="M538" s="138"/>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sheetData>
  <mergeCells count="4">
    <mergeCell ref="A1:M1"/>
    <mergeCell ref="A50:C50"/>
    <mergeCell ref="A53:B53"/>
    <mergeCell ref="B54:K54"/>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2"/>
  <sheetViews>
    <sheetView zoomScaleNormal="100" zoomScaleSheetLayoutView="130" workbookViewId="0">
      <selection activeCell="B10" sqref="B10:F36"/>
    </sheetView>
  </sheetViews>
  <sheetFormatPr defaultRowHeight="16.5"/>
  <cols>
    <col min="1" max="1" width="3.85546875" style="4" customWidth="1"/>
    <col min="2" max="2" width="10.7109375" style="4" bestFit="1"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c r="A1" s="196" t="s">
        <v>140</v>
      </c>
      <c r="B1" s="196"/>
      <c r="C1" s="196"/>
      <c r="D1" s="196"/>
      <c r="E1" s="196"/>
      <c r="F1" s="196"/>
      <c r="G1" s="196"/>
      <c r="H1" s="196"/>
      <c r="I1" s="196"/>
      <c r="J1" s="196"/>
      <c r="K1" s="196"/>
      <c r="L1" s="196"/>
      <c r="M1" s="196"/>
      <c r="N1" s="3"/>
      <c r="O1" s="3"/>
      <c r="P1" s="3"/>
      <c r="Q1" s="3"/>
      <c r="R1" s="3"/>
      <c r="S1" s="3"/>
      <c r="T1" s="3"/>
      <c r="U1" s="3"/>
      <c r="V1" s="3"/>
    </row>
    <row r="2" spans="1:22">
      <c r="A2" s="1"/>
      <c r="B2" s="1"/>
      <c r="C2" s="1"/>
      <c r="D2" s="1"/>
      <c r="E2" s="1"/>
      <c r="F2" s="1"/>
      <c r="G2" s="1"/>
      <c r="H2" s="2"/>
      <c r="I2" s="3"/>
      <c r="J2" s="3"/>
      <c r="K2" s="3"/>
      <c r="L2" s="3"/>
      <c r="M2" s="3"/>
      <c r="N2" s="3"/>
      <c r="O2" s="3"/>
      <c r="P2" s="3"/>
      <c r="Q2" s="3"/>
      <c r="R2" s="3"/>
      <c r="S2" s="3"/>
      <c r="T2" s="3"/>
      <c r="U2" s="3"/>
      <c r="V2" s="3"/>
    </row>
    <row r="3" spans="1:22" ht="16.5" customHeight="1">
      <c r="C3" s="154" t="s">
        <v>69</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0.84*9</f>
        <v>7.56</v>
      </c>
      <c r="G10" s="40"/>
      <c r="H10" s="41"/>
      <c r="I10" s="40"/>
      <c r="J10" s="41"/>
      <c r="K10" s="44"/>
      <c r="L10" s="41"/>
      <c r="M10" s="40"/>
    </row>
    <row r="11" spans="1:22" s="53" customFormat="1" ht="15.75">
      <c r="A11" s="46"/>
      <c r="B11" s="46"/>
      <c r="C11" s="46" t="s">
        <v>31</v>
      </c>
      <c r="D11" s="46" t="s">
        <v>32</v>
      </c>
      <c r="E11" s="47">
        <v>3.88</v>
      </c>
      <c r="F11" s="48">
        <f>F10*E11</f>
        <v>29.332799999999999</v>
      </c>
      <c r="G11" s="47"/>
      <c r="H11" s="48"/>
      <c r="I11" s="76"/>
      <c r="J11" s="75"/>
      <c r="K11" s="76"/>
      <c r="L11" s="75"/>
      <c r="M11" s="47"/>
    </row>
    <row r="12" spans="1:22" s="67" customFormat="1" ht="31.5">
      <c r="A12" s="38">
        <v>2</v>
      </c>
      <c r="B12" s="38" t="s">
        <v>34</v>
      </c>
      <c r="C12" s="40" t="s">
        <v>51</v>
      </c>
      <c r="D12" s="62" t="s">
        <v>30</v>
      </c>
      <c r="E12" s="63"/>
      <c r="F12" s="64">
        <f>0.7*0.1*9</f>
        <v>0.62999999999999989</v>
      </c>
      <c r="G12" s="65"/>
      <c r="H12" s="66"/>
      <c r="I12" s="65"/>
      <c r="J12" s="66"/>
      <c r="K12" s="65"/>
      <c r="L12" s="66"/>
      <c r="M12" s="65"/>
    </row>
    <row r="13" spans="1:22" s="53" customFormat="1" ht="15.75">
      <c r="A13" s="54"/>
      <c r="B13" s="68"/>
      <c r="C13" s="54" t="s">
        <v>31</v>
      </c>
      <c r="D13" s="54" t="s">
        <v>32</v>
      </c>
      <c r="E13" s="56">
        <v>0.89</v>
      </c>
      <c r="F13" s="69">
        <f>F12*E13</f>
        <v>0.56069999999999987</v>
      </c>
      <c r="G13" s="70"/>
      <c r="H13" s="57"/>
      <c r="I13" s="71"/>
      <c r="J13" s="72"/>
      <c r="K13" s="71"/>
      <c r="L13" s="72"/>
      <c r="M13" s="70"/>
    </row>
    <row r="14" spans="1:22" s="53" customFormat="1" ht="15.75">
      <c r="A14" s="54"/>
      <c r="B14" s="55"/>
      <c r="C14" s="54" t="s">
        <v>35</v>
      </c>
      <c r="D14" s="55" t="s">
        <v>0</v>
      </c>
      <c r="E14" s="56">
        <v>0.37</v>
      </c>
      <c r="F14" s="69">
        <f>F12*E14</f>
        <v>0.23309999999999995</v>
      </c>
      <c r="G14" s="73"/>
      <c r="H14" s="72"/>
      <c r="I14" s="71"/>
      <c r="J14" s="72"/>
      <c r="K14" s="70"/>
      <c r="L14" s="57"/>
      <c r="M14" s="70"/>
    </row>
    <row r="15" spans="1:22" s="53" customFormat="1" ht="27.75">
      <c r="A15" s="54"/>
      <c r="B15" s="185" t="s">
        <v>167</v>
      </c>
      <c r="C15" s="54" t="s">
        <v>63</v>
      </c>
      <c r="D15" s="55" t="s">
        <v>30</v>
      </c>
      <c r="E15" s="56">
        <v>1.1499999999999999</v>
      </c>
      <c r="F15" s="69">
        <f>F12*E15</f>
        <v>0.72449999999999981</v>
      </c>
      <c r="G15" s="73"/>
      <c r="H15" s="72"/>
      <c r="I15" s="71"/>
      <c r="J15" s="57"/>
      <c r="K15" s="71"/>
      <c r="L15" s="72"/>
      <c r="M15" s="70"/>
    </row>
    <row r="16" spans="1:22" s="53" customFormat="1" ht="15.75">
      <c r="A16" s="46"/>
      <c r="B16" s="50"/>
      <c r="C16" s="46" t="s">
        <v>36</v>
      </c>
      <c r="D16" s="50" t="s">
        <v>0</v>
      </c>
      <c r="E16" s="59">
        <v>0.02</v>
      </c>
      <c r="F16" s="60">
        <f>F12*E16</f>
        <v>1.2599999999999998E-2</v>
      </c>
      <c r="G16" s="51"/>
      <c r="H16" s="75"/>
      <c r="I16" s="47"/>
      <c r="J16" s="48"/>
      <c r="K16" s="76"/>
      <c r="L16" s="75"/>
      <c r="M16" s="47"/>
    </row>
    <row r="17" spans="1:13" s="62" customFormat="1" ht="47.25">
      <c r="A17" s="38" t="s">
        <v>59</v>
      </c>
      <c r="B17" s="38" t="s">
        <v>60</v>
      </c>
      <c r="C17" s="40" t="s">
        <v>61</v>
      </c>
      <c r="D17" s="62" t="s">
        <v>30</v>
      </c>
      <c r="E17" s="63"/>
      <c r="F17" s="64">
        <f>0.7*1.1*9</f>
        <v>6.93</v>
      </c>
      <c r="G17" s="65"/>
      <c r="H17" s="66"/>
      <c r="I17" s="65"/>
      <c r="J17" s="66"/>
      <c r="K17" s="65"/>
      <c r="L17" s="66"/>
      <c r="M17" s="65"/>
    </row>
    <row r="18" spans="1:13" s="55" customFormat="1" ht="15.75">
      <c r="A18" s="54"/>
      <c r="B18" s="54"/>
      <c r="C18" s="54" t="s">
        <v>31</v>
      </c>
      <c r="D18" s="54" t="s">
        <v>32</v>
      </c>
      <c r="E18" s="56">
        <v>6.66</v>
      </c>
      <c r="F18" s="69">
        <f>F17*E18</f>
        <v>46.153799999999997</v>
      </c>
      <c r="G18" s="70"/>
      <c r="H18" s="57"/>
      <c r="I18" s="71"/>
      <c r="J18" s="72"/>
      <c r="K18" s="71"/>
      <c r="L18" s="72"/>
      <c r="M18" s="70"/>
    </row>
    <row r="19" spans="1:13" s="55" customFormat="1" ht="15.75">
      <c r="A19" s="54"/>
      <c r="C19" s="54" t="s">
        <v>35</v>
      </c>
      <c r="D19" s="55" t="s">
        <v>0</v>
      </c>
      <c r="E19" s="56">
        <v>0.59</v>
      </c>
      <c r="F19" s="77">
        <f>F17*E19</f>
        <v>4.0886999999999993</v>
      </c>
      <c r="G19" s="73"/>
      <c r="H19" s="72"/>
      <c r="I19" s="71"/>
      <c r="J19" s="72"/>
      <c r="K19" s="70"/>
      <c r="L19" s="57"/>
      <c r="M19" s="70"/>
    </row>
    <row r="20" spans="1:13" s="55" customFormat="1" ht="15.75">
      <c r="A20" s="54"/>
      <c r="C20" s="54" t="s">
        <v>62</v>
      </c>
      <c r="D20" s="55" t="s">
        <v>30</v>
      </c>
      <c r="E20" s="56">
        <v>1.0149999999999999</v>
      </c>
      <c r="F20" s="69">
        <f>F17*E20</f>
        <v>7.033949999999999</v>
      </c>
      <c r="G20" s="73"/>
      <c r="H20" s="72"/>
      <c r="I20" s="70"/>
      <c r="J20" s="57"/>
      <c r="K20" s="71"/>
      <c r="L20" s="72"/>
      <c r="M20" s="70"/>
    </row>
    <row r="21" spans="1:13" s="55" customFormat="1" ht="15.75">
      <c r="A21" s="54"/>
      <c r="C21" s="54" t="s">
        <v>37</v>
      </c>
      <c r="D21" s="55" t="s">
        <v>38</v>
      </c>
      <c r="E21" s="56">
        <v>1.6</v>
      </c>
      <c r="F21" s="69">
        <f>F17*E21</f>
        <v>11.088000000000001</v>
      </c>
      <c r="G21" s="73"/>
      <c r="H21" s="72"/>
      <c r="I21" s="70"/>
      <c r="J21" s="57"/>
      <c r="K21" s="71"/>
      <c r="L21" s="72"/>
      <c r="M21" s="70"/>
    </row>
    <row r="22" spans="1:13" s="55" customFormat="1" ht="15.75">
      <c r="A22" s="54"/>
      <c r="C22" s="54" t="s">
        <v>39</v>
      </c>
      <c r="D22" s="55" t="s">
        <v>30</v>
      </c>
      <c r="E22" s="78">
        <v>1.83E-2</v>
      </c>
      <c r="F22" s="69">
        <f>F17*E22</f>
        <v>0.12681899999999999</v>
      </c>
      <c r="G22" s="73"/>
      <c r="H22" s="72"/>
      <c r="I22" s="70"/>
      <c r="J22" s="57"/>
      <c r="K22" s="71"/>
      <c r="L22" s="72"/>
      <c r="M22" s="70"/>
    </row>
    <row r="23" spans="1:13" s="58" customFormat="1" ht="15.75">
      <c r="A23" s="54"/>
      <c r="B23" s="55"/>
      <c r="C23" s="54" t="s">
        <v>41</v>
      </c>
      <c r="D23" s="55" t="s">
        <v>43</v>
      </c>
      <c r="E23" s="79" t="s">
        <v>40</v>
      </c>
      <c r="F23" s="77">
        <f>0.95*F17</f>
        <v>6.583499999999999</v>
      </c>
      <c r="G23" s="73"/>
      <c r="H23" s="72"/>
      <c r="I23" s="56"/>
      <c r="J23" s="57"/>
      <c r="K23" s="71"/>
      <c r="L23" s="72"/>
      <c r="M23" s="70"/>
    </row>
    <row r="24" spans="1:13" s="58" customFormat="1" ht="15.75">
      <c r="A24" s="46"/>
      <c r="B24" s="50"/>
      <c r="C24" s="46" t="s">
        <v>36</v>
      </c>
      <c r="D24" s="50" t="s">
        <v>0</v>
      </c>
      <c r="E24" s="59">
        <v>0.4</v>
      </c>
      <c r="F24" s="60">
        <f>F17*E24</f>
        <v>2.7720000000000002</v>
      </c>
      <c r="G24" s="51"/>
      <c r="H24" s="75"/>
      <c r="I24" s="47"/>
      <c r="J24" s="48"/>
      <c r="K24" s="76"/>
      <c r="L24" s="75"/>
      <c r="M24" s="47"/>
    </row>
    <row r="25" spans="1:13" s="41" customFormat="1" ht="15.75">
      <c r="A25" s="40">
        <v>3</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v>9</v>
      </c>
      <c r="G28" s="65"/>
      <c r="H28" s="81"/>
      <c r="I28" s="85"/>
      <c r="J28" s="83"/>
      <c r="K28" s="84"/>
      <c r="L28" s="81"/>
      <c r="M28" s="85"/>
    </row>
    <row r="29" spans="1:13" s="88" customFormat="1" ht="15.75">
      <c r="A29" s="38"/>
      <c r="B29" s="62"/>
      <c r="C29" s="40" t="s">
        <v>70</v>
      </c>
      <c r="D29" s="62" t="s">
        <v>45</v>
      </c>
      <c r="E29" s="148" t="s">
        <v>40</v>
      </c>
      <c r="F29" s="80">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67.5">
      <c r="A32" s="38"/>
      <c r="B32" s="62"/>
      <c r="C32" s="161" t="s">
        <v>72</v>
      </c>
      <c r="D32" s="62" t="s">
        <v>45</v>
      </c>
      <c r="E32" s="86" t="s">
        <v>40</v>
      </c>
      <c r="F32" s="80">
        <v>2</v>
      </c>
      <c r="G32" s="65"/>
      <c r="H32" s="81"/>
      <c r="I32" s="85"/>
      <c r="J32" s="83"/>
      <c r="K32" s="84"/>
      <c r="L32" s="81"/>
      <c r="M32" s="85"/>
    </row>
    <row r="33" spans="1:17" s="88" customFormat="1" ht="67.5">
      <c r="A33" s="38"/>
      <c r="B33" s="62"/>
      <c r="C33" s="161" t="s">
        <v>73</v>
      </c>
      <c r="D33" s="62" t="s">
        <v>45</v>
      </c>
      <c r="E33" s="86" t="s">
        <v>40</v>
      </c>
      <c r="F33" s="80">
        <v>1</v>
      </c>
      <c r="G33" s="65"/>
      <c r="H33" s="81"/>
      <c r="I33" s="85"/>
      <c r="J33" s="83"/>
      <c r="K33" s="84"/>
      <c r="L33" s="81"/>
      <c r="M33" s="85"/>
    </row>
    <row r="34" spans="1:17" s="88" customFormat="1" ht="15.75">
      <c r="A34" s="91"/>
      <c r="B34" s="92"/>
      <c r="C34" s="91" t="s">
        <v>36</v>
      </c>
      <c r="D34" s="92" t="s">
        <v>0</v>
      </c>
      <c r="E34" s="93">
        <v>4.2</v>
      </c>
      <c r="F34" s="94">
        <f>F25*E34</f>
        <v>12.600000000000001</v>
      </c>
      <c r="G34" s="149"/>
      <c r="H34" s="150"/>
      <c r="I34" s="95"/>
      <c r="J34" s="96"/>
      <c r="K34" s="151"/>
      <c r="L34" s="150"/>
      <c r="M34" s="95"/>
    </row>
    <row r="35" spans="1:17" s="53" customFormat="1" ht="15.75">
      <c r="A35" s="54">
        <v>4</v>
      </c>
      <c r="B35" s="55" t="s">
        <v>33</v>
      </c>
      <c r="C35" s="54" t="s">
        <v>50</v>
      </c>
      <c r="D35" s="55" t="s">
        <v>30</v>
      </c>
      <c r="E35" s="56"/>
      <c r="F35" s="57">
        <f>F10</f>
        <v>7.56</v>
      </c>
      <c r="G35" s="54"/>
      <c r="H35" s="58"/>
      <c r="I35" s="54"/>
      <c r="J35" s="58"/>
      <c r="K35" s="54"/>
      <c r="L35" s="58"/>
      <c r="M35" s="54"/>
    </row>
    <row r="36" spans="1:17" s="53" customFormat="1" ht="15.75">
      <c r="A36" s="46"/>
      <c r="B36" s="46"/>
      <c r="C36" s="46" t="s">
        <v>31</v>
      </c>
      <c r="D36" s="46" t="s">
        <v>32</v>
      </c>
      <c r="E36" s="59">
        <v>1.21</v>
      </c>
      <c r="F36" s="60">
        <f>F35*E36</f>
        <v>9.1475999999999988</v>
      </c>
      <c r="G36" s="51"/>
      <c r="H36" s="51"/>
      <c r="I36" s="51"/>
      <c r="J36" s="52"/>
      <c r="K36" s="51"/>
      <c r="L36" s="52"/>
      <c r="M36" s="47"/>
    </row>
    <row r="37" spans="1:17" s="108" customFormat="1" ht="15.75">
      <c r="A37" s="97"/>
      <c r="B37" s="98"/>
      <c r="C37" s="99" t="s">
        <v>46</v>
      </c>
      <c r="D37" s="100"/>
      <c r="E37" s="101"/>
      <c r="F37" s="102"/>
      <c r="G37" s="103"/>
      <c r="H37" s="104"/>
      <c r="I37" s="105"/>
      <c r="J37" s="104"/>
      <c r="K37" s="106"/>
      <c r="L37" s="104"/>
      <c r="M37" s="104"/>
      <c r="N37" s="107"/>
    </row>
    <row r="38" spans="1:17" s="114" customFormat="1">
      <c r="A38" s="109"/>
      <c r="B38" s="109"/>
      <c r="C38" s="109" t="s">
        <v>47</v>
      </c>
      <c r="D38" s="110" t="s">
        <v>141</v>
      </c>
      <c r="E38" s="111"/>
      <c r="F38" s="111"/>
      <c r="G38" s="112"/>
      <c r="H38" s="113"/>
      <c r="I38" s="113"/>
      <c r="J38" s="113"/>
      <c r="K38" s="113"/>
      <c r="L38" s="113"/>
      <c r="M38" s="113"/>
    </row>
    <row r="39" spans="1:17" s="114" customFormat="1">
      <c r="A39" s="115"/>
      <c r="B39" s="115"/>
      <c r="C39" s="115" t="s">
        <v>8</v>
      </c>
      <c r="D39" s="115"/>
      <c r="E39" s="115"/>
      <c r="F39" s="115"/>
      <c r="G39" s="115"/>
      <c r="H39" s="113"/>
      <c r="I39" s="113"/>
      <c r="J39" s="113"/>
      <c r="K39" s="113"/>
      <c r="L39" s="113"/>
      <c r="M39" s="113"/>
      <c r="Q39" s="114" t="e">
        <f>M43/M39</f>
        <v>#DIV/0!</v>
      </c>
    </row>
    <row r="40" spans="1:17" s="122" customFormat="1">
      <c r="A40" s="116"/>
      <c r="B40" s="117"/>
      <c r="C40" s="117" t="s">
        <v>48</v>
      </c>
      <c r="D40" s="118" t="s">
        <v>141</v>
      </c>
      <c r="E40" s="119"/>
      <c r="F40" s="119"/>
      <c r="G40" s="120"/>
      <c r="H40" s="120"/>
      <c r="I40" s="120"/>
      <c r="J40" s="120"/>
      <c r="K40" s="120"/>
      <c r="L40" s="120"/>
      <c r="M40" s="120"/>
      <c r="N40" s="121"/>
    </row>
    <row r="41" spans="1:17" s="3" customFormat="1">
      <c r="A41" s="123"/>
      <c r="B41" s="124"/>
      <c r="C41" s="124" t="s">
        <v>8</v>
      </c>
      <c r="D41" s="124"/>
      <c r="E41" s="124"/>
      <c r="F41" s="124"/>
      <c r="G41" s="124"/>
      <c r="H41" s="125"/>
      <c r="I41" s="125"/>
      <c r="J41" s="125"/>
      <c r="K41" s="125"/>
      <c r="L41" s="125"/>
      <c r="M41" s="125"/>
      <c r="N41" s="7"/>
    </row>
    <row r="42" spans="1:17" s="122" customFormat="1">
      <c r="A42" s="116"/>
      <c r="B42" s="117"/>
      <c r="C42" s="117" t="s">
        <v>49</v>
      </c>
      <c r="D42" s="118" t="s">
        <v>141</v>
      </c>
      <c r="E42" s="119"/>
      <c r="F42" s="119"/>
      <c r="G42" s="120"/>
      <c r="H42" s="120"/>
      <c r="I42" s="120"/>
      <c r="J42" s="120"/>
      <c r="K42" s="120"/>
      <c r="L42" s="120"/>
      <c r="M42" s="120"/>
      <c r="N42" s="121"/>
    </row>
    <row r="43" spans="1:17" s="3" customFormat="1">
      <c r="A43" s="123"/>
      <c r="B43" s="124"/>
      <c r="C43" s="124" t="s">
        <v>8</v>
      </c>
      <c r="D43" s="124"/>
      <c r="E43" s="124"/>
      <c r="F43" s="124"/>
      <c r="G43" s="124"/>
      <c r="H43" s="125"/>
      <c r="I43" s="125"/>
      <c r="J43" s="125"/>
      <c r="K43" s="125"/>
      <c r="L43" s="125"/>
      <c r="M43" s="125"/>
      <c r="N43" s="7"/>
    </row>
    <row r="44" spans="1:17" s="3" customFormat="1">
      <c r="A44" s="123"/>
      <c r="B44" s="124"/>
      <c r="C44" s="124" t="s">
        <v>142</v>
      </c>
      <c r="D44" s="155">
        <v>0.03</v>
      </c>
      <c r="E44" s="124"/>
      <c r="F44" s="124"/>
      <c r="G44" s="124"/>
      <c r="H44" s="125"/>
      <c r="I44" s="125"/>
      <c r="J44" s="125"/>
      <c r="K44" s="125"/>
      <c r="L44" s="125"/>
      <c r="M44" s="125"/>
      <c r="N44" s="7"/>
    </row>
    <row r="45" spans="1:17" s="3" customFormat="1">
      <c r="A45" s="123"/>
      <c r="B45" s="124"/>
      <c r="C45" s="124" t="s">
        <v>8</v>
      </c>
      <c r="D45" s="124"/>
      <c r="E45" s="124"/>
      <c r="F45" s="124"/>
      <c r="G45" s="124"/>
      <c r="H45" s="125"/>
      <c r="I45" s="125"/>
      <c r="J45" s="125"/>
      <c r="K45" s="125"/>
      <c r="L45" s="125"/>
      <c r="M45" s="125"/>
      <c r="N45" s="7"/>
    </row>
    <row r="46" spans="1:17" s="3" customFormat="1">
      <c r="A46" s="123"/>
      <c r="B46" s="124"/>
      <c r="C46" s="124" t="s">
        <v>68</v>
      </c>
      <c r="D46" s="155">
        <v>0.18</v>
      </c>
      <c r="E46" s="124"/>
      <c r="F46" s="124"/>
      <c r="G46" s="124"/>
      <c r="H46" s="125"/>
      <c r="I46" s="125"/>
      <c r="J46" s="125"/>
      <c r="K46" s="125"/>
      <c r="L46" s="125"/>
      <c r="M46" s="125"/>
      <c r="N46" s="7"/>
    </row>
    <row r="47" spans="1:17">
      <c r="A47" s="156"/>
      <c r="B47" s="157"/>
      <c r="C47" s="158" t="s">
        <v>14</v>
      </c>
      <c r="D47" s="157"/>
      <c r="E47" s="157"/>
      <c r="F47" s="157"/>
      <c r="G47" s="157"/>
      <c r="H47" s="159"/>
      <c r="I47" s="159"/>
      <c r="J47" s="159"/>
      <c r="K47" s="159"/>
      <c r="L47" s="159"/>
      <c r="M47" s="160"/>
      <c r="N47" s="28"/>
    </row>
    <row r="48" spans="1:17">
      <c r="A48" s="3"/>
      <c r="B48" s="3"/>
      <c r="C48" s="3"/>
      <c r="D48" s="3"/>
      <c r="E48" s="3"/>
      <c r="F48" s="3"/>
      <c r="G48" s="3"/>
      <c r="H48" s="129"/>
      <c r="I48" s="129"/>
      <c r="J48" s="129"/>
      <c r="K48" s="129"/>
      <c r="L48" s="129"/>
      <c r="M48" s="130"/>
    </row>
    <row r="49" spans="1:14">
      <c r="A49" s="3"/>
      <c r="B49" s="3"/>
      <c r="C49" s="3"/>
      <c r="D49" s="3"/>
      <c r="E49" s="3"/>
      <c r="F49" s="3"/>
      <c r="G49" s="3"/>
      <c r="H49" s="3"/>
      <c r="I49" s="3"/>
      <c r="J49" s="3"/>
      <c r="K49" s="3"/>
      <c r="L49" s="3"/>
      <c r="M49" s="3"/>
    </row>
    <row r="50" spans="1:14">
      <c r="A50" s="3"/>
      <c r="B50" s="3"/>
      <c r="C50" s="3"/>
      <c r="D50" s="3"/>
      <c r="E50" s="3"/>
      <c r="F50" s="3"/>
      <c r="G50" s="3"/>
      <c r="H50" s="3"/>
      <c r="I50" s="3"/>
      <c r="J50" s="3"/>
      <c r="K50" s="3"/>
      <c r="L50" s="3"/>
      <c r="M50" s="3"/>
    </row>
    <row r="51" spans="1:14">
      <c r="A51" s="200"/>
      <c r="B51" s="200"/>
      <c r="C51" s="200"/>
      <c r="D51" s="162"/>
      <c r="E51" s="162"/>
      <c r="F51" s="162"/>
      <c r="G51" s="163"/>
      <c r="H51" s="164"/>
      <c r="I51" s="163"/>
      <c r="J51" s="163"/>
      <c r="K51" s="162"/>
      <c r="L51" s="7"/>
      <c r="M51" s="7"/>
      <c r="N51" s="28"/>
    </row>
    <row r="52" spans="1:14">
      <c r="A52" s="168" t="s">
        <v>137</v>
      </c>
      <c r="B52" s="168"/>
      <c r="C52" s="168"/>
      <c r="D52" s="166"/>
      <c r="E52" s="166"/>
      <c r="F52" s="166"/>
      <c r="G52" s="166"/>
      <c r="H52" s="169" t="s">
        <v>138</v>
      </c>
      <c r="I52" s="166"/>
      <c r="J52" s="166"/>
      <c r="K52" s="166"/>
      <c r="L52" s="7"/>
      <c r="M52" s="7"/>
      <c r="N52" s="28"/>
    </row>
    <row r="53" spans="1:14">
      <c r="A53" s="162"/>
      <c r="B53" s="162"/>
      <c r="C53" s="162"/>
      <c r="D53" s="162"/>
      <c r="E53" s="162"/>
      <c r="F53" s="162"/>
      <c r="G53" s="162"/>
      <c r="H53" s="162"/>
      <c r="I53" s="162"/>
      <c r="J53" s="162"/>
      <c r="K53" s="162"/>
      <c r="L53" s="3"/>
      <c r="M53" s="3"/>
    </row>
    <row r="54" spans="1:14">
      <c r="A54" s="198" t="s">
        <v>139</v>
      </c>
      <c r="B54" s="198"/>
      <c r="C54" s="165"/>
      <c r="D54" s="165"/>
      <c r="E54" s="166"/>
      <c r="F54" s="166"/>
      <c r="G54" s="166"/>
      <c r="H54" s="166"/>
      <c r="I54" s="166"/>
      <c r="J54" s="166"/>
      <c r="K54" s="166"/>
      <c r="L54" s="3"/>
      <c r="M54" s="3"/>
    </row>
    <row r="55" spans="1:14">
      <c r="A55" s="167">
        <v>1</v>
      </c>
      <c r="B55" s="199" t="s">
        <v>143</v>
      </c>
      <c r="C55" s="199"/>
      <c r="D55" s="199"/>
      <c r="E55" s="199"/>
      <c r="F55" s="199"/>
      <c r="G55" s="199"/>
      <c r="H55" s="199"/>
      <c r="I55" s="199"/>
      <c r="J55" s="199"/>
      <c r="K55" s="199"/>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206" spans="1:13" s="3" customFormat="1" ht="16.5" customHeight="1">
      <c r="A206" s="4"/>
      <c r="B206" s="4"/>
      <c r="C206" s="4"/>
      <c r="D206" s="4"/>
      <c r="E206" s="4"/>
      <c r="F206" s="4"/>
      <c r="G206" s="4"/>
      <c r="H206" s="4"/>
      <c r="I206" s="4"/>
      <c r="J206" s="4"/>
      <c r="K206" s="4"/>
      <c r="L206" s="4"/>
      <c r="M206" s="4"/>
    </row>
    <row r="207" spans="1:13" s="3" customFormat="1" ht="16.5" customHeight="1">
      <c r="A207" s="4"/>
      <c r="B207" s="4"/>
      <c r="C207" s="4"/>
      <c r="D207" s="4"/>
      <c r="E207" s="4"/>
      <c r="F207" s="4"/>
      <c r="G207" s="4"/>
      <c r="H207" s="4"/>
      <c r="I207" s="4"/>
      <c r="J207" s="4"/>
      <c r="K207" s="4"/>
      <c r="L207" s="4"/>
      <c r="M207" s="4"/>
    </row>
    <row r="208" spans="1:13" s="126"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127"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3"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127"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127"/>
      <c r="B347" s="127"/>
      <c r="C347" s="127"/>
      <c r="D347" s="127"/>
      <c r="E347" s="128"/>
      <c r="F347" s="128"/>
      <c r="G347" s="87"/>
      <c r="H347" s="87"/>
      <c r="I347" s="129"/>
      <c r="J347" s="127"/>
      <c r="K347" s="87"/>
      <c r="L347" s="87"/>
      <c r="M347" s="130"/>
    </row>
    <row r="348" spans="1:13" s="127" customFormat="1">
      <c r="E348" s="128"/>
      <c r="F348" s="128"/>
      <c r="G348" s="87"/>
      <c r="H348" s="87"/>
      <c r="I348" s="129"/>
      <c r="K348" s="87"/>
      <c r="L348" s="87"/>
      <c r="M348" s="131"/>
    </row>
    <row r="349" spans="1:13" s="3" customFormat="1">
      <c r="A349" s="127"/>
      <c r="B349" s="127"/>
      <c r="C349" s="127"/>
      <c r="D349" s="127"/>
      <c r="E349" s="132"/>
      <c r="F349" s="133"/>
      <c r="G349" s="87"/>
      <c r="H349" s="87"/>
      <c r="I349" s="129"/>
      <c r="J349" s="127"/>
      <c r="K349" s="87"/>
      <c r="L349" s="87"/>
      <c r="M349" s="134"/>
    </row>
    <row r="350" spans="1:13" s="3" customFormat="1">
      <c r="A350" s="127"/>
      <c r="B350" s="127"/>
      <c r="C350" s="127"/>
      <c r="D350" s="127"/>
      <c r="E350" s="132"/>
      <c r="F350" s="133"/>
      <c r="G350" s="87"/>
      <c r="H350" s="87"/>
      <c r="I350" s="129"/>
      <c r="J350" s="127"/>
      <c r="K350" s="87"/>
      <c r="L350" s="87"/>
      <c r="M350" s="130"/>
    </row>
    <row r="351" spans="1:13" s="3" customFormat="1">
      <c r="A351" s="127"/>
      <c r="B351" s="127"/>
      <c r="C351" s="127"/>
      <c r="D351" s="127"/>
      <c r="E351" s="128"/>
      <c r="F351" s="128"/>
      <c r="G351" s="87"/>
      <c r="H351" s="87"/>
      <c r="I351" s="129"/>
      <c r="J351" s="127"/>
      <c r="K351" s="87"/>
      <c r="L351" s="87"/>
      <c r="M351" s="130"/>
    </row>
    <row r="352" spans="1:13" s="3" customFormat="1">
      <c r="A352" s="127"/>
      <c r="B352" s="127"/>
      <c r="C352" s="127"/>
      <c r="D352" s="127"/>
      <c r="E352" s="128"/>
      <c r="F352" s="128"/>
      <c r="G352" s="87"/>
      <c r="H352" s="87"/>
      <c r="I352" s="87"/>
      <c r="J352" s="87"/>
      <c r="K352" s="87"/>
      <c r="L352" s="87"/>
      <c r="M352" s="87"/>
    </row>
    <row r="353" spans="1:13" s="3" customFormat="1">
      <c r="A353" s="127"/>
      <c r="B353" s="127"/>
      <c r="C353" s="135"/>
      <c r="D353" s="127"/>
      <c r="E353" s="128"/>
      <c r="F353" s="128"/>
      <c r="G353" s="87"/>
      <c r="H353" s="87"/>
      <c r="I353" s="87"/>
      <c r="J353" s="87"/>
      <c r="K353" s="87"/>
      <c r="L353" s="87"/>
      <c r="M353" s="87"/>
    </row>
    <row r="354" spans="1:13" s="127" customFormat="1" ht="15.75">
      <c r="E354" s="128"/>
      <c r="F354" s="128"/>
      <c r="G354" s="130"/>
      <c r="I354" s="87"/>
      <c r="J354" s="87"/>
      <c r="K354" s="87"/>
      <c r="L354" s="87"/>
      <c r="M354" s="134"/>
    </row>
    <row r="355" spans="1:13" s="3" customFormat="1">
      <c r="A355" s="127"/>
      <c r="B355" s="127"/>
      <c r="C355" s="127"/>
      <c r="D355" s="127"/>
      <c r="E355" s="128"/>
      <c r="F355" s="128"/>
      <c r="G355" s="87"/>
      <c r="H355" s="87"/>
      <c r="I355" s="87"/>
      <c r="J355" s="87"/>
      <c r="K355" s="130"/>
      <c r="L355" s="127"/>
      <c r="M355" s="130"/>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33"/>
      <c r="F358" s="128"/>
      <c r="G358" s="87"/>
      <c r="H358" s="87"/>
      <c r="I358" s="129"/>
      <c r="J358" s="127"/>
      <c r="K358" s="87"/>
      <c r="L358" s="87"/>
      <c r="M358" s="130"/>
    </row>
    <row r="359" spans="1:13" s="3" customFormat="1">
      <c r="A359" s="127"/>
      <c r="B359" s="127"/>
      <c r="C359" s="127"/>
      <c r="D359" s="127"/>
      <c r="E359" s="133"/>
      <c r="F359" s="128"/>
      <c r="G359" s="87"/>
      <c r="H359" s="87"/>
      <c r="I359" s="129"/>
      <c r="J359" s="127"/>
      <c r="K359" s="87"/>
      <c r="L359" s="87"/>
      <c r="M359" s="134"/>
    </row>
    <row r="360" spans="1:13" s="127" customFormat="1">
      <c r="E360" s="133"/>
      <c r="F360" s="128"/>
      <c r="G360" s="87"/>
      <c r="H360" s="87"/>
      <c r="I360" s="129"/>
      <c r="K360" s="87"/>
      <c r="L360" s="87"/>
      <c r="M360" s="130"/>
    </row>
    <row r="361" spans="1:13" s="3" customFormat="1">
      <c r="A361" s="127"/>
      <c r="B361" s="136"/>
      <c r="C361" s="127"/>
      <c r="D361" s="127"/>
      <c r="E361" s="128"/>
      <c r="F361" s="128"/>
      <c r="G361" s="87"/>
      <c r="H361" s="87"/>
      <c r="I361" s="129"/>
      <c r="J361" s="127"/>
      <c r="K361" s="87"/>
      <c r="L361" s="87"/>
      <c r="M361" s="131"/>
    </row>
    <row r="362" spans="1:13" s="3" customFormat="1">
      <c r="A362" s="127"/>
      <c r="B362" s="127"/>
      <c r="C362" s="127"/>
      <c r="D362" s="127"/>
      <c r="E362" s="132"/>
      <c r="F362" s="133"/>
      <c r="G362" s="87"/>
      <c r="H362" s="87"/>
      <c r="I362" s="129"/>
      <c r="J362" s="127"/>
      <c r="K362" s="87"/>
      <c r="L362" s="87"/>
      <c r="M362" s="134"/>
    </row>
    <row r="363" spans="1:13" s="3" customFormat="1">
      <c r="A363" s="127"/>
      <c r="B363" s="127"/>
      <c r="C363" s="127"/>
      <c r="D363" s="127"/>
      <c r="E363" s="132"/>
      <c r="F363" s="133"/>
      <c r="G363" s="87"/>
      <c r="H363" s="87"/>
      <c r="I363" s="129"/>
      <c r="J363" s="127"/>
      <c r="K363" s="87"/>
      <c r="L363" s="87"/>
      <c r="M363" s="130"/>
    </row>
    <row r="364" spans="1:13" s="3" customFormat="1">
      <c r="A364" s="127"/>
      <c r="B364" s="127"/>
      <c r="C364" s="127"/>
      <c r="D364" s="127"/>
      <c r="E364" s="128"/>
      <c r="F364" s="128"/>
      <c r="G364" s="87"/>
      <c r="H364" s="87"/>
      <c r="I364" s="129"/>
      <c r="J364" s="127"/>
      <c r="K364" s="87"/>
      <c r="L364" s="87"/>
      <c r="M364" s="130"/>
    </row>
    <row r="365" spans="1:13" s="3" customFormat="1">
      <c r="A365" s="127"/>
      <c r="B365" s="127"/>
      <c r="C365" s="127"/>
      <c r="D365" s="127"/>
      <c r="E365" s="127"/>
      <c r="F365" s="127"/>
      <c r="G365" s="87"/>
      <c r="H365" s="87"/>
      <c r="I365" s="87"/>
      <c r="J365" s="87"/>
      <c r="K365" s="87"/>
      <c r="L365" s="87"/>
      <c r="M365" s="87"/>
    </row>
    <row r="366" spans="1:13" s="127" customFormat="1" ht="15.75">
      <c r="C366" s="135"/>
      <c r="D366" s="137"/>
      <c r="E366" s="128"/>
      <c r="F366" s="128"/>
      <c r="G366" s="87"/>
      <c r="H366" s="87"/>
      <c r="I366" s="87"/>
      <c r="J366" s="87"/>
      <c r="K366" s="87"/>
      <c r="L366" s="87"/>
      <c r="M366" s="87"/>
    </row>
    <row r="367" spans="1:13" s="3" customFormat="1">
      <c r="A367" s="127"/>
      <c r="B367" s="127"/>
      <c r="C367" s="127"/>
      <c r="D367" s="127"/>
      <c r="E367" s="128"/>
      <c r="F367" s="128"/>
      <c r="G367" s="130"/>
      <c r="H367" s="127"/>
      <c r="I367" s="87"/>
      <c r="J367" s="87"/>
      <c r="K367" s="87"/>
      <c r="L367" s="87"/>
      <c r="M367" s="134"/>
    </row>
    <row r="368" spans="1:13" s="3" customFormat="1">
      <c r="A368" s="127"/>
      <c r="B368" s="127"/>
      <c r="C368" s="127"/>
      <c r="D368" s="127"/>
      <c r="E368" s="128"/>
      <c r="F368" s="128"/>
      <c r="G368" s="87"/>
      <c r="H368" s="87"/>
      <c r="I368" s="87"/>
      <c r="J368" s="87"/>
      <c r="K368" s="130"/>
      <c r="L368" s="127"/>
      <c r="M368" s="130"/>
    </row>
    <row r="369" spans="1:13" s="3" customFormat="1">
      <c r="A369" s="127"/>
      <c r="B369" s="127"/>
      <c r="C369" s="127"/>
      <c r="D369" s="127"/>
      <c r="E369" s="128"/>
      <c r="F369" s="128"/>
      <c r="G369" s="130"/>
      <c r="H369" s="131"/>
      <c r="I369" s="129"/>
      <c r="J369" s="127"/>
      <c r="K369" s="87"/>
      <c r="L369" s="87"/>
      <c r="M369" s="131"/>
    </row>
    <row r="370" spans="1:13" s="3" customFormat="1">
      <c r="A370" s="138"/>
      <c r="B370" s="138"/>
      <c r="C370" s="138"/>
      <c r="D370" s="138"/>
      <c r="E370" s="138"/>
      <c r="F370" s="138"/>
      <c r="G370" s="138"/>
      <c r="H370" s="138"/>
      <c r="I370" s="138"/>
      <c r="J370" s="138"/>
      <c r="K370" s="138"/>
      <c r="L370" s="138"/>
      <c r="M370" s="138"/>
    </row>
    <row r="371" spans="1:13" s="3" customFormat="1">
      <c r="A371" s="127"/>
      <c r="B371" s="127"/>
      <c r="C371" s="127"/>
      <c r="D371" s="127"/>
      <c r="E371" s="128"/>
      <c r="F371" s="128"/>
      <c r="G371" s="130"/>
      <c r="H371" s="131"/>
      <c r="I371" s="129"/>
      <c r="J371" s="127"/>
      <c r="K371" s="87"/>
      <c r="L371" s="87"/>
      <c r="M371" s="131"/>
    </row>
    <row r="372" spans="1:13" s="127" customFormat="1">
      <c r="E372" s="128"/>
      <c r="F372" s="128"/>
      <c r="G372" s="130"/>
      <c r="H372" s="131"/>
      <c r="I372" s="129"/>
      <c r="K372" s="87"/>
      <c r="L372" s="87"/>
      <c r="M372" s="130"/>
    </row>
    <row r="373" spans="1:13" s="127" customFormat="1">
      <c r="E373" s="128"/>
      <c r="F373" s="128"/>
      <c r="G373" s="130"/>
      <c r="I373" s="129"/>
      <c r="K373" s="87"/>
      <c r="L373" s="87"/>
      <c r="M373" s="134"/>
    </row>
    <row r="374" spans="1:13" s="127" customFormat="1" ht="15.75">
      <c r="C374" s="135"/>
      <c r="D374" s="137"/>
      <c r="E374" s="128"/>
      <c r="F374" s="128"/>
      <c r="G374" s="87"/>
      <c r="H374" s="87"/>
      <c r="I374" s="87"/>
      <c r="J374" s="87"/>
      <c r="K374" s="87"/>
      <c r="L374" s="87"/>
      <c r="M374" s="87"/>
    </row>
    <row r="375" spans="1:13" s="127" customFormat="1" ht="15.75">
      <c r="E375" s="128"/>
      <c r="F375" s="128"/>
      <c r="G375" s="130"/>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0"/>
    </row>
    <row r="380" spans="1:13" s="127" customFormat="1">
      <c r="E380" s="128"/>
      <c r="F380" s="128"/>
      <c r="G380" s="130"/>
      <c r="I380" s="129"/>
      <c r="K380" s="87"/>
      <c r="L380" s="87"/>
      <c r="M380" s="134"/>
    </row>
    <row r="381" spans="1:13" s="3" customFormat="1">
      <c r="A381" s="127"/>
      <c r="B381" s="127"/>
      <c r="C381" s="135"/>
      <c r="D381" s="137"/>
      <c r="E381" s="128"/>
      <c r="F381" s="128"/>
      <c r="G381" s="87"/>
      <c r="H381" s="87"/>
      <c r="I381" s="87"/>
      <c r="J381" s="87"/>
      <c r="K381" s="87"/>
      <c r="L381" s="87"/>
      <c r="M381" s="87"/>
    </row>
    <row r="382" spans="1:13" s="127" customFormat="1" ht="15.75">
      <c r="E382" s="128"/>
      <c r="F382" s="128"/>
      <c r="G382" s="130"/>
      <c r="I382" s="87"/>
      <c r="J382" s="87"/>
      <c r="K382" s="87"/>
      <c r="L382" s="87"/>
      <c r="M382" s="134"/>
    </row>
    <row r="383" spans="1:13" s="3" customFormat="1">
      <c r="A383" s="127"/>
      <c r="B383" s="127"/>
      <c r="C383" s="127"/>
      <c r="D383" s="127"/>
      <c r="E383" s="128"/>
      <c r="F383" s="128"/>
      <c r="G383" s="87"/>
      <c r="H383" s="87"/>
      <c r="I383" s="87"/>
      <c r="J383" s="87"/>
      <c r="K383" s="130"/>
      <c r="L383" s="127"/>
      <c r="M383" s="130"/>
    </row>
    <row r="384" spans="1:13" s="3" customFormat="1">
      <c r="A384" s="127"/>
      <c r="B384" s="127"/>
      <c r="C384" s="127"/>
      <c r="D384" s="127"/>
      <c r="E384" s="128"/>
      <c r="F384" s="128"/>
      <c r="G384" s="130"/>
      <c r="H384" s="131"/>
      <c r="I384" s="129"/>
      <c r="J384" s="127"/>
      <c r="K384" s="87"/>
      <c r="L384" s="87"/>
      <c r="M384" s="131"/>
    </row>
    <row r="385" spans="1:13" s="3" customFormat="1">
      <c r="A385" s="127"/>
      <c r="B385" s="127"/>
      <c r="C385" s="127"/>
      <c r="D385" s="127"/>
      <c r="E385" s="128"/>
      <c r="F385" s="128"/>
      <c r="G385" s="130"/>
      <c r="H385" s="131"/>
      <c r="I385" s="129"/>
      <c r="J385" s="127"/>
      <c r="K385" s="87"/>
      <c r="L385" s="87"/>
      <c r="M385" s="131"/>
    </row>
    <row r="386" spans="1:13" s="127" customFormat="1">
      <c r="E386" s="128"/>
      <c r="F386" s="128"/>
      <c r="G386" s="130"/>
      <c r="H386" s="131"/>
      <c r="I386" s="129"/>
      <c r="K386" s="87"/>
      <c r="L386" s="87"/>
      <c r="M386" s="130"/>
    </row>
    <row r="387" spans="1:13" s="127" customFormat="1">
      <c r="E387" s="128"/>
      <c r="F387" s="128"/>
      <c r="G387" s="130"/>
      <c r="I387" s="129"/>
      <c r="K387" s="87"/>
      <c r="L387" s="87"/>
      <c r="M387" s="134"/>
    </row>
    <row r="388" spans="1:13" s="127" customFormat="1" ht="15.75">
      <c r="E388" s="128"/>
      <c r="F388" s="128"/>
      <c r="G388" s="130"/>
      <c r="H388" s="139"/>
      <c r="I388" s="87"/>
      <c r="J388" s="139"/>
      <c r="K388" s="87"/>
      <c r="L388" s="139"/>
      <c r="M388" s="139"/>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G392" s="87"/>
      <c r="H392" s="87"/>
      <c r="I392" s="87"/>
      <c r="J392" s="87"/>
      <c r="K392" s="87"/>
      <c r="L392" s="87"/>
      <c r="M392" s="87"/>
    </row>
    <row r="393" spans="1:13" s="127" customFormat="1" ht="15.75">
      <c r="E393" s="128"/>
      <c r="F393" s="128"/>
      <c r="G393" s="130"/>
      <c r="I393" s="87"/>
      <c r="J393" s="87"/>
      <c r="K393" s="87"/>
      <c r="L393" s="87"/>
      <c r="M393" s="134"/>
    </row>
    <row r="394" spans="1:13" s="127" customFormat="1" ht="15.75">
      <c r="E394" s="128"/>
      <c r="F394" s="128"/>
      <c r="G394" s="87"/>
      <c r="H394" s="87"/>
      <c r="I394" s="87"/>
      <c r="J394" s="87"/>
      <c r="K394" s="130"/>
      <c r="M394" s="130"/>
    </row>
    <row r="395" spans="1:13" s="127" customFormat="1">
      <c r="F395" s="128"/>
      <c r="G395" s="87"/>
      <c r="H395" s="87"/>
      <c r="I395" s="129"/>
      <c r="K395" s="87"/>
      <c r="L395" s="87"/>
      <c r="M395" s="131"/>
    </row>
    <row r="396" spans="1:13" s="127" customFormat="1">
      <c r="F396" s="128"/>
      <c r="G396" s="87"/>
      <c r="H396" s="87"/>
      <c r="I396" s="129"/>
      <c r="K396" s="87"/>
      <c r="L396" s="87"/>
      <c r="M396" s="131"/>
    </row>
    <row r="397" spans="1:13" s="3" customFormat="1">
      <c r="A397" s="127"/>
      <c r="B397" s="127"/>
      <c r="C397" s="127"/>
      <c r="D397" s="127"/>
      <c r="E397" s="130"/>
      <c r="F397" s="128"/>
      <c r="G397" s="87"/>
      <c r="H397" s="87"/>
      <c r="I397" s="140"/>
      <c r="J397" s="127"/>
      <c r="K397" s="87"/>
      <c r="L397" s="87"/>
      <c r="M397" s="130"/>
    </row>
    <row r="398" spans="1:13" s="3" customFormat="1">
      <c r="A398" s="127"/>
      <c r="B398" s="127"/>
      <c r="C398" s="127"/>
      <c r="D398" s="127"/>
      <c r="E398" s="127"/>
      <c r="F398" s="128"/>
      <c r="G398" s="87"/>
      <c r="H398" s="87"/>
      <c r="J398" s="127"/>
      <c r="K398" s="87"/>
      <c r="L398" s="87"/>
      <c r="M398" s="134"/>
    </row>
    <row r="399" spans="1:13" s="3" customFormat="1">
      <c r="A399" s="127"/>
      <c r="B399" s="127"/>
      <c r="C399" s="127"/>
      <c r="D399" s="127"/>
      <c r="E399" s="128"/>
      <c r="F399" s="128"/>
      <c r="G399" s="87"/>
      <c r="H399" s="87"/>
      <c r="I399" s="129"/>
      <c r="J399" s="127"/>
      <c r="K399" s="87"/>
      <c r="L399" s="87"/>
      <c r="M399" s="130"/>
    </row>
    <row r="400" spans="1:13" s="3" customFormat="1">
      <c r="A400" s="127"/>
      <c r="B400" s="127"/>
      <c r="C400" s="127"/>
      <c r="D400" s="127"/>
      <c r="E400" s="128"/>
      <c r="F400" s="128"/>
      <c r="G400" s="87"/>
      <c r="H400" s="87"/>
      <c r="I400" s="129"/>
      <c r="J400" s="127"/>
      <c r="K400" s="87"/>
      <c r="L400" s="87"/>
      <c r="M400" s="131"/>
    </row>
    <row r="401" spans="1:13" s="3" customFormat="1">
      <c r="A401" s="127"/>
      <c r="B401" s="127"/>
      <c r="C401" s="127"/>
      <c r="D401" s="127"/>
      <c r="E401" s="128"/>
      <c r="F401" s="128"/>
      <c r="G401" s="130"/>
      <c r="H401" s="87"/>
      <c r="I401" s="87"/>
      <c r="J401" s="87"/>
      <c r="K401" s="87"/>
      <c r="L401" s="87"/>
      <c r="M401" s="87"/>
    </row>
    <row r="402" spans="1:13" s="3" customFormat="1">
      <c r="A402" s="138"/>
      <c r="B402" s="138"/>
      <c r="C402" s="138"/>
      <c r="D402" s="138"/>
      <c r="E402" s="138"/>
      <c r="F402" s="138"/>
      <c r="G402" s="138"/>
      <c r="H402" s="138"/>
      <c r="I402" s="138"/>
      <c r="J402" s="138"/>
      <c r="K402" s="138"/>
      <c r="L402" s="138"/>
      <c r="M402" s="138"/>
    </row>
    <row r="403" spans="1:13" s="3" customFormat="1">
      <c r="A403" s="127"/>
      <c r="B403" s="136"/>
      <c r="C403" s="135"/>
      <c r="D403" s="127"/>
      <c r="E403" s="128"/>
      <c r="F403" s="141"/>
      <c r="G403" s="142"/>
      <c r="H403" s="142"/>
      <c r="I403" s="129"/>
      <c r="J403" s="127"/>
      <c r="K403" s="87"/>
      <c r="L403" s="87"/>
      <c r="M403" s="130"/>
    </row>
    <row r="404" spans="1:13" s="3" customFormat="1">
      <c r="A404" s="127"/>
      <c r="B404" s="136"/>
      <c r="C404" s="127"/>
      <c r="D404" s="127"/>
      <c r="E404" s="128"/>
      <c r="F404" s="128"/>
      <c r="G404" s="130"/>
      <c r="H404" s="127"/>
      <c r="I404" s="87"/>
      <c r="J404" s="87"/>
      <c r="K404" s="87"/>
      <c r="L404" s="87"/>
      <c r="M404" s="134"/>
    </row>
    <row r="405" spans="1:13" s="3" customFormat="1">
      <c r="A405" s="127"/>
      <c r="B405" s="127"/>
      <c r="C405" s="127"/>
      <c r="D405" s="127"/>
      <c r="E405" s="133"/>
      <c r="F405" s="128"/>
      <c r="G405" s="87"/>
      <c r="H405" s="87"/>
      <c r="I405" s="87"/>
      <c r="J405" s="87"/>
      <c r="K405" s="130"/>
      <c r="L405" s="127"/>
      <c r="M405" s="130"/>
    </row>
    <row r="406" spans="1:13" s="3" customFormat="1">
      <c r="A406" s="127"/>
      <c r="B406" s="127"/>
      <c r="C406" s="127"/>
      <c r="D406" s="127"/>
      <c r="E406" s="127"/>
      <c r="F406" s="128"/>
      <c r="G406" s="87"/>
      <c r="H406" s="87"/>
      <c r="I406" s="129"/>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30"/>
      <c r="F410" s="128"/>
      <c r="G410" s="87"/>
      <c r="H410" s="87"/>
      <c r="I410" s="140"/>
      <c r="J410" s="127"/>
      <c r="K410" s="87"/>
      <c r="L410" s="87"/>
      <c r="M410" s="130"/>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33"/>
      <c r="F412" s="128"/>
      <c r="G412" s="87"/>
      <c r="H412" s="87"/>
      <c r="I412" s="129"/>
      <c r="J412" s="127"/>
      <c r="K412" s="87"/>
      <c r="L412" s="87"/>
      <c r="M412" s="130"/>
    </row>
    <row r="413" spans="1:13" s="3" customFormat="1">
      <c r="A413" s="127"/>
      <c r="B413" s="127"/>
      <c r="C413" s="127"/>
      <c r="D413" s="127"/>
      <c r="E413" s="128"/>
      <c r="F413" s="128"/>
      <c r="G413" s="142"/>
      <c r="H413" s="142"/>
      <c r="I413" s="129"/>
      <c r="J413" s="127"/>
      <c r="K413" s="87"/>
      <c r="L413" s="87"/>
      <c r="M413" s="130"/>
    </row>
    <row r="414" spans="1:13" s="3" customFormat="1">
      <c r="A414" s="127"/>
      <c r="B414" s="127"/>
      <c r="C414" s="135"/>
      <c r="D414" s="127"/>
      <c r="E414" s="128"/>
      <c r="F414" s="133"/>
      <c r="G414" s="130"/>
      <c r="H414" s="87"/>
      <c r="I414" s="87"/>
      <c r="J414" s="87"/>
      <c r="K414" s="87"/>
      <c r="L414" s="87"/>
      <c r="M414" s="87"/>
    </row>
    <row r="415" spans="1:13" s="3" customFormat="1">
      <c r="A415" s="127"/>
      <c r="B415" s="127"/>
      <c r="C415" s="127"/>
      <c r="D415" s="127"/>
      <c r="E415" s="128"/>
      <c r="F415" s="128"/>
      <c r="G415" s="130"/>
      <c r="H415" s="127"/>
      <c r="I415" s="87"/>
      <c r="J415" s="87"/>
      <c r="K415" s="87"/>
      <c r="L415" s="87"/>
      <c r="M415" s="130"/>
    </row>
    <row r="416" spans="1:13" s="3" customFormat="1">
      <c r="A416" s="127"/>
      <c r="B416" s="127"/>
      <c r="C416" s="127"/>
      <c r="D416" s="127"/>
      <c r="E416" s="128"/>
      <c r="F416" s="128"/>
      <c r="G416" s="87"/>
      <c r="H416" s="87"/>
      <c r="I416" s="87"/>
      <c r="J416" s="87"/>
      <c r="K416" s="130"/>
      <c r="L416" s="127"/>
      <c r="M416" s="130"/>
    </row>
    <row r="417" spans="1:13" s="3" customFormat="1">
      <c r="A417" s="127"/>
      <c r="B417" s="127"/>
      <c r="C417" s="127"/>
      <c r="D417" s="127"/>
      <c r="E417" s="132"/>
      <c r="F417" s="133"/>
      <c r="G417" s="87"/>
      <c r="H417" s="87"/>
      <c r="I417" s="130"/>
      <c r="J417" s="127"/>
      <c r="K417" s="87"/>
      <c r="L417" s="87"/>
      <c r="M417" s="130"/>
    </row>
    <row r="418" spans="1:13" s="3" customFormat="1">
      <c r="A418" s="127"/>
      <c r="B418" s="127"/>
      <c r="C418" s="127"/>
      <c r="D418" s="127"/>
      <c r="E418" s="128"/>
      <c r="F418" s="128"/>
      <c r="G418" s="130"/>
      <c r="H418" s="87"/>
      <c r="I418" s="130"/>
      <c r="J418" s="127"/>
      <c r="K418" s="87"/>
      <c r="L418" s="87"/>
      <c r="M418" s="130"/>
    </row>
    <row r="419" spans="1:13" s="3" customFormat="1">
      <c r="A419" s="127"/>
      <c r="B419" s="127"/>
      <c r="C419" s="127"/>
      <c r="D419" s="127"/>
      <c r="E419" s="128"/>
      <c r="F419" s="128"/>
      <c r="G419" s="130"/>
      <c r="H419" s="87"/>
      <c r="I419" s="87"/>
      <c r="J419" s="87"/>
      <c r="K419" s="87"/>
      <c r="L419" s="87"/>
      <c r="M419" s="87"/>
    </row>
    <row r="420" spans="1:13" s="3" customFormat="1">
      <c r="A420" s="127"/>
      <c r="B420" s="137"/>
      <c r="C420" s="135"/>
      <c r="D420" s="127"/>
      <c r="E420" s="128"/>
      <c r="F420" s="128"/>
      <c r="G420" s="130"/>
      <c r="H420" s="127"/>
      <c r="I420" s="87"/>
      <c r="J420" s="127"/>
      <c r="K420" s="87"/>
      <c r="L420" s="127"/>
      <c r="M420" s="131"/>
    </row>
    <row r="421" spans="1:13" s="3" customFormat="1">
      <c r="A421" s="127"/>
      <c r="B421" s="127"/>
      <c r="C421" s="127"/>
      <c r="D421" s="127"/>
      <c r="E421" s="128"/>
      <c r="F421" s="128"/>
      <c r="G421" s="130"/>
      <c r="H421" s="87"/>
      <c r="I421" s="87"/>
      <c r="J421" s="87"/>
      <c r="K421" s="87"/>
      <c r="L421" s="87"/>
      <c r="M421" s="87"/>
    </row>
    <row r="422" spans="1:13" s="3" customFormat="1">
      <c r="A422" s="127"/>
      <c r="B422" s="127"/>
      <c r="C422" s="127"/>
      <c r="D422" s="127"/>
      <c r="E422" s="128"/>
      <c r="F422" s="128"/>
      <c r="G422" s="130"/>
      <c r="H422" s="139"/>
      <c r="I422" s="87"/>
      <c r="J422" s="139"/>
      <c r="K422" s="87"/>
      <c r="L422" s="139"/>
      <c r="M422" s="139"/>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37"/>
      <c r="C426" s="127"/>
      <c r="D426" s="127"/>
      <c r="E426" s="128"/>
      <c r="F426" s="128"/>
      <c r="G426" s="130"/>
      <c r="H426" s="127"/>
      <c r="I426" s="87"/>
      <c r="J426" s="127"/>
      <c r="K426" s="87"/>
      <c r="L426" s="127"/>
      <c r="M426" s="131"/>
    </row>
    <row r="427" spans="1:13" s="3" customFormat="1">
      <c r="A427" s="127"/>
      <c r="B427" s="127"/>
      <c r="C427" s="127"/>
      <c r="D427" s="127"/>
      <c r="E427" s="128"/>
      <c r="F427" s="128"/>
      <c r="G427" s="130"/>
      <c r="H427" s="87"/>
      <c r="I427" s="87"/>
      <c r="J427" s="87"/>
      <c r="K427" s="87"/>
      <c r="L427" s="87"/>
      <c r="M427" s="87"/>
    </row>
    <row r="428" spans="1:13" s="3" customFormat="1">
      <c r="A428" s="127"/>
      <c r="B428" s="137"/>
      <c r="C428" s="127"/>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37"/>
      <c r="C430" s="127"/>
      <c r="D430" s="127"/>
      <c r="E430" s="128"/>
      <c r="F430" s="128"/>
      <c r="G430" s="130"/>
      <c r="H430" s="127"/>
      <c r="I430" s="143"/>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37"/>
      <c r="C432" s="127"/>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38"/>
      <c r="B436" s="138"/>
      <c r="C436" s="138"/>
      <c r="D436" s="138"/>
      <c r="E436" s="138"/>
      <c r="F436" s="138"/>
      <c r="G436" s="138"/>
      <c r="H436" s="138"/>
      <c r="I436" s="138"/>
      <c r="J436" s="138"/>
      <c r="K436" s="138"/>
      <c r="L436" s="138"/>
      <c r="M436" s="138"/>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87"/>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31"/>
      <c r="I449" s="130"/>
      <c r="J449" s="127"/>
      <c r="K449" s="87"/>
      <c r="L449" s="87"/>
      <c r="M449" s="134"/>
    </row>
    <row r="450" spans="1:13" s="3" customFormat="1">
      <c r="A450" s="127"/>
      <c r="B450" s="127"/>
      <c r="C450" s="127"/>
      <c r="D450" s="127"/>
      <c r="E450" s="128"/>
      <c r="F450" s="128"/>
      <c r="G450" s="130"/>
      <c r="H450" s="87"/>
      <c r="I450" s="87"/>
      <c r="J450" s="87"/>
      <c r="K450" s="87"/>
      <c r="L450" s="87"/>
      <c r="M450" s="87"/>
    </row>
    <row r="451" spans="1:13" s="3" customFormat="1">
      <c r="A451" s="127"/>
      <c r="B451" s="137"/>
      <c r="C451" s="135"/>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38"/>
      <c r="B453" s="138"/>
      <c r="C453" s="138"/>
      <c r="D453" s="138"/>
      <c r="E453" s="138"/>
      <c r="F453" s="138"/>
      <c r="G453" s="138"/>
      <c r="H453" s="138"/>
      <c r="I453" s="138"/>
      <c r="J453" s="138"/>
      <c r="K453" s="138"/>
      <c r="L453" s="138"/>
      <c r="M453" s="138"/>
    </row>
    <row r="454" spans="1:13" s="3" customFormat="1">
      <c r="A454" s="127"/>
      <c r="B454" s="137"/>
      <c r="C454" s="135"/>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35"/>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27"/>
      <c r="C458" s="135"/>
      <c r="D458" s="127"/>
      <c r="E458" s="128"/>
      <c r="F458" s="128"/>
      <c r="G458" s="130"/>
      <c r="H458" s="127"/>
      <c r="I458" s="87"/>
      <c r="J458" s="127"/>
      <c r="K458" s="87"/>
      <c r="L458" s="127"/>
      <c r="M458" s="131"/>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27"/>
      <c r="B462" s="12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2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7"/>
      <c r="F470" s="127"/>
      <c r="G470" s="130"/>
      <c r="H470" s="127"/>
      <c r="I470" s="87"/>
      <c r="J470" s="87"/>
      <c r="K470" s="87"/>
      <c r="L470" s="87"/>
      <c r="M470" s="87"/>
    </row>
    <row r="471" spans="1:13" s="3" customFormat="1">
      <c r="A471" s="127"/>
      <c r="B471" s="127"/>
      <c r="C471" s="127"/>
      <c r="D471" s="127"/>
      <c r="E471" s="128"/>
      <c r="F471" s="128"/>
      <c r="G471" s="130"/>
      <c r="H471" s="127"/>
      <c r="I471" s="87"/>
      <c r="J471" s="87"/>
      <c r="K471" s="87"/>
      <c r="L471" s="87"/>
      <c r="M471" s="131"/>
    </row>
    <row r="472" spans="1:13">
      <c r="A472" s="127"/>
      <c r="B472" s="127"/>
      <c r="C472" s="127"/>
      <c r="D472" s="127"/>
      <c r="E472" s="128"/>
      <c r="F472" s="128"/>
      <c r="G472" s="130"/>
      <c r="H472" s="131"/>
      <c r="I472" s="130"/>
      <c r="J472" s="127"/>
      <c r="K472" s="130"/>
      <c r="L472" s="127"/>
      <c r="M472" s="130"/>
    </row>
    <row r="473" spans="1:13">
      <c r="A473" s="127"/>
      <c r="B473" s="127"/>
      <c r="C473" s="127"/>
      <c r="D473" s="127"/>
      <c r="E473" s="130"/>
      <c r="F473" s="128"/>
      <c r="G473" s="130"/>
      <c r="H473" s="131"/>
      <c r="I473" s="129"/>
      <c r="J473" s="127"/>
      <c r="K473" s="87"/>
      <c r="L473" s="87"/>
      <c r="M473" s="131"/>
    </row>
    <row r="474" spans="1:13">
      <c r="A474" s="127"/>
      <c r="B474" s="127"/>
      <c r="C474" s="127"/>
      <c r="D474" s="127"/>
      <c r="E474" s="128"/>
      <c r="F474" s="128"/>
      <c r="G474" s="130"/>
      <c r="H474" s="3"/>
      <c r="I474" s="129"/>
      <c r="J474" s="127"/>
      <c r="K474" s="87"/>
      <c r="L474" s="87"/>
      <c r="M474" s="131"/>
    </row>
    <row r="475" spans="1:13">
      <c r="A475" s="127"/>
      <c r="B475" s="127"/>
      <c r="C475" s="127"/>
      <c r="D475" s="127"/>
      <c r="E475" s="128"/>
      <c r="F475" s="128"/>
      <c r="G475" s="130"/>
      <c r="H475" s="131"/>
      <c r="I475" s="129"/>
      <c r="J475" s="127"/>
      <c r="K475" s="87"/>
      <c r="L475" s="87"/>
      <c r="M475" s="131"/>
    </row>
    <row r="476" spans="1:13">
      <c r="A476" s="127"/>
      <c r="B476" s="127"/>
      <c r="C476" s="127"/>
      <c r="D476" s="127"/>
      <c r="E476" s="128"/>
      <c r="F476" s="128"/>
      <c r="G476" s="130"/>
      <c r="H476" s="87"/>
      <c r="I476" s="87"/>
      <c r="J476" s="87"/>
      <c r="K476" s="87"/>
      <c r="L476" s="87"/>
      <c r="M476" s="87"/>
    </row>
    <row r="477" spans="1:13">
      <c r="A477" s="127"/>
      <c r="B477" s="127"/>
      <c r="C477" s="135"/>
      <c r="D477" s="127"/>
      <c r="E477" s="127"/>
      <c r="F477" s="127"/>
      <c r="G477" s="130"/>
      <c r="H477" s="127"/>
      <c r="I477" s="87"/>
      <c r="J477" s="87"/>
      <c r="K477" s="87"/>
      <c r="L477" s="87"/>
      <c r="M477" s="87"/>
    </row>
    <row r="478" spans="1:13">
      <c r="A478" s="127"/>
      <c r="B478" s="127"/>
      <c r="C478" s="127"/>
      <c r="D478" s="127"/>
      <c r="E478" s="128"/>
      <c r="F478" s="128"/>
      <c r="G478" s="130"/>
      <c r="H478" s="127"/>
      <c r="I478" s="87"/>
      <c r="J478" s="87"/>
      <c r="K478" s="87"/>
      <c r="L478" s="87"/>
      <c r="M478" s="131"/>
    </row>
    <row r="479" spans="1:13">
      <c r="A479" s="127"/>
      <c r="B479" s="127"/>
      <c r="C479" s="127"/>
      <c r="D479" s="127"/>
      <c r="E479" s="133"/>
      <c r="F479" s="128"/>
      <c r="G479" s="130"/>
      <c r="H479" s="131"/>
      <c r="I479" s="130"/>
      <c r="J479" s="127"/>
      <c r="K479" s="130"/>
      <c r="L479" s="127"/>
      <c r="M479" s="130"/>
    </row>
    <row r="480" spans="1:13">
      <c r="A480" s="127"/>
      <c r="B480" s="127"/>
      <c r="C480" s="127"/>
      <c r="D480" s="127"/>
      <c r="E480" s="130"/>
      <c r="F480" s="128"/>
      <c r="G480" s="130"/>
      <c r="H480" s="131"/>
      <c r="I480" s="129"/>
      <c r="J480" s="127"/>
      <c r="K480" s="87"/>
      <c r="L480" s="87"/>
      <c r="M480" s="131"/>
    </row>
    <row r="481" spans="1:13">
      <c r="A481" s="127"/>
      <c r="B481" s="127"/>
      <c r="C481" s="127"/>
      <c r="D481" s="127"/>
      <c r="E481" s="133"/>
      <c r="F481" s="128"/>
      <c r="G481" s="130"/>
      <c r="H481" s="131"/>
      <c r="I481" s="129"/>
      <c r="J481" s="127"/>
      <c r="K481" s="87"/>
      <c r="L481" s="87"/>
      <c r="M481" s="131"/>
    </row>
    <row r="482" spans="1:13">
      <c r="A482" s="127"/>
      <c r="B482" s="127"/>
      <c r="C482" s="127"/>
      <c r="D482" s="127"/>
      <c r="E482" s="128"/>
      <c r="F482" s="128"/>
      <c r="G482" s="130"/>
      <c r="H482" s="87"/>
      <c r="I482" s="87"/>
      <c r="J482" s="87"/>
      <c r="K482" s="87"/>
      <c r="L482" s="87"/>
      <c r="M482" s="87"/>
    </row>
    <row r="483" spans="1:13">
      <c r="A483" s="138"/>
      <c r="B483" s="138"/>
      <c r="C483" s="138"/>
      <c r="D483" s="138"/>
      <c r="E483" s="138"/>
      <c r="F483" s="138"/>
      <c r="G483" s="138"/>
      <c r="H483" s="138"/>
      <c r="I483" s="138"/>
      <c r="J483" s="138"/>
      <c r="K483" s="138"/>
      <c r="L483" s="138"/>
      <c r="M483" s="138"/>
    </row>
    <row r="484" spans="1:13">
      <c r="A484" s="127"/>
      <c r="B484" s="127"/>
      <c r="C484" s="135"/>
      <c r="D484" s="127"/>
      <c r="E484" s="127"/>
      <c r="F484" s="127"/>
      <c r="G484" s="130"/>
      <c r="H484" s="127"/>
      <c r="I484" s="87"/>
      <c r="J484" s="87"/>
      <c r="K484" s="87"/>
      <c r="L484" s="87"/>
      <c r="M484" s="87"/>
    </row>
    <row r="485" spans="1:13">
      <c r="A485" s="127"/>
      <c r="B485" s="127"/>
      <c r="C485" s="127"/>
      <c r="D485" s="127"/>
      <c r="E485" s="128"/>
      <c r="F485" s="128"/>
      <c r="G485" s="130"/>
      <c r="H485" s="127"/>
      <c r="I485" s="87"/>
      <c r="J485" s="87"/>
      <c r="K485" s="87"/>
      <c r="L485" s="87"/>
      <c r="M485" s="131"/>
    </row>
    <row r="486" spans="1:13">
      <c r="A486" s="127"/>
      <c r="B486" s="127"/>
      <c r="C486" s="127"/>
      <c r="D486" s="127"/>
      <c r="E486" s="133"/>
      <c r="F486" s="128"/>
      <c r="G486" s="130"/>
      <c r="H486" s="131"/>
      <c r="I486" s="130"/>
      <c r="J486" s="127"/>
      <c r="K486" s="130"/>
      <c r="L486" s="127"/>
      <c r="M486" s="130"/>
    </row>
    <row r="487" spans="1:13">
      <c r="A487" s="127"/>
      <c r="B487" s="127"/>
      <c r="C487" s="127"/>
      <c r="D487" s="127"/>
      <c r="E487" s="130"/>
      <c r="F487" s="128"/>
      <c r="G487" s="130"/>
      <c r="H487" s="131"/>
      <c r="I487" s="129"/>
      <c r="J487" s="127"/>
      <c r="K487" s="87"/>
      <c r="L487" s="87"/>
      <c r="M487" s="131"/>
    </row>
    <row r="488" spans="1:13">
      <c r="A488" s="127"/>
      <c r="B488" s="127"/>
      <c r="C488" s="127"/>
      <c r="D488" s="127"/>
      <c r="E488" s="133"/>
      <c r="F488" s="128"/>
      <c r="G488" s="130"/>
      <c r="H488" s="131"/>
      <c r="I488" s="129"/>
      <c r="J488" s="127"/>
      <c r="K488" s="87"/>
      <c r="L488" s="87"/>
      <c r="M488" s="131"/>
    </row>
    <row r="489" spans="1:13">
      <c r="A489" s="127"/>
      <c r="B489" s="127"/>
      <c r="C489" s="127"/>
      <c r="D489" s="127"/>
      <c r="E489" s="128"/>
      <c r="F489" s="128"/>
      <c r="G489" s="130"/>
      <c r="H489" s="87"/>
      <c r="I489" s="87"/>
      <c r="J489" s="87"/>
      <c r="K489" s="87"/>
      <c r="L489" s="87"/>
      <c r="M489" s="87"/>
    </row>
    <row r="490" spans="1:13">
      <c r="A490" s="127"/>
      <c r="B490" s="127"/>
      <c r="C490" s="135"/>
      <c r="D490" s="127"/>
      <c r="E490" s="127"/>
      <c r="F490" s="127"/>
      <c r="G490" s="130"/>
      <c r="H490" s="127"/>
      <c r="I490" s="87"/>
      <c r="J490" s="87"/>
      <c r="K490" s="87"/>
      <c r="L490" s="87"/>
      <c r="M490" s="87"/>
    </row>
    <row r="491" spans="1:13">
      <c r="A491" s="127"/>
      <c r="B491" s="127"/>
      <c r="C491" s="127"/>
      <c r="D491" s="127"/>
      <c r="E491" s="128"/>
      <c r="F491" s="128"/>
      <c r="G491" s="130"/>
      <c r="H491" s="127"/>
      <c r="I491" s="87"/>
      <c r="J491" s="87"/>
      <c r="K491" s="87"/>
      <c r="L491" s="87"/>
      <c r="M491" s="131"/>
    </row>
    <row r="492" spans="1:13">
      <c r="A492" s="127"/>
      <c r="B492" s="127"/>
      <c r="C492" s="127"/>
      <c r="D492" s="127"/>
      <c r="E492" s="133"/>
      <c r="F492" s="128"/>
      <c r="G492" s="130"/>
      <c r="H492" s="131"/>
      <c r="I492" s="130"/>
      <c r="J492" s="127"/>
      <c r="K492" s="130"/>
      <c r="L492" s="127"/>
      <c r="M492" s="130"/>
    </row>
    <row r="493" spans="1:13">
      <c r="A493" s="127"/>
      <c r="B493" s="127"/>
      <c r="C493" s="127"/>
      <c r="D493" s="127"/>
      <c r="E493" s="130"/>
      <c r="F493" s="128"/>
      <c r="G493" s="130"/>
      <c r="H493" s="131"/>
      <c r="I493" s="129"/>
      <c r="J493" s="127"/>
      <c r="K493" s="87"/>
      <c r="L493" s="87"/>
      <c r="M493" s="131"/>
    </row>
    <row r="494" spans="1:13">
      <c r="A494" s="127"/>
      <c r="B494" s="127"/>
      <c r="C494" s="127"/>
      <c r="D494" s="127"/>
      <c r="E494" s="133"/>
      <c r="F494" s="128"/>
      <c r="G494" s="130"/>
      <c r="H494" s="131"/>
      <c r="I494" s="129"/>
      <c r="J494" s="127"/>
      <c r="K494" s="87"/>
      <c r="L494" s="87"/>
      <c r="M494" s="131"/>
    </row>
    <row r="495" spans="1:13">
      <c r="A495" s="127"/>
      <c r="B495" s="127"/>
      <c r="C495" s="127"/>
      <c r="D495" s="127"/>
      <c r="E495" s="128"/>
      <c r="F495" s="128"/>
      <c r="G495" s="130"/>
      <c r="H495" s="87"/>
      <c r="I495" s="87"/>
      <c r="J495" s="87"/>
      <c r="K495" s="87"/>
      <c r="L495" s="87"/>
      <c r="M495" s="87"/>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27"/>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38"/>
      <c r="B517" s="138"/>
      <c r="C517" s="138"/>
      <c r="D517" s="138"/>
      <c r="E517" s="138"/>
      <c r="F517" s="138"/>
      <c r="G517" s="138"/>
      <c r="H517" s="138"/>
      <c r="I517" s="138"/>
      <c r="J517" s="138"/>
      <c r="K517" s="138"/>
      <c r="L517" s="138"/>
      <c r="M517" s="138"/>
    </row>
    <row r="518" spans="1:13">
      <c r="A518" s="127"/>
      <c r="B518" s="127"/>
      <c r="C518" s="127"/>
      <c r="D518" s="127"/>
      <c r="E518" s="130"/>
      <c r="F518" s="128"/>
      <c r="G518" s="130"/>
      <c r="H518" s="131"/>
      <c r="I518" s="129"/>
      <c r="J518" s="127"/>
      <c r="K518" s="87"/>
      <c r="L518" s="87"/>
      <c r="M518" s="131"/>
    </row>
    <row r="519" spans="1:13">
      <c r="A519" s="127"/>
      <c r="B519" s="127"/>
      <c r="C519" s="127"/>
      <c r="D519" s="127"/>
      <c r="E519" s="128"/>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35"/>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27"/>
      <c r="B525" s="127"/>
      <c r="C525" s="127"/>
      <c r="D525" s="127"/>
      <c r="E525" s="130"/>
      <c r="F525" s="128"/>
      <c r="G525" s="130"/>
      <c r="H525" s="131"/>
      <c r="I525" s="129"/>
      <c r="J525" s="127"/>
      <c r="K525" s="87"/>
      <c r="L525" s="87"/>
      <c r="M525" s="131"/>
    </row>
    <row r="526" spans="1:13">
      <c r="A526" s="127"/>
      <c r="B526" s="127"/>
      <c r="C526" s="127"/>
      <c r="D526" s="127"/>
      <c r="E526" s="133"/>
      <c r="F526" s="128"/>
      <c r="G526" s="130"/>
      <c r="H526" s="131"/>
      <c r="I526" s="129"/>
      <c r="J526" s="127"/>
      <c r="K526" s="87"/>
      <c r="L526" s="87"/>
      <c r="M526" s="131"/>
    </row>
    <row r="527" spans="1:13">
      <c r="A527" s="127"/>
      <c r="B527" s="127"/>
      <c r="C527" s="127"/>
      <c r="D527" s="127"/>
      <c r="E527" s="128"/>
      <c r="F527" s="128"/>
      <c r="G527" s="130"/>
      <c r="H527" s="87"/>
      <c r="I527" s="87"/>
      <c r="J527" s="87"/>
      <c r="K527" s="87"/>
      <c r="L527" s="87"/>
      <c r="M527" s="87"/>
    </row>
    <row r="528" spans="1:13">
      <c r="A528" s="127"/>
      <c r="B528" s="127"/>
      <c r="C528" s="127"/>
      <c r="D528" s="127"/>
      <c r="E528" s="128"/>
      <c r="F528" s="128"/>
      <c r="G528" s="130"/>
      <c r="H528" s="127"/>
      <c r="I528" s="87"/>
      <c r="J528" s="87"/>
      <c r="K528" s="87"/>
      <c r="L528" s="87"/>
      <c r="M528" s="87"/>
    </row>
    <row r="529" spans="1:13">
      <c r="A529" s="127"/>
      <c r="B529" s="127"/>
      <c r="C529" s="127"/>
      <c r="D529" s="127"/>
      <c r="E529" s="128"/>
      <c r="F529" s="128"/>
      <c r="G529" s="130"/>
      <c r="H529" s="127"/>
      <c r="I529" s="87"/>
      <c r="J529" s="87"/>
      <c r="K529" s="87"/>
      <c r="L529" s="87"/>
      <c r="M529" s="131"/>
    </row>
    <row r="530" spans="1:13">
      <c r="A530" s="127"/>
      <c r="B530" s="127"/>
      <c r="C530" s="127"/>
      <c r="D530" s="127"/>
      <c r="E530" s="128"/>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37"/>
      <c r="C532" s="127"/>
      <c r="D532" s="127"/>
      <c r="E532" s="128"/>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27"/>
      <c r="D534" s="127"/>
      <c r="E534" s="128"/>
      <c r="F534" s="128"/>
      <c r="G534" s="130"/>
      <c r="H534" s="87"/>
      <c r="I534" s="87"/>
      <c r="J534" s="87"/>
      <c r="K534" s="87"/>
      <c r="L534" s="87"/>
      <c r="M534" s="87"/>
    </row>
    <row r="535" spans="1:13">
      <c r="A535" s="127"/>
      <c r="B535" s="137"/>
      <c r="C535" s="135"/>
      <c r="D535" s="127"/>
      <c r="E535" s="128"/>
      <c r="F535" s="128"/>
      <c r="G535" s="144"/>
      <c r="H535" s="127"/>
      <c r="I535" s="87"/>
      <c r="J535" s="127"/>
      <c r="K535" s="87"/>
      <c r="L535" s="12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39"/>
      <c r="I537" s="87"/>
      <c r="J537" s="139"/>
      <c r="K537" s="87"/>
      <c r="L537" s="139"/>
      <c r="M537" s="145"/>
    </row>
    <row r="538" spans="1:13">
      <c r="A538" s="138"/>
      <c r="B538" s="138"/>
      <c r="C538" s="138"/>
      <c r="D538" s="138"/>
      <c r="E538" s="138"/>
      <c r="F538" s="138"/>
      <c r="G538" s="138"/>
      <c r="H538" s="138"/>
      <c r="I538" s="138"/>
      <c r="J538" s="138"/>
      <c r="K538" s="138"/>
      <c r="L538" s="138"/>
      <c r="M538" s="138"/>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sheetData>
  <mergeCells count="4">
    <mergeCell ref="A1:M1"/>
    <mergeCell ref="A51:C51"/>
    <mergeCell ref="A54:B54"/>
    <mergeCell ref="B55:K55"/>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15.7109375" style="4" bestFit="1"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124</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0.84*9</f>
        <v>7.56</v>
      </c>
      <c r="G10" s="40"/>
      <c r="H10" s="41"/>
      <c r="I10" s="40"/>
      <c r="J10" s="41"/>
      <c r="K10" s="44"/>
      <c r="L10" s="41"/>
      <c r="M10" s="40"/>
    </row>
    <row r="11" spans="1:22" s="53" customFormat="1" ht="15.75">
      <c r="A11" s="46"/>
      <c r="B11" s="46"/>
      <c r="C11" s="46" t="s">
        <v>31</v>
      </c>
      <c r="D11" s="46" t="s">
        <v>32</v>
      </c>
      <c r="E11" s="47">
        <v>3.88</v>
      </c>
      <c r="F11" s="48">
        <f>F10*E11</f>
        <v>29.332799999999999</v>
      </c>
      <c r="G11" s="47"/>
      <c r="H11" s="48"/>
      <c r="I11" s="76"/>
      <c r="J11" s="75"/>
      <c r="K11" s="76"/>
      <c r="L11" s="75"/>
      <c r="M11" s="47"/>
    </row>
    <row r="12" spans="1:22" s="67" customFormat="1" ht="31.5">
      <c r="A12" s="38">
        <v>2</v>
      </c>
      <c r="B12" s="38" t="s">
        <v>34</v>
      </c>
      <c r="C12" s="40" t="s">
        <v>51</v>
      </c>
      <c r="D12" s="62" t="s">
        <v>30</v>
      </c>
      <c r="E12" s="63"/>
      <c r="F12" s="64">
        <f>0.7*0.1*9</f>
        <v>0.62999999999999989</v>
      </c>
      <c r="G12" s="65"/>
      <c r="H12" s="66"/>
      <c r="I12" s="65"/>
      <c r="J12" s="66"/>
      <c r="K12" s="65"/>
      <c r="L12" s="66"/>
      <c r="M12" s="65"/>
    </row>
    <row r="13" spans="1:22" s="53" customFormat="1" ht="15.75">
      <c r="A13" s="54"/>
      <c r="B13" s="68"/>
      <c r="C13" s="54" t="s">
        <v>31</v>
      </c>
      <c r="D13" s="54" t="s">
        <v>32</v>
      </c>
      <c r="E13" s="56">
        <v>0.89</v>
      </c>
      <c r="F13" s="69">
        <f>F12*E13</f>
        <v>0.56069999999999987</v>
      </c>
      <c r="G13" s="70"/>
      <c r="H13" s="57"/>
      <c r="I13" s="71"/>
      <c r="J13" s="72"/>
      <c r="K13" s="71"/>
      <c r="L13" s="72"/>
      <c r="M13" s="70"/>
    </row>
    <row r="14" spans="1:22" s="53" customFormat="1" ht="15.75">
      <c r="A14" s="54"/>
      <c r="B14" s="55"/>
      <c r="C14" s="54" t="s">
        <v>35</v>
      </c>
      <c r="D14" s="55" t="s">
        <v>0</v>
      </c>
      <c r="E14" s="56">
        <v>0.37</v>
      </c>
      <c r="F14" s="69">
        <f>F12*E14</f>
        <v>0.23309999999999995</v>
      </c>
      <c r="G14" s="73"/>
      <c r="H14" s="72"/>
      <c r="I14" s="71"/>
      <c r="J14" s="72"/>
      <c r="K14" s="70"/>
      <c r="L14" s="57"/>
      <c r="M14" s="70"/>
    </row>
    <row r="15" spans="1:22" s="53" customFormat="1" ht="27.75">
      <c r="A15" s="54"/>
      <c r="B15" s="185" t="s">
        <v>167</v>
      </c>
      <c r="C15" s="54" t="s">
        <v>63</v>
      </c>
      <c r="D15" s="55" t="s">
        <v>30</v>
      </c>
      <c r="E15" s="56">
        <v>1.1499999999999999</v>
      </c>
      <c r="F15" s="69">
        <f>F12*E15</f>
        <v>0.72449999999999981</v>
      </c>
      <c r="G15" s="73"/>
      <c r="H15" s="72"/>
      <c r="I15" s="71"/>
      <c r="J15" s="57"/>
      <c r="K15" s="71"/>
      <c r="L15" s="72"/>
      <c r="M15" s="70"/>
    </row>
    <row r="16" spans="1:22" s="53" customFormat="1" ht="15.75">
      <c r="A16" s="46"/>
      <c r="B16" s="50"/>
      <c r="C16" s="46" t="s">
        <v>36</v>
      </c>
      <c r="D16" s="50" t="s">
        <v>0</v>
      </c>
      <c r="E16" s="59">
        <v>0.02</v>
      </c>
      <c r="F16" s="60">
        <f>F12*E16</f>
        <v>1.2599999999999998E-2</v>
      </c>
      <c r="G16" s="51"/>
      <c r="H16" s="75"/>
      <c r="I16" s="47"/>
      <c r="J16" s="48"/>
      <c r="K16" s="76"/>
      <c r="L16" s="75"/>
      <c r="M16" s="47"/>
    </row>
    <row r="17" spans="1:13" s="62" customFormat="1" ht="47.25">
      <c r="A17" s="38">
        <v>3</v>
      </c>
      <c r="B17" s="38" t="s">
        <v>60</v>
      </c>
      <c r="C17" s="40" t="s">
        <v>61</v>
      </c>
      <c r="D17" s="62" t="s">
        <v>30</v>
      </c>
      <c r="E17" s="63"/>
      <c r="F17" s="64">
        <f>0.7*1.1*9</f>
        <v>6.93</v>
      </c>
      <c r="G17" s="65"/>
      <c r="H17" s="66"/>
      <c r="I17" s="65"/>
      <c r="J17" s="66"/>
      <c r="K17" s="65"/>
      <c r="L17" s="66"/>
      <c r="M17" s="65"/>
    </row>
    <row r="18" spans="1:13" s="55" customFormat="1" ht="15.75">
      <c r="A18" s="54"/>
      <c r="B18" s="54"/>
      <c r="C18" s="54" t="s">
        <v>31</v>
      </c>
      <c r="D18" s="54" t="s">
        <v>32</v>
      </c>
      <c r="E18" s="56">
        <v>6.66</v>
      </c>
      <c r="F18" s="69">
        <f>F17*E18</f>
        <v>46.153799999999997</v>
      </c>
      <c r="G18" s="70"/>
      <c r="H18" s="57"/>
      <c r="I18" s="71"/>
      <c r="J18" s="72"/>
      <c r="K18" s="71"/>
      <c r="L18" s="72"/>
      <c r="M18" s="70"/>
    </row>
    <row r="19" spans="1:13" s="55" customFormat="1" ht="15.75">
      <c r="A19" s="54"/>
      <c r="C19" s="54" t="s">
        <v>35</v>
      </c>
      <c r="D19" s="55" t="s">
        <v>0</v>
      </c>
      <c r="E19" s="56">
        <v>0.59</v>
      </c>
      <c r="F19" s="77">
        <f>F17*E19</f>
        <v>4.0886999999999993</v>
      </c>
      <c r="G19" s="73"/>
      <c r="H19" s="72"/>
      <c r="I19" s="71"/>
      <c r="J19" s="72"/>
      <c r="K19" s="70"/>
      <c r="L19" s="57"/>
      <c r="M19" s="70"/>
    </row>
    <row r="20" spans="1:13" s="55" customFormat="1" ht="15.75">
      <c r="A20" s="54"/>
      <c r="C20" s="54" t="s">
        <v>62</v>
      </c>
      <c r="D20" s="55" t="s">
        <v>30</v>
      </c>
      <c r="E20" s="56">
        <v>1.0149999999999999</v>
      </c>
      <c r="F20" s="69">
        <f>F17*E20</f>
        <v>7.033949999999999</v>
      </c>
      <c r="G20" s="73"/>
      <c r="H20" s="72"/>
      <c r="I20" s="70"/>
      <c r="J20" s="57"/>
      <c r="K20" s="71"/>
      <c r="L20" s="72"/>
      <c r="M20" s="70"/>
    </row>
    <row r="21" spans="1:13" s="55" customFormat="1" ht="15.75">
      <c r="A21" s="54"/>
      <c r="C21" s="54" t="s">
        <v>37</v>
      </c>
      <c r="D21" s="55" t="s">
        <v>38</v>
      </c>
      <c r="E21" s="56">
        <v>1.6</v>
      </c>
      <c r="F21" s="69">
        <f>F17*E21</f>
        <v>11.088000000000001</v>
      </c>
      <c r="G21" s="73"/>
      <c r="H21" s="72"/>
      <c r="I21" s="70"/>
      <c r="J21" s="57"/>
      <c r="K21" s="71"/>
      <c r="L21" s="72"/>
      <c r="M21" s="70"/>
    </row>
    <row r="22" spans="1:13" s="55" customFormat="1" ht="15.75">
      <c r="A22" s="54"/>
      <c r="C22" s="54" t="s">
        <v>39</v>
      </c>
      <c r="D22" s="55" t="s">
        <v>30</v>
      </c>
      <c r="E22" s="78">
        <v>1.83E-2</v>
      </c>
      <c r="F22" s="69">
        <f>F17*E22</f>
        <v>0.12681899999999999</v>
      </c>
      <c r="G22" s="73"/>
      <c r="H22" s="72"/>
      <c r="I22" s="70"/>
      <c r="J22" s="57"/>
      <c r="K22" s="71"/>
      <c r="L22" s="72"/>
      <c r="M22" s="70"/>
    </row>
    <row r="23" spans="1:13" s="58" customFormat="1" ht="15.75">
      <c r="A23" s="54"/>
      <c r="B23" s="55"/>
      <c r="C23" s="54" t="s">
        <v>41</v>
      </c>
      <c r="D23" s="55" t="s">
        <v>43</v>
      </c>
      <c r="E23" s="79" t="s">
        <v>40</v>
      </c>
      <c r="F23" s="77">
        <f>0.95*F17</f>
        <v>6.583499999999999</v>
      </c>
      <c r="G23" s="73"/>
      <c r="H23" s="72"/>
      <c r="I23" s="56"/>
      <c r="J23" s="57"/>
      <c r="K23" s="71"/>
      <c r="L23" s="72"/>
      <c r="M23" s="70"/>
    </row>
    <row r="24" spans="1:13" s="58" customFormat="1" ht="15.75">
      <c r="A24" s="46"/>
      <c r="B24" s="50"/>
      <c r="C24" s="46" t="s">
        <v>36</v>
      </c>
      <c r="D24" s="50" t="s">
        <v>0</v>
      </c>
      <c r="E24" s="59">
        <v>0.4</v>
      </c>
      <c r="F24" s="60">
        <f>F17*E24</f>
        <v>2.7720000000000002</v>
      </c>
      <c r="G24" s="51"/>
      <c r="H24" s="75"/>
      <c r="I24" s="47"/>
      <c r="J24" s="48"/>
      <c r="K24" s="76"/>
      <c r="L24" s="75"/>
      <c r="M24" s="47"/>
    </row>
    <row r="25" spans="1:13" s="41" customFormat="1" ht="15.75">
      <c r="A25" s="40">
        <v>4</v>
      </c>
      <c r="B25" s="41" t="s">
        <v>71</v>
      </c>
      <c r="C25" s="40" t="s">
        <v>79</v>
      </c>
      <c r="D25" s="41" t="s">
        <v>45</v>
      </c>
      <c r="E25" s="61"/>
      <c r="F25" s="146">
        <v>1</v>
      </c>
      <c r="G25" s="42"/>
      <c r="H25" s="147"/>
      <c r="I25" s="42"/>
      <c r="K25" s="89"/>
      <c r="L25" s="90"/>
      <c r="M25" s="42"/>
    </row>
    <row r="26" spans="1:13" s="62" customFormat="1" ht="15.75">
      <c r="A26" s="38"/>
      <c r="B26" s="38"/>
      <c r="C26" s="38" t="s">
        <v>44</v>
      </c>
      <c r="D26" s="38" t="s">
        <v>32</v>
      </c>
      <c r="E26" s="85">
        <v>8.07</v>
      </c>
      <c r="F26" s="80">
        <f>F25*E26</f>
        <v>8.07</v>
      </c>
      <c r="G26" s="85"/>
      <c r="H26" s="83"/>
      <c r="I26" s="84"/>
      <c r="J26" s="81"/>
      <c r="K26" s="84"/>
      <c r="L26" s="81"/>
      <c r="M26" s="85"/>
    </row>
    <row r="27" spans="1:13" s="62" customFormat="1" ht="15.75">
      <c r="A27" s="38"/>
      <c r="B27" s="152" t="s">
        <v>67</v>
      </c>
      <c r="C27" s="38" t="s">
        <v>54</v>
      </c>
      <c r="D27" s="62" t="s">
        <v>53</v>
      </c>
      <c r="E27" s="63">
        <v>1.085</v>
      </c>
      <c r="F27" s="80">
        <f>F25*E27</f>
        <v>1.085</v>
      </c>
      <c r="G27" s="65"/>
      <c r="H27" s="81"/>
      <c r="I27" s="85"/>
      <c r="J27" s="83"/>
      <c r="K27" s="84"/>
      <c r="L27" s="83"/>
      <c r="M27" s="85"/>
    </row>
    <row r="28" spans="1:13" s="88" customFormat="1" ht="31.5">
      <c r="A28" s="38"/>
      <c r="B28" s="62"/>
      <c r="C28" s="40" t="s">
        <v>168</v>
      </c>
      <c r="D28" s="62" t="s">
        <v>45</v>
      </c>
      <c r="E28" s="148" t="s">
        <v>40</v>
      </c>
      <c r="F28" s="80">
        <f>3*F25</f>
        <v>3</v>
      </c>
      <c r="G28" s="65"/>
      <c r="H28" s="81"/>
      <c r="I28" s="85"/>
      <c r="J28" s="83"/>
      <c r="K28" s="84"/>
      <c r="L28" s="81"/>
      <c r="M28" s="85"/>
    </row>
    <row r="29" spans="1:13" s="88" customFormat="1" ht="15.75">
      <c r="A29" s="38"/>
      <c r="B29" s="62"/>
      <c r="C29" s="40" t="s">
        <v>70</v>
      </c>
      <c r="D29" s="62" t="s">
        <v>45</v>
      </c>
      <c r="E29" s="148" t="s">
        <v>40</v>
      </c>
      <c r="F29" s="80">
        <f>F28</f>
        <v>3</v>
      </c>
      <c r="G29" s="65"/>
      <c r="H29" s="81"/>
      <c r="I29" s="85"/>
      <c r="J29" s="83"/>
      <c r="K29" s="84"/>
      <c r="L29" s="81"/>
      <c r="M29" s="85"/>
    </row>
    <row r="30" spans="1:13" s="88" customFormat="1" ht="15.75">
      <c r="A30" s="38"/>
      <c r="B30" s="62"/>
      <c r="C30" s="38" t="s">
        <v>55</v>
      </c>
      <c r="D30" s="62" t="s">
        <v>42</v>
      </c>
      <c r="E30" s="85">
        <v>3.23</v>
      </c>
      <c r="F30" s="80">
        <f>F25*E30</f>
        <v>3.23</v>
      </c>
      <c r="G30" s="65"/>
      <c r="H30" s="81"/>
      <c r="I30" s="85"/>
      <c r="J30" s="83"/>
      <c r="K30" s="84"/>
      <c r="L30" s="81"/>
      <c r="M30" s="85"/>
    </row>
    <row r="31" spans="1:13" s="88" customFormat="1" ht="15.75">
      <c r="A31" s="38"/>
      <c r="B31" s="62"/>
      <c r="C31" s="38" t="s">
        <v>169</v>
      </c>
      <c r="D31" s="62" t="s">
        <v>45</v>
      </c>
      <c r="E31" s="86" t="s">
        <v>40</v>
      </c>
      <c r="F31" s="80">
        <f>6*F25</f>
        <v>6</v>
      </c>
      <c r="G31" s="65"/>
      <c r="H31" s="81"/>
      <c r="I31" s="85"/>
      <c r="J31" s="83"/>
      <c r="K31" s="84"/>
      <c r="L31" s="81"/>
      <c r="M31" s="85"/>
    </row>
    <row r="32" spans="1:13" s="88" customFormat="1" ht="70.5" customHeight="1">
      <c r="A32" s="38"/>
      <c r="B32" s="62"/>
      <c r="C32" s="161" t="s">
        <v>125</v>
      </c>
      <c r="D32" s="62" t="s">
        <v>45</v>
      </c>
      <c r="E32" s="86" t="s">
        <v>40</v>
      </c>
      <c r="F32" s="80">
        <v>1</v>
      </c>
      <c r="G32" s="65"/>
      <c r="H32" s="81"/>
      <c r="I32" s="85"/>
      <c r="J32" s="83"/>
      <c r="K32" s="84"/>
      <c r="L32" s="81"/>
      <c r="M32" s="85"/>
    </row>
    <row r="33" spans="1:14" s="88" customFormat="1" ht="15.75">
      <c r="A33" s="91"/>
      <c r="B33" s="92"/>
      <c r="C33" s="91" t="s">
        <v>36</v>
      </c>
      <c r="D33" s="92" t="s">
        <v>0</v>
      </c>
      <c r="E33" s="93">
        <v>4.2</v>
      </c>
      <c r="F33" s="94">
        <f>F25*E33</f>
        <v>4.2</v>
      </c>
      <c r="G33" s="149"/>
      <c r="H33" s="150"/>
      <c r="I33" s="95"/>
      <c r="J33" s="96"/>
      <c r="K33" s="151"/>
      <c r="L33" s="150"/>
      <c r="M33" s="95"/>
    </row>
    <row r="34" spans="1:14" s="41" customFormat="1" ht="15.75">
      <c r="A34" s="40">
        <v>5</v>
      </c>
      <c r="B34" s="41" t="s">
        <v>52</v>
      </c>
      <c r="C34" s="40" t="s">
        <v>56</v>
      </c>
      <c r="D34" s="41" t="s">
        <v>45</v>
      </c>
      <c r="E34" s="61"/>
      <c r="F34" s="146">
        <v>3</v>
      </c>
      <c r="G34" s="42"/>
      <c r="H34" s="147"/>
      <c r="I34" s="42"/>
      <c r="K34" s="89"/>
      <c r="L34" s="90"/>
      <c r="M34" s="42"/>
    </row>
    <row r="35" spans="1:14" s="62" customFormat="1" ht="15.75">
      <c r="A35" s="38"/>
      <c r="B35" s="38"/>
      <c r="C35" s="38" t="s">
        <v>44</v>
      </c>
      <c r="D35" s="38" t="s">
        <v>32</v>
      </c>
      <c r="E35" s="85">
        <v>5.59</v>
      </c>
      <c r="F35" s="80">
        <f>F34*E35</f>
        <v>16.77</v>
      </c>
      <c r="G35" s="85"/>
      <c r="H35" s="83"/>
      <c r="I35" s="84"/>
      <c r="J35" s="81"/>
      <c r="K35" s="84"/>
      <c r="L35" s="81"/>
      <c r="M35" s="85"/>
    </row>
    <row r="36" spans="1:14" s="62" customFormat="1" ht="15.75">
      <c r="A36" s="38"/>
      <c r="B36" s="152" t="s">
        <v>67</v>
      </c>
      <c r="C36" s="38" t="s">
        <v>54</v>
      </c>
      <c r="D36" s="62" t="s">
        <v>53</v>
      </c>
      <c r="E36" s="63">
        <v>0.74399999999999999</v>
      </c>
      <c r="F36" s="80">
        <f>F34*E36</f>
        <v>2.2320000000000002</v>
      </c>
      <c r="G36" s="65"/>
      <c r="H36" s="81"/>
      <c r="I36" s="85"/>
      <c r="J36" s="83"/>
      <c r="K36" s="84"/>
      <c r="L36" s="83"/>
      <c r="M36" s="85"/>
    </row>
    <row r="37" spans="1:14" s="88" customFormat="1" ht="31.5">
      <c r="A37" s="38"/>
      <c r="B37" s="62"/>
      <c r="C37" s="40" t="s">
        <v>168</v>
      </c>
      <c r="D37" s="62" t="s">
        <v>45</v>
      </c>
      <c r="E37" s="148" t="s">
        <v>40</v>
      </c>
      <c r="F37" s="80">
        <f>2*F34</f>
        <v>6</v>
      </c>
      <c r="G37" s="65"/>
      <c r="H37" s="81"/>
      <c r="I37" s="85"/>
      <c r="J37" s="83"/>
      <c r="K37" s="84"/>
      <c r="L37" s="81"/>
      <c r="M37" s="85"/>
    </row>
    <row r="38" spans="1:14" s="88" customFormat="1" ht="15.75">
      <c r="A38" s="38"/>
      <c r="B38" s="62"/>
      <c r="C38" s="40" t="s">
        <v>70</v>
      </c>
      <c r="D38" s="62" t="s">
        <v>45</v>
      </c>
      <c r="E38" s="148" t="s">
        <v>40</v>
      </c>
      <c r="F38" s="80">
        <f>F37</f>
        <v>6</v>
      </c>
      <c r="G38" s="65"/>
      <c r="H38" s="81"/>
      <c r="I38" s="85"/>
      <c r="J38" s="83"/>
      <c r="K38" s="84"/>
      <c r="L38" s="81"/>
      <c r="M38" s="85"/>
    </row>
    <row r="39" spans="1:14" s="88" customFormat="1" ht="15.75">
      <c r="A39" s="38"/>
      <c r="B39" s="62"/>
      <c r="C39" s="38" t="s">
        <v>55</v>
      </c>
      <c r="D39" s="62" t="s">
        <v>42</v>
      </c>
      <c r="E39" s="85">
        <v>1.58</v>
      </c>
      <c r="F39" s="80">
        <f>F34*E39</f>
        <v>4.74</v>
      </c>
      <c r="G39" s="65"/>
      <c r="H39" s="81"/>
      <c r="I39" s="85"/>
      <c r="J39" s="83"/>
      <c r="K39" s="84"/>
      <c r="L39" s="81"/>
      <c r="M39" s="85"/>
    </row>
    <row r="40" spans="1:14" s="88" customFormat="1" ht="15.75">
      <c r="A40" s="38"/>
      <c r="B40" s="62"/>
      <c r="C40" s="38" t="s">
        <v>169</v>
      </c>
      <c r="D40" s="62" t="s">
        <v>45</v>
      </c>
      <c r="E40" s="86" t="s">
        <v>40</v>
      </c>
      <c r="F40" s="80">
        <f>4*F34</f>
        <v>12</v>
      </c>
      <c r="G40" s="65"/>
      <c r="H40" s="81"/>
      <c r="I40" s="85"/>
      <c r="J40" s="83"/>
      <c r="K40" s="84"/>
      <c r="L40" s="81"/>
      <c r="M40" s="85"/>
    </row>
    <row r="41" spans="1:14" s="88" customFormat="1" ht="67.5">
      <c r="A41" s="38"/>
      <c r="B41" s="62"/>
      <c r="C41" s="161" t="s">
        <v>81</v>
      </c>
      <c r="D41" s="62" t="s">
        <v>45</v>
      </c>
      <c r="E41" s="86" t="s">
        <v>40</v>
      </c>
      <c r="F41" s="80">
        <v>1</v>
      </c>
      <c r="G41" s="65"/>
      <c r="H41" s="81"/>
      <c r="I41" s="85"/>
      <c r="J41" s="83"/>
      <c r="K41" s="84"/>
      <c r="L41" s="81"/>
      <c r="M41" s="85"/>
    </row>
    <row r="42" spans="1:14" s="88" customFormat="1" ht="67.5">
      <c r="A42" s="38"/>
      <c r="B42" s="62"/>
      <c r="C42" s="161" t="s">
        <v>66</v>
      </c>
      <c r="D42" s="62" t="s">
        <v>45</v>
      </c>
      <c r="E42" s="86" t="s">
        <v>40</v>
      </c>
      <c r="F42" s="80">
        <v>2</v>
      </c>
      <c r="G42" s="65"/>
      <c r="H42" s="81"/>
      <c r="I42" s="85"/>
      <c r="J42" s="83"/>
      <c r="K42" s="84"/>
      <c r="L42" s="81"/>
      <c r="M42" s="85"/>
    </row>
    <row r="43" spans="1:14" s="88" customFormat="1" ht="15.75">
      <c r="A43" s="91"/>
      <c r="B43" s="92"/>
      <c r="C43" s="91" t="s">
        <v>36</v>
      </c>
      <c r="D43" s="92" t="s">
        <v>0</v>
      </c>
      <c r="E43" s="93">
        <v>1.91</v>
      </c>
      <c r="F43" s="94">
        <f>F34*E43</f>
        <v>5.7299999999999995</v>
      </c>
      <c r="G43" s="149"/>
      <c r="H43" s="150"/>
      <c r="I43" s="95"/>
      <c r="J43" s="96"/>
      <c r="K43" s="151"/>
      <c r="L43" s="150"/>
      <c r="M43" s="95"/>
    </row>
    <row r="44" spans="1:14" s="53" customFormat="1" ht="15.75">
      <c r="A44" s="54">
        <v>6</v>
      </c>
      <c r="B44" s="55" t="s">
        <v>33</v>
      </c>
      <c r="C44" s="54" t="s">
        <v>50</v>
      </c>
      <c r="D44" s="55" t="s">
        <v>30</v>
      </c>
      <c r="E44" s="56"/>
      <c r="F44" s="57">
        <f>F10</f>
        <v>7.56</v>
      </c>
      <c r="G44" s="54"/>
      <c r="H44" s="58"/>
      <c r="I44" s="54"/>
      <c r="J44" s="58"/>
      <c r="K44" s="54"/>
      <c r="L44" s="58"/>
      <c r="M44" s="54"/>
    </row>
    <row r="45" spans="1:14" s="53" customFormat="1" ht="15.75">
      <c r="A45" s="46"/>
      <c r="B45" s="46"/>
      <c r="C45" s="46" t="s">
        <v>31</v>
      </c>
      <c r="D45" s="46" t="s">
        <v>32</v>
      </c>
      <c r="E45" s="59">
        <v>1.21</v>
      </c>
      <c r="F45" s="60">
        <f>F44*E45</f>
        <v>9.1475999999999988</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2"/>
  <sheetViews>
    <sheetView zoomScaleNormal="100" zoomScaleSheetLayoutView="130" workbookViewId="0">
      <selection activeCell="B10" sqref="B10:F36"/>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126</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0.84*6</f>
        <v>5.04</v>
      </c>
      <c r="G10" s="40"/>
      <c r="H10" s="41"/>
      <c r="I10" s="40"/>
      <c r="J10" s="41"/>
      <c r="K10" s="44"/>
      <c r="L10" s="41"/>
      <c r="M10" s="40"/>
    </row>
    <row r="11" spans="1:22" s="53" customFormat="1" ht="15.75">
      <c r="A11" s="46"/>
      <c r="B11" s="46"/>
      <c r="C11" s="46" t="s">
        <v>31</v>
      </c>
      <c r="D11" s="46" t="s">
        <v>32</v>
      </c>
      <c r="E11" s="47">
        <v>3.88</v>
      </c>
      <c r="F11" s="48">
        <f>F10*E11</f>
        <v>19.555199999999999</v>
      </c>
      <c r="G11" s="47"/>
      <c r="H11" s="48"/>
      <c r="I11" s="76"/>
      <c r="J11" s="75"/>
      <c r="K11" s="76"/>
      <c r="L11" s="75"/>
      <c r="M11" s="47"/>
    </row>
    <row r="12" spans="1:22" s="67" customFormat="1" ht="31.5">
      <c r="A12" s="38">
        <v>2</v>
      </c>
      <c r="B12" s="38" t="s">
        <v>34</v>
      </c>
      <c r="C12" s="40" t="s">
        <v>51</v>
      </c>
      <c r="D12" s="62" t="s">
        <v>30</v>
      </c>
      <c r="E12" s="63"/>
      <c r="F12" s="64">
        <f>0.7*0.1*6</f>
        <v>0.41999999999999993</v>
      </c>
      <c r="G12" s="65"/>
      <c r="H12" s="66"/>
      <c r="I12" s="65"/>
      <c r="J12" s="66"/>
      <c r="K12" s="65"/>
      <c r="L12" s="66"/>
      <c r="M12" s="65"/>
    </row>
    <row r="13" spans="1:22" s="53" customFormat="1" ht="15.75">
      <c r="A13" s="54"/>
      <c r="B13" s="68"/>
      <c r="C13" s="54" t="s">
        <v>31</v>
      </c>
      <c r="D13" s="54" t="s">
        <v>32</v>
      </c>
      <c r="E13" s="56">
        <v>0.89</v>
      </c>
      <c r="F13" s="69">
        <f>F12*E13</f>
        <v>0.37379999999999997</v>
      </c>
      <c r="G13" s="70"/>
      <c r="H13" s="57"/>
      <c r="I13" s="71"/>
      <c r="J13" s="72"/>
      <c r="K13" s="71"/>
      <c r="L13" s="72"/>
      <c r="M13" s="70"/>
    </row>
    <row r="14" spans="1:22" s="53" customFormat="1" ht="15.75">
      <c r="A14" s="54"/>
      <c r="B14" s="55"/>
      <c r="C14" s="54" t="s">
        <v>35</v>
      </c>
      <c r="D14" s="55" t="s">
        <v>0</v>
      </c>
      <c r="E14" s="56">
        <v>0.37</v>
      </c>
      <c r="F14" s="69">
        <f>F12*E14</f>
        <v>0.15539999999999998</v>
      </c>
      <c r="G14" s="73"/>
      <c r="H14" s="72"/>
      <c r="I14" s="71"/>
      <c r="J14" s="72"/>
      <c r="K14" s="70"/>
      <c r="L14" s="57"/>
      <c r="M14" s="70"/>
    </row>
    <row r="15" spans="1:22" s="53" customFormat="1" ht="27.75">
      <c r="A15" s="54"/>
      <c r="B15" s="185" t="s">
        <v>167</v>
      </c>
      <c r="C15" s="54" t="s">
        <v>63</v>
      </c>
      <c r="D15" s="55" t="s">
        <v>30</v>
      </c>
      <c r="E15" s="56">
        <v>1.1499999999999999</v>
      </c>
      <c r="F15" s="69">
        <f>F12*E15</f>
        <v>0.48299999999999987</v>
      </c>
      <c r="G15" s="73"/>
      <c r="H15" s="72"/>
      <c r="I15" s="71"/>
      <c r="J15" s="57"/>
      <c r="K15" s="71"/>
      <c r="L15" s="72"/>
      <c r="M15" s="70"/>
    </row>
    <row r="16" spans="1:22" s="53" customFormat="1" ht="15.75">
      <c r="A16" s="46"/>
      <c r="B16" s="50"/>
      <c r="C16" s="46" t="s">
        <v>36</v>
      </c>
      <c r="D16" s="50" t="s">
        <v>0</v>
      </c>
      <c r="E16" s="59">
        <v>0.02</v>
      </c>
      <c r="F16" s="60">
        <f>F12*E16</f>
        <v>8.3999999999999995E-3</v>
      </c>
      <c r="G16" s="51"/>
      <c r="H16" s="75"/>
      <c r="I16" s="47"/>
      <c r="J16" s="48"/>
      <c r="K16" s="76"/>
      <c r="L16" s="75"/>
      <c r="M16" s="47"/>
    </row>
    <row r="17" spans="1:13" s="62" customFormat="1" ht="47.25">
      <c r="A17" s="38">
        <v>3</v>
      </c>
      <c r="B17" s="38" t="s">
        <v>60</v>
      </c>
      <c r="C17" s="40" t="s">
        <v>61</v>
      </c>
      <c r="D17" s="62" t="s">
        <v>30</v>
      </c>
      <c r="E17" s="63"/>
      <c r="F17" s="64">
        <f>0.7*1.1*6</f>
        <v>4.62</v>
      </c>
      <c r="G17" s="65"/>
      <c r="H17" s="66"/>
      <c r="I17" s="65"/>
      <c r="J17" s="66"/>
      <c r="K17" s="65"/>
      <c r="L17" s="66"/>
      <c r="M17" s="65"/>
    </row>
    <row r="18" spans="1:13" s="55" customFormat="1" ht="15.75">
      <c r="A18" s="54"/>
      <c r="B18" s="54"/>
      <c r="C18" s="54" t="s">
        <v>31</v>
      </c>
      <c r="D18" s="54" t="s">
        <v>32</v>
      </c>
      <c r="E18" s="56">
        <v>6.66</v>
      </c>
      <c r="F18" s="69">
        <f>F17*E18</f>
        <v>30.769200000000001</v>
      </c>
      <c r="G18" s="70"/>
      <c r="H18" s="57"/>
      <c r="I18" s="71"/>
      <c r="J18" s="72"/>
      <c r="K18" s="71"/>
      <c r="L18" s="72"/>
      <c r="M18" s="70"/>
    </row>
    <row r="19" spans="1:13" s="55" customFormat="1" ht="15.75">
      <c r="A19" s="54"/>
      <c r="C19" s="54" t="s">
        <v>35</v>
      </c>
      <c r="D19" s="55" t="s">
        <v>0</v>
      </c>
      <c r="E19" s="56">
        <v>0.59</v>
      </c>
      <c r="F19" s="77">
        <f>F17*E19</f>
        <v>2.7258</v>
      </c>
      <c r="G19" s="73"/>
      <c r="H19" s="72"/>
      <c r="I19" s="71"/>
      <c r="J19" s="72"/>
      <c r="K19" s="70"/>
      <c r="L19" s="57"/>
      <c r="M19" s="70"/>
    </row>
    <row r="20" spans="1:13" s="55" customFormat="1" ht="15.75">
      <c r="A20" s="54"/>
      <c r="C20" s="54" t="s">
        <v>62</v>
      </c>
      <c r="D20" s="55" t="s">
        <v>30</v>
      </c>
      <c r="E20" s="56">
        <v>1.0149999999999999</v>
      </c>
      <c r="F20" s="69">
        <f>F17*E20</f>
        <v>4.6892999999999994</v>
      </c>
      <c r="G20" s="73"/>
      <c r="H20" s="72"/>
      <c r="I20" s="70"/>
      <c r="J20" s="57"/>
      <c r="K20" s="71"/>
      <c r="L20" s="72"/>
      <c r="M20" s="70"/>
    </row>
    <row r="21" spans="1:13" s="55" customFormat="1" ht="15.75">
      <c r="A21" s="54"/>
      <c r="C21" s="54" t="s">
        <v>37</v>
      </c>
      <c r="D21" s="55" t="s">
        <v>38</v>
      </c>
      <c r="E21" s="56">
        <v>1.6</v>
      </c>
      <c r="F21" s="69">
        <f>F17*E21</f>
        <v>7.3920000000000003</v>
      </c>
      <c r="G21" s="73"/>
      <c r="H21" s="72"/>
      <c r="I21" s="70"/>
      <c r="J21" s="57"/>
      <c r="K21" s="71"/>
      <c r="L21" s="72"/>
      <c r="M21" s="70"/>
    </row>
    <row r="22" spans="1:13" s="55" customFormat="1" ht="15.75">
      <c r="A22" s="54"/>
      <c r="C22" s="54" t="s">
        <v>39</v>
      </c>
      <c r="D22" s="55" t="s">
        <v>30</v>
      </c>
      <c r="E22" s="78">
        <v>1.83E-2</v>
      </c>
      <c r="F22" s="69">
        <f>F17*E22</f>
        <v>8.454600000000001E-2</v>
      </c>
      <c r="G22" s="73"/>
      <c r="H22" s="72"/>
      <c r="I22" s="70"/>
      <c r="J22" s="57"/>
      <c r="K22" s="71"/>
      <c r="L22" s="72"/>
      <c r="M22" s="70"/>
    </row>
    <row r="23" spans="1:13" s="58" customFormat="1" ht="15.75">
      <c r="A23" s="54"/>
      <c r="B23" s="55"/>
      <c r="C23" s="54" t="s">
        <v>41</v>
      </c>
      <c r="D23" s="55" t="s">
        <v>43</v>
      </c>
      <c r="E23" s="79" t="s">
        <v>40</v>
      </c>
      <c r="F23" s="77">
        <f>0.95*F17</f>
        <v>4.3890000000000002</v>
      </c>
      <c r="G23" s="73"/>
      <c r="H23" s="72"/>
      <c r="I23" s="56"/>
      <c r="J23" s="57"/>
      <c r="K23" s="71"/>
      <c r="L23" s="72"/>
      <c r="M23" s="70"/>
    </row>
    <row r="24" spans="1:13" s="58" customFormat="1" ht="15.75">
      <c r="A24" s="46"/>
      <c r="B24" s="50"/>
      <c r="C24" s="46" t="s">
        <v>36</v>
      </c>
      <c r="D24" s="50" t="s">
        <v>0</v>
      </c>
      <c r="E24" s="59">
        <v>0.4</v>
      </c>
      <c r="F24" s="60">
        <f>F17*E24</f>
        <v>1.8480000000000001</v>
      </c>
      <c r="G24" s="51"/>
      <c r="H24" s="75"/>
      <c r="I24" s="47"/>
      <c r="J24" s="48"/>
      <c r="K24" s="76"/>
      <c r="L24" s="75"/>
      <c r="M24" s="47"/>
    </row>
    <row r="25" spans="1:13" s="41" customFormat="1" ht="15.75">
      <c r="A25" s="40">
        <v>4</v>
      </c>
      <c r="B25" s="41" t="s">
        <v>52</v>
      </c>
      <c r="C25" s="40" t="s">
        <v>56</v>
      </c>
      <c r="D25" s="41" t="s">
        <v>45</v>
      </c>
      <c r="E25" s="61"/>
      <c r="F25" s="146">
        <v>3</v>
      </c>
      <c r="G25" s="42"/>
      <c r="H25" s="147"/>
      <c r="I25" s="42"/>
      <c r="K25" s="89"/>
      <c r="L25" s="90"/>
      <c r="M25" s="42"/>
    </row>
    <row r="26" spans="1:13" s="62" customFormat="1" ht="15.75">
      <c r="A26" s="38"/>
      <c r="B26" s="38"/>
      <c r="C26" s="38" t="s">
        <v>44</v>
      </c>
      <c r="D26" s="38" t="s">
        <v>32</v>
      </c>
      <c r="E26" s="85">
        <v>5.59</v>
      </c>
      <c r="F26" s="80">
        <f>F25*E26</f>
        <v>16.77</v>
      </c>
      <c r="G26" s="85"/>
      <c r="H26" s="83"/>
      <c r="I26" s="84"/>
      <c r="J26" s="81"/>
      <c r="K26" s="84"/>
      <c r="L26" s="81"/>
      <c r="M26" s="85"/>
    </row>
    <row r="27" spans="1:13" s="62" customFormat="1" ht="15.75">
      <c r="A27" s="38"/>
      <c r="B27" s="152" t="s">
        <v>67</v>
      </c>
      <c r="C27" s="38" t="s">
        <v>54</v>
      </c>
      <c r="D27" s="62" t="s">
        <v>53</v>
      </c>
      <c r="E27" s="63">
        <v>0.74399999999999999</v>
      </c>
      <c r="F27" s="80">
        <f>F25*E27</f>
        <v>2.2320000000000002</v>
      </c>
      <c r="G27" s="65"/>
      <c r="H27" s="81"/>
      <c r="I27" s="85"/>
      <c r="J27" s="83"/>
      <c r="K27" s="84"/>
      <c r="L27" s="83"/>
      <c r="M27" s="85"/>
    </row>
    <row r="28" spans="1:13" s="88" customFormat="1" ht="31.5">
      <c r="A28" s="38"/>
      <c r="B28" s="62"/>
      <c r="C28" s="40" t="s">
        <v>168</v>
      </c>
      <c r="D28" s="62" t="s">
        <v>45</v>
      </c>
      <c r="E28" s="148" t="s">
        <v>40</v>
      </c>
      <c r="F28" s="80">
        <f>2*F25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1.58</v>
      </c>
      <c r="F30" s="80">
        <f>F25*E30</f>
        <v>4.74</v>
      </c>
      <c r="G30" s="65"/>
      <c r="H30" s="81"/>
      <c r="I30" s="85"/>
      <c r="J30" s="83"/>
      <c r="K30" s="84"/>
      <c r="L30" s="81"/>
      <c r="M30" s="85"/>
    </row>
    <row r="31" spans="1:13" s="88" customFormat="1" ht="15.75">
      <c r="A31" s="38"/>
      <c r="B31" s="62"/>
      <c r="C31" s="38" t="s">
        <v>169</v>
      </c>
      <c r="D31" s="62" t="s">
        <v>45</v>
      </c>
      <c r="E31" s="86" t="s">
        <v>40</v>
      </c>
      <c r="F31" s="80">
        <f>4*F25</f>
        <v>12</v>
      </c>
      <c r="G31" s="65"/>
      <c r="H31" s="81"/>
      <c r="I31" s="85"/>
      <c r="J31" s="83"/>
      <c r="K31" s="84"/>
      <c r="L31" s="81"/>
      <c r="M31" s="85"/>
    </row>
    <row r="32" spans="1:13" s="88" customFormat="1" ht="67.5">
      <c r="A32" s="38"/>
      <c r="B32" s="62"/>
      <c r="C32" s="161" t="s">
        <v>116</v>
      </c>
      <c r="D32" s="62" t="s">
        <v>45</v>
      </c>
      <c r="E32" s="86" t="s">
        <v>40</v>
      </c>
      <c r="F32" s="80">
        <v>2</v>
      </c>
      <c r="G32" s="65"/>
      <c r="H32" s="81"/>
      <c r="I32" s="85"/>
      <c r="J32" s="83"/>
      <c r="K32" s="84"/>
      <c r="L32" s="81"/>
      <c r="M32" s="85"/>
    </row>
    <row r="33" spans="1:14" s="88" customFormat="1" ht="67.5">
      <c r="A33" s="38"/>
      <c r="B33" s="62"/>
      <c r="C33" s="161" t="s">
        <v>81</v>
      </c>
      <c r="D33" s="62" t="s">
        <v>45</v>
      </c>
      <c r="E33" s="86" t="s">
        <v>40</v>
      </c>
      <c r="F33" s="80">
        <v>1</v>
      </c>
      <c r="G33" s="65"/>
      <c r="H33" s="81"/>
      <c r="I33" s="85"/>
      <c r="J33" s="83"/>
      <c r="K33" s="84"/>
      <c r="L33" s="81"/>
      <c r="M33" s="85"/>
    </row>
    <row r="34" spans="1:14" s="88" customFormat="1" ht="15.75">
      <c r="A34" s="91"/>
      <c r="B34" s="92"/>
      <c r="C34" s="91" t="s">
        <v>36</v>
      </c>
      <c r="D34" s="92" t="s">
        <v>0</v>
      </c>
      <c r="E34" s="93">
        <v>1.91</v>
      </c>
      <c r="F34" s="94">
        <f>F25*E34</f>
        <v>5.7299999999999995</v>
      </c>
      <c r="G34" s="149"/>
      <c r="H34" s="150"/>
      <c r="I34" s="95"/>
      <c r="J34" s="96"/>
      <c r="K34" s="151"/>
      <c r="L34" s="150"/>
      <c r="M34" s="95"/>
    </row>
    <row r="35" spans="1:14" s="53" customFormat="1" ht="15.75">
      <c r="A35" s="54">
        <v>5</v>
      </c>
      <c r="B35" s="55" t="s">
        <v>33</v>
      </c>
      <c r="C35" s="54" t="s">
        <v>50</v>
      </c>
      <c r="D35" s="55" t="s">
        <v>30</v>
      </c>
      <c r="E35" s="56"/>
      <c r="F35" s="57">
        <f>F10</f>
        <v>5.04</v>
      </c>
      <c r="G35" s="54"/>
      <c r="H35" s="58"/>
      <c r="I35" s="54"/>
      <c r="J35" s="58"/>
      <c r="K35" s="54"/>
      <c r="L35" s="58"/>
      <c r="M35" s="54"/>
    </row>
    <row r="36" spans="1:14" s="53" customFormat="1" ht="15.75">
      <c r="A36" s="46"/>
      <c r="B36" s="46"/>
      <c r="C36" s="46" t="s">
        <v>31</v>
      </c>
      <c r="D36" s="46" t="s">
        <v>32</v>
      </c>
      <c r="E36" s="59">
        <v>1.21</v>
      </c>
      <c r="F36" s="60">
        <f>F35*E36</f>
        <v>6.0983999999999998</v>
      </c>
      <c r="G36" s="49"/>
      <c r="H36" s="48"/>
      <c r="I36" s="51"/>
      <c r="J36" s="52"/>
      <c r="K36" s="51"/>
      <c r="L36" s="52"/>
      <c r="M36" s="47"/>
    </row>
    <row r="37" spans="1:14" s="108" customFormat="1" ht="15.75">
      <c r="A37" s="97"/>
      <c r="B37" s="98"/>
      <c r="C37" s="99" t="s">
        <v>46</v>
      </c>
      <c r="D37" s="100"/>
      <c r="E37" s="101"/>
      <c r="F37" s="102"/>
      <c r="G37" s="103"/>
      <c r="H37" s="104"/>
      <c r="I37" s="105"/>
      <c r="J37" s="104"/>
      <c r="K37" s="106"/>
      <c r="L37" s="104"/>
      <c r="M37" s="104"/>
      <c r="N37" s="107"/>
    </row>
    <row r="38" spans="1:14" s="114" customFormat="1">
      <c r="A38" s="109"/>
      <c r="B38" s="109"/>
      <c r="C38" s="109" t="s">
        <v>47</v>
      </c>
      <c r="D38" s="110" t="s">
        <v>141</v>
      </c>
      <c r="E38" s="111"/>
      <c r="F38" s="111"/>
      <c r="G38" s="112"/>
      <c r="H38" s="113"/>
      <c r="I38" s="113"/>
      <c r="J38" s="113"/>
      <c r="K38" s="113"/>
      <c r="L38" s="113"/>
      <c r="M38" s="113"/>
    </row>
    <row r="39" spans="1:14" s="114" customFormat="1">
      <c r="A39" s="115"/>
      <c r="B39" s="115"/>
      <c r="C39" s="115" t="s">
        <v>8</v>
      </c>
      <c r="D39" s="115"/>
      <c r="E39" s="115"/>
      <c r="F39" s="115"/>
      <c r="G39" s="115"/>
      <c r="H39" s="113"/>
      <c r="I39" s="113"/>
      <c r="J39" s="113"/>
      <c r="K39" s="113"/>
      <c r="L39" s="113"/>
      <c r="M39" s="113"/>
    </row>
    <row r="40" spans="1:14" s="122" customFormat="1">
      <c r="A40" s="116"/>
      <c r="B40" s="117"/>
      <c r="C40" s="117" t="s">
        <v>48</v>
      </c>
      <c r="D40" s="118" t="s">
        <v>141</v>
      </c>
      <c r="E40" s="119"/>
      <c r="F40" s="119"/>
      <c r="G40" s="120"/>
      <c r="H40" s="120"/>
      <c r="I40" s="120"/>
      <c r="J40" s="120"/>
      <c r="K40" s="120"/>
      <c r="L40" s="120"/>
      <c r="M40" s="120"/>
      <c r="N40" s="121"/>
    </row>
    <row r="41" spans="1:14" s="3" customFormat="1">
      <c r="A41" s="123"/>
      <c r="B41" s="124"/>
      <c r="C41" s="124" t="s">
        <v>8</v>
      </c>
      <c r="D41" s="124"/>
      <c r="E41" s="124"/>
      <c r="F41" s="124"/>
      <c r="G41" s="124"/>
      <c r="H41" s="125"/>
      <c r="I41" s="125"/>
      <c r="J41" s="125"/>
      <c r="K41" s="125"/>
      <c r="L41" s="125"/>
      <c r="M41" s="125"/>
      <c r="N41" s="7"/>
    </row>
    <row r="42" spans="1:14" s="122" customFormat="1">
      <c r="A42" s="116"/>
      <c r="B42" s="117"/>
      <c r="C42" s="117" t="s">
        <v>49</v>
      </c>
      <c r="D42" s="118" t="s">
        <v>141</v>
      </c>
      <c r="E42" s="119"/>
      <c r="F42" s="119"/>
      <c r="G42" s="120"/>
      <c r="H42" s="120"/>
      <c r="I42" s="120"/>
      <c r="J42" s="120"/>
      <c r="K42" s="120"/>
      <c r="L42" s="120"/>
      <c r="M42" s="120"/>
      <c r="N42" s="121"/>
    </row>
    <row r="43" spans="1:14" s="3" customFormat="1">
      <c r="A43" s="123"/>
      <c r="B43" s="124"/>
      <c r="C43" s="124" t="s">
        <v>8</v>
      </c>
      <c r="D43" s="124"/>
      <c r="E43" s="124"/>
      <c r="F43" s="124"/>
      <c r="G43" s="124"/>
      <c r="H43" s="125"/>
      <c r="I43" s="125"/>
      <c r="J43" s="125"/>
      <c r="K43" s="125"/>
      <c r="L43" s="125"/>
      <c r="M43" s="125"/>
      <c r="N43" s="7"/>
    </row>
    <row r="44" spans="1:14" s="3" customFormat="1">
      <c r="A44" s="123"/>
      <c r="B44" s="124"/>
      <c r="C44" s="124" t="s">
        <v>142</v>
      </c>
      <c r="D44" s="155">
        <v>0.03</v>
      </c>
      <c r="E44" s="124"/>
      <c r="F44" s="124"/>
      <c r="G44" s="124"/>
      <c r="H44" s="125"/>
      <c r="I44" s="125"/>
      <c r="J44" s="125"/>
      <c r="K44" s="125"/>
      <c r="L44" s="125"/>
      <c r="M44" s="125"/>
      <c r="N44" s="7"/>
    </row>
    <row r="45" spans="1:14" s="3" customFormat="1">
      <c r="A45" s="123"/>
      <c r="B45" s="124"/>
      <c r="C45" s="124" t="s">
        <v>8</v>
      </c>
      <c r="D45" s="124"/>
      <c r="E45" s="124"/>
      <c r="F45" s="124"/>
      <c r="G45" s="124"/>
      <c r="H45" s="125"/>
      <c r="I45" s="125"/>
      <c r="J45" s="125"/>
      <c r="K45" s="125"/>
      <c r="L45" s="125"/>
      <c r="M45" s="125"/>
      <c r="N45" s="7"/>
    </row>
    <row r="46" spans="1:14" s="3" customFormat="1">
      <c r="A46" s="123"/>
      <c r="B46" s="124"/>
      <c r="C46" s="124" t="s">
        <v>68</v>
      </c>
      <c r="D46" s="155">
        <v>0.18</v>
      </c>
      <c r="E46" s="124"/>
      <c r="F46" s="124"/>
      <c r="G46" s="124"/>
      <c r="H46" s="125"/>
      <c r="I46" s="125"/>
      <c r="J46" s="125"/>
      <c r="K46" s="125"/>
      <c r="L46" s="125"/>
      <c r="M46" s="125"/>
      <c r="N46" s="7"/>
    </row>
    <row r="47" spans="1:14">
      <c r="A47" s="156"/>
      <c r="B47" s="157"/>
      <c r="C47" s="158" t="s">
        <v>14</v>
      </c>
      <c r="D47" s="157"/>
      <c r="E47" s="157"/>
      <c r="F47" s="157"/>
      <c r="G47" s="157"/>
      <c r="H47" s="159"/>
      <c r="I47" s="159"/>
      <c r="J47" s="159"/>
      <c r="K47" s="159"/>
      <c r="L47" s="159"/>
      <c r="M47" s="160"/>
      <c r="N47" s="28"/>
    </row>
    <row r="48" spans="1:14">
      <c r="A48" s="3"/>
      <c r="B48" s="3"/>
      <c r="C48" s="3"/>
      <c r="D48" s="3"/>
      <c r="E48" s="3"/>
      <c r="F48" s="3"/>
      <c r="G48" s="3"/>
      <c r="H48" s="129"/>
      <c r="I48" s="129"/>
      <c r="J48" s="129"/>
      <c r="K48" s="129"/>
      <c r="L48" s="129"/>
      <c r="M48" s="130"/>
    </row>
    <row r="49" spans="1:14">
      <c r="A49" s="3"/>
      <c r="B49" s="3"/>
      <c r="C49" s="3"/>
      <c r="D49" s="3"/>
      <c r="E49" s="3"/>
      <c r="F49" s="3"/>
      <c r="G49" s="3"/>
      <c r="H49" s="3"/>
      <c r="I49" s="3"/>
      <c r="J49" s="3"/>
      <c r="K49" s="3"/>
      <c r="L49" s="3"/>
      <c r="M49" s="3"/>
    </row>
    <row r="50" spans="1:14">
      <c r="A50" s="200"/>
      <c r="B50" s="200"/>
      <c r="C50" s="200"/>
      <c r="D50" s="162"/>
      <c r="E50" s="162"/>
      <c r="F50" s="162"/>
      <c r="G50" s="163"/>
      <c r="H50" s="164"/>
      <c r="I50" s="163"/>
      <c r="J50" s="163"/>
      <c r="K50" s="162"/>
      <c r="L50" s="3"/>
      <c r="M50" s="3"/>
    </row>
    <row r="51" spans="1:14">
      <c r="A51" s="168" t="s">
        <v>137</v>
      </c>
      <c r="B51" s="168"/>
      <c r="C51" s="168"/>
      <c r="D51" s="166"/>
      <c r="E51" s="166"/>
      <c r="F51" s="166"/>
      <c r="G51" s="166"/>
      <c r="H51" s="169" t="s">
        <v>138</v>
      </c>
      <c r="I51" s="166"/>
      <c r="J51" s="166"/>
      <c r="K51" s="166"/>
      <c r="L51" s="7"/>
      <c r="M51" s="7"/>
      <c r="N51" s="28"/>
    </row>
    <row r="52" spans="1:14">
      <c r="A52" s="162"/>
      <c r="B52" s="162"/>
      <c r="C52" s="162"/>
      <c r="D52" s="162"/>
      <c r="E52" s="162"/>
      <c r="F52" s="162"/>
      <c r="G52" s="162"/>
      <c r="H52" s="162"/>
      <c r="I52" s="162"/>
      <c r="J52" s="162"/>
      <c r="K52" s="162"/>
      <c r="L52" s="7"/>
      <c r="M52" s="7"/>
      <c r="N52" s="28"/>
    </row>
    <row r="53" spans="1:14">
      <c r="A53" s="198" t="s">
        <v>139</v>
      </c>
      <c r="B53" s="198"/>
      <c r="C53" s="165"/>
      <c r="D53" s="165"/>
      <c r="E53" s="166"/>
      <c r="F53" s="166"/>
      <c r="G53" s="166"/>
      <c r="H53" s="166"/>
      <c r="I53" s="166"/>
      <c r="J53" s="166"/>
      <c r="K53" s="166"/>
      <c r="L53" s="3"/>
      <c r="M53" s="3"/>
    </row>
    <row r="54" spans="1:14" ht="16.5" customHeight="1">
      <c r="A54" s="167">
        <v>1</v>
      </c>
      <c r="B54" s="199" t="s">
        <v>143</v>
      </c>
      <c r="C54" s="199"/>
      <c r="D54" s="199"/>
      <c r="E54" s="199"/>
      <c r="F54" s="199"/>
      <c r="G54" s="199"/>
      <c r="H54" s="199"/>
      <c r="I54" s="199"/>
      <c r="J54" s="199"/>
      <c r="K54" s="199"/>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206" spans="1:13" s="3" customFormat="1" ht="16.5" customHeight="1">
      <c r="A206" s="4"/>
      <c r="B206" s="4"/>
      <c r="C206" s="4"/>
      <c r="D206" s="4"/>
      <c r="E206" s="4"/>
      <c r="F206" s="4"/>
      <c r="G206" s="4"/>
      <c r="H206" s="4"/>
      <c r="I206" s="4"/>
      <c r="J206" s="4"/>
      <c r="K206" s="4"/>
      <c r="L206" s="4"/>
      <c r="M206" s="4"/>
    </row>
    <row r="207" spans="1:13" s="3" customFormat="1" ht="16.5" customHeight="1">
      <c r="A207" s="4"/>
      <c r="B207" s="4"/>
      <c r="C207" s="4"/>
      <c r="D207" s="4"/>
      <c r="E207" s="4"/>
      <c r="F207" s="4"/>
      <c r="G207" s="4"/>
      <c r="H207" s="4"/>
      <c r="I207" s="4"/>
      <c r="J207" s="4"/>
      <c r="K207" s="4"/>
      <c r="L207" s="4"/>
      <c r="M207" s="4"/>
    </row>
    <row r="208" spans="1:13" s="126"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127"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3"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127"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127"/>
      <c r="B347" s="127"/>
      <c r="C347" s="127"/>
      <c r="D347" s="127"/>
      <c r="E347" s="128"/>
      <c r="F347" s="128"/>
      <c r="G347" s="87"/>
      <c r="H347" s="87"/>
      <c r="I347" s="129"/>
      <c r="J347" s="127"/>
      <c r="K347" s="87"/>
      <c r="L347" s="87"/>
      <c r="M347" s="130"/>
    </row>
    <row r="348" spans="1:13" s="127" customFormat="1">
      <c r="E348" s="128"/>
      <c r="F348" s="128"/>
      <c r="G348" s="87"/>
      <c r="H348" s="87"/>
      <c r="I348" s="129"/>
      <c r="K348" s="87"/>
      <c r="L348" s="87"/>
      <c r="M348" s="131"/>
    </row>
    <row r="349" spans="1:13" s="3" customFormat="1">
      <c r="A349" s="127"/>
      <c r="B349" s="127"/>
      <c r="C349" s="127"/>
      <c r="D349" s="127"/>
      <c r="E349" s="132"/>
      <c r="F349" s="133"/>
      <c r="G349" s="87"/>
      <c r="H349" s="87"/>
      <c r="I349" s="129"/>
      <c r="J349" s="127"/>
      <c r="K349" s="87"/>
      <c r="L349" s="87"/>
      <c r="M349" s="134"/>
    </row>
    <row r="350" spans="1:13" s="3" customFormat="1">
      <c r="A350" s="127"/>
      <c r="B350" s="127"/>
      <c r="C350" s="127"/>
      <c r="D350" s="127"/>
      <c r="E350" s="132"/>
      <c r="F350" s="133"/>
      <c r="G350" s="87"/>
      <c r="H350" s="87"/>
      <c r="I350" s="129"/>
      <c r="J350" s="127"/>
      <c r="K350" s="87"/>
      <c r="L350" s="87"/>
      <c r="M350" s="130"/>
    </row>
    <row r="351" spans="1:13" s="3" customFormat="1">
      <c r="A351" s="127"/>
      <c r="B351" s="127"/>
      <c r="C351" s="127"/>
      <c r="D351" s="127"/>
      <c r="E351" s="128"/>
      <c r="F351" s="128"/>
      <c r="G351" s="87"/>
      <c r="H351" s="87"/>
      <c r="I351" s="129"/>
      <c r="J351" s="127"/>
      <c r="K351" s="87"/>
      <c r="L351" s="87"/>
      <c r="M351" s="130"/>
    </row>
    <row r="352" spans="1:13" s="3" customFormat="1">
      <c r="A352" s="127"/>
      <c r="B352" s="127"/>
      <c r="C352" s="127"/>
      <c r="D352" s="127"/>
      <c r="E352" s="128"/>
      <c r="F352" s="128"/>
      <c r="G352" s="87"/>
      <c r="H352" s="87"/>
      <c r="I352" s="87"/>
      <c r="J352" s="87"/>
      <c r="K352" s="87"/>
      <c r="L352" s="87"/>
      <c r="M352" s="87"/>
    </row>
    <row r="353" spans="1:13" s="3" customFormat="1">
      <c r="A353" s="127"/>
      <c r="B353" s="127"/>
      <c r="C353" s="135"/>
      <c r="D353" s="127"/>
      <c r="E353" s="128"/>
      <c r="F353" s="128"/>
      <c r="G353" s="87"/>
      <c r="H353" s="87"/>
      <c r="I353" s="87"/>
      <c r="J353" s="87"/>
      <c r="K353" s="87"/>
      <c r="L353" s="87"/>
      <c r="M353" s="87"/>
    </row>
    <row r="354" spans="1:13" s="127" customFormat="1" ht="15.75">
      <c r="E354" s="128"/>
      <c r="F354" s="128"/>
      <c r="G354" s="130"/>
      <c r="I354" s="87"/>
      <c r="J354" s="87"/>
      <c r="K354" s="87"/>
      <c r="L354" s="87"/>
      <c r="M354" s="134"/>
    </row>
    <row r="355" spans="1:13" s="3" customFormat="1">
      <c r="A355" s="127"/>
      <c r="B355" s="127"/>
      <c r="C355" s="127"/>
      <c r="D355" s="127"/>
      <c r="E355" s="128"/>
      <c r="F355" s="128"/>
      <c r="G355" s="87"/>
      <c r="H355" s="87"/>
      <c r="I355" s="87"/>
      <c r="J355" s="87"/>
      <c r="K355" s="130"/>
      <c r="L355" s="127"/>
      <c r="M355" s="130"/>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33"/>
      <c r="F358" s="128"/>
      <c r="G358" s="87"/>
      <c r="H358" s="87"/>
      <c r="I358" s="129"/>
      <c r="J358" s="127"/>
      <c r="K358" s="87"/>
      <c r="L358" s="87"/>
      <c r="M358" s="130"/>
    </row>
    <row r="359" spans="1:13" s="3" customFormat="1">
      <c r="A359" s="127"/>
      <c r="B359" s="127"/>
      <c r="C359" s="127"/>
      <c r="D359" s="127"/>
      <c r="E359" s="133"/>
      <c r="F359" s="128"/>
      <c r="G359" s="87"/>
      <c r="H359" s="87"/>
      <c r="I359" s="129"/>
      <c r="J359" s="127"/>
      <c r="K359" s="87"/>
      <c r="L359" s="87"/>
      <c r="M359" s="134"/>
    </row>
    <row r="360" spans="1:13" s="127" customFormat="1">
      <c r="E360" s="133"/>
      <c r="F360" s="128"/>
      <c r="G360" s="87"/>
      <c r="H360" s="87"/>
      <c r="I360" s="129"/>
      <c r="K360" s="87"/>
      <c r="L360" s="87"/>
      <c r="M360" s="130"/>
    </row>
    <row r="361" spans="1:13" s="3" customFormat="1">
      <c r="A361" s="127"/>
      <c r="B361" s="136"/>
      <c r="C361" s="127"/>
      <c r="D361" s="127"/>
      <c r="E361" s="128"/>
      <c r="F361" s="128"/>
      <c r="G361" s="87"/>
      <c r="H361" s="87"/>
      <c r="I361" s="129"/>
      <c r="J361" s="127"/>
      <c r="K361" s="87"/>
      <c r="L361" s="87"/>
      <c r="M361" s="131"/>
    </row>
    <row r="362" spans="1:13" s="3" customFormat="1">
      <c r="A362" s="127"/>
      <c r="B362" s="127"/>
      <c r="C362" s="127"/>
      <c r="D362" s="127"/>
      <c r="E362" s="132"/>
      <c r="F362" s="133"/>
      <c r="G362" s="87"/>
      <c r="H362" s="87"/>
      <c r="I362" s="129"/>
      <c r="J362" s="127"/>
      <c r="K362" s="87"/>
      <c r="L362" s="87"/>
      <c r="M362" s="134"/>
    </row>
    <row r="363" spans="1:13" s="3" customFormat="1">
      <c r="A363" s="127"/>
      <c r="B363" s="127"/>
      <c r="C363" s="127"/>
      <c r="D363" s="127"/>
      <c r="E363" s="132"/>
      <c r="F363" s="133"/>
      <c r="G363" s="87"/>
      <c r="H363" s="87"/>
      <c r="I363" s="129"/>
      <c r="J363" s="127"/>
      <c r="K363" s="87"/>
      <c r="L363" s="87"/>
      <c r="M363" s="130"/>
    </row>
    <row r="364" spans="1:13" s="3" customFormat="1">
      <c r="A364" s="127"/>
      <c r="B364" s="127"/>
      <c r="C364" s="127"/>
      <c r="D364" s="127"/>
      <c r="E364" s="128"/>
      <c r="F364" s="128"/>
      <c r="G364" s="87"/>
      <c r="H364" s="87"/>
      <c r="I364" s="129"/>
      <c r="J364" s="127"/>
      <c r="K364" s="87"/>
      <c r="L364" s="87"/>
      <c r="M364" s="130"/>
    </row>
    <row r="365" spans="1:13" s="3" customFormat="1">
      <c r="A365" s="127"/>
      <c r="B365" s="127"/>
      <c r="C365" s="127"/>
      <c r="D365" s="127"/>
      <c r="E365" s="127"/>
      <c r="F365" s="127"/>
      <c r="G365" s="87"/>
      <c r="H365" s="87"/>
      <c r="I365" s="87"/>
      <c r="J365" s="87"/>
      <c r="K365" s="87"/>
      <c r="L365" s="87"/>
      <c r="M365" s="87"/>
    </row>
    <row r="366" spans="1:13" s="127" customFormat="1" ht="15.75">
      <c r="C366" s="135"/>
      <c r="D366" s="137"/>
      <c r="E366" s="128"/>
      <c r="F366" s="128"/>
      <c r="G366" s="87"/>
      <c r="H366" s="87"/>
      <c r="I366" s="87"/>
      <c r="J366" s="87"/>
      <c r="K366" s="87"/>
      <c r="L366" s="87"/>
      <c r="M366" s="87"/>
    </row>
    <row r="367" spans="1:13" s="3" customFormat="1">
      <c r="A367" s="127"/>
      <c r="B367" s="127"/>
      <c r="C367" s="127"/>
      <c r="D367" s="127"/>
      <c r="E367" s="128"/>
      <c r="F367" s="128"/>
      <c r="G367" s="130"/>
      <c r="H367" s="127"/>
      <c r="I367" s="87"/>
      <c r="J367" s="87"/>
      <c r="K367" s="87"/>
      <c r="L367" s="87"/>
      <c r="M367" s="134"/>
    </row>
    <row r="368" spans="1:13" s="3" customFormat="1">
      <c r="A368" s="127"/>
      <c r="B368" s="127"/>
      <c r="C368" s="127"/>
      <c r="D368" s="127"/>
      <c r="E368" s="128"/>
      <c r="F368" s="128"/>
      <c r="G368" s="87"/>
      <c r="H368" s="87"/>
      <c r="I368" s="87"/>
      <c r="J368" s="87"/>
      <c r="K368" s="130"/>
      <c r="L368" s="127"/>
      <c r="M368" s="130"/>
    </row>
    <row r="369" spans="1:13" s="3" customFormat="1">
      <c r="A369" s="127"/>
      <c r="B369" s="127"/>
      <c r="C369" s="127"/>
      <c r="D369" s="127"/>
      <c r="E369" s="128"/>
      <c r="F369" s="128"/>
      <c r="G369" s="130"/>
      <c r="H369" s="131"/>
      <c r="I369" s="129"/>
      <c r="J369" s="127"/>
      <c r="K369" s="87"/>
      <c r="L369" s="87"/>
      <c r="M369" s="131"/>
    </row>
    <row r="370" spans="1:13" s="3" customFormat="1">
      <c r="A370" s="138"/>
      <c r="B370" s="138"/>
      <c r="C370" s="138"/>
      <c r="D370" s="138"/>
      <c r="E370" s="138"/>
      <c r="F370" s="138"/>
      <c r="G370" s="138"/>
      <c r="H370" s="138"/>
      <c r="I370" s="138"/>
      <c r="J370" s="138"/>
      <c r="K370" s="138"/>
      <c r="L370" s="138"/>
      <c r="M370" s="138"/>
    </row>
    <row r="371" spans="1:13" s="3" customFormat="1">
      <c r="A371" s="127"/>
      <c r="B371" s="127"/>
      <c r="C371" s="127"/>
      <c r="D371" s="127"/>
      <c r="E371" s="128"/>
      <c r="F371" s="128"/>
      <c r="G371" s="130"/>
      <c r="H371" s="131"/>
      <c r="I371" s="129"/>
      <c r="J371" s="127"/>
      <c r="K371" s="87"/>
      <c r="L371" s="87"/>
      <c r="M371" s="131"/>
    </row>
    <row r="372" spans="1:13" s="127" customFormat="1">
      <c r="E372" s="128"/>
      <c r="F372" s="128"/>
      <c r="G372" s="130"/>
      <c r="H372" s="131"/>
      <c r="I372" s="129"/>
      <c r="K372" s="87"/>
      <c r="L372" s="87"/>
      <c r="M372" s="130"/>
    </row>
    <row r="373" spans="1:13" s="127" customFormat="1">
      <c r="E373" s="128"/>
      <c r="F373" s="128"/>
      <c r="G373" s="130"/>
      <c r="I373" s="129"/>
      <c r="K373" s="87"/>
      <c r="L373" s="87"/>
      <c r="M373" s="134"/>
    </row>
    <row r="374" spans="1:13" s="127" customFormat="1" ht="15.75">
      <c r="C374" s="135"/>
      <c r="D374" s="137"/>
      <c r="E374" s="128"/>
      <c r="F374" s="128"/>
      <c r="G374" s="87"/>
      <c r="H374" s="87"/>
      <c r="I374" s="87"/>
      <c r="J374" s="87"/>
      <c r="K374" s="87"/>
      <c r="L374" s="87"/>
      <c r="M374" s="87"/>
    </row>
    <row r="375" spans="1:13" s="127" customFormat="1" ht="15.75">
      <c r="E375" s="128"/>
      <c r="F375" s="128"/>
      <c r="G375" s="130"/>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0"/>
    </row>
    <row r="380" spans="1:13" s="127" customFormat="1">
      <c r="E380" s="128"/>
      <c r="F380" s="128"/>
      <c r="G380" s="130"/>
      <c r="I380" s="129"/>
      <c r="K380" s="87"/>
      <c r="L380" s="87"/>
      <c r="M380" s="134"/>
    </row>
    <row r="381" spans="1:13" s="3" customFormat="1">
      <c r="A381" s="127"/>
      <c r="B381" s="127"/>
      <c r="C381" s="135"/>
      <c r="D381" s="137"/>
      <c r="E381" s="128"/>
      <c r="F381" s="128"/>
      <c r="G381" s="87"/>
      <c r="H381" s="87"/>
      <c r="I381" s="87"/>
      <c r="J381" s="87"/>
      <c r="K381" s="87"/>
      <c r="L381" s="87"/>
      <c r="M381" s="87"/>
    </row>
    <row r="382" spans="1:13" s="127" customFormat="1" ht="15.75">
      <c r="E382" s="128"/>
      <c r="F382" s="128"/>
      <c r="G382" s="130"/>
      <c r="I382" s="87"/>
      <c r="J382" s="87"/>
      <c r="K382" s="87"/>
      <c r="L382" s="87"/>
      <c r="M382" s="134"/>
    </row>
    <row r="383" spans="1:13" s="3" customFormat="1">
      <c r="A383" s="127"/>
      <c r="B383" s="127"/>
      <c r="C383" s="127"/>
      <c r="D383" s="127"/>
      <c r="E383" s="128"/>
      <c r="F383" s="128"/>
      <c r="G383" s="87"/>
      <c r="H383" s="87"/>
      <c r="I383" s="87"/>
      <c r="J383" s="87"/>
      <c r="K383" s="130"/>
      <c r="L383" s="127"/>
      <c r="M383" s="130"/>
    </row>
    <row r="384" spans="1:13" s="3" customFormat="1">
      <c r="A384" s="127"/>
      <c r="B384" s="127"/>
      <c r="C384" s="127"/>
      <c r="D384" s="127"/>
      <c r="E384" s="128"/>
      <c r="F384" s="128"/>
      <c r="G384" s="130"/>
      <c r="H384" s="131"/>
      <c r="I384" s="129"/>
      <c r="J384" s="127"/>
      <c r="K384" s="87"/>
      <c r="L384" s="87"/>
      <c r="M384" s="131"/>
    </row>
    <row r="385" spans="1:13" s="3" customFormat="1">
      <c r="A385" s="127"/>
      <c r="B385" s="127"/>
      <c r="C385" s="127"/>
      <c r="D385" s="127"/>
      <c r="E385" s="128"/>
      <c r="F385" s="128"/>
      <c r="G385" s="130"/>
      <c r="H385" s="131"/>
      <c r="I385" s="129"/>
      <c r="J385" s="127"/>
      <c r="K385" s="87"/>
      <c r="L385" s="87"/>
      <c r="M385" s="131"/>
    </row>
    <row r="386" spans="1:13" s="127" customFormat="1">
      <c r="E386" s="128"/>
      <c r="F386" s="128"/>
      <c r="G386" s="130"/>
      <c r="H386" s="131"/>
      <c r="I386" s="129"/>
      <c r="K386" s="87"/>
      <c r="L386" s="87"/>
      <c r="M386" s="130"/>
    </row>
    <row r="387" spans="1:13" s="127" customFormat="1">
      <c r="E387" s="128"/>
      <c r="F387" s="128"/>
      <c r="G387" s="130"/>
      <c r="I387" s="129"/>
      <c r="K387" s="87"/>
      <c r="L387" s="87"/>
      <c r="M387" s="134"/>
    </row>
    <row r="388" spans="1:13" s="127" customFormat="1" ht="15.75">
      <c r="E388" s="128"/>
      <c r="F388" s="128"/>
      <c r="G388" s="130"/>
      <c r="H388" s="139"/>
      <c r="I388" s="87"/>
      <c r="J388" s="139"/>
      <c r="K388" s="87"/>
      <c r="L388" s="139"/>
      <c r="M388" s="139"/>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G392" s="87"/>
      <c r="H392" s="87"/>
      <c r="I392" s="87"/>
      <c r="J392" s="87"/>
      <c r="K392" s="87"/>
      <c r="L392" s="87"/>
      <c r="M392" s="87"/>
    </row>
    <row r="393" spans="1:13" s="127" customFormat="1" ht="15.75">
      <c r="E393" s="128"/>
      <c r="F393" s="128"/>
      <c r="G393" s="130"/>
      <c r="I393" s="87"/>
      <c r="J393" s="87"/>
      <c r="K393" s="87"/>
      <c r="L393" s="87"/>
      <c r="M393" s="134"/>
    </row>
    <row r="394" spans="1:13" s="127" customFormat="1" ht="15.75">
      <c r="E394" s="128"/>
      <c r="F394" s="128"/>
      <c r="G394" s="87"/>
      <c r="H394" s="87"/>
      <c r="I394" s="87"/>
      <c r="J394" s="87"/>
      <c r="K394" s="130"/>
      <c r="M394" s="130"/>
    </row>
    <row r="395" spans="1:13" s="127" customFormat="1">
      <c r="F395" s="128"/>
      <c r="G395" s="87"/>
      <c r="H395" s="87"/>
      <c r="I395" s="129"/>
      <c r="K395" s="87"/>
      <c r="L395" s="87"/>
      <c r="M395" s="131"/>
    </row>
    <row r="396" spans="1:13" s="127" customFormat="1">
      <c r="F396" s="128"/>
      <c r="G396" s="87"/>
      <c r="H396" s="87"/>
      <c r="I396" s="129"/>
      <c r="K396" s="87"/>
      <c r="L396" s="87"/>
      <c r="M396" s="131"/>
    </row>
    <row r="397" spans="1:13" s="3" customFormat="1">
      <c r="A397" s="127"/>
      <c r="B397" s="127"/>
      <c r="C397" s="127"/>
      <c r="D397" s="127"/>
      <c r="E397" s="130"/>
      <c r="F397" s="128"/>
      <c r="G397" s="87"/>
      <c r="H397" s="87"/>
      <c r="I397" s="140"/>
      <c r="J397" s="127"/>
      <c r="K397" s="87"/>
      <c r="L397" s="87"/>
      <c r="M397" s="130"/>
    </row>
    <row r="398" spans="1:13" s="3" customFormat="1">
      <c r="A398" s="127"/>
      <c r="B398" s="127"/>
      <c r="C398" s="127"/>
      <c r="D398" s="127"/>
      <c r="E398" s="127"/>
      <c r="F398" s="128"/>
      <c r="G398" s="87"/>
      <c r="H398" s="87"/>
      <c r="J398" s="127"/>
      <c r="K398" s="87"/>
      <c r="L398" s="87"/>
      <c r="M398" s="134"/>
    </row>
    <row r="399" spans="1:13" s="3" customFormat="1">
      <c r="A399" s="127"/>
      <c r="B399" s="127"/>
      <c r="C399" s="127"/>
      <c r="D399" s="127"/>
      <c r="E399" s="128"/>
      <c r="F399" s="128"/>
      <c r="G399" s="87"/>
      <c r="H399" s="87"/>
      <c r="I399" s="129"/>
      <c r="J399" s="127"/>
      <c r="K399" s="87"/>
      <c r="L399" s="87"/>
      <c r="M399" s="130"/>
    </row>
    <row r="400" spans="1:13" s="3" customFormat="1">
      <c r="A400" s="127"/>
      <c r="B400" s="127"/>
      <c r="C400" s="127"/>
      <c r="D400" s="127"/>
      <c r="E400" s="128"/>
      <c r="F400" s="128"/>
      <c r="G400" s="87"/>
      <c r="H400" s="87"/>
      <c r="I400" s="129"/>
      <c r="J400" s="127"/>
      <c r="K400" s="87"/>
      <c r="L400" s="87"/>
      <c r="M400" s="131"/>
    </row>
    <row r="401" spans="1:13" s="3" customFormat="1">
      <c r="A401" s="127"/>
      <c r="B401" s="127"/>
      <c r="C401" s="127"/>
      <c r="D401" s="127"/>
      <c r="E401" s="128"/>
      <c r="F401" s="128"/>
      <c r="G401" s="130"/>
      <c r="H401" s="87"/>
      <c r="I401" s="87"/>
      <c r="J401" s="87"/>
      <c r="K401" s="87"/>
      <c r="L401" s="87"/>
      <c r="M401" s="87"/>
    </row>
    <row r="402" spans="1:13" s="3" customFormat="1">
      <c r="A402" s="138"/>
      <c r="B402" s="138"/>
      <c r="C402" s="138"/>
      <c r="D402" s="138"/>
      <c r="E402" s="138"/>
      <c r="F402" s="138"/>
      <c r="G402" s="138"/>
      <c r="H402" s="138"/>
      <c r="I402" s="138"/>
      <c r="J402" s="138"/>
      <c r="K402" s="138"/>
      <c r="L402" s="138"/>
      <c r="M402" s="138"/>
    </row>
    <row r="403" spans="1:13" s="3" customFormat="1">
      <c r="A403" s="127"/>
      <c r="B403" s="136"/>
      <c r="C403" s="135"/>
      <c r="D403" s="127"/>
      <c r="E403" s="128"/>
      <c r="F403" s="141"/>
      <c r="G403" s="142"/>
      <c r="H403" s="142"/>
      <c r="I403" s="129"/>
      <c r="J403" s="127"/>
      <c r="K403" s="87"/>
      <c r="L403" s="87"/>
      <c r="M403" s="130"/>
    </row>
    <row r="404" spans="1:13" s="3" customFormat="1">
      <c r="A404" s="127"/>
      <c r="B404" s="136"/>
      <c r="C404" s="127"/>
      <c r="D404" s="127"/>
      <c r="E404" s="128"/>
      <c r="F404" s="128"/>
      <c r="G404" s="130"/>
      <c r="H404" s="127"/>
      <c r="I404" s="87"/>
      <c r="J404" s="87"/>
      <c r="K404" s="87"/>
      <c r="L404" s="87"/>
      <c r="M404" s="134"/>
    </row>
    <row r="405" spans="1:13" s="3" customFormat="1">
      <c r="A405" s="127"/>
      <c r="B405" s="127"/>
      <c r="C405" s="127"/>
      <c r="D405" s="127"/>
      <c r="E405" s="133"/>
      <c r="F405" s="128"/>
      <c r="G405" s="87"/>
      <c r="H405" s="87"/>
      <c r="I405" s="87"/>
      <c r="J405" s="87"/>
      <c r="K405" s="130"/>
      <c r="L405" s="127"/>
      <c r="M405" s="130"/>
    </row>
    <row r="406" spans="1:13" s="3" customFormat="1">
      <c r="A406" s="127"/>
      <c r="B406" s="127"/>
      <c r="C406" s="127"/>
      <c r="D406" s="127"/>
      <c r="E406" s="127"/>
      <c r="F406" s="128"/>
      <c r="G406" s="87"/>
      <c r="H406" s="87"/>
      <c r="I406" s="129"/>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30"/>
      <c r="F410" s="128"/>
      <c r="G410" s="87"/>
      <c r="H410" s="87"/>
      <c r="I410" s="140"/>
      <c r="J410" s="127"/>
      <c r="K410" s="87"/>
      <c r="L410" s="87"/>
      <c r="M410" s="130"/>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33"/>
      <c r="F412" s="128"/>
      <c r="G412" s="87"/>
      <c r="H412" s="87"/>
      <c r="I412" s="129"/>
      <c r="J412" s="127"/>
      <c r="K412" s="87"/>
      <c r="L412" s="87"/>
      <c r="M412" s="130"/>
    </row>
    <row r="413" spans="1:13" s="3" customFormat="1">
      <c r="A413" s="127"/>
      <c r="B413" s="127"/>
      <c r="C413" s="127"/>
      <c r="D413" s="127"/>
      <c r="E413" s="128"/>
      <c r="F413" s="128"/>
      <c r="G413" s="142"/>
      <c r="H413" s="142"/>
      <c r="I413" s="129"/>
      <c r="J413" s="127"/>
      <c r="K413" s="87"/>
      <c r="L413" s="87"/>
      <c r="M413" s="130"/>
    </row>
    <row r="414" spans="1:13" s="3" customFormat="1">
      <c r="A414" s="127"/>
      <c r="B414" s="127"/>
      <c r="C414" s="135"/>
      <c r="D414" s="127"/>
      <c r="E414" s="128"/>
      <c r="F414" s="133"/>
      <c r="G414" s="130"/>
      <c r="H414" s="87"/>
      <c r="I414" s="87"/>
      <c r="J414" s="87"/>
      <c r="K414" s="87"/>
      <c r="L414" s="87"/>
      <c r="M414" s="87"/>
    </row>
    <row r="415" spans="1:13" s="3" customFormat="1">
      <c r="A415" s="127"/>
      <c r="B415" s="127"/>
      <c r="C415" s="127"/>
      <c r="D415" s="127"/>
      <c r="E415" s="128"/>
      <c r="F415" s="128"/>
      <c r="G415" s="130"/>
      <c r="H415" s="127"/>
      <c r="I415" s="87"/>
      <c r="J415" s="87"/>
      <c r="K415" s="87"/>
      <c r="L415" s="87"/>
      <c r="M415" s="130"/>
    </row>
    <row r="416" spans="1:13" s="3" customFormat="1">
      <c r="A416" s="127"/>
      <c r="B416" s="127"/>
      <c r="C416" s="127"/>
      <c r="D416" s="127"/>
      <c r="E416" s="128"/>
      <c r="F416" s="128"/>
      <c r="G416" s="87"/>
      <c r="H416" s="87"/>
      <c r="I416" s="87"/>
      <c r="J416" s="87"/>
      <c r="K416" s="130"/>
      <c r="L416" s="127"/>
      <c r="M416" s="130"/>
    </row>
    <row r="417" spans="1:13" s="3" customFormat="1">
      <c r="A417" s="127"/>
      <c r="B417" s="127"/>
      <c r="C417" s="127"/>
      <c r="D417" s="127"/>
      <c r="E417" s="132"/>
      <c r="F417" s="133"/>
      <c r="G417" s="87"/>
      <c r="H417" s="87"/>
      <c r="I417" s="130"/>
      <c r="J417" s="127"/>
      <c r="K417" s="87"/>
      <c r="L417" s="87"/>
      <c r="M417" s="130"/>
    </row>
    <row r="418" spans="1:13" s="3" customFormat="1">
      <c r="A418" s="127"/>
      <c r="B418" s="127"/>
      <c r="C418" s="127"/>
      <c r="D418" s="127"/>
      <c r="E418" s="128"/>
      <c r="F418" s="128"/>
      <c r="G418" s="130"/>
      <c r="H418" s="87"/>
      <c r="I418" s="130"/>
      <c r="J418" s="127"/>
      <c r="K418" s="87"/>
      <c r="L418" s="87"/>
      <c r="M418" s="130"/>
    </row>
    <row r="419" spans="1:13" s="3" customFormat="1">
      <c r="A419" s="127"/>
      <c r="B419" s="127"/>
      <c r="C419" s="127"/>
      <c r="D419" s="127"/>
      <c r="E419" s="128"/>
      <c r="F419" s="128"/>
      <c r="G419" s="130"/>
      <c r="H419" s="87"/>
      <c r="I419" s="87"/>
      <c r="J419" s="87"/>
      <c r="K419" s="87"/>
      <c r="L419" s="87"/>
      <c r="M419" s="87"/>
    </row>
    <row r="420" spans="1:13" s="3" customFormat="1">
      <c r="A420" s="127"/>
      <c r="B420" s="137"/>
      <c r="C420" s="135"/>
      <c r="D420" s="127"/>
      <c r="E420" s="128"/>
      <c r="F420" s="128"/>
      <c r="G420" s="130"/>
      <c r="H420" s="127"/>
      <c r="I420" s="87"/>
      <c r="J420" s="127"/>
      <c r="K420" s="87"/>
      <c r="L420" s="127"/>
      <c r="M420" s="131"/>
    </row>
    <row r="421" spans="1:13" s="3" customFormat="1">
      <c r="A421" s="127"/>
      <c r="B421" s="127"/>
      <c r="C421" s="127"/>
      <c r="D421" s="127"/>
      <c r="E421" s="128"/>
      <c r="F421" s="128"/>
      <c r="G421" s="130"/>
      <c r="H421" s="87"/>
      <c r="I421" s="87"/>
      <c r="J421" s="87"/>
      <c r="K421" s="87"/>
      <c r="L421" s="87"/>
      <c r="M421" s="87"/>
    </row>
    <row r="422" spans="1:13" s="3" customFormat="1">
      <c r="A422" s="127"/>
      <c r="B422" s="127"/>
      <c r="C422" s="127"/>
      <c r="D422" s="127"/>
      <c r="E422" s="128"/>
      <c r="F422" s="128"/>
      <c r="G422" s="130"/>
      <c r="H422" s="139"/>
      <c r="I422" s="87"/>
      <c r="J422" s="139"/>
      <c r="K422" s="87"/>
      <c r="L422" s="139"/>
      <c r="M422" s="139"/>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37"/>
      <c r="C426" s="127"/>
      <c r="D426" s="127"/>
      <c r="E426" s="128"/>
      <c r="F426" s="128"/>
      <c r="G426" s="130"/>
      <c r="H426" s="127"/>
      <c r="I426" s="87"/>
      <c r="J426" s="127"/>
      <c r="K426" s="87"/>
      <c r="L426" s="127"/>
      <c r="M426" s="131"/>
    </row>
    <row r="427" spans="1:13" s="3" customFormat="1">
      <c r="A427" s="127"/>
      <c r="B427" s="127"/>
      <c r="C427" s="127"/>
      <c r="D427" s="127"/>
      <c r="E427" s="128"/>
      <c r="F427" s="128"/>
      <c r="G427" s="130"/>
      <c r="H427" s="87"/>
      <c r="I427" s="87"/>
      <c r="J427" s="87"/>
      <c r="K427" s="87"/>
      <c r="L427" s="87"/>
      <c r="M427" s="87"/>
    </row>
    <row r="428" spans="1:13" s="3" customFormat="1">
      <c r="A428" s="127"/>
      <c r="B428" s="137"/>
      <c r="C428" s="127"/>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37"/>
      <c r="C430" s="127"/>
      <c r="D430" s="127"/>
      <c r="E430" s="128"/>
      <c r="F430" s="128"/>
      <c r="G430" s="130"/>
      <c r="H430" s="127"/>
      <c r="I430" s="143"/>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37"/>
      <c r="C432" s="127"/>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38"/>
      <c r="B436" s="138"/>
      <c r="C436" s="138"/>
      <c r="D436" s="138"/>
      <c r="E436" s="138"/>
      <c r="F436" s="138"/>
      <c r="G436" s="138"/>
      <c r="H436" s="138"/>
      <c r="I436" s="138"/>
      <c r="J436" s="138"/>
      <c r="K436" s="138"/>
      <c r="L436" s="138"/>
      <c r="M436" s="138"/>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87"/>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31"/>
      <c r="I449" s="130"/>
      <c r="J449" s="127"/>
      <c r="K449" s="87"/>
      <c r="L449" s="87"/>
      <c r="M449" s="134"/>
    </row>
    <row r="450" spans="1:13" s="3" customFormat="1">
      <c r="A450" s="127"/>
      <c r="B450" s="127"/>
      <c r="C450" s="127"/>
      <c r="D450" s="127"/>
      <c r="E450" s="128"/>
      <c r="F450" s="128"/>
      <c r="G450" s="130"/>
      <c r="H450" s="87"/>
      <c r="I450" s="87"/>
      <c r="J450" s="87"/>
      <c r="K450" s="87"/>
      <c r="L450" s="87"/>
      <c r="M450" s="87"/>
    </row>
    <row r="451" spans="1:13" s="3" customFormat="1">
      <c r="A451" s="127"/>
      <c r="B451" s="137"/>
      <c r="C451" s="135"/>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38"/>
      <c r="B453" s="138"/>
      <c r="C453" s="138"/>
      <c r="D453" s="138"/>
      <c r="E453" s="138"/>
      <c r="F453" s="138"/>
      <c r="G453" s="138"/>
      <c r="H453" s="138"/>
      <c r="I453" s="138"/>
      <c r="J453" s="138"/>
      <c r="K453" s="138"/>
      <c r="L453" s="138"/>
      <c r="M453" s="138"/>
    </row>
    <row r="454" spans="1:13" s="3" customFormat="1">
      <c r="A454" s="127"/>
      <c r="B454" s="137"/>
      <c r="C454" s="135"/>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35"/>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27"/>
      <c r="C458" s="135"/>
      <c r="D458" s="127"/>
      <c r="E458" s="128"/>
      <c r="F458" s="128"/>
      <c r="G458" s="130"/>
      <c r="H458" s="127"/>
      <c r="I458" s="87"/>
      <c r="J458" s="127"/>
      <c r="K458" s="87"/>
      <c r="L458" s="127"/>
      <c r="M458" s="131"/>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27"/>
      <c r="B462" s="12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2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7"/>
      <c r="F470" s="127"/>
      <c r="G470" s="130"/>
      <c r="H470" s="127"/>
      <c r="I470" s="87"/>
      <c r="J470" s="87"/>
      <c r="K470" s="87"/>
      <c r="L470" s="87"/>
      <c r="M470" s="87"/>
    </row>
    <row r="471" spans="1:13" s="3" customFormat="1">
      <c r="A471" s="127"/>
      <c r="B471" s="127"/>
      <c r="C471" s="127"/>
      <c r="D471" s="127"/>
      <c r="E471" s="128"/>
      <c r="F471" s="128"/>
      <c r="G471" s="130"/>
      <c r="H471" s="127"/>
      <c r="I471" s="87"/>
      <c r="J471" s="87"/>
      <c r="K471" s="87"/>
      <c r="L471" s="87"/>
      <c r="M471" s="131"/>
    </row>
    <row r="472" spans="1:13">
      <c r="A472" s="127"/>
      <c r="B472" s="127"/>
      <c r="C472" s="127"/>
      <c r="D472" s="127"/>
      <c r="E472" s="128"/>
      <c r="F472" s="128"/>
      <c r="G472" s="130"/>
      <c r="H472" s="131"/>
      <c r="I472" s="130"/>
      <c r="J472" s="127"/>
      <c r="K472" s="130"/>
      <c r="L472" s="127"/>
      <c r="M472" s="130"/>
    </row>
    <row r="473" spans="1:13">
      <c r="A473" s="127"/>
      <c r="B473" s="127"/>
      <c r="C473" s="127"/>
      <c r="D473" s="127"/>
      <c r="E473" s="130"/>
      <c r="F473" s="128"/>
      <c r="G473" s="130"/>
      <c r="H473" s="131"/>
      <c r="I473" s="129"/>
      <c r="J473" s="127"/>
      <c r="K473" s="87"/>
      <c r="L473" s="87"/>
      <c r="M473" s="131"/>
    </row>
    <row r="474" spans="1:13">
      <c r="A474" s="127"/>
      <c r="B474" s="127"/>
      <c r="C474" s="127"/>
      <c r="D474" s="127"/>
      <c r="E474" s="128"/>
      <c r="F474" s="128"/>
      <c r="G474" s="130"/>
      <c r="H474" s="3"/>
      <c r="I474" s="129"/>
      <c r="J474" s="127"/>
      <c r="K474" s="87"/>
      <c r="L474" s="87"/>
      <c r="M474" s="131"/>
    </row>
    <row r="475" spans="1:13">
      <c r="A475" s="127"/>
      <c r="B475" s="127"/>
      <c r="C475" s="127"/>
      <c r="D475" s="127"/>
      <c r="E475" s="128"/>
      <c r="F475" s="128"/>
      <c r="G475" s="130"/>
      <c r="H475" s="131"/>
      <c r="I475" s="129"/>
      <c r="J475" s="127"/>
      <c r="K475" s="87"/>
      <c r="L475" s="87"/>
      <c r="M475" s="131"/>
    </row>
    <row r="476" spans="1:13">
      <c r="A476" s="127"/>
      <c r="B476" s="127"/>
      <c r="C476" s="127"/>
      <c r="D476" s="127"/>
      <c r="E476" s="128"/>
      <c r="F476" s="128"/>
      <c r="G476" s="130"/>
      <c r="H476" s="87"/>
      <c r="I476" s="87"/>
      <c r="J476" s="87"/>
      <c r="K476" s="87"/>
      <c r="L476" s="87"/>
      <c r="M476" s="87"/>
    </row>
    <row r="477" spans="1:13">
      <c r="A477" s="127"/>
      <c r="B477" s="127"/>
      <c r="C477" s="135"/>
      <c r="D477" s="127"/>
      <c r="E477" s="127"/>
      <c r="F477" s="127"/>
      <c r="G477" s="130"/>
      <c r="H477" s="127"/>
      <c r="I477" s="87"/>
      <c r="J477" s="87"/>
      <c r="K477" s="87"/>
      <c r="L477" s="87"/>
      <c r="M477" s="87"/>
    </row>
    <row r="478" spans="1:13">
      <c r="A478" s="127"/>
      <c r="B478" s="127"/>
      <c r="C478" s="127"/>
      <c r="D478" s="127"/>
      <c r="E478" s="128"/>
      <c r="F478" s="128"/>
      <c r="G478" s="130"/>
      <c r="H478" s="127"/>
      <c r="I478" s="87"/>
      <c r="J478" s="87"/>
      <c r="K478" s="87"/>
      <c r="L478" s="87"/>
      <c r="M478" s="131"/>
    </row>
    <row r="479" spans="1:13">
      <c r="A479" s="127"/>
      <c r="B479" s="127"/>
      <c r="C479" s="127"/>
      <c r="D479" s="127"/>
      <c r="E479" s="133"/>
      <c r="F479" s="128"/>
      <c r="G479" s="130"/>
      <c r="H479" s="131"/>
      <c r="I479" s="130"/>
      <c r="J479" s="127"/>
      <c r="K479" s="130"/>
      <c r="L479" s="127"/>
      <c r="M479" s="130"/>
    </row>
    <row r="480" spans="1:13">
      <c r="A480" s="127"/>
      <c r="B480" s="127"/>
      <c r="C480" s="127"/>
      <c r="D480" s="127"/>
      <c r="E480" s="130"/>
      <c r="F480" s="128"/>
      <c r="G480" s="130"/>
      <c r="H480" s="131"/>
      <c r="I480" s="129"/>
      <c r="J480" s="127"/>
      <c r="K480" s="87"/>
      <c r="L480" s="87"/>
      <c r="M480" s="131"/>
    </row>
    <row r="481" spans="1:13">
      <c r="A481" s="127"/>
      <c r="B481" s="127"/>
      <c r="C481" s="127"/>
      <c r="D481" s="127"/>
      <c r="E481" s="133"/>
      <c r="F481" s="128"/>
      <c r="G481" s="130"/>
      <c r="H481" s="131"/>
      <c r="I481" s="129"/>
      <c r="J481" s="127"/>
      <c r="K481" s="87"/>
      <c r="L481" s="87"/>
      <c r="M481" s="131"/>
    </row>
    <row r="482" spans="1:13">
      <c r="A482" s="127"/>
      <c r="B482" s="127"/>
      <c r="C482" s="127"/>
      <c r="D482" s="127"/>
      <c r="E482" s="128"/>
      <c r="F482" s="128"/>
      <c r="G482" s="130"/>
      <c r="H482" s="87"/>
      <c r="I482" s="87"/>
      <c r="J482" s="87"/>
      <c r="K482" s="87"/>
      <c r="L482" s="87"/>
      <c r="M482" s="87"/>
    </row>
    <row r="483" spans="1:13">
      <c r="A483" s="138"/>
      <c r="B483" s="138"/>
      <c r="C483" s="138"/>
      <c r="D483" s="138"/>
      <c r="E483" s="138"/>
      <c r="F483" s="138"/>
      <c r="G483" s="138"/>
      <c r="H483" s="138"/>
      <c r="I483" s="138"/>
      <c r="J483" s="138"/>
      <c r="K483" s="138"/>
      <c r="L483" s="138"/>
      <c r="M483" s="138"/>
    </row>
    <row r="484" spans="1:13">
      <c r="A484" s="127"/>
      <c r="B484" s="127"/>
      <c r="C484" s="135"/>
      <c r="D484" s="127"/>
      <c r="E484" s="127"/>
      <c r="F484" s="127"/>
      <c r="G484" s="130"/>
      <c r="H484" s="127"/>
      <c r="I484" s="87"/>
      <c r="J484" s="87"/>
      <c r="K484" s="87"/>
      <c r="L484" s="87"/>
      <c r="M484" s="87"/>
    </row>
    <row r="485" spans="1:13">
      <c r="A485" s="127"/>
      <c r="B485" s="127"/>
      <c r="C485" s="127"/>
      <c r="D485" s="127"/>
      <c r="E485" s="128"/>
      <c r="F485" s="128"/>
      <c r="G485" s="130"/>
      <c r="H485" s="127"/>
      <c r="I485" s="87"/>
      <c r="J485" s="87"/>
      <c r="K485" s="87"/>
      <c r="L485" s="87"/>
      <c r="M485" s="131"/>
    </row>
    <row r="486" spans="1:13">
      <c r="A486" s="127"/>
      <c r="B486" s="127"/>
      <c r="C486" s="127"/>
      <c r="D486" s="127"/>
      <c r="E486" s="133"/>
      <c r="F486" s="128"/>
      <c r="G486" s="130"/>
      <c r="H486" s="131"/>
      <c r="I486" s="130"/>
      <c r="J486" s="127"/>
      <c r="K486" s="130"/>
      <c r="L486" s="127"/>
      <c r="M486" s="130"/>
    </row>
    <row r="487" spans="1:13">
      <c r="A487" s="127"/>
      <c r="B487" s="127"/>
      <c r="C487" s="127"/>
      <c r="D487" s="127"/>
      <c r="E487" s="130"/>
      <c r="F487" s="128"/>
      <c r="G487" s="130"/>
      <c r="H487" s="131"/>
      <c r="I487" s="129"/>
      <c r="J487" s="127"/>
      <c r="K487" s="87"/>
      <c r="L487" s="87"/>
      <c r="M487" s="131"/>
    </row>
    <row r="488" spans="1:13">
      <c r="A488" s="127"/>
      <c r="B488" s="127"/>
      <c r="C488" s="127"/>
      <c r="D488" s="127"/>
      <c r="E488" s="133"/>
      <c r="F488" s="128"/>
      <c r="G488" s="130"/>
      <c r="H488" s="131"/>
      <c r="I488" s="129"/>
      <c r="J488" s="127"/>
      <c r="K488" s="87"/>
      <c r="L488" s="87"/>
      <c r="M488" s="131"/>
    </row>
    <row r="489" spans="1:13">
      <c r="A489" s="127"/>
      <c r="B489" s="127"/>
      <c r="C489" s="127"/>
      <c r="D489" s="127"/>
      <c r="E489" s="128"/>
      <c r="F489" s="128"/>
      <c r="G489" s="130"/>
      <c r="H489" s="87"/>
      <c r="I489" s="87"/>
      <c r="J489" s="87"/>
      <c r="K489" s="87"/>
      <c r="L489" s="87"/>
      <c r="M489" s="87"/>
    </row>
    <row r="490" spans="1:13">
      <c r="A490" s="127"/>
      <c r="B490" s="127"/>
      <c r="C490" s="135"/>
      <c r="D490" s="127"/>
      <c r="E490" s="127"/>
      <c r="F490" s="127"/>
      <c r="G490" s="130"/>
      <c r="H490" s="127"/>
      <c r="I490" s="87"/>
      <c r="J490" s="87"/>
      <c r="K490" s="87"/>
      <c r="L490" s="87"/>
      <c r="M490" s="87"/>
    </row>
    <row r="491" spans="1:13">
      <c r="A491" s="127"/>
      <c r="B491" s="127"/>
      <c r="C491" s="127"/>
      <c r="D491" s="127"/>
      <c r="E491" s="128"/>
      <c r="F491" s="128"/>
      <c r="G491" s="130"/>
      <c r="H491" s="127"/>
      <c r="I491" s="87"/>
      <c r="J491" s="87"/>
      <c r="K491" s="87"/>
      <c r="L491" s="87"/>
      <c r="M491" s="131"/>
    </row>
    <row r="492" spans="1:13">
      <c r="A492" s="127"/>
      <c r="B492" s="127"/>
      <c r="C492" s="127"/>
      <c r="D492" s="127"/>
      <c r="E492" s="133"/>
      <c r="F492" s="128"/>
      <c r="G492" s="130"/>
      <c r="H492" s="131"/>
      <c r="I492" s="130"/>
      <c r="J492" s="127"/>
      <c r="K492" s="130"/>
      <c r="L492" s="127"/>
      <c r="M492" s="130"/>
    </row>
    <row r="493" spans="1:13">
      <c r="A493" s="127"/>
      <c r="B493" s="127"/>
      <c r="C493" s="127"/>
      <c r="D493" s="127"/>
      <c r="E493" s="130"/>
      <c r="F493" s="128"/>
      <c r="G493" s="130"/>
      <c r="H493" s="131"/>
      <c r="I493" s="129"/>
      <c r="J493" s="127"/>
      <c r="K493" s="87"/>
      <c r="L493" s="87"/>
      <c r="M493" s="131"/>
    </row>
    <row r="494" spans="1:13">
      <c r="A494" s="127"/>
      <c r="B494" s="127"/>
      <c r="C494" s="127"/>
      <c r="D494" s="127"/>
      <c r="E494" s="133"/>
      <c r="F494" s="128"/>
      <c r="G494" s="130"/>
      <c r="H494" s="131"/>
      <c r="I494" s="129"/>
      <c r="J494" s="127"/>
      <c r="K494" s="87"/>
      <c r="L494" s="87"/>
      <c r="M494" s="131"/>
    </row>
    <row r="495" spans="1:13">
      <c r="A495" s="127"/>
      <c r="B495" s="127"/>
      <c r="C495" s="127"/>
      <c r="D495" s="127"/>
      <c r="E495" s="128"/>
      <c r="F495" s="128"/>
      <c r="G495" s="130"/>
      <c r="H495" s="87"/>
      <c r="I495" s="87"/>
      <c r="J495" s="87"/>
      <c r="K495" s="87"/>
      <c r="L495" s="87"/>
      <c r="M495" s="87"/>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27"/>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38"/>
      <c r="B517" s="138"/>
      <c r="C517" s="138"/>
      <c r="D517" s="138"/>
      <c r="E517" s="138"/>
      <c r="F517" s="138"/>
      <c r="G517" s="138"/>
      <c r="H517" s="138"/>
      <c r="I517" s="138"/>
      <c r="J517" s="138"/>
      <c r="K517" s="138"/>
      <c r="L517" s="138"/>
      <c r="M517" s="138"/>
    </row>
    <row r="518" spans="1:13">
      <c r="A518" s="127"/>
      <c r="B518" s="127"/>
      <c r="C518" s="127"/>
      <c r="D518" s="127"/>
      <c r="E518" s="130"/>
      <c r="F518" s="128"/>
      <c r="G518" s="130"/>
      <c r="H518" s="131"/>
      <c r="I518" s="129"/>
      <c r="J518" s="127"/>
      <c r="K518" s="87"/>
      <c r="L518" s="87"/>
      <c r="M518" s="131"/>
    </row>
    <row r="519" spans="1:13">
      <c r="A519" s="127"/>
      <c r="B519" s="127"/>
      <c r="C519" s="127"/>
      <c r="D519" s="127"/>
      <c r="E519" s="128"/>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35"/>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27"/>
      <c r="B525" s="127"/>
      <c r="C525" s="127"/>
      <c r="D525" s="127"/>
      <c r="E525" s="130"/>
      <c r="F525" s="128"/>
      <c r="G525" s="130"/>
      <c r="H525" s="131"/>
      <c r="I525" s="129"/>
      <c r="J525" s="127"/>
      <c r="K525" s="87"/>
      <c r="L525" s="87"/>
      <c r="M525" s="131"/>
    </row>
    <row r="526" spans="1:13">
      <c r="A526" s="127"/>
      <c r="B526" s="127"/>
      <c r="C526" s="127"/>
      <c r="D526" s="127"/>
      <c r="E526" s="133"/>
      <c r="F526" s="128"/>
      <c r="G526" s="130"/>
      <c r="H526" s="131"/>
      <c r="I526" s="129"/>
      <c r="J526" s="127"/>
      <c r="K526" s="87"/>
      <c r="L526" s="87"/>
      <c r="M526" s="131"/>
    </row>
    <row r="527" spans="1:13">
      <c r="A527" s="127"/>
      <c r="B527" s="127"/>
      <c r="C527" s="127"/>
      <c r="D527" s="127"/>
      <c r="E527" s="128"/>
      <c r="F527" s="128"/>
      <c r="G527" s="130"/>
      <c r="H527" s="87"/>
      <c r="I527" s="87"/>
      <c r="J527" s="87"/>
      <c r="K527" s="87"/>
      <c r="L527" s="87"/>
      <c r="M527" s="87"/>
    </row>
    <row r="528" spans="1:13">
      <c r="A528" s="127"/>
      <c r="B528" s="127"/>
      <c r="C528" s="127"/>
      <c r="D528" s="127"/>
      <c r="E528" s="128"/>
      <c r="F528" s="128"/>
      <c r="G528" s="130"/>
      <c r="H528" s="127"/>
      <c r="I528" s="87"/>
      <c r="J528" s="87"/>
      <c r="K528" s="87"/>
      <c r="L528" s="87"/>
      <c r="M528" s="87"/>
    </row>
    <row r="529" spans="1:13">
      <c r="A529" s="127"/>
      <c r="B529" s="127"/>
      <c r="C529" s="127"/>
      <c r="D529" s="127"/>
      <c r="E529" s="128"/>
      <c r="F529" s="128"/>
      <c r="G529" s="130"/>
      <c r="H529" s="127"/>
      <c r="I529" s="87"/>
      <c r="J529" s="87"/>
      <c r="K529" s="87"/>
      <c r="L529" s="87"/>
      <c r="M529" s="131"/>
    </row>
    <row r="530" spans="1:13">
      <c r="A530" s="127"/>
      <c r="B530" s="127"/>
      <c r="C530" s="127"/>
      <c r="D530" s="127"/>
      <c r="E530" s="128"/>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37"/>
      <c r="C532" s="127"/>
      <c r="D532" s="127"/>
      <c r="E532" s="128"/>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27"/>
      <c r="D534" s="127"/>
      <c r="E534" s="128"/>
      <c r="F534" s="128"/>
      <c r="G534" s="130"/>
      <c r="H534" s="87"/>
      <c r="I534" s="87"/>
      <c r="J534" s="87"/>
      <c r="K534" s="87"/>
      <c r="L534" s="87"/>
      <c r="M534" s="87"/>
    </row>
    <row r="535" spans="1:13">
      <c r="A535" s="127"/>
      <c r="B535" s="137"/>
      <c r="C535" s="135"/>
      <c r="D535" s="127"/>
      <c r="E535" s="128"/>
      <c r="F535" s="128"/>
      <c r="G535" s="144"/>
      <c r="H535" s="127"/>
      <c r="I535" s="87"/>
      <c r="J535" s="127"/>
      <c r="K535" s="87"/>
      <c r="L535" s="12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39"/>
      <c r="I537" s="87"/>
      <c r="J537" s="139"/>
      <c r="K537" s="87"/>
      <c r="L537" s="139"/>
      <c r="M537" s="145"/>
    </row>
    <row r="538" spans="1:13">
      <c r="A538" s="138"/>
      <c r="B538" s="138"/>
      <c r="C538" s="138"/>
      <c r="D538" s="138"/>
      <c r="E538" s="138"/>
      <c r="F538" s="138"/>
      <c r="G538" s="138"/>
      <c r="H538" s="138"/>
      <c r="I538" s="138"/>
      <c r="J538" s="138"/>
      <c r="K538" s="138"/>
      <c r="L538" s="138"/>
      <c r="M538" s="138"/>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sheetData>
  <mergeCells count="4">
    <mergeCell ref="A1:M1"/>
    <mergeCell ref="A50:C50"/>
    <mergeCell ref="A53:B53"/>
    <mergeCell ref="B54:K54"/>
  </mergeCells>
  <pageMargins left="0.5" right="0" top="1.2480314960000001" bottom="0.74803149606299202" header="0.31496062992126" footer="0.31496062992126"/>
  <pageSetup paperSize="9" orientation="landscape" r:id="rId1"/>
  <headerFooter alignWithMargins="0">
    <oddFooter>&amp;C&amp;R&amp;P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2"/>
  <sheetViews>
    <sheetView topLeftCell="A4" zoomScaleNormal="100" zoomScaleSheetLayoutView="130" workbookViewId="0">
      <selection activeCell="B10" sqref="B10:F46"/>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127</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0.84*13</f>
        <v>10.92</v>
      </c>
      <c r="G10" s="40"/>
      <c r="H10" s="41"/>
      <c r="I10" s="40"/>
      <c r="J10" s="41"/>
      <c r="K10" s="44"/>
      <c r="L10" s="41"/>
      <c r="M10" s="40"/>
    </row>
    <row r="11" spans="1:22" s="53" customFormat="1" ht="15.75">
      <c r="A11" s="46"/>
      <c r="B11" s="46"/>
      <c r="C11" s="46" t="s">
        <v>31</v>
      </c>
      <c r="D11" s="46" t="s">
        <v>32</v>
      </c>
      <c r="E11" s="47">
        <v>3.88</v>
      </c>
      <c r="F11" s="48">
        <f>F10*E11</f>
        <v>42.369599999999998</v>
      </c>
      <c r="G11" s="47"/>
      <c r="H11" s="48"/>
      <c r="I11" s="76"/>
      <c r="J11" s="75"/>
      <c r="K11" s="76"/>
      <c r="L11" s="75"/>
      <c r="M11" s="47"/>
    </row>
    <row r="12" spans="1:22" s="67" customFormat="1" ht="31.5">
      <c r="A12" s="38">
        <v>2</v>
      </c>
      <c r="B12" s="38" t="s">
        <v>34</v>
      </c>
      <c r="C12" s="40" t="s">
        <v>51</v>
      </c>
      <c r="D12" s="62" t="s">
        <v>30</v>
      </c>
      <c r="E12" s="63"/>
      <c r="F12" s="64">
        <f>0.7*0.1*13</f>
        <v>0.90999999999999992</v>
      </c>
      <c r="G12" s="65"/>
      <c r="H12" s="66"/>
      <c r="I12" s="65"/>
      <c r="J12" s="66"/>
      <c r="K12" s="65"/>
      <c r="L12" s="66"/>
      <c r="M12" s="65"/>
    </row>
    <row r="13" spans="1:22" s="53" customFormat="1" ht="15.75">
      <c r="A13" s="54"/>
      <c r="B13" s="68"/>
      <c r="C13" s="54" t="s">
        <v>31</v>
      </c>
      <c r="D13" s="54" t="s">
        <v>32</v>
      </c>
      <c r="E13" s="56">
        <v>0.89</v>
      </c>
      <c r="F13" s="69">
        <f>F12*E13</f>
        <v>0.80989999999999995</v>
      </c>
      <c r="G13" s="70"/>
      <c r="H13" s="57"/>
      <c r="I13" s="71"/>
      <c r="J13" s="72"/>
      <c r="K13" s="71"/>
      <c r="L13" s="72"/>
      <c r="M13" s="70"/>
    </row>
    <row r="14" spans="1:22" s="53" customFormat="1" ht="15.75">
      <c r="A14" s="54"/>
      <c r="B14" s="55"/>
      <c r="C14" s="54" t="s">
        <v>35</v>
      </c>
      <c r="D14" s="55" t="s">
        <v>0</v>
      </c>
      <c r="E14" s="56">
        <v>0.37</v>
      </c>
      <c r="F14" s="69">
        <f>F12*E14</f>
        <v>0.33669999999999994</v>
      </c>
      <c r="G14" s="73"/>
      <c r="H14" s="72"/>
      <c r="I14" s="71"/>
      <c r="J14" s="72"/>
      <c r="K14" s="70"/>
      <c r="L14" s="57"/>
      <c r="M14" s="70"/>
    </row>
    <row r="15" spans="1:22" s="53" customFormat="1" ht="27.75">
      <c r="A15" s="54"/>
      <c r="B15" s="185" t="s">
        <v>167</v>
      </c>
      <c r="C15" s="54" t="s">
        <v>63</v>
      </c>
      <c r="D15" s="55" t="s">
        <v>30</v>
      </c>
      <c r="E15" s="56">
        <v>1.1499999999999999</v>
      </c>
      <c r="F15" s="69">
        <f>F12*E15</f>
        <v>1.0464999999999998</v>
      </c>
      <c r="G15" s="73"/>
      <c r="H15" s="72"/>
      <c r="I15" s="71"/>
      <c r="J15" s="57"/>
      <c r="K15" s="71"/>
      <c r="L15" s="72"/>
      <c r="M15" s="70"/>
    </row>
    <row r="16" spans="1:22" s="53" customFormat="1" ht="15.75">
      <c r="A16" s="46"/>
      <c r="B16" s="50"/>
      <c r="C16" s="46" t="s">
        <v>36</v>
      </c>
      <c r="D16" s="50" t="s">
        <v>0</v>
      </c>
      <c r="E16" s="59">
        <v>0.02</v>
      </c>
      <c r="F16" s="60">
        <f>F12*E16</f>
        <v>1.8199999999999997E-2</v>
      </c>
      <c r="G16" s="51"/>
      <c r="H16" s="75"/>
      <c r="I16" s="47"/>
      <c r="J16" s="48"/>
      <c r="K16" s="76"/>
      <c r="L16" s="75"/>
      <c r="M16" s="47"/>
    </row>
    <row r="17" spans="1:13" s="62" customFormat="1" ht="47.25">
      <c r="A17" s="38">
        <v>3</v>
      </c>
      <c r="B17" s="38" t="s">
        <v>60</v>
      </c>
      <c r="C17" s="40" t="s">
        <v>61</v>
      </c>
      <c r="D17" s="62" t="s">
        <v>30</v>
      </c>
      <c r="E17" s="63"/>
      <c r="F17" s="64">
        <f>0.7*1.1*13</f>
        <v>10.01</v>
      </c>
      <c r="G17" s="65"/>
      <c r="H17" s="66"/>
      <c r="I17" s="65"/>
      <c r="J17" s="66"/>
      <c r="K17" s="65"/>
      <c r="L17" s="66"/>
      <c r="M17" s="65"/>
    </row>
    <row r="18" spans="1:13" s="55" customFormat="1" ht="15.75">
      <c r="A18" s="54"/>
      <c r="B18" s="54"/>
      <c r="C18" s="54" t="s">
        <v>31</v>
      </c>
      <c r="D18" s="54" t="s">
        <v>32</v>
      </c>
      <c r="E18" s="56">
        <v>6.66</v>
      </c>
      <c r="F18" s="69">
        <f>F17*E18</f>
        <v>66.666600000000003</v>
      </c>
      <c r="G18" s="70"/>
      <c r="H18" s="57"/>
      <c r="I18" s="71"/>
      <c r="J18" s="72"/>
      <c r="K18" s="71"/>
      <c r="L18" s="72"/>
      <c r="M18" s="70"/>
    </row>
    <row r="19" spans="1:13" s="55" customFormat="1" ht="15.75">
      <c r="A19" s="54"/>
      <c r="C19" s="54" t="s">
        <v>35</v>
      </c>
      <c r="D19" s="55" t="s">
        <v>0</v>
      </c>
      <c r="E19" s="56">
        <v>0.59</v>
      </c>
      <c r="F19" s="77">
        <f>F17*E19</f>
        <v>5.9058999999999999</v>
      </c>
      <c r="G19" s="73"/>
      <c r="H19" s="72"/>
      <c r="I19" s="71"/>
      <c r="J19" s="72"/>
      <c r="K19" s="70"/>
      <c r="L19" s="57"/>
      <c r="M19" s="70"/>
    </row>
    <row r="20" spans="1:13" s="55" customFormat="1" ht="15.75">
      <c r="A20" s="54"/>
      <c r="C20" s="54" t="s">
        <v>62</v>
      </c>
      <c r="D20" s="55" t="s">
        <v>30</v>
      </c>
      <c r="E20" s="56">
        <v>1.0149999999999999</v>
      </c>
      <c r="F20" s="69">
        <f>F17*E20</f>
        <v>10.160149999999998</v>
      </c>
      <c r="G20" s="73"/>
      <c r="H20" s="72"/>
      <c r="I20" s="70"/>
      <c r="J20" s="57"/>
      <c r="K20" s="71"/>
      <c r="L20" s="72"/>
      <c r="M20" s="70"/>
    </row>
    <row r="21" spans="1:13" s="55" customFormat="1" ht="15.75">
      <c r="A21" s="54"/>
      <c r="C21" s="54" t="s">
        <v>37</v>
      </c>
      <c r="D21" s="55" t="s">
        <v>38</v>
      </c>
      <c r="E21" s="56">
        <v>1.6</v>
      </c>
      <c r="F21" s="69">
        <f>F17*E21</f>
        <v>16.016000000000002</v>
      </c>
      <c r="G21" s="73"/>
      <c r="H21" s="72"/>
      <c r="I21" s="70"/>
      <c r="J21" s="57"/>
      <c r="K21" s="71"/>
      <c r="L21" s="72"/>
      <c r="M21" s="70"/>
    </row>
    <row r="22" spans="1:13" s="55" customFormat="1" ht="15.75">
      <c r="A22" s="54"/>
      <c r="C22" s="54" t="s">
        <v>39</v>
      </c>
      <c r="D22" s="55" t="s">
        <v>30</v>
      </c>
      <c r="E22" s="78">
        <v>1.83E-2</v>
      </c>
      <c r="F22" s="69">
        <f>F17*E22</f>
        <v>0.18318300000000001</v>
      </c>
      <c r="G22" s="73"/>
      <c r="H22" s="72"/>
      <c r="I22" s="70"/>
      <c r="J22" s="57"/>
      <c r="K22" s="71"/>
      <c r="L22" s="72"/>
      <c r="M22" s="70"/>
    </row>
    <row r="23" spans="1:13" s="58" customFormat="1" ht="15.75">
      <c r="A23" s="54"/>
      <c r="B23" s="55"/>
      <c r="C23" s="54" t="s">
        <v>41</v>
      </c>
      <c r="D23" s="55" t="s">
        <v>43</v>
      </c>
      <c r="E23" s="79" t="s">
        <v>40</v>
      </c>
      <c r="F23" s="77">
        <f>0.95*F17</f>
        <v>9.5094999999999992</v>
      </c>
      <c r="G23" s="73"/>
      <c r="H23" s="72"/>
      <c r="I23" s="56"/>
      <c r="J23" s="57"/>
      <c r="K23" s="71"/>
      <c r="L23" s="72"/>
      <c r="M23" s="70"/>
    </row>
    <row r="24" spans="1:13" s="58" customFormat="1" ht="15.75">
      <c r="A24" s="46"/>
      <c r="B24" s="50"/>
      <c r="C24" s="46" t="s">
        <v>36</v>
      </c>
      <c r="D24" s="50" t="s">
        <v>0</v>
      </c>
      <c r="E24" s="59">
        <v>0.4</v>
      </c>
      <c r="F24" s="60">
        <f>F17*E24</f>
        <v>4.0040000000000004</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108</v>
      </c>
      <c r="D32" s="62" t="s">
        <v>45</v>
      </c>
      <c r="E32" s="86" t="s">
        <v>40</v>
      </c>
      <c r="F32" s="80">
        <v>2</v>
      </c>
      <c r="G32" s="65"/>
      <c r="H32" s="81"/>
      <c r="I32" s="85"/>
      <c r="J32" s="83"/>
      <c r="K32" s="84"/>
      <c r="L32" s="81"/>
      <c r="M32" s="85"/>
    </row>
    <row r="33" spans="1:14" s="88" customFormat="1" ht="70.5" customHeight="1">
      <c r="A33" s="38"/>
      <c r="B33" s="62"/>
      <c r="C33" s="161" t="s">
        <v>120</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2</v>
      </c>
      <c r="G35" s="42"/>
      <c r="H35" s="147"/>
      <c r="I35" s="42"/>
      <c r="K35" s="89"/>
      <c r="L35" s="90"/>
      <c r="M35" s="42"/>
    </row>
    <row r="36" spans="1:14" s="62" customFormat="1" ht="15.75">
      <c r="A36" s="38"/>
      <c r="B36" s="38"/>
      <c r="C36" s="38" t="s">
        <v>44</v>
      </c>
      <c r="D36" s="38" t="s">
        <v>32</v>
      </c>
      <c r="E36" s="85">
        <v>5.59</v>
      </c>
      <c r="F36" s="80">
        <f>F35*E36</f>
        <v>11.18</v>
      </c>
      <c r="G36" s="85"/>
      <c r="H36" s="83"/>
      <c r="I36" s="84"/>
      <c r="J36" s="81"/>
      <c r="K36" s="84"/>
      <c r="L36" s="81"/>
      <c r="M36" s="85"/>
    </row>
    <row r="37" spans="1:14" s="62" customFormat="1" ht="15.75">
      <c r="A37" s="38"/>
      <c r="B37" s="152" t="s">
        <v>67</v>
      </c>
      <c r="C37" s="38" t="s">
        <v>54</v>
      </c>
      <c r="D37" s="62" t="s">
        <v>53</v>
      </c>
      <c r="E37" s="63">
        <v>0.74399999999999999</v>
      </c>
      <c r="F37" s="80">
        <f>F35*E37</f>
        <v>1.488</v>
      </c>
      <c r="G37" s="65"/>
      <c r="H37" s="81"/>
      <c r="I37" s="85"/>
      <c r="J37" s="83"/>
      <c r="K37" s="84"/>
      <c r="L37" s="83"/>
      <c r="M37" s="85"/>
    </row>
    <row r="38" spans="1:14" s="88" customFormat="1" ht="31.5">
      <c r="A38" s="38"/>
      <c r="B38" s="62"/>
      <c r="C38" s="40" t="s">
        <v>168</v>
      </c>
      <c r="D38" s="62" t="s">
        <v>45</v>
      </c>
      <c r="E38" s="148" t="s">
        <v>40</v>
      </c>
      <c r="F38" s="80">
        <f>2*F35</f>
        <v>4</v>
      </c>
      <c r="G38" s="65"/>
      <c r="H38" s="81"/>
      <c r="I38" s="85"/>
      <c r="J38" s="83"/>
      <c r="K38" s="84"/>
      <c r="L38" s="81"/>
      <c r="M38" s="85"/>
    </row>
    <row r="39" spans="1:14" s="88" customFormat="1" ht="15.75">
      <c r="A39" s="38"/>
      <c r="B39" s="62"/>
      <c r="C39" s="40" t="s">
        <v>70</v>
      </c>
      <c r="D39" s="62" t="s">
        <v>45</v>
      </c>
      <c r="E39" s="148" t="s">
        <v>40</v>
      </c>
      <c r="F39" s="80">
        <f>F38</f>
        <v>4</v>
      </c>
      <c r="G39" s="65"/>
      <c r="H39" s="81"/>
      <c r="I39" s="85"/>
      <c r="J39" s="83"/>
      <c r="K39" s="84"/>
      <c r="L39" s="81"/>
      <c r="M39" s="85"/>
    </row>
    <row r="40" spans="1:14" s="88" customFormat="1" ht="15.75">
      <c r="A40" s="38"/>
      <c r="B40" s="62"/>
      <c r="C40" s="38" t="s">
        <v>55</v>
      </c>
      <c r="D40" s="62" t="s">
        <v>42</v>
      </c>
      <c r="E40" s="85">
        <v>1.58</v>
      </c>
      <c r="F40" s="80">
        <f>F35*E40</f>
        <v>3.16</v>
      </c>
      <c r="G40" s="65"/>
      <c r="H40" s="81"/>
      <c r="I40" s="85"/>
      <c r="J40" s="83"/>
      <c r="K40" s="84"/>
      <c r="L40" s="81"/>
      <c r="M40" s="85"/>
    </row>
    <row r="41" spans="1:14" s="88" customFormat="1" ht="15.75">
      <c r="A41" s="38"/>
      <c r="B41" s="62"/>
      <c r="C41" s="38" t="s">
        <v>169</v>
      </c>
      <c r="D41" s="62" t="s">
        <v>45</v>
      </c>
      <c r="E41" s="86" t="s">
        <v>40</v>
      </c>
      <c r="F41" s="80">
        <f>4*F35</f>
        <v>8</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67.5">
      <c r="A43" s="38"/>
      <c r="B43" s="62"/>
      <c r="C43" s="161" t="s">
        <v>97</v>
      </c>
      <c r="D43" s="62" t="s">
        <v>45</v>
      </c>
      <c r="E43" s="86" t="s">
        <v>40</v>
      </c>
      <c r="F43" s="80">
        <v>1</v>
      </c>
      <c r="G43" s="65"/>
      <c r="H43" s="81"/>
      <c r="I43" s="85"/>
      <c r="J43" s="83"/>
      <c r="K43" s="84"/>
      <c r="L43" s="81"/>
      <c r="M43" s="85"/>
    </row>
    <row r="44" spans="1:14" s="88" customFormat="1" ht="15.75">
      <c r="A44" s="91"/>
      <c r="B44" s="92"/>
      <c r="C44" s="91" t="s">
        <v>36</v>
      </c>
      <c r="D44" s="92" t="s">
        <v>0</v>
      </c>
      <c r="E44" s="93">
        <v>1.91</v>
      </c>
      <c r="F44" s="94">
        <f>F35*E44</f>
        <v>3.82</v>
      </c>
      <c r="G44" s="149"/>
      <c r="H44" s="150"/>
      <c r="I44" s="95"/>
      <c r="J44" s="96"/>
      <c r="K44" s="151"/>
      <c r="L44" s="150"/>
      <c r="M44" s="95"/>
    </row>
    <row r="45" spans="1:14" s="53" customFormat="1" ht="15.75">
      <c r="A45" s="54">
        <v>6</v>
      </c>
      <c r="B45" s="55" t="s">
        <v>33</v>
      </c>
      <c r="C45" s="54" t="s">
        <v>50</v>
      </c>
      <c r="D45" s="55" t="s">
        <v>30</v>
      </c>
      <c r="E45" s="56"/>
      <c r="F45" s="57">
        <f>F10</f>
        <v>10.92</v>
      </c>
      <c r="G45" s="54"/>
      <c r="H45" s="58"/>
      <c r="I45" s="54"/>
      <c r="J45" s="58"/>
      <c r="K45" s="54"/>
      <c r="L45" s="58"/>
      <c r="M45" s="54"/>
    </row>
    <row r="46" spans="1:14" s="53" customFormat="1" ht="15.75">
      <c r="A46" s="46"/>
      <c r="B46" s="46"/>
      <c r="C46" s="46" t="s">
        <v>31</v>
      </c>
      <c r="D46" s="46" t="s">
        <v>32</v>
      </c>
      <c r="E46" s="59">
        <v>1.21</v>
      </c>
      <c r="F46" s="60">
        <f>F45*E46</f>
        <v>13.213199999999999</v>
      </c>
      <c r="G46" s="51"/>
      <c r="H46" s="51"/>
      <c r="I46" s="51"/>
      <c r="J46" s="52"/>
      <c r="K46" s="51"/>
      <c r="L46" s="52"/>
      <c r="M46" s="47"/>
    </row>
    <row r="47" spans="1:14" s="108" customFormat="1" ht="15.75">
      <c r="A47" s="97"/>
      <c r="B47" s="98"/>
      <c r="C47" s="99" t="s">
        <v>46</v>
      </c>
      <c r="D47" s="100"/>
      <c r="E47" s="101"/>
      <c r="F47" s="102"/>
      <c r="G47" s="103"/>
      <c r="H47" s="104"/>
      <c r="I47" s="105"/>
      <c r="J47" s="104"/>
      <c r="K47" s="106"/>
      <c r="L47" s="104"/>
      <c r="M47" s="104"/>
      <c r="N47" s="107"/>
    </row>
    <row r="48" spans="1:14" s="114" customFormat="1">
      <c r="A48" s="109"/>
      <c r="B48" s="109"/>
      <c r="C48" s="109" t="s">
        <v>47</v>
      </c>
      <c r="D48" s="110" t="s">
        <v>141</v>
      </c>
      <c r="E48" s="111"/>
      <c r="F48" s="111"/>
      <c r="G48" s="112"/>
      <c r="H48" s="113"/>
      <c r="I48" s="113"/>
      <c r="J48" s="113"/>
      <c r="K48" s="113"/>
      <c r="L48" s="113"/>
      <c r="M48" s="113"/>
    </row>
    <row r="49" spans="1:14" s="114" customFormat="1">
      <c r="A49" s="115"/>
      <c r="B49" s="115"/>
      <c r="C49" s="115" t="s">
        <v>8</v>
      </c>
      <c r="D49" s="115"/>
      <c r="E49" s="115"/>
      <c r="F49" s="115"/>
      <c r="G49" s="115"/>
      <c r="H49" s="113"/>
      <c r="I49" s="113"/>
      <c r="J49" s="113"/>
      <c r="K49" s="113"/>
      <c r="L49" s="113"/>
      <c r="M49" s="113"/>
    </row>
    <row r="50" spans="1:14" s="122" customFormat="1">
      <c r="A50" s="116"/>
      <c r="B50" s="117"/>
      <c r="C50" s="117" t="s">
        <v>48</v>
      </c>
      <c r="D50" s="118" t="s">
        <v>141</v>
      </c>
      <c r="E50" s="119"/>
      <c r="F50" s="119"/>
      <c r="G50" s="120"/>
      <c r="H50" s="120"/>
      <c r="I50" s="120"/>
      <c r="J50" s="120"/>
      <c r="K50" s="120"/>
      <c r="L50" s="120"/>
      <c r="M50" s="120"/>
      <c r="N50" s="121"/>
    </row>
    <row r="51" spans="1:14" s="3" customFormat="1">
      <c r="A51" s="123"/>
      <c r="B51" s="124"/>
      <c r="C51" s="124" t="s">
        <v>8</v>
      </c>
      <c r="D51" s="124"/>
      <c r="E51" s="124"/>
      <c r="F51" s="124"/>
      <c r="G51" s="124"/>
      <c r="H51" s="125"/>
      <c r="I51" s="125"/>
      <c r="J51" s="125"/>
      <c r="K51" s="125"/>
      <c r="L51" s="125"/>
      <c r="M51" s="125"/>
      <c r="N51" s="7"/>
    </row>
    <row r="52" spans="1:14" s="122" customFormat="1">
      <c r="A52" s="116"/>
      <c r="B52" s="117"/>
      <c r="C52" s="117" t="s">
        <v>49</v>
      </c>
      <c r="D52" s="118" t="s">
        <v>141</v>
      </c>
      <c r="E52" s="119"/>
      <c r="F52" s="119"/>
      <c r="G52" s="120"/>
      <c r="H52" s="120"/>
      <c r="I52" s="120"/>
      <c r="J52" s="120"/>
      <c r="K52" s="120"/>
      <c r="L52" s="120"/>
      <c r="M52" s="120"/>
      <c r="N52" s="121"/>
    </row>
    <row r="53" spans="1:14" s="3" customFormat="1">
      <c r="A53" s="123"/>
      <c r="B53" s="124"/>
      <c r="C53" s="124" t="s">
        <v>8</v>
      </c>
      <c r="D53" s="124"/>
      <c r="E53" s="124"/>
      <c r="F53" s="124"/>
      <c r="G53" s="124"/>
      <c r="H53" s="125"/>
      <c r="I53" s="125"/>
      <c r="J53" s="125"/>
      <c r="K53" s="125"/>
      <c r="L53" s="125"/>
      <c r="M53" s="125"/>
      <c r="N53" s="7"/>
    </row>
    <row r="54" spans="1:14" s="3" customFormat="1">
      <c r="A54" s="123"/>
      <c r="B54" s="124"/>
      <c r="C54" s="124" t="s">
        <v>142</v>
      </c>
      <c r="D54" s="155">
        <v>0.03</v>
      </c>
      <c r="E54" s="124"/>
      <c r="F54" s="124"/>
      <c r="G54" s="124"/>
      <c r="H54" s="125"/>
      <c r="I54" s="125"/>
      <c r="J54" s="125"/>
      <c r="K54" s="125"/>
      <c r="L54" s="125"/>
      <c r="M54" s="125"/>
      <c r="N54" s="7"/>
    </row>
    <row r="55" spans="1:14" s="3" customFormat="1">
      <c r="A55" s="123"/>
      <c r="B55" s="124"/>
      <c r="C55" s="124" t="s">
        <v>8</v>
      </c>
      <c r="D55" s="124"/>
      <c r="E55" s="124"/>
      <c r="F55" s="124"/>
      <c r="G55" s="124"/>
      <c r="H55" s="125"/>
      <c r="I55" s="125"/>
      <c r="J55" s="125"/>
      <c r="K55" s="125"/>
      <c r="L55" s="125"/>
      <c r="M55" s="125"/>
      <c r="N55" s="7"/>
    </row>
    <row r="56" spans="1:14" s="3" customFormat="1">
      <c r="A56" s="123"/>
      <c r="B56" s="124"/>
      <c r="C56" s="124" t="s">
        <v>68</v>
      </c>
      <c r="D56" s="155">
        <v>0.18</v>
      </c>
      <c r="E56" s="124"/>
      <c r="F56" s="124"/>
      <c r="G56" s="124"/>
      <c r="H56" s="125"/>
      <c r="I56" s="125"/>
      <c r="J56" s="125"/>
      <c r="K56" s="125"/>
      <c r="L56" s="125"/>
      <c r="M56" s="125"/>
      <c r="N56" s="7"/>
    </row>
    <row r="57" spans="1:14">
      <c r="A57" s="156"/>
      <c r="B57" s="157"/>
      <c r="C57" s="158" t="s">
        <v>14</v>
      </c>
      <c r="D57" s="157"/>
      <c r="E57" s="157"/>
      <c r="F57" s="157"/>
      <c r="G57" s="157"/>
      <c r="H57" s="159"/>
      <c r="I57" s="159"/>
      <c r="J57" s="159"/>
      <c r="K57" s="159"/>
      <c r="L57" s="159"/>
      <c r="M57" s="160"/>
      <c r="N57" s="28"/>
    </row>
    <row r="58" spans="1:14">
      <c r="A58" s="3"/>
      <c r="B58" s="3"/>
      <c r="C58" s="3"/>
      <c r="D58" s="3"/>
      <c r="E58" s="3"/>
      <c r="F58" s="3"/>
      <c r="G58" s="3"/>
      <c r="H58" s="129"/>
      <c r="I58" s="129"/>
      <c r="J58" s="129"/>
      <c r="K58" s="129"/>
      <c r="L58" s="129"/>
      <c r="M58" s="130"/>
    </row>
    <row r="59" spans="1:14">
      <c r="A59" s="3"/>
      <c r="B59" s="3"/>
      <c r="C59" s="3"/>
      <c r="D59" s="3"/>
      <c r="E59" s="3"/>
      <c r="F59" s="3"/>
      <c r="G59" s="3"/>
      <c r="H59" s="3"/>
      <c r="I59" s="3"/>
      <c r="J59" s="3"/>
      <c r="K59" s="3"/>
      <c r="L59" s="3"/>
      <c r="M59" s="3"/>
    </row>
    <row r="60" spans="1:14">
      <c r="A60" s="200"/>
      <c r="B60" s="200"/>
      <c r="C60" s="200"/>
      <c r="D60" s="162"/>
      <c r="E60" s="162"/>
      <c r="F60" s="162"/>
      <c r="G60" s="163"/>
      <c r="H60" s="164"/>
      <c r="I60" s="163"/>
      <c r="J60" s="163"/>
      <c r="K60" s="162"/>
      <c r="L60" s="3"/>
      <c r="M60" s="3"/>
    </row>
    <row r="61" spans="1:14">
      <c r="A61" s="168" t="s">
        <v>137</v>
      </c>
      <c r="B61" s="168"/>
      <c r="C61" s="168"/>
      <c r="D61" s="166"/>
      <c r="E61" s="166"/>
      <c r="F61" s="166"/>
      <c r="G61" s="166"/>
      <c r="H61" s="169" t="s">
        <v>138</v>
      </c>
      <c r="I61" s="166"/>
      <c r="J61" s="166"/>
      <c r="K61" s="166"/>
      <c r="L61" s="7"/>
      <c r="M61" s="7"/>
      <c r="N61" s="28"/>
    </row>
    <row r="62" spans="1:14">
      <c r="A62" s="162"/>
      <c r="B62" s="162"/>
      <c r="C62" s="162"/>
      <c r="D62" s="162"/>
      <c r="E62" s="162"/>
      <c r="F62" s="162"/>
      <c r="G62" s="162"/>
      <c r="H62" s="162"/>
      <c r="I62" s="162"/>
      <c r="J62" s="162"/>
      <c r="K62" s="162"/>
      <c r="L62" s="7"/>
      <c r="M62" s="7"/>
      <c r="N62" s="28"/>
    </row>
    <row r="63" spans="1:14">
      <c r="A63" s="198" t="s">
        <v>139</v>
      </c>
      <c r="B63" s="198"/>
      <c r="C63" s="165"/>
      <c r="D63" s="165"/>
      <c r="E63" s="166"/>
      <c r="F63" s="166"/>
      <c r="G63" s="166"/>
      <c r="H63" s="166"/>
      <c r="I63" s="166"/>
      <c r="J63" s="166"/>
      <c r="K63" s="166"/>
      <c r="L63" s="3"/>
      <c r="M63" s="3"/>
    </row>
    <row r="64" spans="1:14" ht="16.5" customHeight="1">
      <c r="A64" s="167">
        <v>1</v>
      </c>
      <c r="B64" s="199" t="s">
        <v>143</v>
      </c>
      <c r="C64" s="199"/>
      <c r="D64" s="199"/>
      <c r="E64" s="199"/>
      <c r="F64" s="199"/>
      <c r="G64" s="199"/>
      <c r="H64" s="199"/>
      <c r="I64" s="199"/>
      <c r="J64" s="199"/>
      <c r="K64" s="199"/>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71" spans="1:13">
      <c r="A71" s="3"/>
      <c r="B71" s="3"/>
      <c r="C71" s="3"/>
      <c r="D71" s="3"/>
      <c r="E71" s="3"/>
      <c r="F71" s="3"/>
      <c r="G71" s="3"/>
      <c r="H71" s="3"/>
      <c r="I71" s="3"/>
      <c r="J71" s="3"/>
      <c r="K71" s="3"/>
      <c r="L71" s="3"/>
      <c r="M71" s="3"/>
    </row>
    <row r="216" spans="1:13" s="3" customFormat="1" ht="16.5" customHeight="1">
      <c r="A216" s="4"/>
      <c r="B216" s="4"/>
      <c r="C216" s="4"/>
      <c r="D216" s="4"/>
      <c r="E216" s="4"/>
      <c r="F216" s="4"/>
      <c r="G216" s="4"/>
      <c r="H216" s="4"/>
      <c r="I216" s="4"/>
      <c r="J216" s="4"/>
      <c r="K216" s="4"/>
      <c r="L216" s="4"/>
      <c r="M216" s="4"/>
    </row>
    <row r="217" spans="1:13" s="3" customFormat="1" ht="16.5" customHeight="1">
      <c r="A217" s="4"/>
      <c r="B217" s="4"/>
      <c r="C217" s="4"/>
      <c r="D217" s="4"/>
      <c r="E217" s="4"/>
      <c r="F217" s="4"/>
      <c r="G217" s="4"/>
      <c r="H217" s="4"/>
      <c r="I217" s="4"/>
      <c r="J217" s="4"/>
      <c r="K217" s="4"/>
      <c r="L217" s="4"/>
      <c r="M217" s="4"/>
    </row>
    <row r="218" spans="1:13" s="126"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3"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3"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127"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3"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3"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3"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3"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3"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127"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127"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3" customFormat="1">
      <c r="A350" s="4"/>
      <c r="B350" s="4"/>
      <c r="C350" s="4"/>
      <c r="D350" s="4"/>
      <c r="E350" s="4"/>
      <c r="F350" s="4"/>
      <c r="G350" s="4"/>
      <c r="H350" s="4"/>
      <c r="I350" s="4"/>
      <c r="J350" s="4"/>
      <c r="K350" s="4"/>
      <c r="L350" s="4"/>
      <c r="M350" s="4"/>
    </row>
    <row r="351" spans="1:13" s="127"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4"/>
      <c r="B356" s="4"/>
      <c r="C356" s="4"/>
      <c r="D356" s="4"/>
      <c r="E356" s="4"/>
      <c r="F356" s="4"/>
      <c r="G356" s="4"/>
      <c r="H356" s="4"/>
      <c r="I356" s="4"/>
      <c r="J356" s="4"/>
      <c r="K356" s="4"/>
      <c r="L356" s="4"/>
      <c r="M356" s="4"/>
    </row>
    <row r="357" spans="1:13" s="3" customFormat="1">
      <c r="A357" s="127"/>
      <c r="B357" s="127"/>
      <c r="C357" s="127"/>
      <c r="D357" s="127"/>
      <c r="E357" s="128"/>
      <c r="F357" s="128"/>
      <c r="G357" s="87"/>
      <c r="H357" s="87"/>
      <c r="I357" s="129"/>
      <c r="J357" s="127"/>
      <c r="K357" s="87"/>
      <c r="L357" s="87"/>
      <c r="M357" s="130"/>
    </row>
    <row r="358" spans="1:13" s="127" customFormat="1">
      <c r="E358" s="128"/>
      <c r="F358" s="128"/>
      <c r="G358" s="87"/>
      <c r="H358" s="87"/>
      <c r="I358" s="129"/>
      <c r="K358" s="87"/>
      <c r="L358" s="87"/>
      <c r="M358" s="131"/>
    </row>
    <row r="359" spans="1:13" s="3" customFormat="1">
      <c r="A359" s="127"/>
      <c r="B359" s="127"/>
      <c r="C359" s="127"/>
      <c r="D359" s="127"/>
      <c r="E359" s="132"/>
      <c r="F359" s="133"/>
      <c r="G359" s="87"/>
      <c r="H359" s="87"/>
      <c r="I359" s="129"/>
      <c r="J359" s="127"/>
      <c r="K359" s="87"/>
      <c r="L359" s="87"/>
      <c r="M359" s="134"/>
    </row>
    <row r="360" spans="1:13" s="3" customFormat="1">
      <c r="A360" s="127"/>
      <c r="B360" s="127"/>
      <c r="C360" s="127"/>
      <c r="D360" s="127"/>
      <c r="E360" s="132"/>
      <c r="F360" s="133"/>
      <c r="G360" s="87"/>
      <c r="H360" s="87"/>
      <c r="I360" s="129"/>
      <c r="J360" s="127"/>
      <c r="K360" s="87"/>
      <c r="L360" s="87"/>
      <c r="M360" s="130"/>
    </row>
    <row r="361" spans="1:13" s="3" customFormat="1">
      <c r="A361" s="127"/>
      <c r="B361" s="127"/>
      <c r="C361" s="127"/>
      <c r="D361" s="127"/>
      <c r="E361" s="128"/>
      <c r="F361" s="128"/>
      <c r="G361" s="87"/>
      <c r="H361" s="87"/>
      <c r="I361" s="129"/>
      <c r="J361" s="127"/>
      <c r="K361" s="87"/>
      <c r="L361" s="87"/>
      <c r="M361" s="130"/>
    </row>
    <row r="362" spans="1:13" s="3" customFormat="1">
      <c r="A362" s="127"/>
      <c r="B362" s="127"/>
      <c r="C362" s="127"/>
      <c r="D362" s="127"/>
      <c r="E362" s="128"/>
      <c r="F362" s="128"/>
      <c r="G362" s="87"/>
      <c r="H362" s="87"/>
      <c r="I362" s="87"/>
      <c r="J362" s="87"/>
      <c r="K362" s="87"/>
      <c r="L362" s="87"/>
      <c r="M362" s="87"/>
    </row>
    <row r="363" spans="1:13" s="3" customFormat="1">
      <c r="A363" s="127"/>
      <c r="B363" s="127"/>
      <c r="C363" s="135"/>
      <c r="D363" s="127"/>
      <c r="E363" s="128"/>
      <c r="F363" s="128"/>
      <c r="G363" s="87"/>
      <c r="H363" s="87"/>
      <c r="I363" s="87"/>
      <c r="J363" s="87"/>
      <c r="K363" s="87"/>
      <c r="L363" s="87"/>
      <c r="M363" s="87"/>
    </row>
    <row r="364" spans="1:13" s="127" customFormat="1" ht="15.75">
      <c r="E364" s="128"/>
      <c r="F364" s="128"/>
      <c r="G364" s="130"/>
      <c r="I364" s="87"/>
      <c r="J364" s="87"/>
      <c r="K364" s="87"/>
      <c r="L364" s="87"/>
      <c r="M364" s="134"/>
    </row>
    <row r="365" spans="1:13" s="3" customFormat="1">
      <c r="A365" s="127"/>
      <c r="B365" s="127"/>
      <c r="C365" s="127"/>
      <c r="D365" s="127"/>
      <c r="E365" s="128"/>
      <c r="F365" s="128"/>
      <c r="G365" s="87"/>
      <c r="H365" s="87"/>
      <c r="I365" s="87"/>
      <c r="J365" s="87"/>
      <c r="K365" s="130"/>
      <c r="L365" s="127"/>
      <c r="M365" s="130"/>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28"/>
      <c r="F367" s="128"/>
      <c r="G367" s="87"/>
      <c r="H367" s="87"/>
      <c r="I367" s="129"/>
      <c r="J367" s="127"/>
      <c r="K367" s="87"/>
      <c r="L367" s="87"/>
      <c r="M367" s="131"/>
    </row>
    <row r="368" spans="1:13" s="3" customFormat="1">
      <c r="A368" s="127"/>
      <c r="B368" s="127"/>
      <c r="C368" s="127"/>
      <c r="D368" s="127"/>
      <c r="E368" s="133"/>
      <c r="F368" s="128"/>
      <c r="G368" s="87"/>
      <c r="H368" s="87"/>
      <c r="I368" s="129"/>
      <c r="J368" s="127"/>
      <c r="K368" s="87"/>
      <c r="L368" s="87"/>
      <c r="M368" s="130"/>
    </row>
    <row r="369" spans="1:13" s="3" customFormat="1">
      <c r="A369" s="127"/>
      <c r="B369" s="127"/>
      <c r="C369" s="127"/>
      <c r="D369" s="127"/>
      <c r="E369" s="133"/>
      <c r="F369" s="128"/>
      <c r="G369" s="87"/>
      <c r="H369" s="87"/>
      <c r="I369" s="129"/>
      <c r="J369" s="127"/>
      <c r="K369" s="87"/>
      <c r="L369" s="87"/>
      <c r="M369" s="134"/>
    </row>
    <row r="370" spans="1:13" s="127" customFormat="1">
      <c r="E370" s="133"/>
      <c r="F370" s="128"/>
      <c r="G370" s="87"/>
      <c r="H370" s="87"/>
      <c r="I370" s="129"/>
      <c r="K370" s="87"/>
      <c r="L370" s="87"/>
      <c r="M370" s="130"/>
    </row>
    <row r="371" spans="1:13" s="3" customFormat="1">
      <c r="A371" s="127"/>
      <c r="B371" s="136"/>
      <c r="C371" s="127"/>
      <c r="D371" s="127"/>
      <c r="E371" s="128"/>
      <c r="F371" s="128"/>
      <c r="G371" s="87"/>
      <c r="H371" s="87"/>
      <c r="I371" s="129"/>
      <c r="J371" s="127"/>
      <c r="K371" s="87"/>
      <c r="L371" s="87"/>
      <c r="M371" s="131"/>
    </row>
    <row r="372" spans="1:13" s="3" customFormat="1">
      <c r="A372" s="127"/>
      <c r="B372" s="127"/>
      <c r="C372" s="127"/>
      <c r="D372" s="127"/>
      <c r="E372" s="132"/>
      <c r="F372" s="133"/>
      <c r="G372" s="87"/>
      <c r="H372" s="87"/>
      <c r="I372" s="129"/>
      <c r="J372" s="127"/>
      <c r="K372" s="87"/>
      <c r="L372" s="87"/>
      <c r="M372" s="134"/>
    </row>
    <row r="373" spans="1:13" s="3" customFormat="1">
      <c r="A373" s="127"/>
      <c r="B373" s="127"/>
      <c r="C373" s="127"/>
      <c r="D373" s="127"/>
      <c r="E373" s="132"/>
      <c r="F373" s="133"/>
      <c r="G373" s="87"/>
      <c r="H373" s="87"/>
      <c r="I373" s="129"/>
      <c r="J373" s="127"/>
      <c r="K373" s="87"/>
      <c r="L373" s="87"/>
      <c r="M373" s="130"/>
    </row>
    <row r="374" spans="1:13" s="3" customFormat="1">
      <c r="A374" s="127"/>
      <c r="B374" s="127"/>
      <c r="C374" s="127"/>
      <c r="D374" s="127"/>
      <c r="E374" s="128"/>
      <c r="F374" s="128"/>
      <c r="G374" s="87"/>
      <c r="H374" s="87"/>
      <c r="I374" s="129"/>
      <c r="J374" s="127"/>
      <c r="K374" s="87"/>
      <c r="L374" s="87"/>
      <c r="M374" s="130"/>
    </row>
    <row r="375" spans="1:13" s="3" customFormat="1">
      <c r="A375" s="127"/>
      <c r="B375" s="127"/>
      <c r="C375" s="127"/>
      <c r="D375" s="127"/>
      <c r="E375" s="127"/>
      <c r="F375" s="127"/>
      <c r="G375" s="87"/>
      <c r="H375" s="87"/>
      <c r="I375" s="87"/>
      <c r="J375" s="87"/>
      <c r="K375" s="87"/>
      <c r="L375" s="87"/>
      <c r="M375" s="87"/>
    </row>
    <row r="376" spans="1:13" s="127" customFormat="1" ht="15.75">
      <c r="C376" s="135"/>
      <c r="D376" s="137"/>
      <c r="E376" s="128"/>
      <c r="F376" s="128"/>
      <c r="G376" s="87"/>
      <c r="H376" s="87"/>
      <c r="I376" s="87"/>
      <c r="J376" s="87"/>
      <c r="K376" s="87"/>
      <c r="L376" s="87"/>
      <c r="M376" s="87"/>
    </row>
    <row r="377" spans="1:13" s="3" customFormat="1">
      <c r="A377" s="127"/>
      <c r="B377" s="127"/>
      <c r="C377" s="127"/>
      <c r="D377" s="127"/>
      <c r="E377" s="128"/>
      <c r="F377" s="128"/>
      <c r="G377" s="130"/>
      <c r="H377" s="127"/>
      <c r="I377" s="87"/>
      <c r="J377" s="87"/>
      <c r="K377" s="87"/>
      <c r="L377" s="87"/>
      <c r="M377" s="134"/>
    </row>
    <row r="378" spans="1:13" s="3" customFormat="1">
      <c r="A378" s="127"/>
      <c r="B378" s="127"/>
      <c r="C378" s="127"/>
      <c r="D378" s="127"/>
      <c r="E378" s="128"/>
      <c r="F378" s="128"/>
      <c r="G378" s="87"/>
      <c r="H378" s="87"/>
      <c r="I378" s="87"/>
      <c r="J378" s="87"/>
      <c r="K378" s="130"/>
      <c r="L378" s="127"/>
      <c r="M378" s="130"/>
    </row>
    <row r="379" spans="1:13" s="3" customFormat="1">
      <c r="A379" s="127"/>
      <c r="B379" s="127"/>
      <c r="C379" s="127"/>
      <c r="D379" s="127"/>
      <c r="E379" s="128"/>
      <c r="F379" s="128"/>
      <c r="G379" s="130"/>
      <c r="H379" s="131"/>
      <c r="I379" s="129"/>
      <c r="J379" s="127"/>
      <c r="K379" s="87"/>
      <c r="L379" s="87"/>
      <c r="M379" s="131"/>
    </row>
    <row r="380" spans="1:13" s="3" customFormat="1">
      <c r="A380" s="138"/>
      <c r="B380" s="138"/>
      <c r="C380" s="138"/>
      <c r="D380" s="138"/>
      <c r="E380" s="138"/>
      <c r="F380" s="138"/>
      <c r="G380" s="138"/>
      <c r="H380" s="138"/>
      <c r="I380" s="138"/>
      <c r="J380" s="138"/>
      <c r="K380" s="138"/>
      <c r="L380" s="138"/>
      <c r="M380" s="138"/>
    </row>
    <row r="381" spans="1:13" s="3" customFormat="1">
      <c r="A381" s="127"/>
      <c r="B381" s="127"/>
      <c r="C381" s="127"/>
      <c r="D381" s="127"/>
      <c r="E381" s="128"/>
      <c r="F381" s="128"/>
      <c r="G381" s="130"/>
      <c r="H381" s="131"/>
      <c r="I381" s="129"/>
      <c r="J381" s="127"/>
      <c r="K381" s="87"/>
      <c r="L381" s="87"/>
      <c r="M381" s="131"/>
    </row>
    <row r="382" spans="1:13" s="127" customFormat="1">
      <c r="E382" s="128"/>
      <c r="F382" s="128"/>
      <c r="G382" s="130"/>
      <c r="H382" s="131"/>
      <c r="I382" s="129"/>
      <c r="K382" s="87"/>
      <c r="L382" s="87"/>
      <c r="M382" s="130"/>
    </row>
    <row r="383" spans="1:13" s="127" customFormat="1">
      <c r="E383" s="128"/>
      <c r="F383" s="128"/>
      <c r="G383" s="130"/>
      <c r="I383" s="129"/>
      <c r="K383" s="87"/>
      <c r="L383" s="87"/>
      <c r="M383" s="134"/>
    </row>
    <row r="384" spans="1:13" s="127" customFormat="1" ht="15.75">
      <c r="C384" s="135"/>
      <c r="D384" s="137"/>
      <c r="E384" s="128"/>
      <c r="F384" s="128"/>
      <c r="G384" s="87"/>
      <c r="H384" s="87"/>
      <c r="I384" s="87"/>
      <c r="J384" s="87"/>
      <c r="K384" s="87"/>
      <c r="L384" s="87"/>
      <c r="M384" s="87"/>
    </row>
    <row r="385" spans="1:13" s="127" customFormat="1" ht="15.75">
      <c r="E385" s="128"/>
      <c r="F385" s="128"/>
      <c r="G385" s="130"/>
      <c r="I385" s="87"/>
      <c r="J385" s="87"/>
      <c r="K385" s="87"/>
      <c r="L385" s="87"/>
      <c r="M385" s="134"/>
    </row>
    <row r="386" spans="1:13" s="3" customFormat="1">
      <c r="A386" s="127"/>
      <c r="B386" s="127"/>
      <c r="C386" s="127"/>
      <c r="D386" s="127"/>
      <c r="E386" s="128"/>
      <c r="F386" s="128"/>
      <c r="G386" s="87"/>
      <c r="H386" s="87"/>
      <c r="I386" s="87"/>
      <c r="J386" s="87"/>
      <c r="K386" s="130"/>
      <c r="L386" s="127"/>
      <c r="M386" s="130"/>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1"/>
    </row>
    <row r="389" spans="1:13" s="127" customFormat="1">
      <c r="E389" s="128"/>
      <c r="F389" s="128"/>
      <c r="G389" s="130"/>
      <c r="H389" s="131"/>
      <c r="I389" s="129"/>
      <c r="K389" s="87"/>
      <c r="L389" s="87"/>
      <c r="M389" s="130"/>
    </row>
    <row r="390" spans="1:13" s="127" customFormat="1">
      <c r="E390" s="128"/>
      <c r="F390" s="128"/>
      <c r="G390" s="130"/>
      <c r="I390" s="129"/>
      <c r="K390" s="87"/>
      <c r="L390" s="87"/>
      <c r="M390" s="134"/>
    </row>
    <row r="391" spans="1:13" s="3" customFormat="1">
      <c r="A391" s="127"/>
      <c r="B391" s="127"/>
      <c r="C391" s="135"/>
      <c r="D391" s="137"/>
      <c r="E391" s="128"/>
      <c r="F391" s="128"/>
      <c r="G391" s="87"/>
      <c r="H391" s="87"/>
      <c r="I391" s="87"/>
      <c r="J391" s="87"/>
      <c r="K391" s="87"/>
      <c r="L391" s="87"/>
      <c r="M391" s="87"/>
    </row>
    <row r="392" spans="1:13" s="127" customFormat="1" ht="15.75">
      <c r="E392" s="128"/>
      <c r="F392" s="128"/>
      <c r="G392" s="130"/>
      <c r="I392" s="87"/>
      <c r="J392" s="87"/>
      <c r="K392" s="87"/>
      <c r="L392" s="87"/>
      <c r="M392" s="134"/>
    </row>
    <row r="393" spans="1:13" s="3" customFormat="1">
      <c r="A393" s="127"/>
      <c r="B393" s="127"/>
      <c r="C393" s="127"/>
      <c r="D393" s="127"/>
      <c r="E393" s="128"/>
      <c r="F393" s="128"/>
      <c r="G393" s="87"/>
      <c r="H393" s="87"/>
      <c r="I393" s="87"/>
      <c r="J393" s="87"/>
      <c r="K393" s="130"/>
      <c r="L393" s="127"/>
      <c r="M393" s="130"/>
    </row>
    <row r="394" spans="1:13" s="3" customFormat="1">
      <c r="A394" s="127"/>
      <c r="B394" s="127"/>
      <c r="C394" s="127"/>
      <c r="D394" s="127"/>
      <c r="E394" s="128"/>
      <c r="F394" s="128"/>
      <c r="G394" s="130"/>
      <c r="H394" s="131"/>
      <c r="I394" s="129"/>
      <c r="J394" s="127"/>
      <c r="K394" s="87"/>
      <c r="L394" s="87"/>
      <c r="M394" s="131"/>
    </row>
    <row r="395" spans="1:13" s="3" customFormat="1">
      <c r="A395" s="127"/>
      <c r="B395" s="127"/>
      <c r="C395" s="127"/>
      <c r="D395" s="127"/>
      <c r="E395" s="128"/>
      <c r="F395" s="128"/>
      <c r="G395" s="130"/>
      <c r="H395" s="131"/>
      <c r="I395" s="129"/>
      <c r="J395" s="127"/>
      <c r="K395" s="87"/>
      <c r="L395" s="87"/>
      <c r="M395" s="131"/>
    </row>
    <row r="396" spans="1:13" s="127" customFormat="1">
      <c r="E396" s="128"/>
      <c r="F396" s="128"/>
      <c r="G396" s="130"/>
      <c r="H396" s="131"/>
      <c r="I396" s="129"/>
      <c r="K396" s="87"/>
      <c r="L396" s="87"/>
      <c r="M396" s="130"/>
    </row>
    <row r="397" spans="1:13" s="127" customFormat="1">
      <c r="E397" s="128"/>
      <c r="F397" s="128"/>
      <c r="G397" s="130"/>
      <c r="I397" s="129"/>
      <c r="K397" s="87"/>
      <c r="L397" s="87"/>
      <c r="M397" s="134"/>
    </row>
    <row r="398" spans="1:13" s="127" customFormat="1" ht="15.75">
      <c r="E398" s="128"/>
      <c r="F398" s="128"/>
      <c r="G398" s="130"/>
      <c r="H398" s="139"/>
      <c r="I398" s="87"/>
      <c r="J398" s="139"/>
      <c r="K398" s="87"/>
      <c r="L398" s="139"/>
      <c r="M398" s="139"/>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E401" s="128"/>
      <c r="F401" s="128"/>
      <c r="G401" s="130"/>
      <c r="H401" s="87"/>
      <c r="I401" s="87"/>
      <c r="J401" s="87"/>
      <c r="K401" s="87"/>
      <c r="L401" s="87"/>
      <c r="M401" s="87"/>
    </row>
    <row r="402" spans="1:13" s="127" customFormat="1" ht="15.75">
      <c r="G402" s="87"/>
      <c r="H402" s="87"/>
      <c r="I402" s="87"/>
      <c r="J402" s="87"/>
      <c r="K402" s="87"/>
      <c r="L402" s="87"/>
      <c r="M402" s="87"/>
    </row>
    <row r="403" spans="1:13" s="127" customFormat="1" ht="15.75">
      <c r="E403" s="128"/>
      <c r="F403" s="128"/>
      <c r="G403" s="130"/>
      <c r="I403" s="87"/>
      <c r="J403" s="87"/>
      <c r="K403" s="87"/>
      <c r="L403" s="87"/>
      <c r="M403" s="134"/>
    </row>
    <row r="404" spans="1:13" s="127" customFormat="1" ht="15.75">
      <c r="E404" s="128"/>
      <c r="F404" s="128"/>
      <c r="G404" s="87"/>
      <c r="H404" s="87"/>
      <c r="I404" s="87"/>
      <c r="J404" s="87"/>
      <c r="K404" s="130"/>
      <c r="M404" s="130"/>
    </row>
    <row r="405" spans="1:13" s="127" customFormat="1">
      <c r="F405" s="128"/>
      <c r="G405" s="87"/>
      <c r="H405" s="87"/>
      <c r="I405" s="129"/>
      <c r="K405" s="87"/>
      <c r="L405" s="87"/>
      <c r="M405" s="131"/>
    </row>
    <row r="406" spans="1:13" s="127" customFormat="1">
      <c r="F406" s="128"/>
      <c r="G406" s="87"/>
      <c r="H406" s="87"/>
      <c r="I406" s="129"/>
      <c r="K406" s="87"/>
      <c r="L406" s="87"/>
      <c r="M406" s="131"/>
    </row>
    <row r="407" spans="1:13" s="3" customFormat="1">
      <c r="A407" s="127"/>
      <c r="B407" s="127"/>
      <c r="C407" s="127"/>
      <c r="D407" s="127"/>
      <c r="E407" s="130"/>
      <c r="F407" s="128"/>
      <c r="G407" s="87"/>
      <c r="H407" s="87"/>
      <c r="I407" s="140"/>
      <c r="J407" s="127"/>
      <c r="K407" s="87"/>
      <c r="L407" s="87"/>
      <c r="M407" s="130"/>
    </row>
    <row r="408" spans="1:13" s="3" customFormat="1">
      <c r="A408" s="127"/>
      <c r="B408" s="127"/>
      <c r="C408" s="127"/>
      <c r="D408" s="127"/>
      <c r="E408" s="127"/>
      <c r="F408" s="128"/>
      <c r="G408" s="87"/>
      <c r="H408" s="87"/>
      <c r="J408" s="127"/>
      <c r="K408" s="87"/>
      <c r="L408" s="87"/>
      <c r="M408" s="134"/>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28"/>
      <c r="F410" s="128"/>
      <c r="G410" s="87"/>
      <c r="H410" s="87"/>
      <c r="I410" s="129"/>
      <c r="J410" s="127"/>
      <c r="K410" s="87"/>
      <c r="L410" s="87"/>
      <c r="M410" s="131"/>
    </row>
    <row r="411" spans="1:13" s="3" customFormat="1">
      <c r="A411" s="127"/>
      <c r="B411" s="127"/>
      <c r="C411" s="127"/>
      <c r="D411" s="127"/>
      <c r="E411" s="128"/>
      <c r="F411" s="128"/>
      <c r="G411" s="130"/>
      <c r="H411" s="87"/>
      <c r="I411" s="87"/>
      <c r="J411" s="87"/>
      <c r="K411" s="87"/>
      <c r="L411" s="87"/>
      <c r="M411" s="87"/>
    </row>
    <row r="412" spans="1:13" s="3" customFormat="1">
      <c r="A412" s="138"/>
      <c r="B412" s="138"/>
      <c r="C412" s="138"/>
      <c r="D412" s="138"/>
      <c r="E412" s="138"/>
      <c r="F412" s="138"/>
      <c r="G412" s="138"/>
      <c r="H412" s="138"/>
      <c r="I412" s="138"/>
      <c r="J412" s="138"/>
      <c r="K412" s="138"/>
      <c r="L412" s="138"/>
      <c r="M412" s="138"/>
    </row>
    <row r="413" spans="1:13" s="3" customFormat="1">
      <c r="A413" s="127"/>
      <c r="B413" s="136"/>
      <c r="C413" s="135"/>
      <c r="D413" s="127"/>
      <c r="E413" s="128"/>
      <c r="F413" s="141"/>
      <c r="G413" s="142"/>
      <c r="H413" s="142"/>
      <c r="I413" s="129"/>
      <c r="J413" s="127"/>
      <c r="K413" s="87"/>
      <c r="L413" s="87"/>
      <c r="M413" s="130"/>
    </row>
    <row r="414" spans="1:13" s="3" customFormat="1">
      <c r="A414" s="127"/>
      <c r="B414" s="136"/>
      <c r="C414" s="127"/>
      <c r="D414" s="127"/>
      <c r="E414" s="128"/>
      <c r="F414" s="128"/>
      <c r="G414" s="130"/>
      <c r="H414" s="127"/>
      <c r="I414" s="87"/>
      <c r="J414" s="87"/>
      <c r="K414" s="87"/>
      <c r="L414" s="87"/>
      <c r="M414" s="134"/>
    </row>
    <row r="415" spans="1:13" s="3" customFormat="1">
      <c r="A415" s="127"/>
      <c r="B415" s="127"/>
      <c r="C415" s="127"/>
      <c r="D415" s="127"/>
      <c r="E415" s="133"/>
      <c r="F415" s="128"/>
      <c r="G415" s="87"/>
      <c r="H415" s="87"/>
      <c r="I415" s="87"/>
      <c r="J415" s="87"/>
      <c r="K415" s="130"/>
      <c r="L415" s="127"/>
      <c r="M415" s="130"/>
    </row>
    <row r="416" spans="1:13" s="3" customFormat="1">
      <c r="A416" s="127"/>
      <c r="B416" s="127"/>
      <c r="C416" s="127"/>
      <c r="D416" s="127"/>
      <c r="E416" s="127"/>
      <c r="F416" s="128"/>
      <c r="G416" s="87"/>
      <c r="H416" s="87"/>
      <c r="I416" s="129"/>
      <c r="J416" s="127"/>
      <c r="K416" s="87"/>
      <c r="L416" s="87"/>
      <c r="M416" s="134"/>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28"/>
      <c r="F419" s="128"/>
      <c r="G419" s="87"/>
      <c r="H419" s="87"/>
      <c r="I419" s="129"/>
      <c r="J419" s="127"/>
      <c r="K419" s="87"/>
      <c r="L419" s="87"/>
      <c r="M419" s="130"/>
    </row>
    <row r="420" spans="1:13" s="3" customFormat="1">
      <c r="A420" s="127"/>
      <c r="B420" s="127"/>
      <c r="C420" s="127"/>
      <c r="D420" s="127"/>
      <c r="E420" s="130"/>
      <c r="F420" s="128"/>
      <c r="G420" s="87"/>
      <c r="H420" s="87"/>
      <c r="I420" s="140"/>
      <c r="J420" s="127"/>
      <c r="K420" s="87"/>
      <c r="L420" s="87"/>
      <c r="M420" s="130"/>
    </row>
    <row r="421" spans="1:13" s="3" customFormat="1">
      <c r="A421" s="127"/>
      <c r="B421" s="127"/>
      <c r="C421" s="127"/>
      <c r="D421" s="127"/>
      <c r="E421" s="128"/>
      <c r="F421" s="128"/>
      <c r="G421" s="87"/>
      <c r="H421" s="87"/>
      <c r="I421" s="129"/>
      <c r="J421" s="127"/>
      <c r="K421" s="87"/>
      <c r="L421" s="87"/>
      <c r="M421" s="130"/>
    </row>
    <row r="422" spans="1:13" s="3" customFormat="1">
      <c r="A422" s="127"/>
      <c r="B422" s="127"/>
      <c r="C422" s="127"/>
      <c r="D422" s="127"/>
      <c r="E422" s="133"/>
      <c r="F422" s="128"/>
      <c r="G422" s="87"/>
      <c r="H422" s="87"/>
      <c r="I422" s="129"/>
      <c r="J422" s="127"/>
      <c r="K422" s="87"/>
      <c r="L422" s="87"/>
      <c r="M422" s="130"/>
    </row>
    <row r="423" spans="1:13" s="3" customFormat="1">
      <c r="A423" s="127"/>
      <c r="B423" s="127"/>
      <c r="C423" s="127"/>
      <c r="D423" s="127"/>
      <c r="E423" s="128"/>
      <c r="F423" s="128"/>
      <c r="G423" s="142"/>
      <c r="H423" s="142"/>
      <c r="I423" s="129"/>
      <c r="J423" s="127"/>
      <c r="K423" s="87"/>
      <c r="L423" s="87"/>
      <c r="M423" s="130"/>
    </row>
    <row r="424" spans="1:13" s="3" customFormat="1">
      <c r="A424" s="127"/>
      <c r="B424" s="127"/>
      <c r="C424" s="135"/>
      <c r="D424" s="127"/>
      <c r="E424" s="128"/>
      <c r="F424" s="133"/>
      <c r="G424" s="130"/>
      <c r="H424" s="87"/>
      <c r="I424" s="87"/>
      <c r="J424" s="87"/>
      <c r="K424" s="87"/>
      <c r="L424" s="87"/>
      <c r="M424" s="87"/>
    </row>
    <row r="425" spans="1:13" s="3" customFormat="1">
      <c r="A425" s="127"/>
      <c r="B425" s="127"/>
      <c r="C425" s="127"/>
      <c r="D425" s="127"/>
      <c r="E425" s="128"/>
      <c r="F425" s="128"/>
      <c r="G425" s="130"/>
      <c r="H425" s="127"/>
      <c r="I425" s="87"/>
      <c r="J425" s="87"/>
      <c r="K425" s="87"/>
      <c r="L425" s="87"/>
      <c r="M425" s="130"/>
    </row>
    <row r="426" spans="1:13" s="3" customFormat="1">
      <c r="A426" s="127"/>
      <c r="B426" s="127"/>
      <c r="C426" s="127"/>
      <c r="D426" s="127"/>
      <c r="E426" s="128"/>
      <c r="F426" s="128"/>
      <c r="G426" s="87"/>
      <c r="H426" s="87"/>
      <c r="I426" s="87"/>
      <c r="J426" s="87"/>
      <c r="K426" s="130"/>
      <c r="L426" s="127"/>
      <c r="M426" s="130"/>
    </row>
    <row r="427" spans="1:13" s="3" customFormat="1">
      <c r="A427" s="127"/>
      <c r="B427" s="127"/>
      <c r="C427" s="127"/>
      <c r="D427" s="127"/>
      <c r="E427" s="132"/>
      <c r="F427" s="133"/>
      <c r="G427" s="87"/>
      <c r="H427" s="87"/>
      <c r="I427" s="130"/>
      <c r="J427" s="127"/>
      <c r="K427" s="87"/>
      <c r="L427" s="87"/>
      <c r="M427" s="130"/>
    </row>
    <row r="428" spans="1:13" s="3" customFormat="1">
      <c r="A428" s="127"/>
      <c r="B428" s="127"/>
      <c r="C428" s="127"/>
      <c r="D428" s="127"/>
      <c r="E428" s="128"/>
      <c r="F428" s="128"/>
      <c r="G428" s="130"/>
      <c r="H428" s="87"/>
      <c r="I428" s="130"/>
      <c r="J428" s="127"/>
      <c r="K428" s="87"/>
      <c r="L428" s="87"/>
      <c r="M428" s="130"/>
    </row>
    <row r="429" spans="1:13" s="3" customFormat="1">
      <c r="A429" s="127"/>
      <c r="B429" s="127"/>
      <c r="C429" s="127"/>
      <c r="D429" s="127"/>
      <c r="E429" s="128"/>
      <c r="F429" s="128"/>
      <c r="G429" s="130"/>
      <c r="H429" s="87"/>
      <c r="I429" s="87"/>
      <c r="J429" s="87"/>
      <c r="K429" s="87"/>
      <c r="L429" s="87"/>
      <c r="M429" s="87"/>
    </row>
    <row r="430" spans="1:13" s="3" customFormat="1">
      <c r="A430" s="127"/>
      <c r="B430" s="137"/>
      <c r="C430" s="135"/>
      <c r="D430" s="127"/>
      <c r="E430" s="128"/>
      <c r="F430" s="128"/>
      <c r="G430" s="130"/>
      <c r="H430" s="127"/>
      <c r="I430" s="87"/>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27"/>
      <c r="C432" s="127"/>
      <c r="D432" s="127"/>
      <c r="E432" s="128"/>
      <c r="F432" s="128"/>
      <c r="G432" s="130"/>
      <c r="H432" s="139"/>
      <c r="I432" s="87"/>
      <c r="J432" s="139"/>
      <c r="K432" s="87"/>
      <c r="L432" s="139"/>
      <c r="M432" s="139"/>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27"/>
      <c r="C435" s="127"/>
      <c r="D435" s="127"/>
      <c r="E435" s="128"/>
      <c r="F435" s="128"/>
      <c r="G435" s="130"/>
      <c r="H435" s="87"/>
      <c r="I435" s="87"/>
      <c r="J435" s="87"/>
      <c r="K435" s="87"/>
      <c r="L435" s="87"/>
      <c r="M435" s="87"/>
    </row>
    <row r="436" spans="1:13" s="3" customFormat="1">
      <c r="A436" s="127"/>
      <c r="B436" s="137"/>
      <c r="C436" s="127"/>
      <c r="D436" s="127"/>
      <c r="E436" s="128"/>
      <c r="F436" s="128"/>
      <c r="G436" s="130"/>
      <c r="H436" s="127"/>
      <c r="I436" s="87"/>
      <c r="J436" s="127"/>
      <c r="K436" s="87"/>
      <c r="L436" s="127"/>
      <c r="M436" s="131"/>
    </row>
    <row r="437" spans="1:13" s="3" customFormat="1">
      <c r="A437" s="127"/>
      <c r="B437" s="127"/>
      <c r="C437" s="127"/>
      <c r="D437" s="127"/>
      <c r="E437" s="128"/>
      <c r="F437" s="128"/>
      <c r="G437" s="130"/>
      <c r="H437" s="87"/>
      <c r="I437" s="87"/>
      <c r="J437" s="87"/>
      <c r="K437" s="87"/>
      <c r="L437" s="87"/>
      <c r="M437" s="87"/>
    </row>
    <row r="438" spans="1:13" s="3" customFormat="1">
      <c r="A438" s="127"/>
      <c r="B438" s="137"/>
      <c r="C438" s="127"/>
      <c r="D438" s="127"/>
      <c r="E438" s="128"/>
      <c r="F438" s="128"/>
      <c r="G438" s="130"/>
      <c r="H438" s="127"/>
      <c r="I438" s="87"/>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143"/>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87"/>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27"/>
      <c r="B444" s="137"/>
      <c r="C444" s="127"/>
      <c r="D444" s="127"/>
      <c r="E444" s="128"/>
      <c r="F444" s="128"/>
      <c r="G444" s="130"/>
      <c r="H444" s="127"/>
      <c r="I444" s="87"/>
      <c r="J444" s="127"/>
      <c r="K444" s="87"/>
      <c r="L444" s="127"/>
      <c r="M444" s="131"/>
    </row>
    <row r="445" spans="1:13" s="3" customFormat="1">
      <c r="A445" s="127"/>
      <c r="B445" s="127"/>
      <c r="C445" s="127"/>
      <c r="D445" s="127"/>
      <c r="E445" s="128"/>
      <c r="F445" s="128"/>
      <c r="G445" s="130"/>
      <c r="H445" s="87"/>
      <c r="I445" s="87"/>
      <c r="J445" s="87"/>
      <c r="K445" s="87"/>
      <c r="L445" s="87"/>
      <c r="M445" s="87"/>
    </row>
    <row r="446" spans="1:13" s="3" customFormat="1">
      <c r="A446" s="138"/>
      <c r="B446" s="138"/>
      <c r="C446" s="138"/>
      <c r="D446" s="138"/>
      <c r="E446" s="138"/>
      <c r="F446" s="138"/>
      <c r="G446" s="138"/>
      <c r="H446" s="138"/>
      <c r="I446" s="138"/>
      <c r="J446" s="138"/>
      <c r="K446" s="138"/>
      <c r="L446" s="138"/>
      <c r="M446" s="138"/>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27"/>
      <c r="I449" s="87"/>
      <c r="J449" s="127"/>
      <c r="K449" s="87"/>
      <c r="L449" s="127"/>
      <c r="M449" s="131"/>
    </row>
    <row r="450" spans="1:13" s="3" customFormat="1">
      <c r="A450" s="127"/>
      <c r="B450" s="127"/>
      <c r="C450" s="127"/>
      <c r="D450" s="127"/>
      <c r="E450" s="128"/>
      <c r="F450" s="128"/>
      <c r="G450" s="130"/>
      <c r="H450" s="87"/>
      <c r="I450" s="87"/>
      <c r="J450" s="87"/>
      <c r="K450" s="87"/>
      <c r="L450" s="87"/>
      <c r="M450" s="87"/>
    </row>
    <row r="451" spans="1:13" s="3" customFormat="1">
      <c r="A451" s="127"/>
      <c r="B451" s="137"/>
      <c r="C451" s="127"/>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27"/>
      <c r="B453" s="137"/>
      <c r="C453" s="127"/>
      <c r="D453" s="127"/>
      <c r="E453" s="128"/>
      <c r="F453" s="128"/>
      <c r="G453" s="130"/>
      <c r="H453" s="127"/>
      <c r="I453" s="87"/>
      <c r="J453" s="127"/>
      <c r="K453" s="87"/>
      <c r="L453" s="127"/>
      <c r="M453" s="131"/>
    </row>
    <row r="454" spans="1:13" s="3" customFormat="1">
      <c r="A454" s="127"/>
      <c r="B454" s="127"/>
      <c r="C454" s="127"/>
      <c r="D454" s="127"/>
      <c r="E454" s="128"/>
      <c r="F454" s="128"/>
      <c r="G454" s="130"/>
      <c r="H454" s="87"/>
      <c r="I454" s="87"/>
      <c r="J454" s="87"/>
      <c r="K454" s="87"/>
      <c r="L454" s="87"/>
      <c r="M454" s="87"/>
    </row>
    <row r="455" spans="1:13" s="3" customFormat="1">
      <c r="A455" s="127"/>
      <c r="B455" s="137"/>
      <c r="C455" s="127"/>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s="127"/>
      <c r="E458" s="128"/>
      <c r="F458" s="128"/>
      <c r="G458" s="130"/>
      <c r="H458" s="87"/>
      <c r="I458" s="87"/>
      <c r="J458" s="87"/>
      <c r="K458" s="87"/>
      <c r="L458" s="87"/>
      <c r="M458" s="87"/>
    </row>
    <row r="459" spans="1:13" s="3" customFormat="1">
      <c r="A459" s="127"/>
      <c r="B459" s="137"/>
      <c r="C459" s="127"/>
      <c r="D459" s="127"/>
      <c r="E459" s="128"/>
      <c r="F459" s="128"/>
      <c r="G459" s="130"/>
      <c r="H459" s="131"/>
      <c r="I459" s="130"/>
      <c r="J459" s="127"/>
      <c r="K459" s="87"/>
      <c r="L459" s="87"/>
      <c r="M459" s="134"/>
    </row>
    <row r="460" spans="1:13" s="3" customFormat="1">
      <c r="A460" s="127"/>
      <c r="B460" s="127"/>
      <c r="C460" s="127"/>
      <c r="D460" s="127"/>
      <c r="E460" s="128"/>
      <c r="F460" s="128"/>
      <c r="G460" s="130"/>
      <c r="H460" s="87"/>
      <c r="I460" s="87"/>
      <c r="J460" s="87"/>
      <c r="K460" s="87"/>
      <c r="L460" s="87"/>
      <c r="M460" s="87"/>
    </row>
    <row r="461" spans="1:13" s="3" customFormat="1">
      <c r="A461" s="127"/>
      <c r="B461" s="137"/>
      <c r="C461" s="135"/>
      <c r="D461" s="127"/>
      <c r="E461" s="128"/>
      <c r="F461" s="128"/>
      <c r="G461" s="130"/>
      <c r="H461" s="127"/>
      <c r="I461" s="87"/>
      <c r="J461" s="127"/>
      <c r="K461" s="87"/>
      <c r="L461" s="127"/>
      <c r="M461" s="131"/>
    </row>
    <row r="462" spans="1:13" s="3" customFormat="1">
      <c r="A462" s="127"/>
      <c r="B462" s="127"/>
      <c r="C462" s="127"/>
      <c r="D462" s="127"/>
      <c r="E462" s="128"/>
      <c r="F462" s="128"/>
      <c r="G462" s="130"/>
      <c r="H462" s="87"/>
      <c r="I462" s="87"/>
      <c r="J462" s="87"/>
      <c r="K462" s="87"/>
      <c r="L462" s="87"/>
      <c r="M462" s="87"/>
    </row>
    <row r="463" spans="1:13" s="3" customFormat="1">
      <c r="A463" s="138"/>
      <c r="B463" s="138"/>
      <c r="C463" s="138"/>
      <c r="D463" s="138"/>
      <c r="E463" s="138"/>
      <c r="F463" s="138"/>
      <c r="G463" s="138"/>
      <c r="H463" s="138"/>
      <c r="I463" s="138"/>
      <c r="J463" s="138"/>
      <c r="K463" s="138"/>
      <c r="L463" s="138"/>
      <c r="M463" s="138"/>
    </row>
    <row r="464" spans="1:13" s="3" customFormat="1">
      <c r="A464" s="127"/>
      <c r="B464" s="13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3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37"/>
      <c r="C470" s="135"/>
      <c r="D470" s="127"/>
      <c r="E470" s="128"/>
      <c r="F470" s="128"/>
      <c r="G470" s="130"/>
      <c r="H470" s="127"/>
      <c r="I470" s="87"/>
      <c r="J470" s="127"/>
      <c r="K470" s="87"/>
      <c r="L470" s="127"/>
      <c r="M470" s="131"/>
    </row>
    <row r="471" spans="1:13" s="3" customFormat="1">
      <c r="A471" s="127"/>
      <c r="B471" s="127"/>
      <c r="C471" s="127"/>
      <c r="D471" s="127"/>
      <c r="E471" s="128"/>
      <c r="F471" s="128"/>
      <c r="G471" s="130"/>
      <c r="H471" s="87"/>
      <c r="I471" s="87"/>
      <c r="J471" s="87"/>
      <c r="K471" s="87"/>
      <c r="L471" s="87"/>
      <c r="M471" s="87"/>
    </row>
    <row r="472" spans="1:13" s="3" customFormat="1">
      <c r="A472" s="127"/>
      <c r="B472" s="127"/>
      <c r="C472" s="135"/>
      <c r="D472" s="127"/>
      <c r="E472" s="128"/>
      <c r="F472" s="128"/>
      <c r="G472" s="130"/>
      <c r="H472" s="127"/>
      <c r="I472" s="87"/>
      <c r="J472" s="127"/>
      <c r="K472" s="87"/>
      <c r="L472" s="127"/>
      <c r="M472" s="131"/>
    </row>
    <row r="473" spans="1:13" s="3" customFormat="1">
      <c r="A473" s="127"/>
      <c r="B473" s="127"/>
      <c r="C473" s="127"/>
      <c r="D473" s="127"/>
      <c r="E473" s="128"/>
      <c r="F473" s="128"/>
      <c r="G473" s="130"/>
      <c r="H473" s="87"/>
      <c r="I473" s="87"/>
      <c r="J473" s="87"/>
      <c r="K473" s="87"/>
      <c r="L473" s="87"/>
      <c r="M473" s="87"/>
    </row>
    <row r="474" spans="1:13" s="3" customFormat="1">
      <c r="A474" s="127"/>
      <c r="B474" s="127"/>
      <c r="C474" s="135"/>
      <c r="D474" s="127"/>
      <c r="E474" s="128"/>
      <c r="F474" s="128"/>
      <c r="G474" s="130"/>
      <c r="H474" s="127"/>
      <c r="I474" s="87"/>
      <c r="J474" s="127"/>
      <c r="K474" s="87"/>
      <c r="L474" s="127"/>
      <c r="M474" s="131"/>
    </row>
    <row r="475" spans="1:13" s="3" customFormat="1">
      <c r="A475" s="127"/>
      <c r="B475" s="127"/>
      <c r="C475" s="127"/>
      <c r="D475" s="127"/>
      <c r="E475" s="128"/>
      <c r="F475" s="128"/>
      <c r="G475" s="130"/>
      <c r="H475" s="87"/>
      <c r="I475" s="87"/>
      <c r="J475" s="87"/>
      <c r="K475" s="87"/>
      <c r="L475" s="87"/>
      <c r="M475" s="87"/>
    </row>
    <row r="476" spans="1:13" s="3" customFormat="1">
      <c r="A476" s="127"/>
      <c r="B476" s="127"/>
      <c r="C476" s="135"/>
      <c r="D476" s="127"/>
      <c r="E476" s="128"/>
      <c r="F476" s="128"/>
      <c r="G476" s="130"/>
      <c r="H476" s="127"/>
      <c r="I476" s="87"/>
      <c r="J476" s="127"/>
      <c r="K476" s="87"/>
      <c r="L476" s="127"/>
      <c r="M476" s="131"/>
    </row>
    <row r="477" spans="1:13" s="3" customFormat="1">
      <c r="A477" s="127"/>
      <c r="B477" s="127"/>
      <c r="C477" s="127"/>
      <c r="D477" s="127"/>
      <c r="E477" s="128"/>
      <c r="F477" s="128"/>
      <c r="G477" s="130"/>
      <c r="H477" s="87"/>
      <c r="I477" s="87"/>
      <c r="J477" s="87"/>
      <c r="K477" s="87"/>
      <c r="L477" s="87"/>
      <c r="M477" s="87"/>
    </row>
    <row r="478" spans="1:13" s="3" customFormat="1">
      <c r="A478" s="127"/>
      <c r="B478" s="127"/>
      <c r="C478" s="135"/>
      <c r="D478" s="127"/>
      <c r="E478" s="128"/>
      <c r="F478" s="128"/>
      <c r="G478" s="130"/>
      <c r="H478" s="127"/>
      <c r="I478" s="87"/>
      <c r="J478" s="127"/>
      <c r="K478" s="87"/>
      <c r="L478" s="127"/>
      <c r="M478" s="131"/>
    </row>
    <row r="479" spans="1:13" s="3" customFormat="1">
      <c r="A479" s="127"/>
      <c r="B479" s="127"/>
      <c r="C479" s="127"/>
      <c r="D479" s="127"/>
      <c r="E479" s="128"/>
      <c r="F479" s="128"/>
      <c r="G479" s="130"/>
      <c r="H479" s="87"/>
      <c r="I479" s="87"/>
      <c r="J479" s="87"/>
      <c r="K479" s="87"/>
      <c r="L479" s="87"/>
      <c r="M479" s="87"/>
    </row>
    <row r="480" spans="1:13" s="3" customFormat="1">
      <c r="A480" s="127"/>
      <c r="B480" s="127"/>
      <c r="C480" s="135"/>
      <c r="D480" s="127"/>
      <c r="E480" s="127"/>
      <c r="F480" s="127"/>
      <c r="G480" s="130"/>
      <c r="H480" s="127"/>
      <c r="I480" s="87"/>
      <c r="J480" s="87"/>
      <c r="K480" s="87"/>
      <c r="L480" s="87"/>
      <c r="M480" s="87"/>
    </row>
    <row r="481" spans="1:13" s="3" customFormat="1">
      <c r="A481" s="127"/>
      <c r="B481" s="127"/>
      <c r="C481" s="127"/>
      <c r="D481" s="127"/>
      <c r="E481" s="128"/>
      <c r="F481" s="128"/>
      <c r="G481" s="130"/>
      <c r="H481" s="127"/>
      <c r="I481" s="87"/>
      <c r="J481" s="87"/>
      <c r="K481" s="87"/>
      <c r="L481" s="87"/>
      <c r="M481" s="131"/>
    </row>
    <row r="482" spans="1:13">
      <c r="A482" s="127"/>
      <c r="B482" s="127"/>
      <c r="C482" s="127"/>
      <c r="D482" s="127"/>
      <c r="E482" s="128"/>
      <c r="F482" s="128"/>
      <c r="G482" s="130"/>
      <c r="H482" s="131"/>
      <c r="I482" s="130"/>
      <c r="J482" s="127"/>
      <c r="K482" s="130"/>
      <c r="L482" s="127"/>
      <c r="M482" s="130"/>
    </row>
    <row r="483" spans="1:13">
      <c r="A483" s="127"/>
      <c r="B483" s="127"/>
      <c r="C483" s="127"/>
      <c r="D483" s="127"/>
      <c r="E483" s="130"/>
      <c r="F483" s="128"/>
      <c r="G483" s="130"/>
      <c r="H483" s="131"/>
      <c r="I483" s="129"/>
      <c r="J483" s="127"/>
      <c r="K483" s="87"/>
      <c r="L483" s="87"/>
      <c r="M483" s="131"/>
    </row>
    <row r="484" spans="1:13">
      <c r="A484" s="127"/>
      <c r="B484" s="127"/>
      <c r="C484" s="127"/>
      <c r="D484" s="127"/>
      <c r="E484" s="128"/>
      <c r="F484" s="128"/>
      <c r="G484" s="130"/>
      <c r="H484" s="3"/>
      <c r="I484" s="129"/>
      <c r="J484" s="127"/>
      <c r="K484" s="87"/>
      <c r="L484" s="87"/>
      <c r="M484" s="131"/>
    </row>
    <row r="485" spans="1:13">
      <c r="A485" s="127"/>
      <c r="B485" s="127"/>
      <c r="C485" s="127"/>
      <c r="D485" s="127"/>
      <c r="E485" s="128"/>
      <c r="F485" s="128"/>
      <c r="G485" s="130"/>
      <c r="H485" s="131"/>
      <c r="I485" s="129"/>
      <c r="J485" s="127"/>
      <c r="K485" s="87"/>
      <c r="L485" s="87"/>
      <c r="M485" s="131"/>
    </row>
    <row r="486" spans="1:13">
      <c r="A486" s="127"/>
      <c r="B486" s="127"/>
      <c r="C486" s="127"/>
      <c r="D486" s="127"/>
      <c r="E486" s="128"/>
      <c r="F486" s="128"/>
      <c r="G486" s="130"/>
      <c r="H486" s="87"/>
      <c r="I486" s="87"/>
      <c r="J486" s="87"/>
      <c r="K486" s="87"/>
      <c r="L486" s="87"/>
      <c r="M486" s="87"/>
    </row>
    <row r="487" spans="1:13">
      <c r="A487" s="127"/>
      <c r="B487" s="127"/>
      <c r="C487" s="135"/>
      <c r="D487" s="127"/>
      <c r="E487" s="127"/>
      <c r="F487" s="127"/>
      <c r="G487" s="130"/>
      <c r="H487" s="127"/>
      <c r="I487" s="87"/>
      <c r="J487" s="87"/>
      <c r="K487" s="87"/>
      <c r="L487" s="87"/>
      <c r="M487" s="87"/>
    </row>
    <row r="488" spans="1:13">
      <c r="A488" s="127"/>
      <c r="B488" s="127"/>
      <c r="C488" s="127"/>
      <c r="D488" s="127"/>
      <c r="E488" s="128"/>
      <c r="F488" s="128"/>
      <c r="G488" s="130"/>
      <c r="H488" s="127"/>
      <c r="I488" s="87"/>
      <c r="J488" s="87"/>
      <c r="K488" s="87"/>
      <c r="L488" s="87"/>
      <c r="M488" s="131"/>
    </row>
    <row r="489" spans="1:13">
      <c r="A489" s="127"/>
      <c r="B489" s="127"/>
      <c r="C489" s="127"/>
      <c r="D489" s="127"/>
      <c r="E489" s="133"/>
      <c r="F489" s="128"/>
      <c r="G489" s="130"/>
      <c r="H489" s="131"/>
      <c r="I489" s="130"/>
      <c r="J489" s="127"/>
      <c r="K489" s="130"/>
      <c r="L489" s="127"/>
      <c r="M489" s="130"/>
    </row>
    <row r="490" spans="1:13">
      <c r="A490" s="127"/>
      <c r="B490" s="127"/>
      <c r="C490" s="127"/>
      <c r="D490" s="127"/>
      <c r="E490" s="130"/>
      <c r="F490" s="128"/>
      <c r="G490" s="130"/>
      <c r="H490" s="131"/>
      <c r="I490" s="129"/>
      <c r="J490" s="127"/>
      <c r="K490" s="87"/>
      <c r="L490" s="87"/>
      <c r="M490" s="131"/>
    </row>
    <row r="491" spans="1:13">
      <c r="A491" s="127"/>
      <c r="B491" s="127"/>
      <c r="C491" s="127"/>
      <c r="D491" s="127"/>
      <c r="E491" s="133"/>
      <c r="F491" s="128"/>
      <c r="G491" s="130"/>
      <c r="H491" s="131"/>
      <c r="I491" s="129"/>
      <c r="J491" s="127"/>
      <c r="K491" s="87"/>
      <c r="L491" s="87"/>
      <c r="M491" s="131"/>
    </row>
    <row r="492" spans="1:13">
      <c r="A492" s="127"/>
      <c r="B492" s="127"/>
      <c r="C492" s="127"/>
      <c r="D492" s="127"/>
      <c r="E492" s="128"/>
      <c r="F492" s="128"/>
      <c r="G492" s="130"/>
      <c r="H492" s="87"/>
      <c r="I492" s="87"/>
      <c r="J492" s="87"/>
      <c r="K492" s="87"/>
      <c r="L492" s="87"/>
      <c r="M492" s="87"/>
    </row>
    <row r="493" spans="1:13">
      <c r="A493" s="138"/>
      <c r="B493" s="138"/>
      <c r="C493" s="138"/>
      <c r="D493" s="138"/>
      <c r="E493" s="138"/>
      <c r="F493" s="138"/>
      <c r="G493" s="138"/>
      <c r="H493" s="138"/>
      <c r="I493" s="138"/>
      <c r="J493" s="138"/>
      <c r="K493" s="138"/>
      <c r="L493" s="138"/>
      <c r="M493" s="138"/>
    </row>
    <row r="494" spans="1:13">
      <c r="A494" s="127"/>
      <c r="B494" s="127"/>
      <c r="C494" s="135"/>
      <c r="D494" s="127"/>
      <c r="E494" s="127"/>
      <c r="F494" s="127"/>
      <c r="G494" s="130"/>
      <c r="H494" s="127"/>
      <c r="I494" s="87"/>
      <c r="J494" s="87"/>
      <c r="K494" s="87"/>
      <c r="L494" s="87"/>
      <c r="M494" s="87"/>
    </row>
    <row r="495" spans="1:13">
      <c r="A495" s="127"/>
      <c r="B495" s="127"/>
      <c r="C495" s="127"/>
      <c r="D495" s="127"/>
      <c r="E495" s="128"/>
      <c r="F495" s="128"/>
      <c r="G495" s="130"/>
      <c r="H495" s="127"/>
      <c r="I495" s="87"/>
      <c r="J495" s="87"/>
      <c r="K495" s="87"/>
      <c r="L495" s="87"/>
      <c r="M495" s="131"/>
    </row>
    <row r="496" spans="1:13">
      <c r="A496" s="127"/>
      <c r="B496" s="127"/>
      <c r="C496" s="127"/>
      <c r="D496" s="127"/>
      <c r="E496" s="133"/>
      <c r="F496" s="128"/>
      <c r="G496" s="130"/>
      <c r="H496" s="131"/>
      <c r="I496" s="130"/>
      <c r="J496" s="127"/>
      <c r="K496" s="130"/>
      <c r="L496" s="127"/>
      <c r="M496" s="130"/>
    </row>
    <row r="497" spans="1:13">
      <c r="A497" s="127"/>
      <c r="B497" s="127"/>
      <c r="C497" s="127"/>
      <c r="D497" s="127"/>
      <c r="E497" s="130"/>
      <c r="F497" s="128"/>
      <c r="G497" s="130"/>
      <c r="H497" s="131"/>
      <c r="I497" s="129"/>
      <c r="J497" s="127"/>
      <c r="K497" s="87"/>
      <c r="L497" s="87"/>
      <c r="M497" s="131"/>
    </row>
    <row r="498" spans="1:13">
      <c r="A498" s="127"/>
      <c r="B498" s="127"/>
      <c r="C498" s="127"/>
      <c r="D498" s="127"/>
      <c r="E498" s="133"/>
      <c r="F498" s="128"/>
      <c r="G498" s="130"/>
      <c r="H498" s="131"/>
      <c r="I498" s="129"/>
      <c r="J498" s="127"/>
      <c r="K498" s="87"/>
      <c r="L498" s="87"/>
      <c r="M498" s="131"/>
    </row>
    <row r="499" spans="1:13">
      <c r="A499" s="127"/>
      <c r="B499" s="127"/>
      <c r="C499" s="127"/>
      <c r="D499" s="127"/>
      <c r="E499" s="128"/>
      <c r="F499" s="128"/>
      <c r="G499" s="130"/>
      <c r="H499" s="87"/>
      <c r="I499" s="87"/>
      <c r="J499" s="87"/>
      <c r="K499" s="87"/>
      <c r="L499" s="87"/>
      <c r="M499" s="87"/>
    </row>
    <row r="500" spans="1:13">
      <c r="A500" s="127"/>
      <c r="B500" s="127"/>
      <c r="C500" s="135"/>
      <c r="D500" s="127"/>
      <c r="E500" s="127"/>
      <c r="F500" s="127"/>
      <c r="G500" s="130"/>
      <c r="H500" s="127"/>
      <c r="I500" s="87"/>
      <c r="J500" s="87"/>
      <c r="K500" s="87"/>
      <c r="L500" s="87"/>
      <c r="M500" s="87"/>
    </row>
    <row r="501" spans="1:13">
      <c r="A501" s="127"/>
      <c r="B501" s="127"/>
      <c r="C501" s="127"/>
      <c r="D501" s="127"/>
      <c r="E501" s="128"/>
      <c r="F501" s="128"/>
      <c r="G501" s="130"/>
      <c r="H501" s="127"/>
      <c r="I501" s="87"/>
      <c r="J501" s="87"/>
      <c r="K501" s="87"/>
      <c r="L501" s="87"/>
      <c r="M501" s="131"/>
    </row>
    <row r="502" spans="1:13">
      <c r="A502" s="127"/>
      <c r="B502" s="127"/>
      <c r="C502" s="127"/>
      <c r="D502" s="127"/>
      <c r="E502" s="133"/>
      <c r="F502" s="128"/>
      <c r="G502" s="130"/>
      <c r="H502" s="131"/>
      <c r="I502" s="130"/>
      <c r="J502" s="127"/>
      <c r="K502" s="130"/>
      <c r="L502" s="127"/>
      <c r="M502" s="130"/>
    </row>
    <row r="503" spans="1:13">
      <c r="A503" s="127"/>
      <c r="B503" s="127"/>
      <c r="C503" s="127"/>
      <c r="D503" s="127"/>
      <c r="E503" s="130"/>
      <c r="F503" s="128"/>
      <c r="G503" s="130"/>
      <c r="H503" s="131"/>
      <c r="I503" s="129"/>
      <c r="J503" s="127"/>
      <c r="K503" s="87"/>
      <c r="L503" s="87"/>
      <c r="M503" s="131"/>
    </row>
    <row r="504" spans="1:13">
      <c r="A504" s="127"/>
      <c r="B504" s="127"/>
      <c r="C504" s="127"/>
      <c r="D504" s="127"/>
      <c r="E504" s="133"/>
      <c r="F504" s="128"/>
      <c r="G504" s="130"/>
      <c r="H504" s="131"/>
      <c r="I504" s="129"/>
      <c r="J504" s="127"/>
      <c r="K504" s="87"/>
      <c r="L504" s="87"/>
      <c r="M504" s="131"/>
    </row>
    <row r="505" spans="1:13">
      <c r="A505" s="127"/>
      <c r="B505" s="127"/>
      <c r="C505" s="127"/>
      <c r="D505" s="127"/>
      <c r="E505" s="128"/>
      <c r="F505" s="128"/>
      <c r="G505" s="130"/>
      <c r="H505" s="87"/>
      <c r="I505" s="87"/>
      <c r="J505" s="87"/>
      <c r="K505" s="87"/>
      <c r="L505" s="87"/>
      <c r="M505" s="87"/>
    </row>
    <row r="506" spans="1:13">
      <c r="A506" s="127"/>
      <c r="B506" s="127"/>
      <c r="C506" s="135"/>
      <c r="D506" s="127"/>
      <c r="E506" s="127"/>
      <c r="F506" s="127"/>
      <c r="G506" s="130"/>
      <c r="H506" s="127"/>
      <c r="I506" s="87"/>
      <c r="J506" s="87"/>
      <c r="K506" s="87"/>
      <c r="L506" s="87"/>
      <c r="M506" s="87"/>
    </row>
    <row r="507" spans="1:13">
      <c r="A507" s="127"/>
      <c r="B507" s="127"/>
      <c r="C507" s="127"/>
      <c r="D507" s="127"/>
      <c r="E507" s="128"/>
      <c r="F507" s="128"/>
      <c r="G507" s="130"/>
      <c r="H507" s="127"/>
      <c r="I507" s="87"/>
      <c r="J507" s="87"/>
      <c r="K507" s="87"/>
      <c r="L507" s="87"/>
      <c r="M507" s="131"/>
    </row>
    <row r="508" spans="1:13">
      <c r="A508" s="127"/>
      <c r="B508" s="127"/>
      <c r="C508" s="127"/>
      <c r="D508" s="127"/>
      <c r="E508" s="133"/>
      <c r="F508" s="128"/>
      <c r="G508" s="130"/>
      <c r="H508" s="131"/>
      <c r="I508" s="130"/>
      <c r="J508" s="127"/>
      <c r="K508" s="130"/>
      <c r="L508" s="127"/>
      <c r="M508" s="130"/>
    </row>
    <row r="509" spans="1:13">
      <c r="A509" s="127"/>
      <c r="B509" s="127"/>
      <c r="C509" s="127"/>
      <c r="D509" s="127"/>
      <c r="E509" s="130"/>
      <c r="F509" s="128"/>
      <c r="G509" s="130"/>
      <c r="H509" s="131"/>
      <c r="I509" s="129"/>
      <c r="J509" s="127"/>
      <c r="K509" s="87"/>
      <c r="L509" s="87"/>
      <c r="M509" s="131"/>
    </row>
    <row r="510" spans="1:13">
      <c r="A510" s="127"/>
      <c r="B510" s="127"/>
      <c r="C510" s="127"/>
      <c r="D510" s="127"/>
      <c r="E510" s="133"/>
      <c r="F510" s="128"/>
      <c r="G510" s="130"/>
      <c r="H510" s="131"/>
      <c r="I510" s="129"/>
      <c r="J510" s="127"/>
      <c r="K510" s="87"/>
      <c r="L510" s="87"/>
      <c r="M510" s="131"/>
    </row>
    <row r="511" spans="1:13">
      <c r="A511" s="127"/>
      <c r="B511" s="127"/>
      <c r="C511" s="127"/>
      <c r="D511" s="127"/>
      <c r="E511" s="128"/>
      <c r="F511" s="128"/>
      <c r="G511" s="130"/>
      <c r="H511" s="87"/>
      <c r="I511" s="87"/>
      <c r="J511" s="87"/>
      <c r="K511" s="87"/>
      <c r="L511" s="87"/>
      <c r="M511" s="87"/>
    </row>
    <row r="512" spans="1:13">
      <c r="A512" s="127"/>
      <c r="B512" s="127"/>
      <c r="C512" s="135"/>
      <c r="D512" s="127"/>
      <c r="E512" s="127"/>
      <c r="F512" s="127"/>
      <c r="G512" s="130"/>
      <c r="H512" s="127"/>
      <c r="I512" s="87"/>
      <c r="J512" s="87"/>
      <c r="K512" s="87"/>
      <c r="L512" s="87"/>
      <c r="M512" s="87"/>
    </row>
    <row r="513" spans="1:13">
      <c r="A513" s="127"/>
      <c r="B513" s="127"/>
      <c r="C513" s="127"/>
      <c r="D513" s="127"/>
      <c r="E513" s="128"/>
      <c r="F513" s="128"/>
      <c r="G513" s="130"/>
      <c r="H513" s="127"/>
      <c r="I513" s="87"/>
      <c r="J513" s="87"/>
      <c r="K513" s="87"/>
      <c r="L513" s="87"/>
      <c r="M513" s="131"/>
    </row>
    <row r="514" spans="1:13">
      <c r="A514" s="127"/>
      <c r="B514" s="127"/>
      <c r="C514" s="127"/>
      <c r="D514" s="127"/>
      <c r="E514" s="133"/>
      <c r="F514" s="128"/>
      <c r="G514" s="130"/>
      <c r="H514" s="131"/>
      <c r="I514" s="130"/>
      <c r="J514" s="127"/>
      <c r="K514" s="130"/>
      <c r="L514" s="127"/>
      <c r="M514" s="130"/>
    </row>
    <row r="515" spans="1:13">
      <c r="A515" s="127"/>
      <c r="B515" s="127"/>
      <c r="C515" s="127"/>
      <c r="D515" s="127"/>
      <c r="E515" s="130"/>
      <c r="F515" s="128"/>
      <c r="G515" s="130"/>
      <c r="H515" s="131"/>
      <c r="I515" s="129"/>
      <c r="J515" s="127"/>
      <c r="K515" s="87"/>
      <c r="L515" s="87"/>
      <c r="M515" s="131"/>
    </row>
    <row r="516" spans="1:13">
      <c r="A516" s="127"/>
      <c r="B516" s="127"/>
      <c r="C516" s="127"/>
      <c r="D516" s="127"/>
      <c r="E516" s="133"/>
      <c r="F516" s="128"/>
      <c r="G516" s="130"/>
      <c r="H516" s="131"/>
      <c r="I516" s="129"/>
      <c r="J516" s="127"/>
      <c r="K516" s="87"/>
      <c r="L516" s="87"/>
      <c r="M516" s="131"/>
    </row>
    <row r="517" spans="1:13">
      <c r="A517" s="127"/>
      <c r="B517" s="127"/>
      <c r="C517" s="127"/>
      <c r="D517" s="127"/>
      <c r="E517" s="128"/>
      <c r="F517" s="128"/>
      <c r="G517" s="130"/>
      <c r="H517" s="87"/>
      <c r="I517" s="87"/>
      <c r="J517" s="87"/>
      <c r="K517" s="87"/>
      <c r="L517" s="87"/>
      <c r="M517" s="87"/>
    </row>
    <row r="518" spans="1:13">
      <c r="A518" s="127"/>
      <c r="B518" s="127"/>
      <c r="C518" s="135"/>
      <c r="D518" s="127"/>
      <c r="E518" s="127"/>
      <c r="F518" s="127"/>
      <c r="G518" s="130"/>
      <c r="H518" s="127"/>
      <c r="I518" s="87"/>
      <c r="J518" s="87"/>
      <c r="K518" s="87"/>
      <c r="L518" s="87"/>
      <c r="M518" s="87"/>
    </row>
    <row r="519" spans="1:13">
      <c r="A519" s="127"/>
      <c r="B519" s="127"/>
      <c r="C519" s="127"/>
      <c r="D519" s="127"/>
      <c r="E519" s="128"/>
      <c r="F519" s="128"/>
      <c r="G519" s="130"/>
      <c r="H519" s="127"/>
      <c r="I519" s="87"/>
      <c r="J519" s="87"/>
      <c r="K519" s="87"/>
      <c r="L519" s="87"/>
      <c r="M519" s="131"/>
    </row>
    <row r="520" spans="1:13">
      <c r="A520" s="127"/>
      <c r="B520" s="127"/>
      <c r="C520" s="127"/>
      <c r="D520" s="127"/>
      <c r="E520" s="133"/>
      <c r="F520" s="128"/>
      <c r="G520" s="130"/>
      <c r="H520" s="131"/>
      <c r="I520" s="130"/>
      <c r="J520" s="127"/>
      <c r="K520" s="130"/>
      <c r="L520" s="127"/>
      <c r="M520" s="130"/>
    </row>
    <row r="521" spans="1:13">
      <c r="A521" s="127"/>
      <c r="B521" s="127"/>
      <c r="C521" s="127"/>
      <c r="D521" s="127"/>
      <c r="E521" s="130"/>
      <c r="F521" s="128"/>
      <c r="G521" s="130"/>
      <c r="H521" s="131"/>
      <c r="I521" s="129"/>
      <c r="J521" s="127"/>
      <c r="K521" s="87"/>
      <c r="L521" s="87"/>
      <c r="M521" s="131"/>
    </row>
    <row r="522" spans="1:13">
      <c r="A522" s="127"/>
      <c r="B522" s="127"/>
      <c r="C522" s="127"/>
      <c r="D522" s="127"/>
      <c r="E522" s="133"/>
      <c r="F522" s="128"/>
      <c r="G522" s="130"/>
      <c r="H522" s="131"/>
      <c r="I522" s="129"/>
      <c r="J522" s="127"/>
      <c r="K522" s="87"/>
      <c r="L522" s="87"/>
      <c r="M522" s="131"/>
    </row>
    <row r="523" spans="1:13">
      <c r="A523" s="127"/>
      <c r="B523" s="127"/>
      <c r="C523" s="127"/>
      <c r="D523" s="127"/>
      <c r="E523" s="128"/>
      <c r="F523" s="128"/>
      <c r="G523" s="130"/>
      <c r="H523" s="87"/>
      <c r="I523" s="87"/>
      <c r="J523" s="87"/>
      <c r="K523" s="87"/>
      <c r="L523" s="87"/>
      <c r="M523" s="87"/>
    </row>
    <row r="524" spans="1:13">
      <c r="A524" s="127"/>
      <c r="B524" s="127"/>
      <c r="C524" s="127"/>
      <c r="D524" s="127"/>
      <c r="E524" s="127"/>
      <c r="F524" s="127"/>
      <c r="G524" s="130"/>
      <c r="H524" s="127"/>
      <c r="I524" s="87"/>
      <c r="J524" s="87"/>
      <c r="K524" s="87"/>
      <c r="L524" s="87"/>
      <c r="M524" s="87"/>
    </row>
    <row r="525" spans="1:13">
      <c r="A525" s="127"/>
      <c r="B525" s="127"/>
      <c r="C525" s="127"/>
      <c r="D525" s="127"/>
      <c r="E525" s="128"/>
      <c r="F525" s="128"/>
      <c r="G525" s="130"/>
      <c r="H525" s="127"/>
      <c r="I525" s="87"/>
      <c r="J525" s="87"/>
      <c r="K525" s="87"/>
      <c r="L525" s="87"/>
      <c r="M525" s="131"/>
    </row>
    <row r="526" spans="1:13">
      <c r="A526" s="127"/>
      <c r="B526" s="127"/>
      <c r="C526" s="127"/>
      <c r="D526" s="127"/>
      <c r="E526" s="133"/>
      <c r="F526" s="128"/>
      <c r="G526" s="130"/>
      <c r="H526" s="131"/>
      <c r="I526" s="130"/>
      <c r="J526" s="127"/>
      <c r="K526" s="130"/>
      <c r="L526" s="127"/>
      <c r="M526" s="130"/>
    </row>
    <row r="527" spans="1:13">
      <c r="A527" s="138"/>
      <c r="B527" s="138"/>
      <c r="C527" s="138"/>
      <c r="D527" s="138"/>
      <c r="E527" s="138"/>
      <c r="F527" s="138"/>
      <c r="G527" s="138"/>
      <c r="H527" s="138"/>
      <c r="I527" s="138"/>
      <c r="J527" s="138"/>
      <c r="K527" s="138"/>
      <c r="L527" s="138"/>
      <c r="M527" s="138"/>
    </row>
    <row r="528" spans="1:13">
      <c r="A528" s="127"/>
      <c r="B528" s="127"/>
      <c r="C528" s="127"/>
      <c r="D528" s="127"/>
      <c r="E528" s="130"/>
      <c r="F528" s="128"/>
      <c r="G528" s="130"/>
      <c r="H528" s="131"/>
      <c r="I528" s="129"/>
      <c r="J528" s="127"/>
      <c r="K528" s="87"/>
      <c r="L528" s="87"/>
      <c r="M528" s="131"/>
    </row>
    <row r="529" spans="1:13">
      <c r="A529" s="127"/>
      <c r="B529" s="127"/>
      <c r="C529" s="127"/>
      <c r="D529" s="127"/>
      <c r="E529" s="128"/>
      <c r="F529" s="128"/>
      <c r="G529" s="130"/>
      <c r="H529" s="131"/>
      <c r="I529" s="129"/>
      <c r="J529" s="127"/>
      <c r="K529" s="87"/>
      <c r="L529" s="87"/>
      <c r="M529" s="131"/>
    </row>
    <row r="530" spans="1:13">
      <c r="A530" s="127"/>
      <c r="B530" s="127"/>
      <c r="C530" s="127"/>
      <c r="D530" s="127"/>
      <c r="E530" s="133"/>
      <c r="F530" s="128"/>
      <c r="G530" s="130"/>
      <c r="H530" s="131"/>
      <c r="I530" s="129"/>
      <c r="J530" s="127"/>
      <c r="K530" s="87"/>
      <c r="L530" s="87"/>
      <c r="M530" s="131"/>
    </row>
    <row r="531" spans="1:13">
      <c r="A531" s="127"/>
      <c r="B531" s="127"/>
      <c r="C531" s="127"/>
      <c r="D531" s="127"/>
      <c r="E531" s="128"/>
      <c r="F531" s="128"/>
      <c r="G531" s="130"/>
      <c r="H531" s="87"/>
      <c r="I531" s="87"/>
      <c r="J531" s="87"/>
      <c r="K531" s="87"/>
      <c r="L531" s="87"/>
      <c r="M531" s="87"/>
    </row>
    <row r="532" spans="1:13">
      <c r="A532" s="127"/>
      <c r="B532" s="127"/>
      <c r="C532" s="135"/>
      <c r="D532" s="127"/>
      <c r="E532" s="127"/>
      <c r="F532" s="127"/>
      <c r="G532" s="130"/>
      <c r="H532" s="127"/>
      <c r="I532" s="87"/>
      <c r="J532" s="87"/>
      <c r="K532" s="87"/>
      <c r="L532" s="87"/>
      <c r="M532" s="87"/>
    </row>
    <row r="533" spans="1:13">
      <c r="A533" s="127"/>
      <c r="B533" s="127"/>
      <c r="C533" s="127"/>
      <c r="D533" s="127"/>
      <c r="E533" s="128"/>
      <c r="F533" s="128"/>
      <c r="G533" s="130"/>
      <c r="H533" s="127"/>
      <c r="I533" s="87"/>
      <c r="J533" s="87"/>
      <c r="K533" s="87"/>
      <c r="L533" s="87"/>
      <c r="M533" s="131"/>
    </row>
    <row r="534" spans="1:13">
      <c r="A534" s="127"/>
      <c r="B534" s="127"/>
      <c r="C534" s="127"/>
      <c r="D534" s="127"/>
      <c r="E534" s="133"/>
      <c r="F534" s="128"/>
      <c r="G534" s="130"/>
      <c r="H534" s="131"/>
      <c r="I534" s="130"/>
      <c r="J534" s="127"/>
      <c r="K534" s="130"/>
      <c r="L534" s="127"/>
      <c r="M534" s="130"/>
    </row>
    <row r="535" spans="1:13">
      <c r="A535" s="127"/>
      <c r="B535" s="127"/>
      <c r="C535" s="127"/>
      <c r="D535" s="127"/>
      <c r="E535" s="130"/>
      <c r="F535" s="128"/>
      <c r="G535" s="130"/>
      <c r="H535" s="131"/>
      <c r="I535" s="129"/>
      <c r="J535" s="127"/>
      <c r="K535" s="87"/>
      <c r="L535" s="87"/>
      <c r="M535" s="131"/>
    </row>
    <row r="536" spans="1:13">
      <c r="A536" s="127"/>
      <c r="B536" s="127"/>
      <c r="C536" s="127"/>
      <c r="D536" s="127"/>
      <c r="E536" s="133"/>
      <c r="F536" s="128"/>
      <c r="G536" s="130"/>
      <c r="H536" s="131"/>
      <c r="I536" s="129"/>
      <c r="J536" s="127"/>
      <c r="K536" s="87"/>
      <c r="L536" s="87"/>
      <c r="M536" s="131"/>
    </row>
    <row r="537" spans="1:13">
      <c r="A537" s="127"/>
      <c r="B537" s="127"/>
      <c r="C537" s="127"/>
      <c r="D537" s="127"/>
      <c r="E537" s="128"/>
      <c r="F537" s="128"/>
      <c r="G537" s="130"/>
      <c r="H537" s="87"/>
      <c r="I537" s="87"/>
      <c r="J537" s="87"/>
      <c r="K537" s="87"/>
      <c r="L537" s="87"/>
      <c r="M537" s="87"/>
    </row>
    <row r="538" spans="1:13">
      <c r="A538" s="127"/>
      <c r="B538" s="127"/>
      <c r="C538" s="127"/>
      <c r="D538" s="127"/>
      <c r="E538" s="128"/>
      <c r="F538" s="128"/>
      <c r="G538" s="130"/>
      <c r="H538" s="127"/>
      <c r="I538" s="87"/>
      <c r="J538" s="87"/>
      <c r="K538" s="87"/>
      <c r="L538" s="87"/>
      <c r="M538" s="87"/>
    </row>
    <row r="539" spans="1:13">
      <c r="A539" s="127"/>
      <c r="B539" s="127"/>
      <c r="C539" s="127"/>
      <c r="D539" s="127"/>
      <c r="E539" s="128"/>
      <c r="F539" s="128"/>
      <c r="G539" s="130"/>
      <c r="H539" s="127"/>
      <c r="I539" s="87"/>
      <c r="J539" s="87"/>
      <c r="K539" s="87"/>
      <c r="L539" s="87"/>
      <c r="M539" s="131"/>
    </row>
    <row r="540" spans="1:13">
      <c r="A540" s="127"/>
      <c r="B540" s="127"/>
      <c r="C540" s="127"/>
      <c r="D540" s="127"/>
      <c r="E540" s="128"/>
      <c r="F540" s="128"/>
      <c r="G540" s="130"/>
      <c r="H540" s="131"/>
      <c r="I540" s="129"/>
      <c r="J540" s="127"/>
      <c r="K540" s="87"/>
      <c r="L540" s="87"/>
      <c r="M540" s="131"/>
    </row>
    <row r="541" spans="1:13">
      <c r="A541" s="127"/>
      <c r="B541" s="127"/>
      <c r="C541" s="127"/>
      <c r="D541" s="127"/>
      <c r="E541" s="128"/>
      <c r="F541" s="128"/>
      <c r="G541" s="130"/>
      <c r="H541" s="131"/>
      <c r="I541" s="129"/>
      <c r="J541" s="127"/>
      <c r="K541" s="87"/>
      <c r="L541" s="87"/>
      <c r="M541" s="131"/>
    </row>
    <row r="542" spans="1:13">
      <c r="A542" s="127"/>
      <c r="B542" s="137"/>
      <c r="C542" s="127"/>
      <c r="D542" s="127"/>
      <c r="E542" s="128"/>
      <c r="F542" s="128"/>
      <c r="G542" s="130"/>
      <c r="H542" s="131"/>
      <c r="I542" s="129"/>
      <c r="J542" s="127"/>
      <c r="K542" s="87"/>
      <c r="L542" s="87"/>
      <c r="M542" s="131"/>
    </row>
    <row r="543" spans="1:13">
      <c r="A543" s="127"/>
      <c r="B543" s="127"/>
      <c r="C543" s="127"/>
      <c r="D543" s="127"/>
      <c r="E543" s="128"/>
      <c r="F543" s="128"/>
      <c r="G543" s="130"/>
      <c r="H543" s="87"/>
      <c r="I543" s="87"/>
      <c r="J543" s="87"/>
      <c r="K543" s="87"/>
      <c r="L543" s="87"/>
      <c r="M543" s="87"/>
    </row>
    <row r="544" spans="1:13">
      <c r="A544" s="127"/>
      <c r="B544" s="127"/>
      <c r="C544" s="127"/>
      <c r="D544" s="127"/>
      <c r="E544" s="128"/>
      <c r="F544" s="128"/>
      <c r="G544" s="130"/>
      <c r="H544" s="87"/>
      <c r="I544" s="87"/>
      <c r="J544" s="87"/>
      <c r="K544" s="87"/>
      <c r="L544" s="87"/>
      <c r="M544" s="87"/>
    </row>
    <row r="545" spans="1:13">
      <c r="A545" s="127"/>
      <c r="B545" s="137"/>
      <c r="C545" s="135"/>
      <c r="D545" s="127"/>
      <c r="E545" s="128"/>
      <c r="F545" s="128"/>
      <c r="G545" s="144"/>
      <c r="H545" s="127"/>
      <c r="I545" s="87"/>
      <c r="J545" s="127"/>
      <c r="K545" s="87"/>
      <c r="L545" s="127"/>
      <c r="M545" s="131"/>
    </row>
    <row r="546" spans="1:13">
      <c r="A546" s="127"/>
      <c r="B546" s="127"/>
      <c r="C546" s="127"/>
      <c r="D546" s="127"/>
      <c r="E546" s="128"/>
      <c r="F546" s="128"/>
      <c r="G546" s="130"/>
      <c r="H546" s="87"/>
      <c r="I546" s="87"/>
      <c r="J546" s="87"/>
      <c r="K546" s="87"/>
      <c r="L546" s="87"/>
      <c r="M546" s="87"/>
    </row>
    <row r="547" spans="1:13">
      <c r="A547" s="127"/>
      <c r="B547" s="127"/>
      <c r="C547" s="127"/>
      <c r="D547" s="127"/>
      <c r="E547" s="128"/>
      <c r="F547" s="128"/>
      <c r="G547" s="130"/>
      <c r="H547" s="139"/>
      <c r="I547" s="87"/>
      <c r="J547" s="139"/>
      <c r="K547" s="87"/>
      <c r="L547" s="139"/>
      <c r="M547" s="145"/>
    </row>
    <row r="548" spans="1:13">
      <c r="A548" s="138"/>
      <c r="B548" s="138"/>
      <c r="C548" s="138"/>
      <c r="D548" s="138"/>
      <c r="E548" s="138"/>
      <c r="F548" s="138"/>
      <c r="G548" s="138"/>
      <c r="H548" s="138"/>
      <c r="I548" s="138"/>
      <c r="J548" s="138"/>
      <c r="K548" s="138"/>
      <c r="L548" s="138"/>
      <c r="M548" s="138"/>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row r="622" spans="1:13">
      <c r="A622" s="3"/>
      <c r="B622" s="3"/>
      <c r="C622" s="3"/>
      <c r="D622" s="3"/>
      <c r="E622" s="3"/>
      <c r="F622" s="3"/>
      <c r="G622" s="3"/>
      <c r="H622" s="3"/>
      <c r="I622" s="3"/>
      <c r="J622" s="3"/>
      <c r="K622" s="3"/>
      <c r="L622" s="3"/>
      <c r="M622" s="3"/>
    </row>
  </sheetData>
  <mergeCells count="4">
    <mergeCell ref="A1:M1"/>
    <mergeCell ref="A60:C60"/>
    <mergeCell ref="A63:B63"/>
    <mergeCell ref="B64:K64"/>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2"/>
  <sheetViews>
    <sheetView zoomScaleNormal="100" zoomScaleSheetLayoutView="130" workbookViewId="0">
      <selection activeCell="B10" sqref="B10:F36"/>
    </sheetView>
  </sheetViews>
  <sheetFormatPr defaultRowHeight="16.5"/>
  <cols>
    <col min="1" max="1" width="3.85546875" style="4" customWidth="1"/>
    <col min="2" max="2" width="10.85546875" style="4" customWidth="1"/>
    <col min="3" max="3" width="37.7109375" style="4" customWidth="1"/>
    <col min="4" max="4" width="8.5703125" style="4" customWidth="1"/>
    <col min="5" max="5" width="10.710937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128</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0.84*6</f>
        <v>5.04</v>
      </c>
      <c r="G10" s="40"/>
      <c r="H10" s="41"/>
      <c r="I10" s="40"/>
      <c r="J10" s="41"/>
      <c r="K10" s="44"/>
      <c r="L10" s="41"/>
      <c r="M10" s="40"/>
    </row>
    <row r="11" spans="1:22" s="53" customFormat="1" ht="15.75">
      <c r="A11" s="46"/>
      <c r="B11" s="46"/>
      <c r="C11" s="46" t="s">
        <v>31</v>
      </c>
      <c r="D11" s="46" t="s">
        <v>32</v>
      </c>
      <c r="E11" s="47">
        <v>3.88</v>
      </c>
      <c r="F11" s="48">
        <f>F10*E11</f>
        <v>19.555199999999999</v>
      </c>
      <c r="G11" s="47"/>
      <c r="H11" s="48"/>
      <c r="I11" s="76"/>
      <c r="J11" s="75"/>
      <c r="K11" s="76"/>
      <c r="L11" s="75"/>
      <c r="M11" s="47"/>
    </row>
    <row r="12" spans="1:22" s="67" customFormat="1" ht="31.5">
      <c r="A12" s="38">
        <v>2</v>
      </c>
      <c r="B12" s="38" t="s">
        <v>34</v>
      </c>
      <c r="C12" s="40" t="s">
        <v>51</v>
      </c>
      <c r="D12" s="62" t="s">
        <v>30</v>
      </c>
      <c r="E12" s="63"/>
      <c r="F12" s="64">
        <f>0.7*0.1*6</f>
        <v>0.41999999999999993</v>
      </c>
      <c r="G12" s="65"/>
      <c r="H12" s="66"/>
      <c r="I12" s="65"/>
      <c r="J12" s="66"/>
      <c r="K12" s="65"/>
      <c r="L12" s="66"/>
      <c r="M12" s="65"/>
    </row>
    <row r="13" spans="1:22" s="53" customFormat="1" ht="15.75">
      <c r="A13" s="54"/>
      <c r="B13" s="68"/>
      <c r="C13" s="54" t="s">
        <v>31</v>
      </c>
      <c r="D13" s="54" t="s">
        <v>32</v>
      </c>
      <c r="E13" s="56">
        <v>0.89</v>
      </c>
      <c r="F13" s="69">
        <f>F12*E13</f>
        <v>0.37379999999999997</v>
      </c>
      <c r="G13" s="70"/>
      <c r="H13" s="57"/>
      <c r="I13" s="71"/>
      <c r="J13" s="72"/>
      <c r="K13" s="71"/>
      <c r="L13" s="72"/>
      <c r="M13" s="70"/>
    </row>
    <row r="14" spans="1:22" s="53" customFormat="1" ht="15.75">
      <c r="A14" s="54"/>
      <c r="B14" s="55"/>
      <c r="C14" s="54" t="s">
        <v>35</v>
      </c>
      <c r="D14" s="55" t="s">
        <v>0</v>
      </c>
      <c r="E14" s="56">
        <v>0.37</v>
      </c>
      <c r="F14" s="69">
        <f>F12*E14</f>
        <v>0.15539999999999998</v>
      </c>
      <c r="G14" s="73"/>
      <c r="H14" s="72"/>
      <c r="I14" s="71"/>
      <c r="J14" s="72"/>
      <c r="K14" s="70"/>
      <c r="L14" s="57"/>
      <c r="M14" s="70"/>
    </row>
    <row r="15" spans="1:22" s="53" customFormat="1" ht="27.75">
      <c r="A15" s="54"/>
      <c r="B15" s="185" t="s">
        <v>167</v>
      </c>
      <c r="C15" s="54" t="s">
        <v>63</v>
      </c>
      <c r="D15" s="55" t="s">
        <v>30</v>
      </c>
      <c r="E15" s="56">
        <v>1.1499999999999999</v>
      </c>
      <c r="F15" s="69">
        <f>F12*E15</f>
        <v>0.48299999999999987</v>
      </c>
      <c r="G15" s="73"/>
      <c r="H15" s="72"/>
      <c r="I15" s="71"/>
      <c r="J15" s="57"/>
      <c r="K15" s="71"/>
      <c r="L15" s="72"/>
      <c r="M15" s="70"/>
    </row>
    <row r="16" spans="1:22" s="53" customFormat="1" ht="15.75">
      <c r="A16" s="46"/>
      <c r="B16" s="50"/>
      <c r="C16" s="46" t="s">
        <v>36</v>
      </c>
      <c r="D16" s="50" t="s">
        <v>0</v>
      </c>
      <c r="E16" s="59">
        <v>0.02</v>
      </c>
      <c r="F16" s="60">
        <f>F12*E16</f>
        <v>8.3999999999999995E-3</v>
      </c>
      <c r="G16" s="51"/>
      <c r="H16" s="75"/>
      <c r="I16" s="47"/>
      <c r="J16" s="48"/>
      <c r="K16" s="76"/>
      <c r="L16" s="75"/>
      <c r="M16" s="47"/>
    </row>
    <row r="17" spans="1:13" s="62" customFormat="1" ht="47.25">
      <c r="A17" s="38">
        <v>3</v>
      </c>
      <c r="B17" s="38" t="s">
        <v>60</v>
      </c>
      <c r="C17" s="40" t="s">
        <v>61</v>
      </c>
      <c r="D17" s="62" t="s">
        <v>30</v>
      </c>
      <c r="E17" s="63"/>
      <c r="F17" s="64">
        <f>0.7*1.1*6</f>
        <v>4.62</v>
      </c>
      <c r="G17" s="65"/>
      <c r="H17" s="66"/>
      <c r="I17" s="65"/>
      <c r="J17" s="66"/>
      <c r="K17" s="65"/>
      <c r="L17" s="66"/>
      <c r="M17" s="65"/>
    </row>
    <row r="18" spans="1:13" s="55" customFormat="1" ht="15.75">
      <c r="A18" s="54"/>
      <c r="B18" s="54"/>
      <c r="C18" s="54" t="s">
        <v>31</v>
      </c>
      <c r="D18" s="54" t="s">
        <v>32</v>
      </c>
      <c r="E18" s="56">
        <v>6.66</v>
      </c>
      <c r="F18" s="69">
        <f>F17*E18</f>
        <v>30.769200000000001</v>
      </c>
      <c r="G18" s="70"/>
      <c r="H18" s="57"/>
      <c r="I18" s="71"/>
      <c r="J18" s="72"/>
      <c r="K18" s="71"/>
      <c r="L18" s="72"/>
      <c r="M18" s="70"/>
    </row>
    <row r="19" spans="1:13" s="55" customFormat="1" ht="15.75">
      <c r="A19" s="54"/>
      <c r="C19" s="54" t="s">
        <v>35</v>
      </c>
      <c r="D19" s="55" t="s">
        <v>0</v>
      </c>
      <c r="E19" s="56">
        <v>0.59</v>
      </c>
      <c r="F19" s="77">
        <f>F17*E19</f>
        <v>2.7258</v>
      </c>
      <c r="G19" s="73"/>
      <c r="H19" s="72"/>
      <c r="I19" s="71"/>
      <c r="J19" s="72"/>
      <c r="K19" s="70"/>
      <c r="L19" s="57"/>
      <c r="M19" s="70"/>
    </row>
    <row r="20" spans="1:13" s="55" customFormat="1" ht="15.75">
      <c r="A20" s="54"/>
      <c r="C20" s="54" t="s">
        <v>62</v>
      </c>
      <c r="D20" s="55" t="s">
        <v>30</v>
      </c>
      <c r="E20" s="56">
        <v>1.0149999999999999</v>
      </c>
      <c r="F20" s="69">
        <f>F17*E20</f>
        <v>4.6892999999999994</v>
      </c>
      <c r="G20" s="73"/>
      <c r="H20" s="72"/>
      <c r="I20" s="70"/>
      <c r="J20" s="57"/>
      <c r="K20" s="71"/>
      <c r="L20" s="72"/>
      <c r="M20" s="70"/>
    </row>
    <row r="21" spans="1:13" s="55" customFormat="1" ht="15.75">
      <c r="A21" s="54"/>
      <c r="C21" s="54" t="s">
        <v>37</v>
      </c>
      <c r="D21" s="55" t="s">
        <v>38</v>
      </c>
      <c r="E21" s="56">
        <v>1.6</v>
      </c>
      <c r="F21" s="69">
        <f>F17*E21</f>
        <v>7.3920000000000003</v>
      </c>
      <c r="G21" s="73"/>
      <c r="H21" s="72"/>
      <c r="I21" s="70"/>
      <c r="J21" s="57"/>
      <c r="K21" s="71"/>
      <c r="L21" s="72"/>
      <c r="M21" s="70"/>
    </row>
    <row r="22" spans="1:13" s="55" customFormat="1" ht="15.75">
      <c r="A22" s="54"/>
      <c r="C22" s="54" t="s">
        <v>39</v>
      </c>
      <c r="D22" s="55" t="s">
        <v>30</v>
      </c>
      <c r="E22" s="78">
        <v>1.83E-2</v>
      </c>
      <c r="F22" s="69">
        <f>F17*E22</f>
        <v>8.454600000000001E-2</v>
      </c>
      <c r="G22" s="73"/>
      <c r="H22" s="72"/>
      <c r="I22" s="70"/>
      <c r="J22" s="57"/>
      <c r="K22" s="71"/>
      <c r="L22" s="72"/>
      <c r="M22" s="70"/>
    </row>
    <row r="23" spans="1:13" s="58" customFormat="1" ht="15.75">
      <c r="A23" s="54"/>
      <c r="B23" s="55"/>
      <c r="C23" s="54" t="s">
        <v>41</v>
      </c>
      <c r="D23" s="55" t="s">
        <v>43</v>
      </c>
      <c r="E23" s="79" t="s">
        <v>40</v>
      </c>
      <c r="F23" s="77">
        <f>0.95*F17</f>
        <v>4.3890000000000002</v>
      </c>
      <c r="G23" s="73"/>
      <c r="H23" s="72"/>
      <c r="I23" s="56"/>
      <c r="J23" s="57"/>
      <c r="K23" s="71"/>
      <c r="L23" s="72"/>
      <c r="M23" s="70"/>
    </row>
    <row r="24" spans="1:13" s="58" customFormat="1" ht="15.75">
      <c r="A24" s="46"/>
      <c r="B24" s="50"/>
      <c r="C24" s="46" t="s">
        <v>36</v>
      </c>
      <c r="D24" s="50" t="s">
        <v>0</v>
      </c>
      <c r="E24" s="59">
        <v>0.4</v>
      </c>
      <c r="F24" s="60">
        <f>F17*E24</f>
        <v>1.8480000000000001</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99</v>
      </c>
      <c r="D32" s="62" t="s">
        <v>45</v>
      </c>
      <c r="E32" s="86" t="s">
        <v>40</v>
      </c>
      <c r="F32" s="80">
        <v>1</v>
      </c>
      <c r="G32" s="65"/>
      <c r="H32" s="81"/>
      <c r="I32" s="85"/>
      <c r="J32" s="83"/>
      <c r="K32" s="84"/>
      <c r="L32" s="81"/>
      <c r="M32" s="85"/>
    </row>
    <row r="33" spans="1:14" s="88" customFormat="1" ht="70.5" customHeight="1">
      <c r="A33" s="38"/>
      <c r="B33" s="62"/>
      <c r="C33" s="161" t="s">
        <v>108</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8.4</v>
      </c>
      <c r="G34" s="149"/>
      <c r="H34" s="150"/>
      <c r="I34" s="95"/>
      <c r="J34" s="96"/>
      <c r="K34" s="151"/>
      <c r="L34" s="150"/>
      <c r="M34" s="95"/>
    </row>
    <row r="35" spans="1:14" s="53" customFormat="1" ht="15.75">
      <c r="A35" s="54">
        <v>5</v>
      </c>
      <c r="B35" s="55" t="s">
        <v>33</v>
      </c>
      <c r="C35" s="54" t="s">
        <v>50</v>
      </c>
      <c r="D35" s="55" t="s">
        <v>30</v>
      </c>
      <c r="E35" s="56"/>
      <c r="F35" s="57">
        <f>F10</f>
        <v>5.04</v>
      </c>
      <c r="G35" s="54"/>
      <c r="H35" s="58"/>
      <c r="I35" s="54"/>
      <c r="J35" s="58"/>
      <c r="K35" s="54"/>
      <c r="L35" s="58"/>
      <c r="M35" s="54"/>
    </row>
    <row r="36" spans="1:14" s="53" customFormat="1" ht="15.75">
      <c r="A36" s="46"/>
      <c r="B36" s="46"/>
      <c r="C36" s="46" t="s">
        <v>31</v>
      </c>
      <c r="D36" s="46" t="s">
        <v>32</v>
      </c>
      <c r="E36" s="59">
        <v>1.21</v>
      </c>
      <c r="F36" s="60">
        <f>F35*E36</f>
        <v>6.0983999999999998</v>
      </c>
      <c r="G36" s="51"/>
      <c r="H36" s="51"/>
      <c r="I36" s="51"/>
      <c r="J36" s="52"/>
      <c r="K36" s="51"/>
      <c r="L36" s="52"/>
      <c r="M36" s="47"/>
    </row>
    <row r="37" spans="1:14" s="108" customFormat="1" ht="15.75">
      <c r="A37" s="97"/>
      <c r="B37" s="98"/>
      <c r="C37" s="99" t="s">
        <v>46</v>
      </c>
      <c r="D37" s="100"/>
      <c r="E37" s="101"/>
      <c r="F37" s="102"/>
      <c r="G37" s="103"/>
      <c r="H37" s="104"/>
      <c r="I37" s="105"/>
      <c r="J37" s="104"/>
      <c r="K37" s="106"/>
      <c r="L37" s="104"/>
      <c r="M37" s="104"/>
      <c r="N37" s="107"/>
    </row>
    <row r="38" spans="1:14" s="114" customFormat="1">
      <c r="A38" s="109"/>
      <c r="B38" s="109"/>
      <c r="C38" s="109" t="s">
        <v>47</v>
      </c>
      <c r="D38" s="110" t="s">
        <v>141</v>
      </c>
      <c r="E38" s="111"/>
      <c r="F38" s="111"/>
      <c r="G38" s="112"/>
      <c r="H38" s="113"/>
      <c r="I38" s="113"/>
      <c r="J38" s="113"/>
      <c r="K38" s="113"/>
      <c r="L38" s="113"/>
      <c r="M38" s="113"/>
    </row>
    <row r="39" spans="1:14" s="114" customFormat="1">
      <c r="A39" s="115"/>
      <c r="B39" s="115"/>
      <c r="C39" s="115" t="s">
        <v>8</v>
      </c>
      <c r="D39" s="115"/>
      <c r="E39" s="115"/>
      <c r="F39" s="115"/>
      <c r="G39" s="115"/>
      <c r="H39" s="113"/>
      <c r="I39" s="113"/>
      <c r="J39" s="113"/>
      <c r="K39" s="113"/>
      <c r="L39" s="113"/>
      <c r="M39" s="113"/>
    </row>
    <row r="40" spans="1:14" s="122" customFormat="1">
      <c r="A40" s="116"/>
      <c r="B40" s="117"/>
      <c r="C40" s="117" t="s">
        <v>48</v>
      </c>
      <c r="D40" s="118" t="s">
        <v>141</v>
      </c>
      <c r="E40" s="119"/>
      <c r="F40" s="119"/>
      <c r="G40" s="120"/>
      <c r="H40" s="120"/>
      <c r="I40" s="120"/>
      <c r="J40" s="120"/>
      <c r="K40" s="120"/>
      <c r="L40" s="120"/>
      <c r="M40" s="120"/>
      <c r="N40" s="121"/>
    </row>
    <row r="41" spans="1:14" s="3" customFormat="1">
      <c r="A41" s="123"/>
      <c r="B41" s="124"/>
      <c r="C41" s="124" t="s">
        <v>8</v>
      </c>
      <c r="D41" s="124"/>
      <c r="E41" s="124"/>
      <c r="F41" s="124"/>
      <c r="G41" s="124"/>
      <c r="H41" s="125"/>
      <c r="I41" s="125"/>
      <c r="J41" s="125"/>
      <c r="K41" s="125"/>
      <c r="L41" s="125"/>
      <c r="M41" s="125"/>
      <c r="N41" s="7"/>
    </row>
    <row r="42" spans="1:14" s="122" customFormat="1">
      <c r="A42" s="116"/>
      <c r="B42" s="117"/>
      <c r="C42" s="117" t="s">
        <v>49</v>
      </c>
      <c r="D42" s="118" t="s">
        <v>141</v>
      </c>
      <c r="E42" s="119"/>
      <c r="F42" s="119"/>
      <c r="G42" s="120"/>
      <c r="H42" s="120"/>
      <c r="I42" s="120"/>
      <c r="J42" s="120"/>
      <c r="K42" s="120"/>
      <c r="L42" s="120"/>
      <c r="M42" s="120"/>
      <c r="N42" s="121"/>
    </row>
    <row r="43" spans="1:14" s="3" customFormat="1">
      <c r="A43" s="123"/>
      <c r="B43" s="124"/>
      <c r="C43" s="124" t="s">
        <v>8</v>
      </c>
      <c r="D43" s="124"/>
      <c r="E43" s="124"/>
      <c r="F43" s="124"/>
      <c r="G43" s="124"/>
      <c r="H43" s="125"/>
      <c r="I43" s="125"/>
      <c r="J43" s="125"/>
      <c r="K43" s="125"/>
      <c r="L43" s="125"/>
      <c r="M43" s="125"/>
      <c r="N43" s="7"/>
    </row>
    <row r="44" spans="1:14" s="3" customFormat="1">
      <c r="A44" s="123"/>
      <c r="B44" s="124"/>
      <c r="C44" s="124" t="s">
        <v>142</v>
      </c>
      <c r="D44" s="155">
        <v>0.03</v>
      </c>
      <c r="E44" s="124"/>
      <c r="F44" s="124"/>
      <c r="G44" s="124"/>
      <c r="H44" s="125"/>
      <c r="I44" s="125"/>
      <c r="J44" s="125"/>
      <c r="K44" s="125"/>
      <c r="L44" s="125"/>
      <c r="M44" s="125"/>
      <c r="N44" s="7"/>
    </row>
    <row r="45" spans="1:14" s="3" customFormat="1">
      <c r="A45" s="123"/>
      <c r="B45" s="124"/>
      <c r="C45" s="124" t="s">
        <v>8</v>
      </c>
      <c r="D45" s="124"/>
      <c r="E45" s="124"/>
      <c r="F45" s="124"/>
      <c r="G45" s="124"/>
      <c r="H45" s="125"/>
      <c r="I45" s="125"/>
      <c r="J45" s="125"/>
      <c r="K45" s="125"/>
      <c r="L45" s="125"/>
      <c r="M45" s="125"/>
      <c r="N45" s="7"/>
    </row>
    <row r="46" spans="1:14" s="3" customFormat="1">
      <c r="A46" s="123"/>
      <c r="B46" s="124"/>
      <c r="C46" s="124" t="s">
        <v>68</v>
      </c>
      <c r="D46" s="155">
        <v>0.18</v>
      </c>
      <c r="E46" s="124"/>
      <c r="F46" s="124"/>
      <c r="G46" s="124"/>
      <c r="H46" s="125"/>
      <c r="I46" s="125"/>
      <c r="J46" s="125"/>
      <c r="K46" s="125"/>
      <c r="L46" s="125"/>
      <c r="M46" s="125"/>
      <c r="N46" s="7"/>
    </row>
    <row r="47" spans="1:14">
      <c r="A47" s="156"/>
      <c r="B47" s="157"/>
      <c r="C47" s="158" t="s">
        <v>14</v>
      </c>
      <c r="D47" s="157"/>
      <c r="E47" s="157"/>
      <c r="F47" s="157"/>
      <c r="G47" s="157"/>
      <c r="H47" s="159"/>
      <c r="I47" s="159"/>
      <c r="J47" s="159"/>
      <c r="K47" s="159"/>
      <c r="L47" s="159"/>
      <c r="M47" s="160"/>
      <c r="N47" s="28"/>
    </row>
    <row r="48" spans="1:14">
      <c r="A48" s="3"/>
      <c r="B48" s="3"/>
      <c r="C48" s="3"/>
      <c r="D48" s="3"/>
      <c r="E48" s="3"/>
      <c r="F48" s="3"/>
      <c r="G48" s="3"/>
      <c r="H48" s="129"/>
      <c r="I48" s="129"/>
      <c r="J48" s="129"/>
      <c r="K48" s="129"/>
      <c r="L48" s="129"/>
      <c r="M48" s="130"/>
    </row>
    <row r="49" spans="1:14">
      <c r="A49" s="3"/>
      <c r="B49" s="3"/>
      <c r="C49" s="3"/>
      <c r="D49" s="3"/>
      <c r="E49" s="3"/>
      <c r="F49" s="3"/>
      <c r="G49" s="3"/>
      <c r="H49" s="3"/>
      <c r="I49" s="3"/>
      <c r="J49" s="3"/>
      <c r="K49" s="3"/>
      <c r="L49" s="3"/>
      <c r="M49" s="3"/>
    </row>
    <row r="50" spans="1:14">
      <c r="A50" s="200"/>
      <c r="B50" s="200"/>
      <c r="C50" s="200"/>
      <c r="D50" s="162"/>
      <c r="E50" s="162"/>
      <c r="F50" s="162"/>
      <c r="G50" s="163"/>
      <c r="H50" s="164"/>
      <c r="I50" s="163"/>
      <c r="J50" s="163"/>
      <c r="K50" s="162"/>
      <c r="L50" s="3"/>
      <c r="M50" s="3"/>
    </row>
    <row r="51" spans="1:14">
      <c r="A51" s="168" t="s">
        <v>137</v>
      </c>
      <c r="B51" s="168"/>
      <c r="C51" s="168"/>
      <c r="D51" s="166"/>
      <c r="E51" s="166"/>
      <c r="F51" s="166"/>
      <c r="G51" s="166"/>
      <c r="H51" s="169" t="s">
        <v>138</v>
      </c>
      <c r="I51" s="166"/>
      <c r="J51" s="166"/>
      <c r="K51" s="166"/>
      <c r="L51" s="7"/>
      <c r="M51" s="7"/>
      <c r="N51" s="28"/>
    </row>
    <row r="52" spans="1:14">
      <c r="A52" s="162"/>
      <c r="B52" s="162"/>
      <c r="C52" s="162"/>
      <c r="D52" s="162"/>
      <c r="E52" s="162"/>
      <c r="F52" s="162"/>
      <c r="G52" s="162"/>
      <c r="H52" s="162"/>
      <c r="I52" s="162"/>
      <c r="J52" s="162"/>
      <c r="K52" s="162"/>
      <c r="L52" s="7"/>
      <c r="M52" s="7"/>
      <c r="N52" s="28"/>
    </row>
    <row r="53" spans="1:14">
      <c r="A53" s="198" t="s">
        <v>139</v>
      </c>
      <c r="B53" s="198"/>
      <c r="C53" s="165"/>
      <c r="D53" s="165"/>
      <c r="E53" s="166"/>
      <c r="F53" s="166"/>
      <c r="G53" s="166"/>
      <c r="H53" s="166"/>
      <c r="I53" s="166"/>
      <c r="J53" s="166"/>
      <c r="K53" s="166"/>
      <c r="L53" s="3"/>
      <c r="M53" s="3"/>
    </row>
    <row r="54" spans="1:14">
      <c r="A54" s="167">
        <v>1</v>
      </c>
      <c r="B54" s="199" t="s">
        <v>143</v>
      </c>
      <c r="C54" s="199"/>
      <c r="D54" s="199"/>
      <c r="E54" s="199"/>
      <c r="F54" s="199"/>
      <c r="G54" s="199"/>
      <c r="H54" s="199"/>
      <c r="I54" s="199"/>
      <c r="J54" s="199"/>
      <c r="K54" s="199"/>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206" spans="1:13" s="3" customFormat="1" ht="16.5" customHeight="1">
      <c r="A206" s="4"/>
      <c r="B206" s="4"/>
      <c r="C206" s="4"/>
      <c r="D206" s="4"/>
      <c r="E206" s="4"/>
      <c r="F206" s="4"/>
      <c r="G206" s="4"/>
      <c r="H206" s="4"/>
      <c r="I206" s="4"/>
      <c r="J206" s="4"/>
      <c r="K206" s="4"/>
      <c r="L206" s="4"/>
      <c r="M206" s="4"/>
    </row>
    <row r="207" spans="1:13" s="3" customFormat="1" ht="16.5" customHeight="1">
      <c r="A207" s="4"/>
      <c r="B207" s="4"/>
      <c r="C207" s="4"/>
      <c r="D207" s="4"/>
      <c r="E207" s="4"/>
      <c r="F207" s="4"/>
      <c r="G207" s="4"/>
      <c r="H207" s="4"/>
      <c r="I207" s="4"/>
      <c r="J207" s="4"/>
      <c r="K207" s="4"/>
      <c r="L207" s="4"/>
      <c r="M207" s="4"/>
    </row>
    <row r="208" spans="1:13" s="126"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127"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3"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127"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127"/>
      <c r="B347" s="127"/>
      <c r="C347" s="127"/>
      <c r="D347" s="127"/>
      <c r="E347" s="128"/>
      <c r="F347" s="128"/>
      <c r="G347" s="87"/>
      <c r="H347" s="87"/>
      <c r="I347" s="129"/>
      <c r="J347" s="127"/>
      <c r="K347" s="87"/>
      <c r="L347" s="87"/>
      <c r="M347" s="130"/>
    </row>
    <row r="348" spans="1:13" s="127" customFormat="1">
      <c r="E348" s="128"/>
      <c r="F348" s="128"/>
      <c r="G348" s="87"/>
      <c r="H348" s="87"/>
      <c r="I348" s="129"/>
      <c r="K348" s="87"/>
      <c r="L348" s="87"/>
      <c r="M348" s="131"/>
    </row>
    <row r="349" spans="1:13" s="3" customFormat="1">
      <c r="A349" s="127"/>
      <c r="B349" s="127"/>
      <c r="C349" s="127"/>
      <c r="D349" s="127"/>
      <c r="E349" s="132"/>
      <c r="F349" s="133"/>
      <c r="G349" s="87"/>
      <c r="H349" s="87"/>
      <c r="I349" s="129"/>
      <c r="J349" s="127"/>
      <c r="K349" s="87"/>
      <c r="L349" s="87"/>
      <c r="M349" s="134"/>
    </row>
    <row r="350" spans="1:13" s="3" customFormat="1">
      <c r="A350" s="127"/>
      <c r="B350" s="127"/>
      <c r="C350" s="127"/>
      <c r="D350" s="127"/>
      <c r="E350" s="132"/>
      <c r="F350" s="133"/>
      <c r="G350" s="87"/>
      <c r="H350" s="87"/>
      <c r="I350" s="129"/>
      <c r="J350" s="127"/>
      <c r="K350" s="87"/>
      <c r="L350" s="87"/>
      <c r="M350" s="130"/>
    </row>
    <row r="351" spans="1:13" s="3" customFormat="1">
      <c r="A351" s="127"/>
      <c r="B351" s="127"/>
      <c r="C351" s="127"/>
      <c r="D351" s="127"/>
      <c r="E351" s="128"/>
      <c r="F351" s="128"/>
      <c r="G351" s="87"/>
      <c r="H351" s="87"/>
      <c r="I351" s="129"/>
      <c r="J351" s="127"/>
      <c r="K351" s="87"/>
      <c r="L351" s="87"/>
      <c r="M351" s="130"/>
    </row>
    <row r="352" spans="1:13" s="3" customFormat="1">
      <c r="A352" s="127"/>
      <c r="B352" s="127"/>
      <c r="C352" s="127"/>
      <c r="D352" s="127"/>
      <c r="E352" s="128"/>
      <c r="F352" s="128"/>
      <c r="G352" s="87"/>
      <c r="H352" s="87"/>
      <c r="I352" s="87"/>
      <c r="J352" s="87"/>
      <c r="K352" s="87"/>
      <c r="L352" s="87"/>
      <c r="M352" s="87"/>
    </row>
    <row r="353" spans="1:13" s="3" customFormat="1">
      <c r="A353" s="127"/>
      <c r="B353" s="127"/>
      <c r="C353" s="135"/>
      <c r="D353" s="127"/>
      <c r="E353" s="128"/>
      <c r="F353" s="128"/>
      <c r="G353" s="87"/>
      <c r="H353" s="87"/>
      <c r="I353" s="87"/>
      <c r="J353" s="87"/>
      <c r="K353" s="87"/>
      <c r="L353" s="87"/>
      <c r="M353" s="87"/>
    </row>
    <row r="354" spans="1:13" s="127" customFormat="1" ht="15.75">
      <c r="E354" s="128"/>
      <c r="F354" s="128"/>
      <c r="G354" s="130"/>
      <c r="I354" s="87"/>
      <c r="J354" s="87"/>
      <c r="K354" s="87"/>
      <c r="L354" s="87"/>
      <c r="M354" s="134"/>
    </row>
    <row r="355" spans="1:13" s="3" customFormat="1">
      <c r="A355" s="127"/>
      <c r="B355" s="127"/>
      <c r="C355" s="127"/>
      <c r="D355" s="127"/>
      <c r="E355" s="128"/>
      <c r="F355" s="128"/>
      <c r="G355" s="87"/>
      <c r="H355" s="87"/>
      <c r="I355" s="87"/>
      <c r="J355" s="87"/>
      <c r="K355" s="130"/>
      <c r="L355" s="127"/>
      <c r="M355" s="130"/>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33"/>
      <c r="F358" s="128"/>
      <c r="G358" s="87"/>
      <c r="H358" s="87"/>
      <c r="I358" s="129"/>
      <c r="J358" s="127"/>
      <c r="K358" s="87"/>
      <c r="L358" s="87"/>
      <c r="M358" s="130"/>
    </row>
    <row r="359" spans="1:13" s="3" customFormat="1">
      <c r="A359" s="127"/>
      <c r="B359" s="127"/>
      <c r="C359" s="127"/>
      <c r="D359" s="127"/>
      <c r="E359" s="133"/>
      <c r="F359" s="128"/>
      <c r="G359" s="87"/>
      <c r="H359" s="87"/>
      <c r="I359" s="129"/>
      <c r="J359" s="127"/>
      <c r="K359" s="87"/>
      <c r="L359" s="87"/>
      <c r="M359" s="134"/>
    </row>
    <row r="360" spans="1:13" s="127" customFormat="1">
      <c r="E360" s="133"/>
      <c r="F360" s="128"/>
      <c r="G360" s="87"/>
      <c r="H360" s="87"/>
      <c r="I360" s="129"/>
      <c r="K360" s="87"/>
      <c r="L360" s="87"/>
      <c r="M360" s="130"/>
    </row>
    <row r="361" spans="1:13" s="3" customFormat="1">
      <c r="A361" s="127"/>
      <c r="B361" s="136"/>
      <c r="C361" s="127"/>
      <c r="D361" s="127"/>
      <c r="E361" s="128"/>
      <c r="F361" s="128"/>
      <c r="G361" s="87"/>
      <c r="H361" s="87"/>
      <c r="I361" s="129"/>
      <c r="J361" s="127"/>
      <c r="K361" s="87"/>
      <c r="L361" s="87"/>
      <c r="M361" s="131"/>
    </row>
    <row r="362" spans="1:13" s="3" customFormat="1">
      <c r="A362" s="127"/>
      <c r="B362" s="127"/>
      <c r="C362" s="127"/>
      <c r="D362" s="127"/>
      <c r="E362" s="132"/>
      <c r="F362" s="133"/>
      <c r="G362" s="87"/>
      <c r="H362" s="87"/>
      <c r="I362" s="129"/>
      <c r="J362" s="127"/>
      <c r="K362" s="87"/>
      <c r="L362" s="87"/>
      <c r="M362" s="134"/>
    </row>
    <row r="363" spans="1:13" s="3" customFormat="1">
      <c r="A363" s="127"/>
      <c r="B363" s="127"/>
      <c r="C363" s="127"/>
      <c r="D363" s="127"/>
      <c r="E363" s="132"/>
      <c r="F363" s="133"/>
      <c r="G363" s="87"/>
      <c r="H363" s="87"/>
      <c r="I363" s="129"/>
      <c r="J363" s="127"/>
      <c r="K363" s="87"/>
      <c r="L363" s="87"/>
      <c r="M363" s="130"/>
    </row>
    <row r="364" spans="1:13" s="3" customFormat="1">
      <c r="A364" s="127"/>
      <c r="B364" s="127"/>
      <c r="C364" s="127"/>
      <c r="D364" s="127"/>
      <c r="E364" s="128"/>
      <c r="F364" s="128"/>
      <c r="G364" s="87"/>
      <c r="H364" s="87"/>
      <c r="I364" s="129"/>
      <c r="J364" s="127"/>
      <c r="K364" s="87"/>
      <c r="L364" s="87"/>
      <c r="M364" s="130"/>
    </row>
    <row r="365" spans="1:13" s="3" customFormat="1">
      <c r="A365" s="127"/>
      <c r="B365" s="127"/>
      <c r="C365" s="127"/>
      <c r="D365" s="127"/>
      <c r="E365" s="127"/>
      <c r="F365" s="127"/>
      <c r="G365" s="87"/>
      <c r="H365" s="87"/>
      <c r="I365" s="87"/>
      <c r="J365" s="87"/>
      <c r="K365" s="87"/>
      <c r="L365" s="87"/>
      <c r="M365" s="87"/>
    </row>
    <row r="366" spans="1:13" s="127" customFormat="1" ht="15.75">
      <c r="C366" s="135"/>
      <c r="D366" s="137"/>
      <c r="E366" s="128"/>
      <c r="F366" s="128"/>
      <c r="G366" s="87"/>
      <c r="H366" s="87"/>
      <c r="I366" s="87"/>
      <c r="J366" s="87"/>
      <c r="K366" s="87"/>
      <c r="L366" s="87"/>
      <c r="M366" s="87"/>
    </row>
    <row r="367" spans="1:13" s="3" customFormat="1">
      <c r="A367" s="127"/>
      <c r="B367" s="127"/>
      <c r="C367" s="127"/>
      <c r="D367" s="127"/>
      <c r="E367" s="128"/>
      <c r="F367" s="128"/>
      <c r="G367" s="130"/>
      <c r="H367" s="127"/>
      <c r="I367" s="87"/>
      <c r="J367" s="87"/>
      <c r="K367" s="87"/>
      <c r="L367" s="87"/>
      <c r="M367" s="134"/>
    </row>
    <row r="368" spans="1:13" s="3" customFormat="1">
      <c r="A368" s="127"/>
      <c r="B368" s="127"/>
      <c r="C368" s="127"/>
      <c r="D368" s="127"/>
      <c r="E368" s="128"/>
      <c r="F368" s="128"/>
      <c r="G368" s="87"/>
      <c r="H368" s="87"/>
      <c r="I368" s="87"/>
      <c r="J368" s="87"/>
      <c r="K368" s="130"/>
      <c r="L368" s="127"/>
      <c r="M368" s="130"/>
    </row>
    <row r="369" spans="1:13" s="3" customFormat="1">
      <c r="A369" s="127"/>
      <c r="B369" s="127"/>
      <c r="C369" s="127"/>
      <c r="D369" s="127"/>
      <c r="E369" s="128"/>
      <c r="F369" s="128"/>
      <c r="G369" s="130"/>
      <c r="H369" s="131"/>
      <c r="I369" s="129"/>
      <c r="J369" s="127"/>
      <c r="K369" s="87"/>
      <c r="L369" s="87"/>
      <c r="M369" s="131"/>
    </row>
    <row r="370" spans="1:13" s="3" customFormat="1">
      <c r="A370" s="138"/>
      <c r="B370" s="138"/>
      <c r="C370" s="138"/>
      <c r="D370" s="138"/>
      <c r="E370" s="138"/>
      <c r="F370" s="138"/>
      <c r="G370" s="138"/>
      <c r="H370" s="138"/>
      <c r="I370" s="138"/>
      <c r="J370" s="138"/>
      <c r="K370" s="138"/>
      <c r="L370" s="138"/>
      <c r="M370" s="138"/>
    </row>
    <row r="371" spans="1:13" s="3" customFormat="1">
      <c r="A371" s="127"/>
      <c r="B371" s="127"/>
      <c r="C371" s="127"/>
      <c r="D371" s="127"/>
      <c r="E371" s="128"/>
      <c r="F371" s="128"/>
      <c r="G371" s="130"/>
      <c r="H371" s="131"/>
      <c r="I371" s="129"/>
      <c r="J371" s="127"/>
      <c r="K371" s="87"/>
      <c r="L371" s="87"/>
      <c r="M371" s="131"/>
    </row>
    <row r="372" spans="1:13" s="127" customFormat="1">
      <c r="E372" s="128"/>
      <c r="F372" s="128"/>
      <c r="G372" s="130"/>
      <c r="H372" s="131"/>
      <c r="I372" s="129"/>
      <c r="K372" s="87"/>
      <c r="L372" s="87"/>
      <c r="M372" s="130"/>
    </row>
    <row r="373" spans="1:13" s="127" customFormat="1">
      <c r="E373" s="128"/>
      <c r="F373" s="128"/>
      <c r="G373" s="130"/>
      <c r="I373" s="129"/>
      <c r="K373" s="87"/>
      <c r="L373" s="87"/>
      <c r="M373" s="134"/>
    </row>
    <row r="374" spans="1:13" s="127" customFormat="1" ht="15.75">
      <c r="C374" s="135"/>
      <c r="D374" s="137"/>
      <c r="E374" s="128"/>
      <c r="F374" s="128"/>
      <c r="G374" s="87"/>
      <c r="H374" s="87"/>
      <c r="I374" s="87"/>
      <c r="J374" s="87"/>
      <c r="K374" s="87"/>
      <c r="L374" s="87"/>
      <c r="M374" s="87"/>
    </row>
    <row r="375" spans="1:13" s="127" customFormat="1" ht="15.75">
      <c r="E375" s="128"/>
      <c r="F375" s="128"/>
      <c r="G375" s="130"/>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0"/>
    </row>
    <row r="380" spans="1:13" s="127" customFormat="1">
      <c r="E380" s="128"/>
      <c r="F380" s="128"/>
      <c r="G380" s="130"/>
      <c r="I380" s="129"/>
      <c r="K380" s="87"/>
      <c r="L380" s="87"/>
      <c r="M380" s="134"/>
    </row>
    <row r="381" spans="1:13" s="3" customFormat="1">
      <c r="A381" s="127"/>
      <c r="B381" s="127"/>
      <c r="C381" s="135"/>
      <c r="D381" s="137"/>
      <c r="E381" s="128"/>
      <c r="F381" s="128"/>
      <c r="G381" s="87"/>
      <c r="H381" s="87"/>
      <c r="I381" s="87"/>
      <c r="J381" s="87"/>
      <c r="K381" s="87"/>
      <c r="L381" s="87"/>
      <c r="M381" s="87"/>
    </row>
    <row r="382" spans="1:13" s="127" customFormat="1" ht="15.75">
      <c r="E382" s="128"/>
      <c r="F382" s="128"/>
      <c r="G382" s="130"/>
      <c r="I382" s="87"/>
      <c r="J382" s="87"/>
      <c r="K382" s="87"/>
      <c r="L382" s="87"/>
      <c r="M382" s="134"/>
    </row>
    <row r="383" spans="1:13" s="3" customFormat="1">
      <c r="A383" s="127"/>
      <c r="B383" s="127"/>
      <c r="C383" s="127"/>
      <c r="D383" s="127"/>
      <c r="E383" s="128"/>
      <c r="F383" s="128"/>
      <c r="G383" s="87"/>
      <c r="H383" s="87"/>
      <c r="I383" s="87"/>
      <c r="J383" s="87"/>
      <c r="K383" s="130"/>
      <c r="L383" s="127"/>
      <c r="M383" s="130"/>
    </row>
    <row r="384" spans="1:13" s="3" customFormat="1">
      <c r="A384" s="127"/>
      <c r="B384" s="127"/>
      <c r="C384" s="127"/>
      <c r="D384" s="127"/>
      <c r="E384" s="128"/>
      <c r="F384" s="128"/>
      <c r="G384" s="130"/>
      <c r="H384" s="131"/>
      <c r="I384" s="129"/>
      <c r="J384" s="127"/>
      <c r="K384" s="87"/>
      <c r="L384" s="87"/>
      <c r="M384" s="131"/>
    </row>
    <row r="385" spans="1:13" s="3" customFormat="1">
      <c r="A385" s="127"/>
      <c r="B385" s="127"/>
      <c r="C385" s="127"/>
      <c r="D385" s="127"/>
      <c r="E385" s="128"/>
      <c r="F385" s="128"/>
      <c r="G385" s="130"/>
      <c r="H385" s="131"/>
      <c r="I385" s="129"/>
      <c r="J385" s="127"/>
      <c r="K385" s="87"/>
      <c r="L385" s="87"/>
      <c r="M385" s="131"/>
    </row>
    <row r="386" spans="1:13" s="127" customFormat="1">
      <c r="E386" s="128"/>
      <c r="F386" s="128"/>
      <c r="G386" s="130"/>
      <c r="H386" s="131"/>
      <c r="I386" s="129"/>
      <c r="K386" s="87"/>
      <c r="L386" s="87"/>
      <c r="M386" s="130"/>
    </row>
    <row r="387" spans="1:13" s="127" customFormat="1">
      <c r="E387" s="128"/>
      <c r="F387" s="128"/>
      <c r="G387" s="130"/>
      <c r="I387" s="129"/>
      <c r="K387" s="87"/>
      <c r="L387" s="87"/>
      <c r="M387" s="134"/>
    </row>
    <row r="388" spans="1:13" s="127" customFormat="1" ht="15.75">
      <c r="E388" s="128"/>
      <c r="F388" s="128"/>
      <c r="G388" s="130"/>
      <c r="H388" s="139"/>
      <c r="I388" s="87"/>
      <c r="J388" s="139"/>
      <c r="K388" s="87"/>
      <c r="L388" s="139"/>
      <c r="M388" s="139"/>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G392" s="87"/>
      <c r="H392" s="87"/>
      <c r="I392" s="87"/>
      <c r="J392" s="87"/>
      <c r="K392" s="87"/>
      <c r="L392" s="87"/>
      <c r="M392" s="87"/>
    </row>
    <row r="393" spans="1:13" s="127" customFormat="1" ht="15.75">
      <c r="E393" s="128"/>
      <c r="F393" s="128"/>
      <c r="G393" s="130"/>
      <c r="I393" s="87"/>
      <c r="J393" s="87"/>
      <c r="K393" s="87"/>
      <c r="L393" s="87"/>
      <c r="M393" s="134"/>
    </row>
    <row r="394" spans="1:13" s="127" customFormat="1" ht="15.75">
      <c r="E394" s="128"/>
      <c r="F394" s="128"/>
      <c r="G394" s="87"/>
      <c r="H394" s="87"/>
      <c r="I394" s="87"/>
      <c r="J394" s="87"/>
      <c r="K394" s="130"/>
      <c r="M394" s="130"/>
    </row>
    <row r="395" spans="1:13" s="127" customFormat="1">
      <c r="F395" s="128"/>
      <c r="G395" s="87"/>
      <c r="H395" s="87"/>
      <c r="I395" s="129"/>
      <c r="K395" s="87"/>
      <c r="L395" s="87"/>
      <c r="M395" s="131"/>
    </row>
    <row r="396" spans="1:13" s="127" customFormat="1">
      <c r="F396" s="128"/>
      <c r="G396" s="87"/>
      <c r="H396" s="87"/>
      <c r="I396" s="129"/>
      <c r="K396" s="87"/>
      <c r="L396" s="87"/>
      <c r="M396" s="131"/>
    </row>
    <row r="397" spans="1:13" s="3" customFormat="1">
      <c r="A397" s="127"/>
      <c r="B397" s="127"/>
      <c r="C397" s="127"/>
      <c r="D397" s="127"/>
      <c r="E397" s="130"/>
      <c r="F397" s="128"/>
      <c r="G397" s="87"/>
      <c r="H397" s="87"/>
      <c r="I397" s="140"/>
      <c r="J397" s="127"/>
      <c r="K397" s="87"/>
      <c r="L397" s="87"/>
      <c r="M397" s="130"/>
    </row>
    <row r="398" spans="1:13" s="3" customFormat="1">
      <c r="A398" s="127"/>
      <c r="B398" s="127"/>
      <c r="C398" s="127"/>
      <c r="D398" s="127"/>
      <c r="E398" s="127"/>
      <c r="F398" s="128"/>
      <c r="G398" s="87"/>
      <c r="H398" s="87"/>
      <c r="J398" s="127"/>
      <c r="K398" s="87"/>
      <c r="L398" s="87"/>
      <c r="M398" s="134"/>
    </row>
    <row r="399" spans="1:13" s="3" customFormat="1">
      <c r="A399" s="127"/>
      <c r="B399" s="127"/>
      <c r="C399" s="127"/>
      <c r="D399" s="127"/>
      <c r="E399" s="128"/>
      <c r="F399" s="128"/>
      <c r="G399" s="87"/>
      <c r="H399" s="87"/>
      <c r="I399" s="129"/>
      <c r="J399" s="127"/>
      <c r="K399" s="87"/>
      <c r="L399" s="87"/>
      <c r="M399" s="130"/>
    </row>
    <row r="400" spans="1:13" s="3" customFormat="1">
      <c r="A400" s="127"/>
      <c r="B400" s="127"/>
      <c r="C400" s="127"/>
      <c r="D400" s="127"/>
      <c r="E400" s="128"/>
      <c r="F400" s="128"/>
      <c r="G400" s="87"/>
      <c r="H400" s="87"/>
      <c r="I400" s="129"/>
      <c r="J400" s="127"/>
      <c r="K400" s="87"/>
      <c r="L400" s="87"/>
      <c r="M400" s="131"/>
    </row>
    <row r="401" spans="1:13" s="3" customFormat="1">
      <c r="A401" s="127"/>
      <c r="B401" s="127"/>
      <c r="C401" s="127"/>
      <c r="D401" s="127"/>
      <c r="E401" s="128"/>
      <c r="F401" s="128"/>
      <c r="G401" s="130"/>
      <c r="H401" s="87"/>
      <c r="I401" s="87"/>
      <c r="J401" s="87"/>
      <c r="K401" s="87"/>
      <c r="L401" s="87"/>
      <c r="M401" s="87"/>
    </row>
    <row r="402" spans="1:13" s="3" customFormat="1">
      <c r="A402" s="138"/>
      <c r="B402" s="138"/>
      <c r="C402" s="138"/>
      <c r="D402" s="138"/>
      <c r="E402" s="138"/>
      <c r="F402" s="138"/>
      <c r="G402" s="138"/>
      <c r="H402" s="138"/>
      <c r="I402" s="138"/>
      <c r="J402" s="138"/>
      <c r="K402" s="138"/>
      <c r="L402" s="138"/>
      <c r="M402" s="138"/>
    </row>
    <row r="403" spans="1:13" s="3" customFormat="1">
      <c r="A403" s="127"/>
      <c r="B403" s="136"/>
      <c r="C403" s="135"/>
      <c r="D403" s="127"/>
      <c r="E403" s="128"/>
      <c r="F403" s="141"/>
      <c r="G403" s="142"/>
      <c r="H403" s="142"/>
      <c r="I403" s="129"/>
      <c r="J403" s="127"/>
      <c r="K403" s="87"/>
      <c r="L403" s="87"/>
      <c r="M403" s="130"/>
    </row>
    <row r="404" spans="1:13" s="3" customFormat="1">
      <c r="A404" s="127"/>
      <c r="B404" s="136"/>
      <c r="C404" s="127"/>
      <c r="D404" s="127"/>
      <c r="E404" s="128"/>
      <c r="F404" s="128"/>
      <c r="G404" s="130"/>
      <c r="H404" s="127"/>
      <c r="I404" s="87"/>
      <c r="J404" s="87"/>
      <c r="K404" s="87"/>
      <c r="L404" s="87"/>
      <c r="M404" s="134"/>
    </row>
    <row r="405" spans="1:13" s="3" customFormat="1">
      <c r="A405" s="127"/>
      <c r="B405" s="127"/>
      <c r="C405" s="127"/>
      <c r="D405" s="127"/>
      <c r="E405" s="133"/>
      <c r="F405" s="128"/>
      <c r="G405" s="87"/>
      <c r="H405" s="87"/>
      <c r="I405" s="87"/>
      <c r="J405" s="87"/>
      <c r="K405" s="130"/>
      <c r="L405" s="127"/>
      <c r="M405" s="130"/>
    </row>
    <row r="406" spans="1:13" s="3" customFormat="1">
      <c r="A406" s="127"/>
      <c r="B406" s="127"/>
      <c r="C406" s="127"/>
      <c r="D406" s="127"/>
      <c r="E406" s="127"/>
      <c r="F406" s="128"/>
      <c r="G406" s="87"/>
      <c r="H406" s="87"/>
      <c r="I406" s="129"/>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30"/>
      <c r="F410" s="128"/>
      <c r="G410" s="87"/>
      <c r="H410" s="87"/>
      <c r="I410" s="140"/>
      <c r="J410" s="127"/>
      <c r="K410" s="87"/>
      <c r="L410" s="87"/>
      <c r="M410" s="130"/>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33"/>
      <c r="F412" s="128"/>
      <c r="G412" s="87"/>
      <c r="H412" s="87"/>
      <c r="I412" s="129"/>
      <c r="J412" s="127"/>
      <c r="K412" s="87"/>
      <c r="L412" s="87"/>
      <c r="M412" s="130"/>
    </row>
    <row r="413" spans="1:13" s="3" customFormat="1">
      <c r="A413" s="127"/>
      <c r="B413" s="127"/>
      <c r="C413" s="127"/>
      <c r="D413" s="127"/>
      <c r="E413" s="128"/>
      <c r="F413" s="128"/>
      <c r="G413" s="142"/>
      <c r="H413" s="142"/>
      <c r="I413" s="129"/>
      <c r="J413" s="127"/>
      <c r="K413" s="87"/>
      <c r="L413" s="87"/>
      <c r="M413" s="130"/>
    </row>
    <row r="414" spans="1:13" s="3" customFormat="1">
      <c r="A414" s="127"/>
      <c r="B414" s="127"/>
      <c r="C414" s="135"/>
      <c r="D414" s="127"/>
      <c r="E414" s="128"/>
      <c r="F414" s="133"/>
      <c r="G414" s="130"/>
      <c r="H414" s="87"/>
      <c r="I414" s="87"/>
      <c r="J414" s="87"/>
      <c r="K414" s="87"/>
      <c r="L414" s="87"/>
      <c r="M414" s="87"/>
    </row>
    <row r="415" spans="1:13" s="3" customFormat="1">
      <c r="A415" s="127"/>
      <c r="B415" s="127"/>
      <c r="C415" s="127"/>
      <c r="D415" s="127"/>
      <c r="E415" s="128"/>
      <c r="F415" s="128"/>
      <c r="G415" s="130"/>
      <c r="H415" s="127"/>
      <c r="I415" s="87"/>
      <c r="J415" s="87"/>
      <c r="K415" s="87"/>
      <c r="L415" s="87"/>
      <c r="M415" s="130"/>
    </row>
    <row r="416" spans="1:13" s="3" customFormat="1">
      <c r="A416" s="127"/>
      <c r="B416" s="127"/>
      <c r="C416" s="127"/>
      <c r="D416" s="127"/>
      <c r="E416" s="128"/>
      <c r="F416" s="128"/>
      <c r="G416" s="87"/>
      <c r="H416" s="87"/>
      <c r="I416" s="87"/>
      <c r="J416" s="87"/>
      <c r="K416" s="130"/>
      <c r="L416" s="127"/>
      <c r="M416" s="130"/>
    </row>
    <row r="417" spans="1:13" s="3" customFormat="1">
      <c r="A417" s="127"/>
      <c r="B417" s="127"/>
      <c r="C417" s="127"/>
      <c r="D417" s="127"/>
      <c r="E417" s="132"/>
      <c r="F417" s="133"/>
      <c r="G417" s="87"/>
      <c r="H417" s="87"/>
      <c r="I417" s="130"/>
      <c r="J417" s="127"/>
      <c r="K417" s="87"/>
      <c r="L417" s="87"/>
      <c r="M417" s="130"/>
    </row>
    <row r="418" spans="1:13" s="3" customFormat="1">
      <c r="A418" s="127"/>
      <c r="B418" s="127"/>
      <c r="C418" s="127"/>
      <c r="D418" s="127"/>
      <c r="E418" s="128"/>
      <c r="F418" s="128"/>
      <c r="G418" s="130"/>
      <c r="H418" s="87"/>
      <c r="I418" s="130"/>
      <c r="J418" s="127"/>
      <c r="K418" s="87"/>
      <c r="L418" s="87"/>
      <c r="M418" s="130"/>
    </row>
    <row r="419" spans="1:13" s="3" customFormat="1">
      <c r="A419" s="127"/>
      <c r="B419" s="127"/>
      <c r="C419" s="127"/>
      <c r="D419" s="127"/>
      <c r="E419" s="128"/>
      <c r="F419" s="128"/>
      <c r="G419" s="130"/>
      <c r="H419" s="87"/>
      <c r="I419" s="87"/>
      <c r="J419" s="87"/>
      <c r="K419" s="87"/>
      <c r="L419" s="87"/>
      <c r="M419" s="87"/>
    </row>
    <row r="420" spans="1:13" s="3" customFormat="1">
      <c r="A420" s="127"/>
      <c r="B420" s="137"/>
      <c r="C420" s="135"/>
      <c r="D420" s="127"/>
      <c r="E420" s="128"/>
      <c r="F420" s="128"/>
      <c r="G420" s="130"/>
      <c r="H420" s="127"/>
      <c r="I420" s="87"/>
      <c r="J420" s="127"/>
      <c r="K420" s="87"/>
      <c r="L420" s="127"/>
      <c r="M420" s="131"/>
    </row>
    <row r="421" spans="1:13" s="3" customFormat="1">
      <c r="A421" s="127"/>
      <c r="B421" s="127"/>
      <c r="C421" s="127"/>
      <c r="D421" s="127"/>
      <c r="E421" s="128"/>
      <c r="F421" s="128"/>
      <c r="G421" s="130"/>
      <c r="H421" s="87"/>
      <c r="I421" s="87"/>
      <c r="J421" s="87"/>
      <c r="K421" s="87"/>
      <c r="L421" s="87"/>
      <c r="M421" s="87"/>
    </row>
    <row r="422" spans="1:13" s="3" customFormat="1">
      <c r="A422" s="127"/>
      <c r="B422" s="127"/>
      <c r="C422" s="127"/>
      <c r="D422" s="127"/>
      <c r="E422" s="128"/>
      <c r="F422" s="128"/>
      <c r="G422" s="130"/>
      <c r="H422" s="139"/>
      <c r="I422" s="87"/>
      <c r="J422" s="139"/>
      <c r="K422" s="87"/>
      <c r="L422" s="139"/>
      <c r="M422" s="139"/>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37"/>
      <c r="C426" s="127"/>
      <c r="D426" s="127"/>
      <c r="E426" s="128"/>
      <c r="F426" s="128"/>
      <c r="G426" s="130"/>
      <c r="H426" s="127"/>
      <c r="I426" s="87"/>
      <c r="J426" s="127"/>
      <c r="K426" s="87"/>
      <c r="L426" s="127"/>
      <c r="M426" s="131"/>
    </row>
    <row r="427" spans="1:13" s="3" customFormat="1">
      <c r="A427" s="127"/>
      <c r="B427" s="127"/>
      <c r="C427" s="127"/>
      <c r="D427" s="127"/>
      <c r="E427" s="128"/>
      <c r="F427" s="128"/>
      <c r="G427" s="130"/>
      <c r="H427" s="87"/>
      <c r="I427" s="87"/>
      <c r="J427" s="87"/>
      <c r="K427" s="87"/>
      <c r="L427" s="87"/>
      <c r="M427" s="87"/>
    </row>
    <row r="428" spans="1:13" s="3" customFormat="1">
      <c r="A428" s="127"/>
      <c r="B428" s="137"/>
      <c r="C428" s="127"/>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37"/>
      <c r="C430" s="127"/>
      <c r="D430" s="127"/>
      <c r="E430" s="128"/>
      <c r="F430" s="128"/>
      <c r="G430" s="130"/>
      <c r="H430" s="127"/>
      <c r="I430" s="143"/>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37"/>
      <c r="C432" s="127"/>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38"/>
      <c r="B436" s="138"/>
      <c r="C436" s="138"/>
      <c r="D436" s="138"/>
      <c r="E436" s="138"/>
      <c r="F436" s="138"/>
      <c r="G436" s="138"/>
      <c r="H436" s="138"/>
      <c r="I436" s="138"/>
      <c r="J436" s="138"/>
      <c r="K436" s="138"/>
      <c r="L436" s="138"/>
      <c r="M436" s="138"/>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87"/>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31"/>
      <c r="I449" s="130"/>
      <c r="J449" s="127"/>
      <c r="K449" s="87"/>
      <c r="L449" s="87"/>
      <c r="M449" s="134"/>
    </row>
    <row r="450" spans="1:13" s="3" customFormat="1">
      <c r="A450" s="127"/>
      <c r="B450" s="127"/>
      <c r="C450" s="127"/>
      <c r="D450" s="127"/>
      <c r="E450" s="128"/>
      <c r="F450" s="128"/>
      <c r="G450" s="130"/>
      <c r="H450" s="87"/>
      <c r="I450" s="87"/>
      <c r="J450" s="87"/>
      <c r="K450" s="87"/>
      <c r="L450" s="87"/>
      <c r="M450" s="87"/>
    </row>
    <row r="451" spans="1:13" s="3" customFormat="1">
      <c r="A451" s="127"/>
      <c r="B451" s="137"/>
      <c r="C451" s="135"/>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38"/>
      <c r="B453" s="138"/>
      <c r="C453" s="138"/>
      <c r="D453" s="138"/>
      <c r="E453" s="138"/>
      <c r="F453" s="138"/>
      <c r="G453" s="138"/>
      <c r="H453" s="138"/>
      <c r="I453" s="138"/>
      <c r="J453" s="138"/>
      <c r="K453" s="138"/>
      <c r="L453" s="138"/>
      <c r="M453" s="138"/>
    </row>
    <row r="454" spans="1:13" s="3" customFormat="1">
      <c r="A454" s="127"/>
      <c r="B454" s="137"/>
      <c r="C454" s="135"/>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35"/>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27"/>
      <c r="C458" s="135"/>
      <c r="D458" s="127"/>
      <c r="E458" s="128"/>
      <c r="F458" s="128"/>
      <c r="G458" s="130"/>
      <c r="H458" s="127"/>
      <c r="I458" s="87"/>
      <c r="J458" s="127"/>
      <c r="K458" s="87"/>
      <c r="L458" s="127"/>
      <c r="M458" s="131"/>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27"/>
      <c r="B462" s="12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2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7"/>
      <c r="F470" s="127"/>
      <c r="G470" s="130"/>
      <c r="H470" s="127"/>
      <c r="I470" s="87"/>
      <c r="J470" s="87"/>
      <c r="K470" s="87"/>
      <c r="L470" s="87"/>
      <c r="M470" s="87"/>
    </row>
    <row r="471" spans="1:13" s="3" customFormat="1">
      <c r="A471" s="127"/>
      <c r="B471" s="127"/>
      <c r="C471" s="127"/>
      <c r="D471" s="127"/>
      <c r="E471" s="128"/>
      <c r="F471" s="128"/>
      <c r="G471" s="130"/>
      <c r="H471" s="127"/>
      <c r="I471" s="87"/>
      <c r="J471" s="87"/>
      <c r="K471" s="87"/>
      <c r="L471" s="87"/>
      <c r="M471" s="131"/>
    </row>
    <row r="472" spans="1:13">
      <c r="A472" s="127"/>
      <c r="B472" s="127"/>
      <c r="C472" s="127"/>
      <c r="D472" s="127"/>
      <c r="E472" s="128"/>
      <c r="F472" s="128"/>
      <c r="G472" s="130"/>
      <c r="H472" s="131"/>
      <c r="I472" s="130"/>
      <c r="J472" s="127"/>
      <c r="K472" s="130"/>
      <c r="L472" s="127"/>
      <c r="M472" s="130"/>
    </row>
    <row r="473" spans="1:13">
      <c r="A473" s="127"/>
      <c r="B473" s="127"/>
      <c r="C473" s="127"/>
      <c r="D473" s="127"/>
      <c r="E473" s="130"/>
      <c r="F473" s="128"/>
      <c r="G473" s="130"/>
      <c r="H473" s="131"/>
      <c r="I473" s="129"/>
      <c r="J473" s="127"/>
      <c r="K473" s="87"/>
      <c r="L473" s="87"/>
      <c r="M473" s="131"/>
    </row>
    <row r="474" spans="1:13">
      <c r="A474" s="127"/>
      <c r="B474" s="127"/>
      <c r="C474" s="127"/>
      <c r="D474" s="127"/>
      <c r="E474" s="128"/>
      <c r="F474" s="128"/>
      <c r="G474" s="130"/>
      <c r="H474" s="3"/>
      <c r="I474" s="129"/>
      <c r="J474" s="127"/>
      <c r="K474" s="87"/>
      <c r="L474" s="87"/>
      <c r="M474" s="131"/>
    </row>
    <row r="475" spans="1:13">
      <c r="A475" s="127"/>
      <c r="B475" s="127"/>
      <c r="C475" s="127"/>
      <c r="D475" s="127"/>
      <c r="E475" s="128"/>
      <c r="F475" s="128"/>
      <c r="G475" s="130"/>
      <c r="H475" s="131"/>
      <c r="I475" s="129"/>
      <c r="J475" s="127"/>
      <c r="K475" s="87"/>
      <c r="L475" s="87"/>
      <c r="M475" s="131"/>
    </row>
    <row r="476" spans="1:13">
      <c r="A476" s="127"/>
      <c r="B476" s="127"/>
      <c r="C476" s="127"/>
      <c r="D476" s="127"/>
      <c r="E476" s="128"/>
      <c r="F476" s="128"/>
      <c r="G476" s="130"/>
      <c r="H476" s="87"/>
      <c r="I476" s="87"/>
      <c r="J476" s="87"/>
      <c r="K476" s="87"/>
      <c r="L476" s="87"/>
      <c r="M476" s="87"/>
    </row>
    <row r="477" spans="1:13">
      <c r="A477" s="127"/>
      <c r="B477" s="127"/>
      <c r="C477" s="135"/>
      <c r="D477" s="127"/>
      <c r="E477" s="127"/>
      <c r="F477" s="127"/>
      <c r="G477" s="130"/>
      <c r="H477" s="127"/>
      <c r="I477" s="87"/>
      <c r="J477" s="87"/>
      <c r="K477" s="87"/>
      <c r="L477" s="87"/>
      <c r="M477" s="87"/>
    </row>
    <row r="478" spans="1:13">
      <c r="A478" s="127"/>
      <c r="B478" s="127"/>
      <c r="C478" s="127"/>
      <c r="D478" s="127"/>
      <c r="E478" s="128"/>
      <c r="F478" s="128"/>
      <c r="G478" s="130"/>
      <c r="H478" s="127"/>
      <c r="I478" s="87"/>
      <c r="J478" s="87"/>
      <c r="K478" s="87"/>
      <c r="L478" s="87"/>
      <c r="M478" s="131"/>
    </row>
    <row r="479" spans="1:13">
      <c r="A479" s="127"/>
      <c r="B479" s="127"/>
      <c r="C479" s="127"/>
      <c r="D479" s="127"/>
      <c r="E479" s="133"/>
      <c r="F479" s="128"/>
      <c r="G479" s="130"/>
      <c r="H479" s="131"/>
      <c r="I479" s="130"/>
      <c r="J479" s="127"/>
      <c r="K479" s="130"/>
      <c r="L479" s="127"/>
      <c r="M479" s="130"/>
    </row>
    <row r="480" spans="1:13">
      <c r="A480" s="127"/>
      <c r="B480" s="127"/>
      <c r="C480" s="127"/>
      <c r="D480" s="127"/>
      <c r="E480" s="130"/>
      <c r="F480" s="128"/>
      <c r="G480" s="130"/>
      <c r="H480" s="131"/>
      <c r="I480" s="129"/>
      <c r="J480" s="127"/>
      <c r="K480" s="87"/>
      <c r="L480" s="87"/>
      <c r="M480" s="131"/>
    </row>
    <row r="481" spans="1:13">
      <c r="A481" s="127"/>
      <c r="B481" s="127"/>
      <c r="C481" s="127"/>
      <c r="D481" s="127"/>
      <c r="E481" s="133"/>
      <c r="F481" s="128"/>
      <c r="G481" s="130"/>
      <c r="H481" s="131"/>
      <c r="I481" s="129"/>
      <c r="J481" s="127"/>
      <c r="K481" s="87"/>
      <c r="L481" s="87"/>
      <c r="M481" s="131"/>
    </row>
    <row r="482" spans="1:13">
      <c r="A482" s="127"/>
      <c r="B482" s="127"/>
      <c r="C482" s="127"/>
      <c r="D482" s="127"/>
      <c r="E482" s="128"/>
      <c r="F482" s="128"/>
      <c r="G482" s="130"/>
      <c r="H482" s="87"/>
      <c r="I482" s="87"/>
      <c r="J482" s="87"/>
      <c r="K482" s="87"/>
      <c r="L482" s="87"/>
      <c r="M482" s="87"/>
    </row>
    <row r="483" spans="1:13">
      <c r="A483" s="138"/>
      <c r="B483" s="138"/>
      <c r="C483" s="138"/>
      <c r="D483" s="138"/>
      <c r="E483" s="138"/>
      <c r="F483" s="138"/>
      <c r="G483" s="138"/>
      <c r="H483" s="138"/>
      <c r="I483" s="138"/>
      <c r="J483" s="138"/>
      <c r="K483" s="138"/>
      <c r="L483" s="138"/>
      <c r="M483" s="138"/>
    </row>
    <row r="484" spans="1:13">
      <c r="A484" s="127"/>
      <c r="B484" s="127"/>
      <c r="C484" s="135"/>
      <c r="D484" s="127"/>
      <c r="E484" s="127"/>
      <c r="F484" s="127"/>
      <c r="G484" s="130"/>
      <c r="H484" s="127"/>
      <c r="I484" s="87"/>
      <c r="J484" s="87"/>
      <c r="K484" s="87"/>
      <c r="L484" s="87"/>
      <c r="M484" s="87"/>
    </row>
    <row r="485" spans="1:13">
      <c r="A485" s="127"/>
      <c r="B485" s="127"/>
      <c r="C485" s="127"/>
      <c r="D485" s="127"/>
      <c r="E485" s="128"/>
      <c r="F485" s="128"/>
      <c r="G485" s="130"/>
      <c r="H485" s="127"/>
      <c r="I485" s="87"/>
      <c r="J485" s="87"/>
      <c r="K485" s="87"/>
      <c r="L485" s="87"/>
      <c r="M485" s="131"/>
    </row>
    <row r="486" spans="1:13">
      <c r="A486" s="127"/>
      <c r="B486" s="127"/>
      <c r="C486" s="127"/>
      <c r="D486" s="127"/>
      <c r="E486" s="133"/>
      <c r="F486" s="128"/>
      <c r="G486" s="130"/>
      <c r="H486" s="131"/>
      <c r="I486" s="130"/>
      <c r="J486" s="127"/>
      <c r="K486" s="130"/>
      <c r="L486" s="127"/>
      <c r="M486" s="130"/>
    </row>
    <row r="487" spans="1:13">
      <c r="A487" s="127"/>
      <c r="B487" s="127"/>
      <c r="C487" s="127"/>
      <c r="D487" s="127"/>
      <c r="E487" s="130"/>
      <c r="F487" s="128"/>
      <c r="G487" s="130"/>
      <c r="H487" s="131"/>
      <c r="I487" s="129"/>
      <c r="J487" s="127"/>
      <c r="K487" s="87"/>
      <c r="L487" s="87"/>
      <c r="M487" s="131"/>
    </row>
    <row r="488" spans="1:13">
      <c r="A488" s="127"/>
      <c r="B488" s="127"/>
      <c r="C488" s="127"/>
      <c r="D488" s="127"/>
      <c r="E488" s="133"/>
      <c r="F488" s="128"/>
      <c r="G488" s="130"/>
      <c r="H488" s="131"/>
      <c r="I488" s="129"/>
      <c r="J488" s="127"/>
      <c r="K488" s="87"/>
      <c r="L488" s="87"/>
      <c r="M488" s="131"/>
    </row>
    <row r="489" spans="1:13">
      <c r="A489" s="127"/>
      <c r="B489" s="127"/>
      <c r="C489" s="127"/>
      <c r="D489" s="127"/>
      <c r="E489" s="128"/>
      <c r="F489" s="128"/>
      <c r="G489" s="130"/>
      <c r="H489" s="87"/>
      <c r="I489" s="87"/>
      <c r="J489" s="87"/>
      <c r="K489" s="87"/>
      <c r="L489" s="87"/>
      <c r="M489" s="87"/>
    </row>
    <row r="490" spans="1:13">
      <c r="A490" s="127"/>
      <c r="B490" s="127"/>
      <c r="C490" s="135"/>
      <c r="D490" s="127"/>
      <c r="E490" s="127"/>
      <c r="F490" s="127"/>
      <c r="G490" s="130"/>
      <c r="H490" s="127"/>
      <c r="I490" s="87"/>
      <c r="J490" s="87"/>
      <c r="K490" s="87"/>
      <c r="L490" s="87"/>
      <c r="M490" s="87"/>
    </row>
    <row r="491" spans="1:13">
      <c r="A491" s="127"/>
      <c r="B491" s="127"/>
      <c r="C491" s="127"/>
      <c r="D491" s="127"/>
      <c r="E491" s="128"/>
      <c r="F491" s="128"/>
      <c r="G491" s="130"/>
      <c r="H491" s="127"/>
      <c r="I491" s="87"/>
      <c r="J491" s="87"/>
      <c r="K491" s="87"/>
      <c r="L491" s="87"/>
      <c r="M491" s="131"/>
    </row>
    <row r="492" spans="1:13">
      <c r="A492" s="127"/>
      <c r="B492" s="127"/>
      <c r="C492" s="127"/>
      <c r="D492" s="127"/>
      <c r="E492" s="133"/>
      <c r="F492" s="128"/>
      <c r="G492" s="130"/>
      <c r="H492" s="131"/>
      <c r="I492" s="130"/>
      <c r="J492" s="127"/>
      <c r="K492" s="130"/>
      <c r="L492" s="127"/>
      <c r="M492" s="130"/>
    </row>
    <row r="493" spans="1:13">
      <c r="A493" s="127"/>
      <c r="B493" s="127"/>
      <c r="C493" s="127"/>
      <c r="D493" s="127"/>
      <c r="E493" s="130"/>
      <c r="F493" s="128"/>
      <c r="G493" s="130"/>
      <c r="H493" s="131"/>
      <c r="I493" s="129"/>
      <c r="J493" s="127"/>
      <c r="K493" s="87"/>
      <c r="L493" s="87"/>
      <c r="M493" s="131"/>
    </row>
    <row r="494" spans="1:13">
      <c r="A494" s="127"/>
      <c r="B494" s="127"/>
      <c r="C494" s="127"/>
      <c r="D494" s="127"/>
      <c r="E494" s="133"/>
      <c r="F494" s="128"/>
      <c r="G494" s="130"/>
      <c r="H494" s="131"/>
      <c r="I494" s="129"/>
      <c r="J494" s="127"/>
      <c r="K494" s="87"/>
      <c r="L494" s="87"/>
      <c r="M494" s="131"/>
    </row>
    <row r="495" spans="1:13">
      <c r="A495" s="127"/>
      <c r="B495" s="127"/>
      <c r="C495" s="127"/>
      <c r="D495" s="127"/>
      <c r="E495" s="128"/>
      <c r="F495" s="128"/>
      <c r="G495" s="130"/>
      <c r="H495" s="87"/>
      <c r="I495" s="87"/>
      <c r="J495" s="87"/>
      <c r="K495" s="87"/>
      <c r="L495" s="87"/>
      <c r="M495" s="87"/>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27"/>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38"/>
      <c r="B517" s="138"/>
      <c r="C517" s="138"/>
      <c r="D517" s="138"/>
      <c r="E517" s="138"/>
      <c r="F517" s="138"/>
      <c r="G517" s="138"/>
      <c r="H517" s="138"/>
      <c r="I517" s="138"/>
      <c r="J517" s="138"/>
      <c r="K517" s="138"/>
      <c r="L517" s="138"/>
      <c r="M517" s="138"/>
    </row>
    <row r="518" spans="1:13">
      <c r="A518" s="127"/>
      <c r="B518" s="127"/>
      <c r="C518" s="127"/>
      <c r="D518" s="127"/>
      <c r="E518" s="130"/>
      <c r="F518" s="128"/>
      <c r="G518" s="130"/>
      <c r="H518" s="131"/>
      <c r="I518" s="129"/>
      <c r="J518" s="127"/>
      <c r="K518" s="87"/>
      <c r="L518" s="87"/>
      <c r="M518" s="131"/>
    </row>
    <row r="519" spans="1:13">
      <c r="A519" s="127"/>
      <c r="B519" s="127"/>
      <c r="C519" s="127"/>
      <c r="D519" s="127"/>
      <c r="E519" s="128"/>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35"/>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27"/>
      <c r="B525" s="127"/>
      <c r="C525" s="127"/>
      <c r="D525" s="127"/>
      <c r="E525" s="130"/>
      <c r="F525" s="128"/>
      <c r="G525" s="130"/>
      <c r="H525" s="131"/>
      <c r="I525" s="129"/>
      <c r="J525" s="127"/>
      <c r="K525" s="87"/>
      <c r="L525" s="87"/>
      <c r="M525" s="131"/>
    </row>
    <row r="526" spans="1:13">
      <c r="A526" s="127"/>
      <c r="B526" s="127"/>
      <c r="C526" s="127"/>
      <c r="D526" s="127"/>
      <c r="E526" s="133"/>
      <c r="F526" s="128"/>
      <c r="G526" s="130"/>
      <c r="H526" s="131"/>
      <c r="I526" s="129"/>
      <c r="J526" s="127"/>
      <c r="K526" s="87"/>
      <c r="L526" s="87"/>
      <c r="M526" s="131"/>
    </row>
    <row r="527" spans="1:13">
      <c r="A527" s="127"/>
      <c r="B527" s="127"/>
      <c r="C527" s="127"/>
      <c r="D527" s="127"/>
      <c r="E527" s="128"/>
      <c r="F527" s="128"/>
      <c r="G527" s="130"/>
      <c r="H527" s="87"/>
      <c r="I527" s="87"/>
      <c r="J527" s="87"/>
      <c r="K527" s="87"/>
      <c r="L527" s="87"/>
      <c r="M527" s="87"/>
    </row>
    <row r="528" spans="1:13">
      <c r="A528" s="127"/>
      <c r="B528" s="127"/>
      <c r="C528" s="127"/>
      <c r="D528" s="127"/>
      <c r="E528" s="128"/>
      <c r="F528" s="128"/>
      <c r="G528" s="130"/>
      <c r="H528" s="127"/>
      <c r="I528" s="87"/>
      <c r="J528" s="87"/>
      <c r="K528" s="87"/>
      <c r="L528" s="87"/>
      <c r="M528" s="87"/>
    </row>
    <row r="529" spans="1:13">
      <c r="A529" s="127"/>
      <c r="B529" s="127"/>
      <c r="C529" s="127"/>
      <c r="D529" s="127"/>
      <c r="E529" s="128"/>
      <c r="F529" s="128"/>
      <c r="G529" s="130"/>
      <c r="H529" s="127"/>
      <c r="I529" s="87"/>
      <c r="J529" s="87"/>
      <c r="K529" s="87"/>
      <c r="L529" s="87"/>
      <c r="M529" s="131"/>
    </row>
    <row r="530" spans="1:13">
      <c r="A530" s="127"/>
      <c r="B530" s="127"/>
      <c r="C530" s="127"/>
      <c r="D530" s="127"/>
      <c r="E530" s="128"/>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37"/>
      <c r="C532" s="127"/>
      <c r="D532" s="127"/>
      <c r="E532" s="128"/>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27"/>
      <c r="D534" s="127"/>
      <c r="E534" s="128"/>
      <c r="F534" s="128"/>
      <c r="G534" s="130"/>
      <c r="H534" s="87"/>
      <c r="I534" s="87"/>
      <c r="J534" s="87"/>
      <c r="K534" s="87"/>
      <c r="L534" s="87"/>
      <c r="M534" s="87"/>
    </row>
    <row r="535" spans="1:13">
      <c r="A535" s="127"/>
      <c r="B535" s="137"/>
      <c r="C535" s="135"/>
      <c r="D535" s="127"/>
      <c r="E535" s="128"/>
      <c r="F535" s="128"/>
      <c r="G535" s="144"/>
      <c r="H535" s="127"/>
      <c r="I535" s="87"/>
      <c r="J535" s="127"/>
      <c r="K535" s="87"/>
      <c r="L535" s="12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39"/>
      <c r="I537" s="87"/>
      <c r="J537" s="139"/>
      <c r="K537" s="87"/>
      <c r="L537" s="139"/>
      <c r="M537" s="145"/>
    </row>
    <row r="538" spans="1:13">
      <c r="A538" s="138"/>
      <c r="B538" s="138"/>
      <c r="C538" s="138"/>
      <c r="D538" s="138"/>
      <c r="E538" s="138"/>
      <c r="F538" s="138"/>
      <c r="G538" s="138"/>
      <c r="H538" s="138"/>
      <c r="I538" s="138"/>
      <c r="J538" s="138"/>
      <c r="K538" s="138"/>
      <c r="L538" s="138"/>
      <c r="M538" s="138"/>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sheetData>
  <mergeCells count="4">
    <mergeCell ref="A1:M1"/>
    <mergeCell ref="A50:C50"/>
    <mergeCell ref="A53:B53"/>
    <mergeCell ref="B54:K54"/>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129</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0.84*10</f>
        <v>8.4</v>
      </c>
      <c r="G10" s="40"/>
      <c r="H10" s="41"/>
      <c r="I10" s="40"/>
      <c r="J10" s="41"/>
      <c r="K10" s="44"/>
      <c r="L10" s="41"/>
      <c r="M10" s="40"/>
    </row>
    <row r="11" spans="1:22" s="53" customFormat="1" ht="15.75">
      <c r="A11" s="46"/>
      <c r="B11" s="46"/>
      <c r="C11" s="46" t="s">
        <v>31</v>
      </c>
      <c r="D11" s="46" t="s">
        <v>32</v>
      </c>
      <c r="E11" s="47">
        <v>3.88</v>
      </c>
      <c r="F11" s="48">
        <f>F10*E11</f>
        <v>32.591999999999999</v>
      </c>
      <c r="G11" s="47"/>
      <c r="H11" s="48"/>
      <c r="I11" s="76"/>
      <c r="J11" s="75"/>
      <c r="K11" s="76"/>
      <c r="L11" s="75"/>
      <c r="M11" s="47"/>
    </row>
    <row r="12" spans="1:22" s="67" customFormat="1" ht="31.5">
      <c r="A12" s="38">
        <v>2</v>
      </c>
      <c r="B12" s="38" t="s">
        <v>34</v>
      </c>
      <c r="C12" s="40" t="s">
        <v>51</v>
      </c>
      <c r="D12" s="62" t="s">
        <v>30</v>
      </c>
      <c r="E12" s="63"/>
      <c r="F12" s="64">
        <f>0.7*0.1*10</f>
        <v>0.7</v>
      </c>
      <c r="G12" s="65"/>
      <c r="H12" s="66"/>
      <c r="I12" s="65"/>
      <c r="J12" s="66"/>
      <c r="K12" s="65"/>
      <c r="L12" s="66"/>
      <c r="M12" s="65"/>
    </row>
    <row r="13" spans="1:22" s="53" customFormat="1" ht="15.75">
      <c r="A13" s="54"/>
      <c r="B13" s="68"/>
      <c r="C13" s="54" t="s">
        <v>31</v>
      </c>
      <c r="D13" s="54" t="s">
        <v>32</v>
      </c>
      <c r="E13" s="56">
        <v>0.89</v>
      </c>
      <c r="F13" s="69">
        <f>F12*E13</f>
        <v>0.623</v>
      </c>
      <c r="G13" s="70"/>
      <c r="H13" s="57"/>
      <c r="I13" s="71"/>
      <c r="J13" s="72"/>
      <c r="K13" s="71"/>
      <c r="L13" s="72"/>
      <c r="M13" s="70"/>
    </row>
    <row r="14" spans="1:22" s="53" customFormat="1" ht="15.75">
      <c r="A14" s="54"/>
      <c r="B14" s="55"/>
      <c r="C14" s="54" t="s">
        <v>35</v>
      </c>
      <c r="D14" s="55" t="s">
        <v>0</v>
      </c>
      <c r="E14" s="56">
        <v>0.37</v>
      </c>
      <c r="F14" s="69">
        <f>F12*E14</f>
        <v>0.25900000000000001</v>
      </c>
      <c r="G14" s="73"/>
      <c r="H14" s="72"/>
      <c r="I14" s="71"/>
      <c r="J14" s="72"/>
      <c r="K14" s="70"/>
      <c r="L14" s="57"/>
      <c r="M14" s="70"/>
    </row>
    <row r="15" spans="1:22" s="53" customFormat="1" ht="27.75">
      <c r="A15" s="54"/>
      <c r="B15" s="185" t="s">
        <v>167</v>
      </c>
      <c r="C15" s="54" t="s">
        <v>63</v>
      </c>
      <c r="D15" s="55" t="s">
        <v>30</v>
      </c>
      <c r="E15" s="56">
        <v>1.1499999999999999</v>
      </c>
      <c r="F15" s="69">
        <f>F12*E15</f>
        <v>0.80499999999999994</v>
      </c>
      <c r="G15" s="73"/>
      <c r="H15" s="72"/>
      <c r="I15" s="71"/>
      <c r="J15" s="57"/>
      <c r="K15" s="71"/>
      <c r="L15" s="72"/>
      <c r="M15" s="70"/>
    </row>
    <row r="16" spans="1:22" s="53" customFormat="1" ht="15.75">
      <c r="A16" s="46"/>
      <c r="B16" s="50"/>
      <c r="C16" s="46" t="s">
        <v>36</v>
      </c>
      <c r="D16" s="50" t="s">
        <v>0</v>
      </c>
      <c r="E16" s="59">
        <v>0.02</v>
      </c>
      <c r="F16" s="60">
        <f>F12*E16</f>
        <v>1.3999999999999999E-2</v>
      </c>
      <c r="G16" s="51"/>
      <c r="H16" s="75"/>
      <c r="I16" s="47"/>
      <c r="J16" s="48"/>
      <c r="K16" s="76"/>
      <c r="L16" s="75"/>
      <c r="M16" s="47"/>
    </row>
    <row r="17" spans="1:13" s="62" customFormat="1" ht="47.25">
      <c r="A17" s="38">
        <v>3</v>
      </c>
      <c r="B17" s="38" t="s">
        <v>60</v>
      </c>
      <c r="C17" s="40" t="s">
        <v>61</v>
      </c>
      <c r="D17" s="62" t="s">
        <v>30</v>
      </c>
      <c r="E17" s="63"/>
      <c r="F17" s="64">
        <f>0.7*1.1*10</f>
        <v>7.7</v>
      </c>
      <c r="G17" s="65"/>
      <c r="H17" s="66"/>
      <c r="I17" s="65"/>
      <c r="J17" s="66"/>
      <c r="K17" s="65"/>
      <c r="L17" s="66"/>
      <c r="M17" s="65"/>
    </row>
    <row r="18" spans="1:13" s="55" customFormat="1" ht="15.75">
      <c r="A18" s="54"/>
      <c r="B18" s="54"/>
      <c r="C18" s="54" t="s">
        <v>31</v>
      </c>
      <c r="D18" s="54" t="s">
        <v>32</v>
      </c>
      <c r="E18" s="56">
        <v>6.66</v>
      </c>
      <c r="F18" s="69">
        <f>F17*E18</f>
        <v>51.282000000000004</v>
      </c>
      <c r="G18" s="70"/>
      <c r="H18" s="57"/>
      <c r="I18" s="71"/>
      <c r="J18" s="72"/>
      <c r="K18" s="71"/>
      <c r="L18" s="72"/>
      <c r="M18" s="70"/>
    </row>
    <row r="19" spans="1:13" s="55" customFormat="1" ht="15.75">
      <c r="A19" s="54"/>
      <c r="C19" s="54" t="s">
        <v>35</v>
      </c>
      <c r="D19" s="55" t="s">
        <v>0</v>
      </c>
      <c r="E19" s="56">
        <v>0.59</v>
      </c>
      <c r="F19" s="77">
        <f>F17*E19</f>
        <v>4.5430000000000001</v>
      </c>
      <c r="G19" s="73"/>
      <c r="H19" s="72"/>
      <c r="I19" s="71"/>
      <c r="J19" s="72"/>
      <c r="K19" s="70"/>
      <c r="L19" s="57"/>
      <c r="M19" s="70"/>
    </row>
    <row r="20" spans="1:13" s="55" customFormat="1" ht="15.75">
      <c r="A20" s="54"/>
      <c r="C20" s="54" t="s">
        <v>62</v>
      </c>
      <c r="D20" s="55" t="s">
        <v>30</v>
      </c>
      <c r="E20" s="56">
        <v>1.0149999999999999</v>
      </c>
      <c r="F20" s="69">
        <f>F17*E20</f>
        <v>7.8154999999999992</v>
      </c>
      <c r="G20" s="73"/>
      <c r="H20" s="72"/>
      <c r="I20" s="70"/>
      <c r="J20" s="57"/>
      <c r="K20" s="71"/>
      <c r="L20" s="72"/>
      <c r="M20" s="70"/>
    </row>
    <row r="21" spans="1:13" s="55" customFormat="1" ht="15.75">
      <c r="A21" s="54"/>
      <c r="C21" s="54" t="s">
        <v>37</v>
      </c>
      <c r="D21" s="55" t="s">
        <v>38</v>
      </c>
      <c r="E21" s="56">
        <v>1.6</v>
      </c>
      <c r="F21" s="69">
        <f>F17*E21</f>
        <v>12.32</v>
      </c>
      <c r="G21" s="73"/>
      <c r="H21" s="72"/>
      <c r="I21" s="70"/>
      <c r="J21" s="57"/>
      <c r="K21" s="71"/>
      <c r="L21" s="72"/>
      <c r="M21" s="70"/>
    </row>
    <row r="22" spans="1:13" s="55" customFormat="1" ht="15.75">
      <c r="A22" s="54"/>
      <c r="C22" s="54" t="s">
        <v>39</v>
      </c>
      <c r="D22" s="55" t="s">
        <v>30</v>
      </c>
      <c r="E22" s="78">
        <v>1.83E-2</v>
      </c>
      <c r="F22" s="69">
        <f>F17*E22</f>
        <v>0.14091000000000001</v>
      </c>
      <c r="G22" s="73"/>
      <c r="H22" s="72"/>
      <c r="I22" s="70"/>
      <c r="J22" s="57"/>
      <c r="K22" s="71"/>
      <c r="L22" s="72"/>
      <c r="M22" s="70"/>
    </row>
    <row r="23" spans="1:13" s="58" customFormat="1" ht="15.75">
      <c r="A23" s="54"/>
      <c r="B23" s="55"/>
      <c r="C23" s="54" t="s">
        <v>41</v>
      </c>
      <c r="D23" s="55" t="s">
        <v>43</v>
      </c>
      <c r="E23" s="79" t="s">
        <v>40</v>
      </c>
      <c r="F23" s="77">
        <f>0.95*F17</f>
        <v>7.3149999999999995</v>
      </c>
      <c r="G23" s="73"/>
      <c r="H23" s="72"/>
      <c r="I23" s="56"/>
      <c r="J23" s="57"/>
      <c r="K23" s="71"/>
      <c r="L23" s="72"/>
      <c r="M23" s="70"/>
    </row>
    <row r="24" spans="1:13" s="58" customFormat="1" ht="15.75">
      <c r="A24" s="46"/>
      <c r="B24" s="50"/>
      <c r="C24" s="46" t="s">
        <v>36</v>
      </c>
      <c r="D24" s="50" t="s">
        <v>0</v>
      </c>
      <c r="E24" s="59">
        <v>0.4</v>
      </c>
      <c r="F24" s="60">
        <f>F17*E24</f>
        <v>3.08</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93</v>
      </c>
      <c r="D32" s="62" t="s">
        <v>45</v>
      </c>
      <c r="E32" s="86" t="s">
        <v>40</v>
      </c>
      <c r="F32" s="80">
        <v>2</v>
      </c>
      <c r="G32" s="65"/>
      <c r="H32" s="81"/>
      <c r="I32" s="85"/>
      <c r="J32" s="83"/>
      <c r="K32" s="84"/>
      <c r="L32" s="81"/>
      <c r="M32" s="85"/>
    </row>
    <row r="33" spans="1:14" s="88" customFormat="1" ht="15.75">
      <c r="A33" s="91"/>
      <c r="B33" s="92"/>
      <c r="C33" s="91" t="s">
        <v>36</v>
      </c>
      <c r="D33" s="92" t="s">
        <v>0</v>
      </c>
      <c r="E33" s="93">
        <v>4.2</v>
      </c>
      <c r="F33" s="94">
        <f>F25*E33</f>
        <v>8.4</v>
      </c>
      <c r="G33" s="149"/>
      <c r="H33" s="150"/>
      <c r="I33" s="95"/>
      <c r="J33" s="96"/>
      <c r="K33" s="151"/>
      <c r="L33" s="150"/>
      <c r="M33" s="95"/>
    </row>
    <row r="34" spans="1:14" s="41" customFormat="1" ht="15.75">
      <c r="A34" s="40">
        <v>5</v>
      </c>
      <c r="B34" s="41" t="s">
        <v>52</v>
      </c>
      <c r="C34" s="40" t="s">
        <v>56</v>
      </c>
      <c r="D34" s="41" t="s">
        <v>45</v>
      </c>
      <c r="E34" s="61"/>
      <c r="F34" s="146">
        <v>2</v>
      </c>
      <c r="G34" s="42"/>
      <c r="H34" s="147"/>
      <c r="I34" s="42"/>
      <c r="K34" s="89"/>
      <c r="L34" s="90"/>
      <c r="M34" s="42"/>
    </row>
    <row r="35" spans="1:14" s="62" customFormat="1" ht="15.75">
      <c r="A35" s="38"/>
      <c r="B35" s="38"/>
      <c r="C35" s="38" t="s">
        <v>44</v>
      </c>
      <c r="D35" s="38" t="s">
        <v>32</v>
      </c>
      <c r="E35" s="85">
        <v>5.59</v>
      </c>
      <c r="F35" s="80">
        <f>F34*E35</f>
        <v>11.18</v>
      </c>
      <c r="G35" s="85"/>
      <c r="H35" s="83"/>
      <c r="I35" s="84"/>
      <c r="J35" s="81"/>
      <c r="K35" s="84"/>
      <c r="L35" s="81"/>
      <c r="M35" s="85"/>
    </row>
    <row r="36" spans="1:14" s="62" customFormat="1" ht="15.75">
      <c r="A36" s="38"/>
      <c r="B36" s="152" t="s">
        <v>67</v>
      </c>
      <c r="C36" s="38" t="s">
        <v>54</v>
      </c>
      <c r="D36" s="62" t="s">
        <v>53</v>
      </c>
      <c r="E36" s="63">
        <v>0.74399999999999999</v>
      </c>
      <c r="F36" s="80">
        <f>F34*E36</f>
        <v>1.488</v>
      </c>
      <c r="G36" s="65"/>
      <c r="H36" s="81"/>
      <c r="I36" s="85"/>
      <c r="J36" s="83"/>
      <c r="K36" s="84"/>
      <c r="L36" s="83"/>
      <c r="M36" s="85"/>
    </row>
    <row r="37" spans="1:14" s="88" customFormat="1" ht="31.5">
      <c r="A37" s="38"/>
      <c r="B37" s="62"/>
      <c r="C37" s="40" t="s">
        <v>168</v>
      </c>
      <c r="D37" s="62" t="s">
        <v>45</v>
      </c>
      <c r="E37" s="148" t="s">
        <v>40</v>
      </c>
      <c r="F37" s="80">
        <f>2*F34</f>
        <v>4</v>
      </c>
      <c r="G37" s="65"/>
      <c r="H37" s="81"/>
      <c r="I37" s="85"/>
      <c r="J37" s="83"/>
      <c r="K37" s="84"/>
      <c r="L37" s="81"/>
      <c r="M37" s="85"/>
    </row>
    <row r="38" spans="1:14" s="88" customFormat="1" ht="15.75">
      <c r="A38" s="38"/>
      <c r="B38" s="62"/>
      <c r="C38" s="40" t="s">
        <v>70</v>
      </c>
      <c r="D38" s="62" t="s">
        <v>45</v>
      </c>
      <c r="E38" s="148" t="s">
        <v>40</v>
      </c>
      <c r="F38" s="80">
        <f>F37</f>
        <v>4</v>
      </c>
      <c r="G38" s="65"/>
      <c r="H38" s="81"/>
      <c r="I38" s="85"/>
      <c r="J38" s="83"/>
      <c r="K38" s="84"/>
      <c r="L38" s="81"/>
      <c r="M38" s="85"/>
    </row>
    <row r="39" spans="1:14" s="88" customFormat="1" ht="15.75">
      <c r="A39" s="38"/>
      <c r="B39" s="62"/>
      <c r="C39" s="38" t="s">
        <v>55</v>
      </c>
      <c r="D39" s="62" t="s">
        <v>42</v>
      </c>
      <c r="E39" s="85">
        <v>1.58</v>
      </c>
      <c r="F39" s="80">
        <f>F34*E39</f>
        <v>3.16</v>
      </c>
      <c r="G39" s="65"/>
      <c r="H39" s="81"/>
      <c r="I39" s="85"/>
      <c r="J39" s="83"/>
      <c r="K39" s="84"/>
      <c r="L39" s="81"/>
      <c r="M39" s="85"/>
    </row>
    <row r="40" spans="1:14" s="88" customFormat="1" ht="15.75">
      <c r="A40" s="38"/>
      <c r="B40" s="62"/>
      <c r="C40" s="38" t="s">
        <v>169</v>
      </c>
      <c r="D40" s="62" t="s">
        <v>45</v>
      </c>
      <c r="E40" s="86" t="s">
        <v>40</v>
      </c>
      <c r="F40" s="80">
        <f>4*F34</f>
        <v>8</v>
      </c>
      <c r="G40" s="65"/>
      <c r="H40" s="81"/>
      <c r="I40" s="85"/>
      <c r="J40" s="83"/>
      <c r="K40" s="84"/>
      <c r="L40" s="81"/>
      <c r="M40" s="85"/>
    </row>
    <row r="41" spans="1:14" s="88" customFormat="1" ht="67.5">
      <c r="A41" s="38"/>
      <c r="B41" s="62"/>
      <c r="C41" s="161" t="s">
        <v>66</v>
      </c>
      <c r="D41" s="62" t="s">
        <v>45</v>
      </c>
      <c r="E41" s="86" t="s">
        <v>40</v>
      </c>
      <c r="F41" s="80">
        <v>1</v>
      </c>
      <c r="G41" s="65"/>
      <c r="H41" s="81"/>
      <c r="I41" s="85"/>
      <c r="J41" s="83"/>
      <c r="K41" s="84"/>
      <c r="L41" s="81"/>
      <c r="M41" s="85"/>
    </row>
    <row r="42" spans="1:14" s="88" customFormat="1" ht="67.5">
      <c r="A42" s="38"/>
      <c r="B42" s="62"/>
      <c r="C42" s="161" t="s">
        <v>130</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F34*E43</f>
        <v>3.82</v>
      </c>
      <c r="G43" s="149"/>
      <c r="H43" s="150"/>
      <c r="I43" s="95"/>
      <c r="J43" s="96"/>
      <c r="K43" s="151"/>
      <c r="L43" s="150"/>
      <c r="M43" s="95"/>
    </row>
    <row r="44" spans="1:14" s="53" customFormat="1" ht="15.75">
      <c r="A44" s="54">
        <v>6</v>
      </c>
      <c r="B44" s="55" t="s">
        <v>33</v>
      </c>
      <c r="C44" s="54" t="s">
        <v>50</v>
      </c>
      <c r="D44" s="55" t="s">
        <v>30</v>
      </c>
      <c r="E44" s="56"/>
      <c r="F44" s="57">
        <f>F10</f>
        <v>8.4</v>
      </c>
      <c r="G44" s="54"/>
      <c r="H44" s="58"/>
      <c r="I44" s="54"/>
      <c r="J44" s="58"/>
      <c r="K44" s="54"/>
      <c r="L44" s="58"/>
      <c r="M44" s="54"/>
    </row>
    <row r="45" spans="1:14" s="53" customFormat="1" ht="15.75">
      <c r="A45" s="46"/>
      <c r="B45" s="46"/>
      <c r="C45" s="46" t="s">
        <v>31</v>
      </c>
      <c r="D45" s="46" t="s">
        <v>32</v>
      </c>
      <c r="E45" s="59">
        <v>1.21</v>
      </c>
      <c r="F45" s="60">
        <f>F44*E45</f>
        <v>10.164</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131</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0.84*16</f>
        <v>13.44</v>
      </c>
      <c r="G10" s="40"/>
      <c r="H10" s="41"/>
      <c r="I10" s="40"/>
      <c r="J10" s="41"/>
      <c r="K10" s="44"/>
      <c r="L10" s="41"/>
      <c r="M10" s="40"/>
    </row>
    <row r="11" spans="1:22" s="53" customFormat="1" ht="15.75">
      <c r="A11" s="46"/>
      <c r="B11" s="46"/>
      <c r="C11" s="46" t="s">
        <v>31</v>
      </c>
      <c r="D11" s="46" t="s">
        <v>32</v>
      </c>
      <c r="E11" s="47">
        <v>3.88</v>
      </c>
      <c r="F11" s="48">
        <f>F10*E11</f>
        <v>52.147199999999998</v>
      </c>
      <c r="G11" s="47"/>
      <c r="H11" s="48"/>
      <c r="I11" s="76"/>
      <c r="J11" s="75"/>
      <c r="K11" s="76"/>
      <c r="L11" s="75"/>
      <c r="M11" s="47"/>
    </row>
    <row r="12" spans="1:22" s="67" customFormat="1" ht="31.5">
      <c r="A12" s="38">
        <v>2</v>
      </c>
      <c r="B12" s="38" t="s">
        <v>34</v>
      </c>
      <c r="C12" s="40" t="s">
        <v>51</v>
      </c>
      <c r="D12" s="62" t="s">
        <v>30</v>
      </c>
      <c r="E12" s="63"/>
      <c r="F12" s="64">
        <f>0.7*0.1*16</f>
        <v>1.1199999999999999</v>
      </c>
      <c r="G12" s="65"/>
      <c r="H12" s="66"/>
      <c r="I12" s="65"/>
      <c r="J12" s="66"/>
      <c r="K12" s="65"/>
      <c r="L12" s="66"/>
      <c r="M12" s="65"/>
    </row>
    <row r="13" spans="1:22" s="53" customFormat="1" ht="15.75">
      <c r="A13" s="54"/>
      <c r="B13" s="68"/>
      <c r="C13" s="54" t="s">
        <v>31</v>
      </c>
      <c r="D13" s="54" t="s">
        <v>32</v>
      </c>
      <c r="E13" s="56">
        <v>0.89</v>
      </c>
      <c r="F13" s="69">
        <f>F12*E13</f>
        <v>0.99679999999999991</v>
      </c>
      <c r="G13" s="70"/>
      <c r="H13" s="57"/>
      <c r="I13" s="71"/>
      <c r="J13" s="72"/>
      <c r="K13" s="71"/>
      <c r="L13" s="72"/>
      <c r="M13" s="70"/>
    </row>
    <row r="14" spans="1:22" s="53" customFormat="1" ht="15.75">
      <c r="A14" s="54"/>
      <c r="B14" s="55"/>
      <c r="C14" s="54" t="s">
        <v>35</v>
      </c>
      <c r="D14" s="55" t="s">
        <v>0</v>
      </c>
      <c r="E14" s="56">
        <v>0.37</v>
      </c>
      <c r="F14" s="69">
        <f>F12*E14</f>
        <v>0.41439999999999994</v>
      </c>
      <c r="G14" s="73"/>
      <c r="H14" s="72"/>
      <c r="I14" s="71"/>
      <c r="J14" s="72"/>
      <c r="K14" s="70"/>
      <c r="L14" s="57"/>
      <c r="M14" s="70"/>
    </row>
    <row r="15" spans="1:22" s="53" customFormat="1" ht="27.75">
      <c r="A15" s="54"/>
      <c r="B15" s="185" t="s">
        <v>167</v>
      </c>
      <c r="C15" s="54" t="s">
        <v>63</v>
      </c>
      <c r="D15" s="55" t="s">
        <v>30</v>
      </c>
      <c r="E15" s="56">
        <v>1.1499999999999999</v>
      </c>
      <c r="F15" s="69">
        <f>F12*E15</f>
        <v>1.2879999999999998</v>
      </c>
      <c r="G15" s="73"/>
      <c r="H15" s="72"/>
      <c r="I15" s="71"/>
      <c r="J15" s="57"/>
      <c r="K15" s="71"/>
      <c r="L15" s="72"/>
      <c r="M15" s="70"/>
    </row>
    <row r="16" spans="1:22" s="53" customFormat="1" ht="15.75">
      <c r="A16" s="46"/>
      <c r="B16" s="50"/>
      <c r="C16" s="46" t="s">
        <v>36</v>
      </c>
      <c r="D16" s="50" t="s">
        <v>0</v>
      </c>
      <c r="E16" s="59">
        <v>0.02</v>
      </c>
      <c r="F16" s="60">
        <f>F12*E16</f>
        <v>2.24E-2</v>
      </c>
      <c r="G16" s="51"/>
      <c r="H16" s="75"/>
      <c r="I16" s="47"/>
      <c r="J16" s="48"/>
      <c r="K16" s="76"/>
      <c r="L16" s="75"/>
      <c r="M16" s="47"/>
    </row>
    <row r="17" spans="1:13" s="62" customFormat="1" ht="47.25">
      <c r="A17" s="38">
        <v>3</v>
      </c>
      <c r="B17" s="38" t="s">
        <v>60</v>
      </c>
      <c r="C17" s="40" t="s">
        <v>61</v>
      </c>
      <c r="D17" s="62" t="s">
        <v>30</v>
      </c>
      <c r="E17" s="63"/>
      <c r="F17" s="64">
        <f>0.7*1.1*16</f>
        <v>12.32</v>
      </c>
      <c r="G17" s="65"/>
      <c r="H17" s="66"/>
      <c r="I17" s="65"/>
      <c r="J17" s="66"/>
      <c r="K17" s="65"/>
      <c r="L17" s="66"/>
      <c r="M17" s="65"/>
    </row>
    <row r="18" spans="1:13" s="55" customFormat="1" ht="15.75">
      <c r="A18" s="54"/>
      <c r="B18" s="54"/>
      <c r="C18" s="54" t="s">
        <v>31</v>
      </c>
      <c r="D18" s="54" t="s">
        <v>32</v>
      </c>
      <c r="E18" s="56">
        <v>6.66</v>
      </c>
      <c r="F18" s="69">
        <f>F17*E18</f>
        <v>82.051200000000009</v>
      </c>
      <c r="G18" s="70"/>
      <c r="H18" s="57"/>
      <c r="I18" s="71"/>
      <c r="J18" s="72"/>
      <c r="K18" s="71"/>
      <c r="L18" s="72"/>
      <c r="M18" s="70"/>
    </row>
    <row r="19" spans="1:13" s="55" customFormat="1" ht="15.75">
      <c r="A19" s="54"/>
      <c r="C19" s="54" t="s">
        <v>35</v>
      </c>
      <c r="D19" s="55" t="s">
        <v>0</v>
      </c>
      <c r="E19" s="56">
        <v>0.59</v>
      </c>
      <c r="F19" s="77">
        <f>F17*E19</f>
        <v>7.2687999999999997</v>
      </c>
      <c r="G19" s="73"/>
      <c r="H19" s="72"/>
      <c r="I19" s="71"/>
      <c r="J19" s="72"/>
      <c r="K19" s="70"/>
      <c r="L19" s="57"/>
      <c r="M19" s="70"/>
    </row>
    <row r="20" spans="1:13" s="55" customFormat="1" ht="15.75">
      <c r="A20" s="54"/>
      <c r="C20" s="54" t="s">
        <v>62</v>
      </c>
      <c r="D20" s="55" t="s">
        <v>30</v>
      </c>
      <c r="E20" s="56">
        <v>1.0149999999999999</v>
      </c>
      <c r="F20" s="69">
        <f>F17*E20</f>
        <v>12.504799999999999</v>
      </c>
      <c r="G20" s="73"/>
      <c r="H20" s="72"/>
      <c r="I20" s="70"/>
      <c r="J20" s="57"/>
      <c r="K20" s="71"/>
      <c r="L20" s="72"/>
      <c r="M20" s="70"/>
    </row>
    <row r="21" spans="1:13" s="55" customFormat="1" ht="15.75">
      <c r="A21" s="54"/>
      <c r="C21" s="54" t="s">
        <v>37</v>
      </c>
      <c r="D21" s="55" t="s">
        <v>38</v>
      </c>
      <c r="E21" s="56">
        <v>1.6</v>
      </c>
      <c r="F21" s="69">
        <f>F17*E21</f>
        <v>19.712000000000003</v>
      </c>
      <c r="G21" s="73"/>
      <c r="H21" s="72"/>
      <c r="I21" s="70"/>
      <c r="J21" s="57"/>
      <c r="K21" s="71"/>
      <c r="L21" s="72"/>
      <c r="M21" s="70"/>
    </row>
    <row r="22" spans="1:13" s="55" customFormat="1" ht="15.75">
      <c r="A22" s="54"/>
      <c r="C22" s="54" t="s">
        <v>39</v>
      </c>
      <c r="D22" s="55" t="s">
        <v>30</v>
      </c>
      <c r="E22" s="78">
        <v>1.83E-2</v>
      </c>
      <c r="F22" s="69">
        <f>F17*E22</f>
        <v>0.22545600000000002</v>
      </c>
      <c r="G22" s="73"/>
      <c r="H22" s="72"/>
      <c r="I22" s="70"/>
      <c r="J22" s="57"/>
      <c r="K22" s="71"/>
      <c r="L22" s="72"/>
      <c r="M22" s="70"/>
    </row>
    <row r="23" spans="1:13" s="58" customFormat="1" ht="15.75">
      <c r="A23" s="54"/>
      <c r="B23" s="55"/>
      <c r="C23" s="54" t="s">
        <v>41</v>
      </c>
      <c r="D23" s="55" t="s">
        <v>43</v>
      </c>
      <c r="E23" s="79" t="s">
        <v>40</v>
      </c>
      <c r="F23" s="77">
        <f>0.95*F17</f>
        <v>11.703999999999999</v>
      </c>
      <c r="G23" s="73"/>
      <c r="H23" s="72"/>
      <c r="I23" s="56"/>
      <c r="J23" s="57"/>
      <c r="K23" s="71"/>
      <c r="L23" s="72"/>
      <c r="M23" s="70"/>
    </row>
    <row r="24" spans="1:13" s="58" customFormat="1" ht="15.75">
      <c r="A24" s="46"/>
      <c r="B24" s="50"/>
      <c r="C24" s="46" t="s">
        <v>36</v>
      </c>
      <c r="D24" s="50" t="s">
        <v>0</v>
      </c>
      <c r="E24" s="59">
        <v>0.4</v>
      </c>
      <c r="F24" s="60">
        <f>F17*E24</f>
        <v>4.9280000000000008</v>
      </c>
      <c r="G24" s="51"/>
      <c r="H24" s="75"/>
      <c r="I24" s="47"/>
      <c r="J24" s="48"/>
      <c r="K24" s="76"/>
      <c r="L24" s="75"/>
      <c r="M24" s="47"/>
    </row>
    <row r="25" spans="1:13" s="41" customFormat="1" ht="15.75">
      <c r="A25" s="40">
        <v>4</v>
      </c>
      <c r="B25" s="41" t="s">
        <v>71</v>
      </c>
      <c r="C25" s="40" t="s">
        <v>79</v>
      </c>
      <c r="D25" s="41" t="s">
        <v>45</v>
      </c>
      <c r="E25" s="61"/>
      <c r="F25" s="146">
        <v>4</v>
      </c>
      <c r="G25" s="42"/>
      <c r="H25" s="147"/>
      <c r="I25" s="42"/>
      <c r="K25" s="89"/>
      <c r="L25" s="90"/>
      <c r="M25" s="42"/>
    </row>
    <row r="26" spans="1:13" s="62" customFormat="1" ht="15.75">
      <c r="A26" s="38"/>
      <c r="B26" s="38"/>
      <c r="C26" s="38" t="s">
        <v>44</v>
      </c>
      <c r="D26" s="38" t="s">
        <v>32</v>
      </c>
      <c r="E26" s="85">
        <v>8.07</v>
      </c>
      <c r="F26" s="80">
        <f>F25*E26</f>
        <v>32.28</v>
      </c>
      <c r="G26" s="85"/>
      <c r="H26" s="83"/>
      <c r="I26" s="84"/>
      <c r="J26" s="81"/>
      <c r="K26" s="84"/>
      <c r="L26" s="81"/>
      <c r="M26" s="85"/>
    </row>
    <row r="27" spans="1:13" s="62" customFormat="1" ht="15.75">
      <c r="A27" s="38"/>
      <c r="B27" s="152" t="s">
        <v>67</v>
      </c>
      <c r="C27" s="38" t="s">
        <v>54</v>
      </c>
      <c r="D27" s="62" t="s">
        <v>53</v>
      </c>
      <c r="E27" s="63">
        <v>1.085</v>
      </c>
      <c r="F27" s="80">
        <f>F25*E27</f>
        <v>4.34</v>
      </c>
      <c r="G27" s="65"/>
      <c r="H27" s="81"/>
      <c r="I27" s="85"/>
      <c r="J27" s="83"/>
      <c r="K27" s="84"/>
      <c r="L27" s="83"/>
      <c r="M27" s="85"/>
    </row>
    <row r="28" spans="1:13" s="88" customFormat="1" ht="31.5">
      <c r="A28" s="38"/>
      <c r="B28" s="62"/>
      <c r="C28" s="40" t="s">
        <v>168</v>
      </c>
      <c r="D28" s="62" t="s">
        <v>45</v>
      </c>
      <c r="E28" s="148" t="s">
        <v>40</v>
      </c>
      <c r="F28" s="80">
        <f>3*F25</f>
        <v>12</v>
      </c>
      <c r="G28" s="65"/>
      <c r="H28" s="81"/>
      <c r="I28" s="85"/>
      <c r="J28" s="83"/>
      <c r="K28" s="84"/>
      <c r="L28" s="81"/>
      <c r="M28" s="85"/>
    </row>
    <row r="29" spans="1:13" s="88" customFormat="1" ht="15.75">
      <c r="A29" s="38"/>
      <c r="B29" s="62"/>
      <c r="C29" s="40" t="s">
        <v>70</v>
      </c>
      <c r="D29" s="62" t="s">
        <v>45</v>
      </c>
      <c r="E29" s="148" t="s">
        <v>40</v>
      </c>
      <c r="F29" s="80">
        <f>F28</f>
        <v>12</v>
      </c>
      <c r="G29" s="65"/>
      <c r="H29" s="81"/>
      <c r="I29" s="85"/>
      <c r="J29" s="83"/>
      <c r="K29" s="84"/>
      <c r="L29" s="81"/>
      <c r="M29" s="85"/>
    </row>
    <row r="30" spans="1:13" s="88" customFormat="1" ht="15.75">
      <c r="A30" s="38"/>
      <c r="B30" s="62"/>
      <c r="C30" s="38" t="s">
        <v>55</v>
      </c>
      <c r="D30" s="62" t="s">
        <v>42</v>
      </c>
      <c r="E30" s="85">
        <v>3.23</v>
      </c>
      <c r="F30" s="80">
        <f>F25*E30</f>
        <v>12.92</v>
      </c>
      <c r="G30" s="65"/>
      <c r="H30" s="81"/>
      <c r="I30" s="85"/>
      <c r="J30" s="83"/>
      <c r="K30" s="84"/>
      <c r="L30" s="81"/>
      <c r="M30" s="85"/>
    </row>
    <row r="31" spans="1:13" s="88" customFormat="1" ht="15.75">
      <c r="A31" s="38"/>
      <c r="B31" s="62"/>
      <c r="C31" s="38" t="s">
        <v>169</v>
      </c>
      <c r="D31" s="62" t="s">
        <v>45</v>
      </c>
      <c r="E31" s="86" t="s">
        <v>40</v>
      </c>
      <c r="F31" s="80">
        <f>6*F25</f>
        <v>24</v>
      </c>
      <c r="G31" s="65"/>
      <c r="H31" s="81"/>
      <c r="I31" s="85"/>
      <c r="J31" s="83"/>
      <c r="K31" s="84"/>
      <c r="L31" s="81"/>
      <c r="M31" s="85"/>
    </row>
    <row r="32" spans="1:13" s="88" customFormat="1" ht="70.5" customHeight="1">
      <c r="A32" s="38"/>
      <c r="B32" s="62"/>
      <c r="C32" s="161" t="s">
        <v>132</v>
      </c>
      <c r="D32" s="62" t="s">
        <v>45</v>
      </c>
      <c r="E32" s="86" t="s">
        <v>40</v>
      </c>
      <c r="F32" s="80">
        <v>3</v>
      </c>
      <c r="G32" s="65"/>
      <c r="H32" s="81"/>
      <c r="I32" s="85"/>
      <c r="J32" s="83"/>
      <c r="K32" s="84"/>
      <c r="L32" s="81"/>
      <c r="M32" s="85"/>
    </row>
    <row r="33" spans="1:14" s="88" customFormat="1" ht="70.5" customHeight="1">
      <c r="A33" s="38"/>
      <c r="B33" s="62"/>
      <c r="C33" s="161" t="s">
        <v>90</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16.8</v>
      </c>
      <c r="G34" s="149"/>
      <c r="H34" s="150"/>
      <c r="I34" s="95"/>
      <c r="J34" s="96"/>
      <c r="K34" s="151"/>
      <c r="L34" s="150"/>
      <c r="M34" s="95"/>
    </row>
    <row r="35" spans="1:14" s="41" customFormat="1" ht="15.75">
      <c r="A35" s="40">
        <v>5</v>
      </c>
      <c r="B35" s="41" t="s">
        <v>52</v>
      </c>
      <c r="C35" s="40" t="s">
        <v>56</v>
      </c>
      <c r="D35" s="41" t="s">
        <v>45</v>
      </c>
      <c r="E35" s="61"/>
      <c r="F35" s="146">
        <v>2</v>
      </c>
      <c r="G35" s="42"/>
      <c r="H35" s="147"/>
      <c r="I35" s="42"/>
      <c r="K35" s="89"/>
      <c r="L35" s="90"/>
      <c r="M35" s="42"/>
    </row>
    <row r="36" spans="1:14" s="62" customFormat="1" ht="15.75">
      <c r="A36" s="38"/>
      <c r="B36" s="38"/>
      <c r="C36" s="38" t="s">
        <v>44</v>
      </c>
      <c r="D36" s="38" t="s">
        <v>32</v>
      </c>
      <c r="E36" s="85">
        <v>5.59</v>
      </c>
      <c r="F36" s="80">
        <f>F35*E36</f>
        <v>11.18</v>
      </c>
      <c r="G36" s="85"/>
      <c r="H36" s="83"/>
      <c r="I36" s="84"/>
      <c r="J36" s="81"/>
      <c r="K36" s="84"/>
      <c r="L36" s="81"/>
      <c r="M36" s="85"/>
    </row>
    <row r="37" spans="1:14" s="62" customFormat="1" ht="15.75">
      <c r="A37" s="38"/>
      <c r="B37" s="152" t="s">
        <v>67</v>
      </c>
      <c r="C37" s="38" t="s">
        <v>54</v>
      </c>
      <c r="D37" s="62" t="s">
        <v>53</v>
      </c>
      <c r="E37" s="63">
        <v>0.74399999999999999</v>
      </c>
      <c r="F37" s="80">
        <f>F35*E37</f>
        <v>1.488</v>
      </c>
      <c r="G37" s="65"/>
      <c r="H37" s="81"/>
      <c r="I37" s="85"/>
      <c r="J37" s="83"/>
      <c r="K37" s="84"/>
      <c r="L37" s="83"/>
      <c r="M37" s="85"/>
    </row>
    <row r="38" spans="1:14" s="88" customFormat="1" ht="31.5">
      <c r="A38" s="38"/>
      <c r="B38" s="62"/>
      <c r="C38" s="40" t="s">
        <v>168</v>
      </c>
      <c r="D38" s="62" t="s">
        <v>45</v>
      </c>
      <c r="E38" s="148" t="s">
        <v>40</v>
      </c>
      <c r="F38" s="80">
        <f>2*F35</f>
        <v>4</v>
      </c>
      <c r="G38" s="65"/>
      <c r="H38" s="81"/>
      <c r="I38" s="85"/>
      <c r="J38" s="83"/>
      <c r="K38" s="84"/>
      <c r="L38" s="81"/>
      <c r="M38" s="85"/>
    </row>
    <row r="39" spans="1:14" s="88" customFormat="1" ht="15.75">
      <c r="A39" s="38"/>
      <c r="B39" s="62"/>
      <c r="C39" s="40" t="s">
        <v>70</v>
      </c>
      <c r="D39" s="62" t="s">
        <v>45</v>
      </c>
      <c r="E39" s="148" t="s">
        <v>40</v>
      </c>
      <c r="F39" s="80">
        <f>F38</f>
        <v>4</v>
      </c>
      <c r="G39" s="65"/>
      <c r="H39" s="81"/>
      <c r="I39" s="85"/>
      <c r="J39" s="83"/>
      <c r="K39" s="84"/>
      <c r="L39" s="81"/>
      <c r="M39" s="85"/>
    </row>
    <row r="40" spans="1:14" s="88" customFormat="1" ht="15.75">
      <c r="A40" s="38"/>
      <c r="B40" s="62"/>
      <c r="C40" s="38" t="s">
        <v>55</v>
      </c>
      <c r="D40" s="62" t="s">
        <v>42</v>
      </c>
      <c r="E40" s="85">
        <v>1.58</v>
      </c>
      <c r="F40" s="80">
        <f>F35*E40</f>
        <v>3.16</v>
      </c>
      <c r="G40" s="65"/>
      <c r="H40" s="81"/>
      <c r="I40" s="85"/>
      <c r="J40" s="83"/>
      <c r="K40" s="84"/>
      <c r="L40" s="81"/>
      <c r="M40" s="85"/>
    </row>
    <row r="41" spans="1:14" s="88" customFormat="1" ht="15.75">
      <c r="A41" s="38"/>
      <c r="B41" s="62"/>
      <c r="C41" s="38" t="s">
        <v>169</v>
      </c>
      <c r="D41" s="62" t="s">
        <v>45</v>
      </c>
      <c r="E41" s="86" t="s">
        <v>40</v>
      </c>
      <c r="F41" s="80">
        <f>4*F35</f>
        <v>8</v>
      </c>
      <c r="G41" s="65"/>
      <c r="H41" s="81"/>
      <c r="I41" s="85"/>
      <c r="J41" s="83"/>
      <c r="K41" s="84"/>
      <c r="L41" s="81"/>
      <c r="M41" s="85"/>
    </row>
    <row r="42" spans="1:14" s="88" customFormat="1" ht="67.5">
      <c r="A42" s="38"/>
      <c r="B42" s="62"/>
      <c r="C42" s="161" t="s">
        <v>97</v>
      </c>
      <c r="D42" s="62" t="s">
        <v>45</v>
      </c>
      <c r="E42" s="86" t="s">
        <v>40</v>
      </c>
      <c r="F42" s="80">
        <v>2</v>
      </c>
      <c r="G42" s="65"/>
      <c r="H42" s="81"/>
      <c r="I42" s="85"/>
      <c r="J42" s="83"/>
      <c r="K42" s="84"/>
      <c r="L42" s="81"/>
      <c r="M42" s="85"/>
    </row>
    <row r="43" spans="1:14" s="88" customFormat="1" ht="15.75">
      <c r="A43" s="91"/>
      <c r="B43" s="92"/>
      <c r="C43" s="91" t="s">
        <v>36</v>
      </c>
      <c r="D43" s="92" t="s">
        <v>0</v>
      </c>
      <c r="E43" s="93">
        <v>1.91</v>
      </c>
      <c r="F43" s="94">
        <f>F35*E43</f>
        <v>3.82</v>
      </c>
      <c r="G43" s="149"/>
      <c r="H43" s="150"/>
      <c r="I43" s="95"/>
      <c r="J43" s="96"/>
      <c r="K43" s="151"/>
      <c r="L43" s="150"/>
      <c r="M43" s="95"/>
    </row>
    <row r="44" spans="1:14" s="53" customFormat="1" ht="15.75">
      <c r="A44" s="54">
        <v>6</v>
      </c>
      <c r="B44" s="55" t="s">
        <v>33</v>
      </c>
      <c r="C44" s="54" t="s">
        <v>50</v>
      </c>
      <c r="D44" s="55" t="s">
        <v>30</v>
      </c>
      <c r="E44" s="56"/>
      <c r="F44" s="57">
        <f>F10</f>
        <v>13.44</v>
      </c>
      <c r="G44" s="54"/>
      <c r="H44" s="58"/>
      <c r="I44" s="54"/>
      <c r="J44" s="58"/>
      <c r="K44" s="54"/>
      <c r="L44" s="58"/>
      <c r="M44" s="54"/>
    </row>
    <row r="45" spans="1:14" s="53" customFormat="1" ht="15.75">
      <c r="A45" s="46"/>
      <c r="B45" s="46"/>
      <c r="C45" s="46" t="s">
        <v>31</v>
      </c>
      <c r="D45" s="46" t="s">
        <v>32</v>
      </c>
      <c r="E45" s="59">
        <v>1.21</v>
      </c>
      <c r="F45" s="60">
        <f>F44*E45</f>
        <v>16.2624</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1" style="4" customWidth="1"/>
    <col min="3" max="3" width="37.7109375" style="4" customWidth="1"/>
    <col min="4" max="4" width="8.5703125" style="4" customWidth="1"/>
    <col min="5" max="5" width="10.1406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A3" s="197" t="s">
        <v>133</v>
      </c>
      <c r="B3" s="197"/>
      <c r="C3" s="197"/>
      <c r="D3" s="197"/>
      <c r="E3" s="197"/>
      <c r="F3" s="197"/>
      <c r="G3" s="197"/>
      <c r="H3" s="197"/>
      <c r="I3" s="197"/>
      <c r="J3" s="197"/>
      <c r="K3" s="197"/>
      <c r="L3" s="197"/>
      <c r="M3" s="197"/>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0.84*13</f>
        <v>10.92</v>
      </c>
      <c r="G10" s="40"/>
      <c r="H10" s="41"/>
      <c r="I10" s="40"/>
      <c r="J10" s="41"/>
      <c r="K10" s="44"/>
      <c r="L10" s="41"/>
      <c r="M10" s="40"/>
    </row>
    <row r="11" spans="1:22" s="53" customFormat="1" ht="15.75">
      <c r="A11" s="46"/>
      <c r="B11" s="46"/>
      <c r="C11" s="46" t="s">
        <v>31</v>
      </c>
      <c r="D11" s="46" t="s">
        <v>32</v>
      </c>
      <c r="E11" s="47">
        <v>3.88</v>
      </c>
      <c r="F11" s="48">
        <f>F10*E11</f>
        <v>42.369599999999998</v>
      </c>
      <c r="G11" s="47"/>
      <c r="H11" s="48"/>
      <c r="I11" s="76"/>
      <c r="J11" s="75"/>
      <c r="K11" s="76"/>
      <c r="L11" s="75"/>
      <c r="M11" s="47"/>
    </row>
    <row r="12" spans="1:22" s="67" customFormat="1" ht="31.5">
      <c r="A12" s="38">
        <v>2</v>
      </c>
      <c r="B12" s="38" t="s">
        <v>34</v>
      </c>
      <c r="C12" s="40" t="s">
        <v>51</v>
      </c>
      <c r="D12" s="62" t="s">
        <v>30</v>
      </c>
      <c r="E12" s="63"/>
      <c r="F12" s="64">
        <f>0.7*0.1*13</f>
        <v>0.90999999999999992</v>
      </c>
      <c r="G12" s="65"/>
      <c r="H12" s="66"/>
      <c r="I12" s="65"/>
      <c r="J12" s="66"/>
      <c r="K12" s="65"/>
      <c r="L12" s="66"/>
      <c r="M12" s="65"/>
    </row>
    <row r="13" spans="1:22" s="53" customFormat="1" ht="15.75">
      <c r="A13" s="54"/>
      <c r="B13" s="68"/>
      <c r="C13" s="54" t="s">
        <v>31</v>
      </c>
      <c r="D13" s="54" t="s">
        <v>32</v>
      </c>
      <c r="E13" s="56">
        <v>0.89</v>
      </c>
      <c r="F13" s="69">
        <f>F12*E13</f>
        <v>0.80989999999999995</v>
      </c>
      <c r="G13" s="70"/>
      <c r="H13" s="57"/>
      <c r="I13" s="71"/>
      <c r="J13" s="72"/>
      <c r="K13" s="71"/>
      <c r="L13" s="72"/>
      <c r="M13" s="70"/>
    </row>
    <row r="14" spans="1:22" s="53" customFormat="1" ht="15.75">
      <c r="A14" s="54"/>
      <c r="B14" s="55"/>
      <c r="C14" s="54" t="s">
        <v>35</v>
      </c>
      <c r="D14" s="55" t="s">
        <v>0</v>
      </c>
      <c r="E14" s="56">
        <v>0.37</v>
      </c>
      <c r="F14" s="69">
        <f>F12*E14</f>
        <v>0.33669999999999994</v>
      </c>
      <c r="G14" s="73"/>
      <c r="H14" s="72"/>
      <c r="I14" s="71"/>
      <c r="J14" s="72"/>
      <c r="K14" s="70"/>
      <c r="L14" s="57"/>
      <c r="M14" s="70"/>
    </row>
    <row r="15" spans="1:22" s="53" customFormat="1" ht="27.75">
      <c r="A15" s="54"/>
      <c r="B15" s="185" t="s">
        <v>167</v>
      </c>
      <c r="C15" s="54" t="s">
        <v>63</v>
      </c>
      <c r="D15" s="55" t="s">
        <v>30</v>
      </c>
      <c r="E15" s="56">
        <v>1.1499999999999999</v>
      </c>
      <c r="F15" s="69">
        <f>F12*E15</f>
        <v>1.0464999999999998</v>
      </c>
      <c r="G15" s="73"/>
      <c r="H15" s="72"/>
      <c r="I15" s="71"/>
      <c r="J15" s="57"/>
      <c r="K15" s="71"/>
      <c r="L15" s="72"/>
      <c r="M15" s="70"/>
    </row>
    <row r="16" spans="1:22" s="53" customFormat="1" ht="15.75">
      <c r="A16" s="46"/>
      <c r="B16" s="50"/>
      <c r="C16" s="46" t="s">
        <v>36</v>
      </c>
      <c r="D16" s="50" t="s">
        <v>0</v>
      </c>
      <c r="E16" s="59">
        <v>0.02</v>
      </c>
      <c r="F16" s="60">
        <f>F12*E16</f>
        <v>1.8199999999999997E-2</v>
      </c>
      <c r="G16" s="51"/>
      <c r="H16" s="75"/>
      <c r="I16" s="47"/>
      <c r="J16" s="48"/>
      <c r="K16" s="76"/>
      <c r="L16" s="75"/>
      <c r="M16" s="47"/>
    </row>
    <row r="17" spans="1:13" s="62" customFormat="1" ht="47.25">
      <c r="A17" s="38">
        <v>3</v>
      </c>
      <c r="B17" s="38" t="s">
        <v>60</v>
      </c>
      <c r="C17" s="40" t="s">
        <v>61</v>
      </c>
      <c r="D17" s="62" t="s">
        <v>30</v>
      </c>
      <c r="E17" s="63"/>
      <c r="F17" s="64">
        <f>0.7*1.1*13</f>
        <v>10.01</v>
      </c>
      <c r="G17" s="65"/>
      <c r="H17" s="66"/>
      <c r="I17" s="65"/>
      <c r="J17" s="66"/>
      <c r="K17" s="65"/>
      <c r="L17" s="66"/>
      <c r="M17" s="65"/>
    </row>
    <row r="18" spans="1:13" s="55" customFormat="1" ht="15.75">
      <c r="A18" s="54"/>
      <c r="B18" s="54"/>
      <c r="C18" s="54" t="s">
        <v>31</v>
      </c>
      <c r="D18" s="54" t="s">
        <v>32</v>
      </c>
      <c r="E18" s="56">
        <v>6.66</v>
      </c>
      <c r="F18" s="69">
        <f>F17*E18</f>
        <v>66.666600000000003</v>
      </c>
      <c r="G18" s="70"/>
      <c r="H18" s="57"/>
      <c r="I18" s="71"/>
      <c r="J18" s="72"/>
      <c r="K18" s="71"/>
      <c r="L18" s="72"/>
      <c r="M18" s="70"/>
    </row>
    <row r="19" spans="1:13" s="55" customFormat="1" ht="15.75">
      <c r="A19" s="54"/>
      <c r="C19" s="54" t="s">
        <v>35</v>
      </c>
      <c r="D19" s="55" t="s">
        <v>0</v>
      </c>
      <c r="E19" s="56">
        <v>0.59</v>
      </c>
      <c r="F19" s="77">
        <f>F17*E19</f>
        <v>5.9058999999999999</v>
      </c>
      <c r="G19" s="73"/>
      <c r="H19" s="72"/>
      <c r="I19" s="71"/>
      <c r="J19" s="72"/>
      <c r="K19" s="70"/>
      <c r="L19" s="57"/>
      <c r="M19" s="70"/>
    </row>
    <row r="20" spans="1:13" s="55" customFormat="1" ht="15.75">
      <c r="A20" s="54"/>
      <c r="C20" s="54" t="s">
        <v>62</v>
      </c>
      <c r="D20" s="55" t="s">
        <v>30</v>
      </c>
      <c r="E20" s="56">
        <v>1.0149999999999999</v>
      </c>
      <c r="F20" s="69">
        <f>F17*E20</f>
        <v>10.160149999999998</v>
      </c>
      <c r="G20" s="73"/>
      <c r="H20" s="72"/>
      <c r="I20" s="70"/>
      <c r="J20" s="57"/>
      <c r="K20" s="71"/>
      <c r="L20" s="72"/>
      <c r="M20" s="70"/>
    </row>
    <row r="21" spans="1:13" s="55" customFormat="1" ht="15.75">
      <c r="A21" s="54"/>
      <c r="C21" s="54" t="s">
        <v>37</v>
      </c>
      <c r="D21" s="55" t="s">
        <v>38</v>
      </c>
      <c r="E21" s="56">
        <v>1.6</v>
      </c>
      <c r="F21" s="69">
        <f>F17*E21</f>
        <v>16.016000000000002</v>
      </c>
      <c r="G21" s="73"/>
      <c r="H21" s="72"/>
      <c r="I21" s="70"/>
      <c r="J21" s="57"/>
      <c r="K21" s="71"/>
      <c r="L21" s="72"/>
      <c r="M21" s="70"/>
    </row>
    <row r="22" spans="1:13" s="55" customFormat="1" ht="15.75">
      <c r="A22" s="54"/>
      <c r="C22" s="54" t="s">
        <v>39</v>
      </c>
      <c r="D22" s="55" t="s">
        <v>30</v>
      </c>
      <c r="E22" s="78">
        <v>1.83E-2</v>
      </c>
      <c r="F22" s="69">
        <f>F17*E22</f>
        <v>0.18318300000000001</v>
      </c>
      <c r="G22" s="73"/>
      <c r="H22" s="72"/>
      <c r="I22" s="70"/>
      <c r="J22" s="57"/>
      <c r="K22" s="71"/>
      <c r="L22" s="72"/>
      <c r="M22" s="70"/>
    </row>
    <row r="23" spans="1:13" s="58" customFormat="1" ht="15.75">
      <c r="A23" s="54"/>
      <c r="B23" s="55"/>
      <c r="C23" s="54" t="s">
        <v>41</v>
      </c>
      <c r="D23" s="55" t="s">
        <v>43</v>
      </c>
      <c r="E23" s="79" t="s">
        <v>40</v>
      </c>
      <c r="F23" s="77">
        <f>0.95*F17</f>
        <v>9.5094999999999992</v>
      </c>
      <c r="G23" s="73"/>
      <c r="H23" s="72"/>
      <c r="I23" s="56"/>
      <c r="J23" s="57"/>
      <c r="K23" s="71"/>
      <c r="L23" s="72"/>
      <c r="M23" s="70"/>
    </row>
    <row r="24" spans="1:13" s="58" customFormat="1" ht="15.75">
      <c r="A24" s="46"/>
      <c r="B24" s="50"/>
      <c r="C24" s="46" t="s">
        <v>36</v>
      </c>
      <c r="D24" s="50" t="s">
        <v>0</v>
      </c>
      <c r="E24" s="59">
        <v>0.4</v>
      </c>
      <c r="F24" s="60">
        <f>F17*E24</f>
        <v>4.0040000000000004</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108</v>
      </c>
      <c r="D32" s="62" t="s">
        <v>45</v>
      </c>
      <c r="E32" s="86" t="s">
        <v>40</v>
      </c>
      <c r="F32" s="80">
        <v>2</v>
      </c>
      <c r="G32" s="65"/>
      <c r="H32" s="81"/>
      <c r="I32" s="85"/>
      <c r="J32" s="83"/>
      <c r="K32" s="84"/>
      <c r="L32" s="81"/>
      <c r="M32" s="85"/>
    </row>
    <row r="33" spans="1:14" s="88" customFormat="1" ht="70.5" customHeight="1">
      <c r="A33" s="38"/>
      <c r="B33" s="62"/>
      <c r="C33" s="161" t="s">
        <v>120</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2</v>
      </c>
      <c r="G35" s="42"/>
      <c r="H35" s="147"/>
      <c r="I35" s="42"/>
      <c r="K35" s="89"/>
      <c r="L35" s="90"/>
      <c r="M35" s="42"/>
    </row>
    <row r="36" spans="1:14" s="62" customFormat="1" ht="15.75">
      <c r="A36" s="38"/>
      <c r="B36" s="38"/>
      <c r="C36" s="38" t="s">
        <v>44</v>
      </c>
      <c r="D36" s="38" t="s">
        <v>32</v>
      </c>
      <c r="E36" s="85">
        <v>5.59</v>
      </c>
      <c r="F36" s="80">
        <f>F35*E36</f>
        <v>11.18</v>
      </c>
      <c r="G36" s="85"/>
      <c r="H36" s="83"/>
      <c r="I36" s="84"/>
      <c r="J36" s="81"/>
      <c r="K36" s="84"/>
      <c r="L36" s="81"/>
      <c r="M36" s="85"/>
    </row>
    <row r="37" spans="1:14" s="62" customFormat="1" ht="15.75">
      <c r="A37" s="38"/>
      <c r="B37" s="152" t="s">
        <v>67</v>
      </c>
      <c r="C37" s="38" t="s">
        <v>54</v>
      </c>
      <c r="D37" s="62" t="s">
        <v>53</v>
      </c>
      <c r="E37" s="63">
        <v>0.74399999999999999</v>
      </c>
      <c r="F37" s="80">
        <f>F35*E37</f>
        <v>1.488</v>
      </c>
      <c r="G37" s="65"/>
      <c r="H37" s="81"/>
      <c r="I37" s="85"/>
      <c r="J37" s="83"/>
      <c r="K37" s="84"/>
      <c r="L37" s="83"/>
      <c r="M37" s="85"/>
    </row>
    <row r="38" spans="1:14" s="88" customFormat="1" ht="31.5">
      <c r="A38" s="38"/>
      <c r="B38" s="62"/>
      <c r="C38" s="40" t="s">
        <v>168</v>
      </c>
      <c r="D38" s="62" t="s">
        <v>45</v>
      </c>
      <c r="E38" s="148" t="s">
        <v>40</v>
      </c>
      <c r="F38" s="80">
        <f>2*F35</f>
        <v>4</v>
      </c>
      <c r="G38" s="65"/>
      <c r="H38" s="81"/>
      <c r="I38" s="85"/>
      <c r="J38" s="83"/>
      <c r="K38" s="84"/>
      <c r="L38" s="81"/>
      <c r="M38" s="85"/>
    </row>
    <row r="39" spans="1:14" s="88" customFormat="1" ht="15.75">
      <c r="A39" s="38"/>
      <c r="B39" s="62"/>
      <c r="C39" s="40" t="s">
        <v>70</v>
      </c>
      <c r="D39" s="62" t="s">
        <v>45</v>
      </c>
      <c r="E39" s="148" t="s">
        <v>40</v>
      </c>
      <c r="F39" s="80">
        <f>F38</f>
        <v>4</v>
      </c>
      <c r="G39" s="65"/>
      <c r="H39" s="81"/>
      <c r="I39" s="85"/>
      <c r="J39" s="83"/>
      <c r="K39" s="84"/>
      <c r="L39" s="81"/>
      <c r="M39" s="85"/>
    </row>
    <row r="40" spans="1:14" s="88" customFormat="1" ht="15.75">
      <c r="A40" s="38"/>
      <c r="B40" s="62"/>
      <c r="C40" s="38" t="s">
        <v>55</v>
      </c>
      <c r="D40" s="62" t="s">
        <v>42</v>
      </c>
      <c r="E40" s="85">
        <v>1.58</v>
      </c>
      <c r="F40" s="80">
        <f>F35*E40</f>
        <v>3.16</v>
      </c>
      <c r="G40" s="65"/>
      <c r="H40" s="81"/>
      <c r="I40" s="85"/>
      <c r="J40" s="83"/>
      <c r="K40" s="84"/>
      <c r="L40" s="81"/>
      <c r="M40" s="85"/>
    </row>
    <row r="41" spans="1:14" s="88" customFormat="1" ht="15.75">
      <c r="A41" s="38"/>
      <c r="B41" s="62"/>
      <c r="C41" s="38" t="s">
        <v>169</v>
      </c>
      <c r="D41" s="62" t="s">
        <v>45</v>
      </c>
      <c r="E41" s="86" t="s">
        <v>40</v>
      </c>
      <c r="F41" s="80">
        <f>4*F35</f>
        <v>8</v>
      </c>
      <c r="G41" s="65"/>
      <c r="H41" s="81"/>
      <c r="I41" s="85"/>
      <c r="J41" s="83"/>
      <c r="K41" s="84"/>
      <c r="L41" s="81"/>
      <c r="M41" s="85"/>
    </row>
    <row r="42" spans="1:14" s="88" customFormat="1" ht="67.5">
      <c r="A42" s="38"/>
      <c r="B42" s="62"/>
      <c r="C42" s="161" t="s">
        <v>97</v>
      </c>
      <c r="D42" s="62" t="s">
        <v>45</v>
      </c>
      <c r="E42" s="86" t="s">
        <v>40</v>
      </c>
      <c r="F42" s="80">
        <v>2</v>
      </c>
      <c r="G42" s="65"/>
      <c r="H42" s="81"/>
      <c r="I42" s="85"/>
      <c r="J42" s="83"/>
      <c r="K42" s="84"/>
      <c r="L42" s="81"/>
      <c r="M42" s="85"/>
    </row>
    <row r="43" spans="1:14" s="88" customFormat="1" ht="15.75">
      <c r="A43" s="91"/>
      <c r="B43" s="92"/>
      <c r="C43" s="91" t="s">
        <v>36</v>
      </c>
      <c r="D43" s="92" t="s">
        <v>0</v>
      </c>
      <c r="E43" s="93">
        <v>1.91</v>
      </c>
      <c r="F43" s="94">
        <f>F35*E43</f>
        <v>3.82</v>
      </c>
      <c r="G43" s="149"/>
      <c r="H43" s="150"/>
      <c r="I43" s="95"/>
      <c r="J43" s="96"/>
      <c r="K43" s="151"/>
      <c r="L43" s="150"/>
      <c r="M43" s="95"/>
    </row>
    <row r="44" spans="1:14" s="53" customFormat="1" ht="15.75">
      <c r="A44" s="54">
        <v>6</v>
      </c>
      <c r="B44" s="55" t="s">
        <v>33</v>
      </c>
      <c r="C44" s="54" t="s">
        <v>50</v>
      </c>
      <c r="D44" s="55" t="s">
        <v>30</v>
      </c>
      <c r="E44" s="56"/>
      <c r="F44" s="57">
        <f>F10</f>
        <v>10.92</v>
      </c>
      <c r="G44" s="54"/>
      <c r="H44" s="58"/>
      <c r="I44" s="54"/>
      <c r="J44" s="58"/>
      <c r="K44" s="54"/>
      <c r="L44" s="58"/>
      <c r="M44" s="54"/>
    </row>
    <row r="45" spans="1:14" s="53" customFormat="1" ht="15.75">
      <c r="A45" s="46"/>
      <c r="B45" s="46"/>
      <c r="C45" s="46" t="s">
        <v>31</v>
      </c>
      <c r="D45" s="46" t="s">
        <v>32</v>
      </c>
      <c r="E45" s="59">
        <v>1.21</v>
      </c>
      <c r="F45" s="60">
        <f>F44*E45</f>
        <v>13.213199999999999</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5">
    <mergeCell ref="A1:M1"/>
    <mergeCell ref="A59:C59"/>
    <mergeCell ref="A62:B62"/>
    <mergeCell ref="B63:K63"/>
    <mergeCell ref="A3:M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1.7109375" style="4" customWidth="1"/>
    <col min="3" max="3" width="37.7109375" style="4" customWidth="1"/>
    <col min="4" max="4" width="8.5703125" style="4" customWidth="1"/>
    <col min="5" max="5" width="10.1406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A3" s="197" t="s">
        <v>134</v>
      </c>
      <c r="B3" s="197"/>
      <c r="C3" s="197"/>
      <c r="D3" s="197"/>
      <c r="E3" s="197"/>
      <c r="F3" s="197"/>
      <c r="G3" s="197"/>
      <c r="H3" s="197"/>
      <c r="I3" s="197"/>
      <c r="J3" s="197"/>
      <c r="K3" s="197"/>
      <c r="L3" s="197"/>
      <c r="M3" s="197"/>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0.84*11</f>
        <v>9.24</v>
      </c>
      <c r="G10" s="40"/>
      <c r="H10" s="41"/>
      <c r="I10" s="40"/>
      <c r="J10" s="41"/>
      <c r="K10" s="44"/>
      <c r="L10" s="41"/>
      <c r="M10" s="40"/>
    </row>
    <row r="11" spans="1:22" s="53" customFormat="1" ht="15.75">
      <c r="A11" s="46"/>
      <c r="B11" s="46"/>
      <c r="C11" s="46" t="s">
        <v>31</v>
      </c>
      <c r="D11" s="46" t="s">
        <v>32</v>
      </c>
      <c r="E11" s="47">
        <v>3.88</v>
      </c>
      <c r="F11" s="48">
        <f>F10*E11</f>
        <v>35.851199999999999</v>
      </c>
      <c r="G11" s="47"/>
      <c r="H11" s="48"/>
      <c r="I11" s="76"/>
      <c r="J11" s="75"/>
      <c r="K11" s="76"/>
      <c r="L11" s="75"/>
      <c r="M11" s="47"/>
    </row>
    <row r="12" spans="1:22" s="67" customFormat="1" ht="31.5">
      <c r="A12" s="38">
        <v>2</v>
      </c>
      <c r="B12" s="38" t="s">
        <v>34</v>
      </c>
      <c r="C12" s="40" t="s">
        <v>51</v>
      </c>
      <c r="D12" s="62" t="s">
        <v>30</v>
      </c>
      <c r="E12" s="63"/>
      <c r="F12" s="64">
        <f>0.7*0.1*11</f>
        <v>0.76999999999999991</v>
      </c>
      <c r="G12" s="65"/>
      <c r="H12" s="66"/>
      <c r="I12" s="65"/>
      <c r="J12" s="66"/>
      <c r="K12" s="65"/>
      <c r="L12" s="66"/>
      <c r="M12" s="65"/>
    </row>
    <row r="13" spans="1:22" s="53" customFormat="1" ht="15.75">
      <c r="A13" s="54"/>
      <c r="B13" s="68"/>
      <c r="C13" s="54" t="s">
        <v>31</v>
      </c>
      <c r="D13" s="54" t="s">
        <v>32</v>
      </c>
      <c r="E13" s="56">
        <v>0.89</v>
      </c>
      <c r="F13" s="69">
        <f>F12*E13</f>
        <v>0.68529999999999991</v>
      </c>
      <c r="G13" s="70"/>
      <c r="H13" s="57"/>
      <c r="I13" s="71"/>
      <c r="J13" s="72"/>
      <c r="K13" s="71"/>
      <c r="L13" s="72"/>
      <c r="M13" s="70"/>
    </row>
    <row r="14" spans="1:22" s="53" customFormat="1" ht="15.75">
      <c r="A14" s="54"/>
      <c r="B14" s="55"/>
      <c r="C14" s="54" t="s">
        <v>35</v>
      </c>
      <c r="D14" s="55" t="s">
        <v>0</v>
      </c>
      <c r="E14" s="56">
        <v>0.37</v>
      </c>
      <c r="F14" s="69">
        <f>F12*E14</f>
        <v>0.28489999999999999</v>
      </c>
      <c r="G14" s="73"/>
      <c r="H14" s="72"/>
      <c r="I14" s="71"/>
      <c r="J14" s="72"/>
      <c r="K14" s="70"/>
      <c r="L14" s="57"/>
      <c r="M14" s="70"/>
    </row>
    <row r="15" spans="1:22" s="53" customFormat="1" ht="27.75">
      <c r="A15" s="54"/>
      <c r="B15" s="185" t="s">
        <v>167</v>
      </c>
      <c r="C15" s="54" t="s">
        <v>63</v>
      </c>
      <c r="D15" s="55" t="s">
        <v>30</v>
      </c>
      <c r="E15" s="56">
        <v>1.1499999999999999</v>
      </c>
      <c r="F15" s="69">
        <f>F12*E15</f>
        <v>0.88549999999999984</v>
      </c>
      <c r="G15" s="73"/>
      <c r="H15" s="72"/>
      <c r="I15" s="71"/>
      <c r="J15" s="57"/>
      <c r="K15" s="71"/>
      <c r="L15" s="72"/>
      <c r="M15" s="70"/>
    </row>
    <row r="16" spans="1:22" s="53" customFormat="1" ht="15.75">
      <c r="A16" s="46"/>
      <c r="B16" s="50"/>
      <c r="C16" s="46" t="s">
        <v>36</v>
      </c>
      <c r="D16" s="50" t="s">
        <v>0</v>
      </c>
      <c r="E16" s="59">
        <v>0.02</v>
      </c>
      <c r="F16" s="60">
        <f>F12*E16</f>
        <v>1.5399999999999999E-2</v>
      </c>
      <c r="G16" s="51"/>
      <c r="H16" s="75"/>
      <c r="I16" s="47"/>
      <c r="J16" s="48"/>
      <c r="K16" s="76"/>
      <c r="L16" s="75"/>
      <c r="M16" s="47"/>
    </row>
    <row r="17" spans="1:13" s="62" customFormat="1" ht="47.25">
      <c r="A17" s="38">
        <v>3</v>
      </c>
      <c r="B17" s="38" t="s">
        <v>60</v>
      </c>
      <c r="C17" s="40" t="s">
        <v>61</v>
      </c>
      <c r="D17" s="62" t="s">
        <v>30</v>
      </c>
      <c r="E17" s="63"/>
      <c r="F17" s="64">
        <f>0.7*1.1*11</f>
        <v>8.4700000000000006</v>
      </c>
      <c r="G17" s="65"/>
      <c r="H17" s="66"/>
      <c r="I17" s="65"/>
      <c r="J17" s="66"/>
      <c r="K17" s="65"/>
      <c r="L17" s="66"/>
      <c r="M17" s="65"/>
    </row>
    <row r="18" spans="1:13" s="55" customFormat="1" ht="15.75">
      <c r="A18" s="54"/>
      <c r="B18" s="54"/>
      <c r="C18" s="54" t="s">
        <v>31</v>
      </c>
      <c r="D18" s="54" t="s">
        <v>32</v>
      </c>
      <c r="E18" s="56">
        <v>6.66</v>
      </c>
      <c r="F18" s="69">
        <f>F17*E18</f>
        <v>56.410200000000003</v>
      </c>
      <c r="G18" s="70"/>
      <c r="H18" s="57"/>
      <c r="I18" s="71"/>
      <c r="J18" s="72"/>
      <c r="K18" s="71"/>
      <c r="L18" s="72"/>
      <c r="M18" s="70"/>
    </row>
    <row r="19" spans="1:13" s="55" customFormat="1" ht="15.75">
      <c r="A19" s="54"/>
      <c r="C19" s="54" t="s">
        <v>35</v>
      </c>
      <c r="D19" s="55" t="s">
        <v>0</v>
      </c>
      <c r="E19" s="56">
        <v>0.59</v>
      </c>
      <c r="F19" s="77">
        <f>F17*E19</f>
        <v>4.9973000000000001</v>
      </c>
      <c r="G19" s="73"/>
      <c r="H19" s="72"/>
      <c r="I19" s="71"/>
      <c r="J19" s="72"/>
      <c r="K19" s="70"/>
      <c r="L19" s="57"/>
      <c r="M19" s="70"/>
    </row>
    <row r="20" spans="1:13" s="55" customFormat="1" ht="15.75">
      <c r="A20" s="54"/>
      <c r="C20" s="54" t="s">
        <v>62</v>
      </c>
      <c r="D20" s="55" t="s">
        <v>30</v>
      </c>
      <c r="E20" s="56">
        <v>1.0149999999999999</v>
      </c>
      <c r="F20" s="69">
        <f>F17*E20</f>
        <v>8.5970499999999994</v>
      </c>
      <c r="G20" s="73"/>
      <c r="H20" s="72"/>
      <c r="I20" s="70"/>
      <c r="J20" s="57"/>
      <c r="K20" s="71"/>
      <c r="L20" s="72"/>
      <c r="M20" s="70"/>
    </row>
    <row r="21" spans="1:13" s="55" customFormat="1" ht="15.75">
      <c r="A21" s="54"/>
      <c r="C21" s="54" t="s">
        <v>37</v>
      </c>
      <c r="D21" s="55" t="s">
        <v>38</v>
      </c>
      <c r="E21" s="56">
        <v>1.6</v>
      </c>
      <c r="F21" s="69">
        <f>F17*E21</f>
        <v>13.552000000000001</v>
      </c>
      <c r="G21" s="73"/>
      <c r="H21" s="72"/>
      <c r="I21" s="70"/>
      <c r="J21" s="57"/>
      <c r="K21" s="71"/>
      <c r="L21" s="72"/>
      <c r="M21" s="70"/>
    </row>
    <row r="22" spans="1:13" s="55" customFormat="1" ht="15.75">
      <c r="A22" s="54"/>
      <c r="C22" s="54" t="s">
        <v>39</v>
      </c>
      <c r="D22" s="55" t="s">
        <v>30</v>
      </c>
      <c r="E22" s="78">
        <v>1.83E-2</v>
      </c>
      <c r="F22" s="69">
        <f>F17*E22</f>
        <v>0.15500100000000003</v>
      </c>
      <c r="G22" s="73"/>
      <c r="H22" s="72"/>
      <c r="I22" s="70"/>
      <c r="J22" s="57"/>
      <c r="K22" s="71"/>
      <c r="L22" s="72"/>
      <c r="M22" s="70"/>
    </row>
    <row r="23" spans="1:13" s="58" customFormat="1" ht="15.75">
      <c r="A23" s="54"/>
      <c r="B23" s="55"/>
      <c r="C23" s="54" t="s">
        <v>41</v>
      </c>
      <c r="D23" s="55" t="s">
        <v>43</v>
      </c>
      <c r="E23" s="79" t="s">
        <v>40</v>
      </c>
      <c r="F23" s="77">
        <f>0.95*F17</f>
        <v>8.0465</v>
      </c>
      <c r="G23" s="73"/>
      <c r="H23" s="72"/>
      <c r="I23" s="56"/>
      <c r="J23" s="57"/>
      <c r="K23" s="71"/>
      <c r="L23" s="72"/>
      <c r="M23" s="70"/>
    </row>
    <row r="24" spans="1:13" s="58" customFormat="1" ht="15.75">
      <c r="A24" s="46"/>
      <c r="B24" s="50"/>
      <c r="C24" s="46" t="s">
        <v>36</v>
      </c>
      <c r="D24" s="50" t="s">
        <v>0</v>
      </c>
      <c r="E24" s="59">
        <v>0.4</v>
      </c>
      <c r="F24" s="60">
        <f>F17*E24</f>
        <v>3.3880000000000003</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95</v>
      </c>
      <c r="D32" s="62" t="s">
        <v>45</v>
      </c>
      <c r="E32" s="86" t="s">
        <v>40</v>
      </c>
      <c r="F32" s="80">
        <v>2</v>
      </c>
      <c r="G32" s="65"/>
      <c r="H32" s="81"/>
      <c r="I32" s="85"/>
      <c r="J32" s="83"/>
      <c r="K32" s="84"/>
      <c r="L32" s="81"/>
      <c r="M32" s="85"/>
    </row>
    <row r="33" spans="1:14" s="88" customFormat="1" ht="70.5" customHeight="1">
      <c r="A33" s="38"/>
      <c r="B33" s="62"/>
      <c r="C33" s="161" t="s">
        <v>106</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4"/>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2</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6</v>
      </c>
      <c r="B44" s="55" t="s">
        <v>33</v>
      </c>
      <c r="C44" s="54" t="s">
        <v>50</v>
      </c>
      <c r="D44" s="55" t="s">
        <v>30</v>
      </c>
      <c r="E44" s="56"/>
      <c r="F44" s="57">
        <f>F10</f>
        <v>9.24</v>
      </c>
      <c r="G44" s="54"/>
      <c r="H44" s="58"/>
      <c r="I44" s="54"/>
      <c r="J44" s="58"/>
      <c r="K44" s="54"/>
      <c r="L44" s="58"/>
      <c r="M44" s="54"/>
    </row>
    <row r="45" spans="1:14" s="53" customFormat="1" ht="15.75">
      <c r="A45" s="46"/>
      <c r="B45" s="46"/>
      <c r="C45" s="46" t="s">
        <v>31</v>
      </c>
      <c r="D45" s="46" t="s">
        <v>32</v>
      </c>
      <c r="E45" s="59">
        <v>1.21</v>
      </c>
      <c r="F45" s="60">
        <f>F44*E45</f>
        <v>11.180400000000001</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5">
    <mergeCell ref="A1:M1"/>
    <mergeCell ref="A59:C59"/>
    <mergeCell ref="A62:B62"/>
    <mergeCell ref="B63:K63"/>
    <mergeCell ref="A3:M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1.140625" style="4" bestFit="1" customWidth="1"/>
    <col min="3" max="3" width="37.7109375" style="4" customWidth="1"/>
    <col min="4" max="4" width="8.5703125" style="4" customWidth="1"/>
    <col min="5" max="5" width="11"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A3" s="197" t="s">
        <v>145</v>
      </c>
      <c r="B3" s="197"/>
      <c r="C3" s="197"/>
      <c r="D3" s="197"/>
      <c r="E3" s="197"/>
      <c r="F3" s="197"/>
      <c r="G3" s="197"/>
      <c r="H3" s="197"/>
      <c r="I3" s="197"/>
      <c r="J3" s="197"/>
      <c r="K3" s="197"/>
      <c r="L3" s="197"/>
      <c r="M3" s="197"/>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0.84*10</f>
        <v>8.4</v>
      </c>
      <c r="G10" s="40"/>
      <c r="H10" s="41"/>
      <c r="I10" s="40"/>
      <c r="J10" s="41"/>
      <c r="K10" s="44"/>
      <c r="L10" s="41"/>
      <c r="M10" s="40"/>
    </row>
    <row r="11" spans="1:22" s="53" customFormat="1" ht="15.75">
      <c r="A11" s="46"/>
      <c r="B11" s="46"/>
      <c r="C11" s="46" t="s">
        <v>31</v>
      </c>
      <c r="D11" s="46" t="s">
        <v>32</v>
      </c>
      <c r="E11" s="47">
        <v>3.88</v>
      </c>
      <c r="F11" s="48">
        <f>F10*E11</f>
        <v>32.591999999999999</v>
      </c>
      <c r="G11" s="47"/>
      <c r="H11" s="48"/>
      <c r="I11" s="76"/>
      <c r="J11" s="75"/>
      <c r="K11" s="76"/>
      <c r="L11" s="75"/>
      <c r="M11" s="47"/>
    </row>
    <row r="12" spans="1:22" s="67" customFormat="1" ht="31.5">
      <c r="A12" s="38">
        <v>2</v>
      </c>
      <c r="B12" s="38" t="s">
        <v>34</v>
      </c>
      <c r="C12" s="40" t="s">
        <v>51</v>
      </c>
      <c r="D12" s="62" t="s">
        <v>30</v>
      </c>
      <c r="E12" s="63"/>
      <c r="F12" s="64">
        <f>0.7*0.1*10</f>
        <v>0.7</v>
      </c>
      <c r="G12" s="65"/>
      <c r="H12" s="66"/>
      <c r="I12" s="65"/>
      <c r="J12" s="66"/>
      <c r="K12" s="65"/>
      <c r="L12" s="66"/>
      <c r="M12" s="65"/>
    </row>
    <row r="13" spans="1:22" s="53" customFormat="1" ht="15.75">
      <c r="A13" s="54"/>
      <c r="B13" s="68"/>
      <c r="C13" s="54" t="s">
        <v>31</v>
      </c>
      <c r="D13" s="54" t="s">
        <v>32</v>
      </c>
      <c r="E13" s="56">
        <v>0.89</v>
      </c>
      <c r="F13" s="69">
        <f>F12*E13</f>
        <v>0.623</v>
      </c>
      <c r="G13" s="70"/>
      <c r="H13" s="57"/>
      <c r="I13" s="71"/>
      <c r="J13" s="72"/>
      <c r="K13" s="71"/>
      <c r="L13" s="72"/>
      <c r="M13" s="70"/>
    </row>
    <row r="14" spans="1:22" s="53" customFormat="1" ht="15.75">
      <c r="A14" s="54"/>
      <c r="B14" s="55"/>
      <c r="C14" s="54" t="s">
        <v>35</v>
      </c>
      <c r="D14" s="55" t="s">
        <v>0</v>
      </c>
      <c r="E14" s="56">
        <v>0.37</v>
      </c>
      <c r="F14" s="69">
        <f>F12*E14</f>
        <v>0.25900000000000001</v>
      </c>
      <c r="G14" s="73"/>
      <c r="H14" s="72"/>
      <c r="I14" s="71"/>
      <c r="J14" s="72"/>
      <c r="K14" s="70"/>
      <c r="L14" s="57"/>
      <c r="M14" s="70"/>
    </row>
    <row r="15" spans="1:22" s="53" customFormat="1" ht="27.75">
      <c r="A15" s="54"/>
      <c r="B15" s="185" t="s">
        <v>167</v>
      </c>
      <c r="C15" s="54" t="s">
        <v>63</v>
      </c>
      <c r="D15" s="55" t="s">
        <v>30</v>
      </c>
      <c r="E15" s="56">
        <v>1.1499999999999999</v>
      </c>
      <c r="F15" s="69">
        <f>F12*E15</f>
        <v>0.80499999999999994</v>
      </c>
      <c r="G15" s="73"/>
      <c r="H15" s="72"/>
      <c r="I15" s="71"/>
      <c r="J15" s="57"/>
      <c r="K15" s="71"/>
      <c r="L15" s="72"/>
      <c r="M15" s="70"/>
    </row>
    <row r="16" spans="1:22" s="53" customFormat="1" ht="15.75">
      <c r="A16" s="46"/>
      <c r="B16" s="50"/>
      <c r="C16" s="46" t="s">
        <v>36</v>
      </c>
      <c r="D16" s="50" t="s">
        <v>0</v>
      </c>
      <c r="E16" s="59">
        <v>0.02</v>
      </c>
      <c r="F16" s="60">
        <f>F12*E16</f>
        <v>1.3999999999999999E-2</v>
      </c>
      <c r="G16" s="51"/>
      <c r="H16" s="75"/>
      <c r="I16" s="47"/>
      <c r="J16" s="48"/>
      <c r="K16" s="76"/>
      <c r="L16" s="75"/>
      <c r="M16" s="47"/>
    </row>
    <row r="17" spans="1:13" s="62" customFormat="1" ht="47.25">
      <c r="A17" s="38">
        <v>3</v>
      </c>
      <c r="B17" s="38" t="s">
        <v>60</v>
      </c>
      <c r="C17" s="40" t="s">
        <v>61</v>
      </c>
      <c r="D17" s="62" t="s">
        <v>30</v>
      </c>
      <c r="E17" s="63"/>
      <c r="F17" s="64">
        <f>0.7*1.1*10</f>
        <v>7.7</v>
      </c>
      <c r="G17" s="65"/>
      <c r="H17" s="66"/>
      <c r="I17" s="65"/>
      <c r="J17" s="66"/>
      <c r="K17" s="65"/>
      <c r="L17" s="66"/>
      <c r="M17" s="65"/>
    </row>
    <row r="18" spans="1:13" s="55" customFormat="1" ht="15.75">
      <c r="A18" s="54"/>
      <c r="B18" s="54"/>
      <c r="C18" s="54" t="s">
        <v>31</v>
      </c>
      <c r="D18" s="54" t="s">
        <v>32</v>
      </c>
      <c r="E18" s="56">
        <v>6.66</v>
      </c>
      <c r="F18" s="69">
        <f>F17*E18</f>
        <v>51.282000000000004</v>
      </c>
      <c r="G18" s="70"/>
      <c r="H18" s="57"/>
      <c r="I18" s="71"/>
      <c r="J18" s="72"/>
      <c r="K18" s="71"/>
      <c r="L18" s="72"/>
      <c r="M18" s="70"/>
    </row>
    <row r="19" spans="1:13" s="55" customFormat="1" ht="15.75">
      <c r="A19" s="54"/>
      <c r="C19" s="54" t="s">
        <v>35</v>
      </c>
      <c r="D19" s="55" t="s">
        <v>0</v>
      </c>
      <c r="E19" s="56">
        <v>0.59</v>
      </c>
      <c r="F19" s="77">
        <f>F17*E19</f>
        <v>4.5430000000000001</v>
      </c>
      <c r="G19" s="73"/>
      <c r="H19" s="72"/>
      <c r="I19" s="71"/>
      <c r="J19" s="72"/>
      <c r="K19" s="70"/>
      <c r="L19" s="57"/>
      <c r="M19" s="70"/>
    </row>
    <row r="20" spans="1:13" s="55" customFormat="1" ht="15.75">
      <c r="A20" s="54"/>
      <c r="C20" s="54" t="s">
        <v>62</v>
      </c>
      <c r="D20" s="55" t="s">
        <v>30</v>
      </c>
      <c r="E20" s="56">
        <v>1.0149999999999999</v>
      </c>
      <c r="F20" s="69">
        <f>F17*E20</f>
        <v>7.8154999999999992</v>
      </c>
      <c r="G20" s="73"/>
      <c r="H20" s="72"/>
      <c r="I20" s="70"/>
      <c r="J20" s="57"/>
      <c r="K20" s="71"/>
      <c r="L20" s="72"/>
      <c r="M20" s="70"/>
    </row>
    <row r="21" spans="1:13" s="55" customFormat="1" ht="15.75">
      <c r="A21" s="54"/>
      <c r="C21" s="54" t="s">
        <v>37</v>
      </c>
      <c r="D21" s="55" t="s">
        <v>38</v>
      </c>
      <c r="E21" s="56">
        <v>1.6</v>
      </c>
      <c r="F21" s="69">
        <f>F17*E21</f>
        <v>12.32</v>
      </c>
      <c r="G21" s="73"/>
      <c r="H21" s="72"/>
      <c r="I21" s="70"/>
      <c r="J21" s="57"/>
      <c r="K21" s="71"/>
      <c r="L21" s="72"/>
      <c r="M21" s="70"/>
    </row>
    <row r="22" spans="1:13" s="55" customFormat="1" ht="15.75">
      <c r="A22" s="54"/>
      <c r="C22" s="54" t="s">
        <v>39</v>
      </c>
      <c r="D22" s="55" t="s">
        <v>30</v>
      </c>
      <c r="E22" s="78">
        <v>1.83E-2</v>
      </c>
      <c r="F22" s="69">
        <f>F17*E22</f>
        <v>0.14091000000000001</v>
      </c>
      <c r="G22" s="73"/>
      <c r="H22" s="72"/>
      <c r="I22" s="70"/>
      <c r="J22" s="57"/>
      <c r="K22" s="71"/>
      <c r="L22" s="72"/>
      <c r="M22" s="70"/>
    </row>
    <row r="23" spans="1:13" s="58" customFormat="1" ht="15.75">
      <c r="A23" s="54"/>
      <c r="B23" s="55"/>
      <c r="C23" s="54" t="s">
        <v>41</v>
      </c>
      <c r="D23" s="55" t="s">
        <v>43</v>
      </c>
      <c r="E23" s="79" t="s">
        <v>40</v>
      </c>
      <c r="F23" s="77">
        <f>0.95*F17</f>
        <v>7.3149999999999995</v>
      </c>
      <c r="G23" s="73"/>
      <c r="H23" s="72"/>
      <c r="I23" s="56"/>
      <c r="J23" s="57"/>
      <c r="K23" s="71"/>
      <c r="L23" s="72"/>
      <c r="M23" s="70"/>
    </row>
    <row r="24" spans="1:13" s="58" customFormat="1" ht="15.75">
      <c r="A24" s="46"/>
      <c r="B24" s="50"/>
      <c r="C24" s="46" t="s">
        <v>36</v>
      </c>
      <c r="D24" s="50" t="s">
        <v>0</v>
      </c>
      <c r="E24" s="59">
        <v>0.4</v>
      </c>
      <c r="F24" s="60">
        <f>F17*E24</f>
        <v>3.08</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108</v>
      </c>
      <c r="D32" s="62" t="s">
        <v>45</v>
      </c>
      <c r="E32" s="86" t="s">
        <v>40</v>
      </c>
      <c r="F32" s="80">
        <v>2</v>
      </c>
      <c r="G32" s="65"/>
      <c r="H32" s="81"/>
      <c r="I32" s="85"/>
      <c r="J32" s="83"/>
      <c r="K32" s="84"/>
      <c r="L32" s="81"/>
      <c r="M32" s="85"/>
    </row>
    <row r="33" spans="1:14" s="88" customFormat="1" ht="15.75">
      <c r="A33" s="91"/>
      <c r="B33" s="92"/>
      <c r="C33" s="91" t="s">
        <v>36</v>
      </c>
      <c r="D33" s="92" t="s">
        <v>0</v>
      </c>
      <c r="E33" s="93">
        <v>4.2</v>
      </c>
      <c r="F33" s="94">
        <f>F25*E33</f>
        <v>8.4</v>
      </c>
      <c r="G33" s="149"/>
      <c r="H33" s="150"/>
      <c r="I33" s="95"/>
      <c r="J33" s="96"/>
      <c r="K33" s="151"/>
      <c r="L33" s="150"/>
      <c r="M33" s="95"/>
    </row>
    <row r="34" spans="1:14" s="41" customFormat="1" ht="15.75">
      <c r="A34" s="40">
        <v>5</v>
      </c>
      <c r="B34" s="41" t="s">
        <v>52</v>
      </c>
      <c r="C34" s="40" t="s">
        <v>56</v>
      </c>
      <c r="D34" s="41" t="s">
        <v>45</v>
      </c>
      <c r="E34" s="61"/>
      <c r="F34" s="146">
        <v>2</v>
      </c>
      <c r="G34" s="42"/>
      <c r="H34" s="147"/>
      <c r="I34" s="42"/>
      <c r="K34" s="89"/>
      <c r="L34" s="90"/>
      <c r="M34" s="42"/>
    </row>
    <row r="35" spans="1:14" s="62" customFormat="1" ht="15.75">
      <c r="A35" s="38"/>
      <c r="B35" s="38"/>
      <c r="C35" s="38" t="s">
        <v>44</v>
      </c>
      <c r="D35" s="38" t="s">
        <v>32</v>
      </c>
      <c r="E35" s="85">
        <v>5.59</v>
      </c>
      <c r="F35" s="80">
        <f>F34*E35</f>
        <v>11.18</v>
      </c>
      <c r="G35" s="85"/>
      <c r="H35" s="83"/>
      <c r="I35" s="84"/>
      <c r="J35" s="81"/>
      <c r="K35" s="84"/>
      <c r="L35" s="81"/>
      <c r="M35" s="85"/>
    </row>
    <row r="36" spans="1:14" s="62" customFormat="1" ht="15.75">
      <c r="A36" s="38"/>
      <c r="B36" s="152" t="s">
        <v>67</v>
      </c>
      <c r="C36" s="38" t="s">
        <v>54</v>
      </c>
      <c r="D36" s="62" t="s">
        <v>53</v>
      </c>
      <c r="E36" s="63">
        <v>0.74399999999999999</v>
      </c>
      <c r="F36" s="80">
        <f>F34*E36</f>
        <v>1.488</v>
      </c>
      <c r="G36" s="65"/>
      <c r="H36" s="81"/>
      <c r="I36" s="85"/>
      <c r="J36" s="83"/>
      <c r="K36" s="84"/>
      <c r="L36" s="83"/>
      <c r="M36" s="85"/>
    </row>
    <row r="37" spans="1:14" s="88" customFormat="1" ht="31.5">
      <c r="A37" s="38"/>
      <c r="B37" s="62"/>
      <c r="C37" s="40" t="s">
        <v>168</v>
      </c>
      <c r="D37" s="62" t="s">
        <v>45</v>
      </c>
      <c r="E37" s="148" t="s">
        <v>40</v>
      </c>
      <c r="F37" s="80">
        <f>2*F34</f>
        <v>4</v>
      </c>
      <c r="G37" s="65"/>
      <c r="H37" s="81"/>
      <c r="I37" s="85"/>
      <c r="J37" s="83"/>
      <c r="K37" s="84"/>
      <c r="L37" s="81"/>
      <c r="M37" s="85"/>
    </row>
    <row r="38" spans="1:14" s="88" customFormat="1" ht="15.75">
      <c r="A38" s="38"/>
      <c r="B38" s="62"/>
      <c r="C38" s="40" t="s">
        <v>70</v>
      </c>
      <c r="D38" s="62" t="s">
        <v>45</v>
      </c>
      <c r="E38" s="148" t="s">
        <v>40</v>
      </c>
      <c r="F38" s="80">
        <f>F37</f>
        <v>4</v>
      </c>
      <c r="G38" s="65"/>
      <c r="H38" s="81"/>
      <c r="I38" s="85"/>
      <c r="J38" s="83"/>
      <c r="K38" s="84"/>
      <c r="L38" s="81"/>
      <c r="M38" s="85"/>
    </row>
    <row r="39" spans="1:14" s="88" customFormat="1" ht="15.75">
      <c r="A39" s="38"/>
      <c r="B39" s="62"/>
      <c r="C39" s="38" t="s">
        <v>55</v>
      </c>
      <c r="D39" s="62" t="s">
        <v>42</v>
      </c>
      <c r="E39" s="85">
        <v>1.58</v>
      </c>
      <c r="F39" s="80">
        <f>F34*E39</f>
        <v>3.16</v>
      </c>
      <c r="G39" s="65"/>
      <c r="H39" s="81"/>
      <c r="I39" s="85"/>
      <c r="J39" s="83"/>
      <c r="K39" s="84"/>
      <c r="L39" s="81"/>
      <c r="M39" s="85"/>
    </row>
    <row r="40" spans="1:14" s="88" customFormat="1" ht="15.75">
      <c r="A40" s="38"/>
      <c r="B40" s="62"/>
      <c r="C40" s="38" t="s">
        <v>169</v>
      </c>
      <c r="D40" s="62" t="s">
        <v>45</v>
      </c>
      <c r="E40" s="86" t="s">
        <v>40</v>
      </c>
      <c r="F40" s="80">
        <f>4*F34</f>
        <v>8</v>
      </c>
      <c r="G40" s="65"/>
      <c r="H40" s="81"/>
      <c r="I40" s="85"/>
      <c r="J40" s="83"/>
      <c r="K40" s="84"/>
      <c r="L40" s="81"/>
      <c r="M40" s="85"/>
    </row>
    <row r="41" spans="1:14" s="88" customFormat="1" ht="67.5">
      <c r="A41" s="38"/>
      <c r="B41" s="62"/>
      <c r="C41" s="161" t="s">
        <v>66</v>
      </c>
      <c r="D41" s="62" t="s">
        <v>45</v>
      </c>
      <c r="E41" s="86" t="s">
        <v>40</v>
      </c>
      <c r="F41" s="80">
        <v>1</v>
      </c>
      <c r="G41" s="65"/>
      <c r="H41" s="81"/>
      <c r="I41" s="85"/>
      <c r="J41" s="83"/>
      <c r="K41" s="84"/>
      <c r="L41" s="81"/>
      <c r="M41" s="85"/>
    </row>
    <row r="42" spans="1:14" s="88" customFormat="1" ht="67.5">
      <c r="A42" s="38"/>
      <c r="B42" s="62"/>
      <c r="C42" s="161" t="s">
        <v>97</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F34*E43</f>
        <v>3.82</v>
      </c>
      <c r="G43" s="149"/>
      <c r="H43" s="150"/>
      <c r="I43" s="95"/>
      <c r="J43" s="96"/>
      <c r="K43" s="151"/>
      <c r="L43" s="150"/>
      <c r="M43" s="95"/>
    </row>
    <row r="44" spans="1:14" s="53" customFormat="1" ht="15.75">
      <c r="A44" s="54">
        <v>6</v>
      </c>
      <c r="B44" s="55" t="s">
        <v>33</v>
      </c>
      <c r="C44" s="54" t="s">
        <v>50</v>
      </c>
      <c r="D44" s="55" t="s">
        <v>30</v>
      </c>
      <c r="E44" s="56"/>
      <c r="F44" s="57">
        <f>F10</f>
        <v>8.4</v>
      </c>
      <c r="G44" s="54"/>
      <c r="H44" s="58"/>
      <c r="I44" s="54"/>
      <c r="J44" s="58"/>
      <c r="K44" s="54"/>
      <c r="L44" s="58"/>
      <c r="M44" s="54"/>
    </row>
    <row r="45" spans="1:14" s="53" customFormat="1" ht="15.75">
      <c r="A45" s="46"/>
      <c r="B45" s="46"/>
      <c r="C45" s="46" t="s">
        <v>31</v>
      </c>
      <c r="D45" s="46" t="s">
        <v>32</v>
      </c>
      <c r="E45" s="59">
        <v>1.21</v>
      </c>
      <c r="F45" s="60">
        <f>F44*E45</f>
        <v>10.164</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5">
    <mergeCell ref="A1:M1"/>
    <mergeCell ref="A59:C59"/>
    <mergeCell ref="A62:B62"/>
    <mergeCell ref="B63:K63"/>
    <mergeCell ref="A3:M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A3" s="197" t="s">
        <v>146</v>
      </c>
      <c r="B3" s="197"/>
      <c r="C3" s="197"/>
      <c r="D3" s="197"/>
      <c r="E3" s="197"/>
      <c r="F3" s="197"/>
      <c r="G3" s="197"/>
      <c r="H3" s="197"/>
      <c r="I3" s="197"/>
      <c r="J3" s="197"/>
      <c r="K3" s="197"/>
      <c r="L3" s="197"/>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0.84*13</f>
        <v>10.92</v>
      </c>
      <c r="G10" s="40"/>
      <c r="H10" s="41"/>
      <c r="I10" s="40"/>
      <c r="J10" s="41"/>
      <c r="K10" s="44"/>
      <c r="L10" s="41"/>
      <c r="M10" s="40"/>
    </row>
    <row r="11" spans="1:22" s="53" customFormat="1" ht="15.75">
      <c r="A11" s="46"/>
      <c r="B11" s="46"/>
      <c r="C11" s="46" t="s">
        <v>31</v>
      </c>
      <c r="D11" s="46" t="s">
        <v>32</v>
      </c>
      <c r="E11" s="47">
        <v>3.88</v>
      </c>
      <c r="F11" s="48">
        <f>F10*E11</f>
        <v>42.369599999999998</v>
      </c>
      <c r="G11" s="47"/>
      <c r="H11" s="48"/>
      <c r="I11" s="76"/>
      <c r="J11" s="75"/>
      <c r="K11" s="76"/>
      <c r="L11" s="75"/>
      <c r="M11" s="47"/>
    </row>
    <row r="12" spans="1:22" s="67" customFormat="1" ht="31.5">
      <c r="A12" s="38">
        <v>2</v>
      </c>
      <c r="B12" s="38" t="s">
        <v>34</v>
      </c>
      <c r="C12" s="40" t="s">
        <v>51</v>
      </c>
      <c r="D12" s="62" t="s">
        <v>30</v>
      </c>
      <c r="E12" s="63"/>
      <c r="F12" s="64">
        <f>0.7*0.1*13</f>
        <v>0.90999999999999992</v>
      </c>
      <c r="G12" s="65"/>
      <c r="H12" s="66"/>
      <c r="I12" s="65"/>
      <c r="J12" s="66"/>
      <c r="K12" s="65"/>
      <c r="L12" s="66"/>
      <c r="M12" s="65"/>
    </row>
    <row r="13" spans="1:22" s="53" customFormat="1" ht="15.75">
      <c r="A13" s="54"/>
      <c r="B13" s="68"/>
      <c r="C13" s="54" t="s">
        <v>31</v>
      </c>
      <c r="D13" s="54" t="s">
        <v>32</v>
      </c>
      <c r="E13" s="56">
        <v>0.89</v>
      </c>
      <c r="F13" s="69">
        <f>F12*E13</f>
        <v>0.80989999999999995</v>
      </c>
      <c r="G13" s="70"/>
      <c r="H13" s="57"/>
      <c r="I13" s="71"/>
      <c r="J13" s="72"/>
      <c r="K13" s="71"/>
      <c r="L13" s="72"/>
      <c r="M13" s="70"/>
    </row>
    <row r="14" spans="1:22" s="53" customFormat="1" ht="15.75">
      <c r="A14" s="54"/>
      <c r="B14" s="55"/>
      <c r="C14" s="54" t="s">
        <v>35</v>
      </c>
      <c r="D14" s="55" t="s">
        <v>0</v>
      </c>
      <c r="E14" s="56">
        <v>0.37</v>
      </c>
      <c r="F14" s="69">
        <f>F12*E14</f>
        <v>0.33669999999999994</v>
      </c>
      <c r="G14" s="73"/>
      <c r="H14" s="72"/>
      <c r="I14" s="71"/>
      <c r="J14" s="72"/>
      <c r="K14" s="70"/>
      <c r="L14" s="57"/>
      <c r="M14" s="70"/>
    </row>
    <row r="15" spans="1:22" s="53" customFormat="1" ht="27.75">
      <c r="A15" s="54"/>
      <c r="B15" s="185" t="s">
        <v>167</v>
      </c>
      <c r="C15" s="54" t="s">
        <v>63</v>
      </c>
      <c r="D15" s="55" t="s">
        <v>30</v>
      </c>
      <c r="E15" s="56">
        <v>1.1499999999999999</v>
      </c>
      <c r="F15" s="69">
        <f>F12*E15</f>
        <v>1.0464999999999998</v>
      </c>
      <c r="G15" s="73"/>
      <c r="H15" s="72"/>
      <c r="I15" s="71"/>
      <c r="J15" s="57"/>
      <c r="K15" s="71"/>
      <c r="L15" s="72"/>
      <c r="M15" s="70"/>
    </row>
    <row r="16" spans="1:22" s="53" customFormat="1" ht="15.75">
      <c r="A16" s="46"/>
      <c r="B16" s="50"/>
      <c r="C16" s="46" t="s">
        <v>36</v>
      </c>
      <c r="D16" s="50" t="s">
        <v>0</v>
      </c>
      <c r="E16" s="59">
        <v>0.02</v>
      </c>
      <c r="F16" s="60">
        <f>F12*E16</f>
        <v>1.8199999999999997E-2</v>
      </c>
      <c r="G16" s="51"/>
      <c r="H16" s="75"/>
      <c r="I16" s="47"/>
      <c r="J16" s="48"/>
      <c r="K16" s="76"/>
      <c r="L16" s="75"/>
      <c r="M16" s="47"/>
    </row>
    <row r="17" spans="1:13" s="62" customFormat="1" ht="47.25">
      <c r="A17" s="38">
        <v>3</v>
      </c>
      <c r="B17" s="38" t="s">
        <v>60</v>
      </c>
      <c r="C17" s="40" t="s">
        <v>61</v>
      </c>
      <c r="D17" s="62" t="s">
        <v>30</v>
      </c>
      <c r="E17" s="63"/>
      <c r="F17" s="64">
        <f>0.7*1.1*13</f>
        <v>10.01</v>
      </c>
      <c r="G17" s="65"/>
      <c r="H17" s="66"/>
      <c r="I17" s="65"/>
      <c r="J17" s="66"/>
      <c r="K17" s="65"/>
      <c r="L17" s="66"/>
      <c r="M17" s="65"/>
    </row>
    <row r="18" spans="1:13" s="55" customFormat="1" ht="15.75">
      <c r="A18" s="54"/>
      <c r="B18" s="54"/>
      <c r="C18" s="54" t="s">
        <v>31</v>
      </c>
      <c r="D18" s="54" t="s">
        <v>32</v>
      </c>
      <c r="E18" s="56">
        <v>6.66</v>
      </c>
      <c r="F18" s="69">
        <f>F17*E18</f>
        <v>66.666600000000003</v>
      </c>
      <c r="G18" s="70"/>
      <c r="H18" s="57"/>
      <c r="I18" s="71"/>
      <c r="J18" s="72"/>
      <c r="K18" s="71"/>
      <c r="L18" s="72"/>
      <c r="M18" s="70"/>
    </row>
    <row r="19" spans="1:13" s="55" customFormat="1" ht="15.75">
      <c r="A19" s="54"/>
      <c r="C19" s="54" t="s">
        <v>35</v>
      </c>
      <c r="D19" s="55" t="s">
        <v>0</v>
      </c>
      <c r="E19" s="56">
        <v>0.59</v>
      </c>
      <c r="F19" s="77">
        <f>F17*E19</f>
        <v>5.9058999999999999</v>
      </c>
      <c r="G19" s="73"/>
      <c r="H19" s="72"/>
      <c r="I19" s="71"/>
      <c r="J19" s="72"/>
      <c r="K19" s="70"/>
      <c r="L19" s="57"/>
      <c r="M19" s="70"/>
    </row>
    <row r="20" spans="1:13" s="55" customFormat="1" ht="15.75">
      <c r="A20" s="54"/>
      <c r="C20" s="54" t="s">
        <v>62</v>
      </c>
      <c r="D20" s="55" t="s">
        <v>30</v>
      </c>
      <c r="E20" s="56">
        <v>1.0149999999999999</v>
      </c>
      <c r="F20" s="69">
        <f>F17*E20</f>
        <v>10.160149999999998</v>
      </c>
      <c r="G20" s="73"/>
      <c r="H20" s="72"/>
      <c r="I20" s="70"/>
      <c r="J20" s="57"/>
      <c r="K20" s="71"/>
      <c r="L20" s="72"/>
      <c r="M20" s="70"/>
    </row>
    <row r="21" spans="1:13" s="55" customFormat="1" ht="15.75">
      <c r="A21" s="54"/>
      <c r="C21" s="54" t="s">
        <v>37</v>
      </c>
      <c r="D21" s="55" t="s">
        <v>38</v>
      </c>
      <c r="E21" s="56">
        <v>1.6</v>
      </c>
      <c r="F21" s="69">
        <f>F17*E21</f>
        <v>16.016000000000002</v>
      </c>
      <c r="G21" s="73"/>
      <c r="H21" s="72"/>
      <c r="I21" s="70"/>
      <c r="J21" s="57"/>
      <c r="K21" s="71"/>
      <c r="L21" s="72"/>
      <c r="M21" s="70"/>
    </row>
    <row r="22" spans="1:13" s="55" customFormat="1" ht="15.75">
      <c r="A22" s="54"/>
      <c r="C22" s="54" t="s">
        <v>39</v>
      </c>
      <c r="D22" s="55" t="s">
        <v>30</v>
      </c>
      <c r="E22" s="78">
        <v>1.83E-2</v>
      </c>
      <c r="F22" s="69">
        <f>F17*E22</f>
        <v>0.18318300000000001</v>
      </c>
      <c r="G22" s="73"/>
      <c r="H22" s="72"/>
      <c r="I22" s="70"/>
      <c r="J22" s="57"/>
      <c r="K22" s="71"/>
      <c r="L22" s="72"/>
      <c r="M22" s="70"/>
    </row>
    <row r="23" spans="1:13" s="58" customFormat="1" ht="15.75">
      <c r="A23" s="54"/>
      <c r="B23" s="55"/>
      <c r="C23" s="54" t="s">
        <v>41</v>
      </c>
      <c r="D23" s="55" t="s">
        <v>43</v>
      </c>
      <c r="E23" s="79" t="s">
        <v>40</v>
      </c>
      <c r="F23" s="77">
        <f>0.95*F17</f>
        <v>9.5094999999999992</v>
      </c>
      <c r="G23" s="73"/>
      <c r="H23" s="72"/>
      <c r="I23" s="56"/>
      <c r="J23" s="57"/>
      <c r="K23" s="71"/>
      <c r="L23" s="72"/>
      <c r="M23" s="70"/>
    </row>
    <row r="24" spans="1:13" s="58" customFormat="1" ht="15.75">
      <c r="A24" s="46"/>
      <c r="B24" s="50"/>
      <c r="C24" s="46" t="s">
        <v>36</v>
      </c>
      <c r="D24" s="50" t="s">
        <v>0</v>
      </c>
      <c r="E24" s="59">
        <v>0.4</v>
      </c>
      <c r="F24" s="60">
        <f>F17*E24</f>
        <v>4.0040000000000004</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104</v>
      </c>
      <c r="D32" s="62" t="s">
        <v>45</v>
      </c>
      <c r="E32" s="86" t="s">
        <v>40</v>
      </c>
      <c r="F32" s="80">
        <v>2</v>
      </c>
      <c r="G32" s="65"/>
      <c r="H32" s="81"/>
      <c r="I32" s="85"/>
      <c r="J32" s="83"/>
      <c r="K32" s="84"/>
      <c r="L32" s="81"/>
      <c r="M32" s="85"/>
    </row>
    <row r="33" spans="1:14" s="88" customFormat="1" ht="70.5" customHeight="1">
      <c r="A33" s="38"/>
      <c r="B33" s="62"/>
      <c r="C33" s="161" t="s">
        <v>99</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2</v>
      </c>
      <c r="G35" s="42"/>
      <c r="H35" s="147"/>
      <c r="I35" s="42"/>
      <c r="K35" s="89"/>
      <c r="L35" s="90"/>
      <c r="M35" s="42"/>
    </row>
    <row r="36" spans="1:14" s="62" customFormat="1" ht="15.75">
      <c r="A36" s="38"/>
      <c r="B36" s="38"/>
      <c r="C36" s="38" t="s">
        <v>44</v>
      </c>
      <c r="D36" s="38" t="s">
        <v>32</v>
      </c>
      <c r="E36" s="85">
        <v>5.59</v>
      </c>
      <c r="F36" s="80">
        <f>F35*E36</f>
        <v>11.18</v>
      </c>
      <c r="G36" s="85"/>
      <c r="H36" s="83"/>
      <c r="I36" s="84"/>
      <c r="J36" s="81"/>
      <c r="K36" s="84"/>
      <c r="L36" s="81"/>
      <c r="M36" s="85"/>
    </row>
    <row r="37" spans="1:14" s="62" customFormat="1" ht="15.75">
      <c r="A37" s="38"/>
      <c r="B37" s="152" t="s">
        <v>67</v>
      </c>
      <c r="C37" s="38" t="s">
        <v>54</v>
      </c>
      <c r="D37" s="62" t="s">
        <v>53</v>
      </c>
      <c r="E37" s="63">
        <v>0.74399999999999999</v>
      </c>
      <c r="F37" s="80">
        <f>F35*E37</f>
        <v>1.488</v>
      </c>
      <c r="G37" s="65"/>
      <c r="H37" s="81"/>
      <c r="I37" s="85"/>
      <c r="J37" s="83"/>
      <c r="K37" s="84"/>
      <c r="L37" s="83"/>
      <c r="M37" s="85"/>
    </row>
    <row r="38" spans="1:14" s="88" customFormat="1" ht="31.5">
      <c r="A38" s="38"/>
      <c r="B38" s="62"/>
      <c r="C38" s="40" t="s">
        <v>168</v>
      </c>
      <c r="D38" s="62" t="s">
        <v>45</v>
      </c>
      <c r="E38" s="148" t="s">
        <v>40</v>
      </c>
      <c r="F38" s="80">
        <f>2*F35</f>
        <v>4</v>
      </c>
      <c r="G38" s="65"/>
      <c r="H38" s="81"/>
      <c r="I38" s="85"/>
      <c r="J38" s="83"/>
      <c r="K38" s="84"/>
      <c r="L38" s="81"/>
      <c r="M38" s="85"/>
    </row>
    <row r="39" spans="1:14" s="88" customFormat="1" ht="15.75">
      <c r="A39" s="38"/>
      <c r="B39" s="62"/>
      <c r="C39" s="40" t="s">
        <v>70</v>
      </c>
      <c r="D39" s="62" t="s">
        <v>45</v>
      </c>
      <c r="E39" s="148" t="s">
        <v>40</v>
      </c>
      <c r="F39" s="80">
        <f>F38</f>
        <v>4</v>
      </c>
      <c r="G39" s="65"/>
      <c r="H39" s="81"/>
      <c r="I39" s="85"/>
      <c r="J39" s="83"/>
      <c r="K39" s="84"/>
      <c r="L39" s="81"/>
      <c r="M39" s="85"/>
    </row>
    <row r="40" spans="1:14" s="88" customFormat="1" ht="15.75">
      <c r="A40" s="38"/>
      <c r="B40" s="62"/>
      <c r="C40" s="38" t="s">
        <v>55</v>
      </c>
      <c r="D40" s="62" t="s">
        <v>42</v>
      </c>
      <c r="E40" s="85">
        <v>1.58</v>
      </c>
      <c r="F40" s="80">
        <f>F35*E40</f>
        <v>3.16</v>
      </c>
      <c r="G40" s="65"/>
      <c r="H40" s="81"/>
      <c r="I40" s="85"/>
      <c r="J40" s="83"/>
      <c r="K40" s="84"/>
      <c r="L40" s="81"/>
      <c r="M40" s="85"/>
    </row>
    <row r="41" spans="1:14" s="88" customFormat="1" ht="15.75">
      <c r="A41" s="38"/>
      <c r="B41" s="62"/>
      <c r="C41" s="38" t="s">
        <v>169</v>
      </c>
      <c r="D41" s="62" t="s">
        <v>45</v>
      </c>
      <c r="E41" s="86" t="s">
        <v>40</v>
      </c>
      <c r="F41" s="80">
        <f>4*F35</f>
        <v>8</v>
      </c>
      <c r="G41" s="65"/>
      <c r="H41" s="81"/>
      <c r="I41" s="85"/>
      <c r="J41" s="83"/>
      <c r="K41" s="84"/>
      <c r="L41" s="81"/>
      <c r="M41" s="85"/>
    </row>
    <row r="42" spans="1:14" s="88" customFormat="1" ht="67.5">
      <c r="A42" s="38"/>
      <c r="B42" s="62"/>
      <c r="C42" s="161" t="s">
        <v>97</v>
      </c>
      <c r="D42" s="62" t="s">
        <v>45</v>
      </c>
      <c r="E42" s="86" t="s">
        <v>40</v>
      </c>
      <c r="F42" s="80">
        <v>2</v>
      </c>
      <c r="G42" s="65"/>
      <c r="H42" s="81"/>
      <c r="I42" s="85"/>
      <c r="J42" s="83"/>
      <c r="K42" s="84"/>
      <c r="L42" s="81"/>
      <c r="M42" s="85"/>
    </row>
    <row r="43" spans="1:14" s="88" customFormat="1" ht="15.75">
      <c r="A43" s="91"/>
      <c r="B43" s="92"/>
      <c r="C43" s="91" t="s">
        <v>36</v>
      </c>
      <c r="D43" s="92" t="s">
        <v>0</v>
      </c>
      <c r="E43" s="93">
        <v>1.91</v>
      </c>
      <c r="F43" s="94">
        <f>F35*E43</f>
        <v>3.82</v>
      </c>
      <c r="G43" s="149"/>
      <c r="H43" s="150"/>
      <c r="I43" s="95"/>
      <c r="J43" s="96"/>
      <c r="K43" s="151"/>
      <c r="L43" s="150"/>
      <c r="M43" s="95"/>
    </row>
    <row r="44" spans="1:14" s="53" customFormat="1" ht="15.75">
      <c r="A44" s="54">
        <v>6</v>
      </c>
      <c r="B44" s="55" t="s">
        <v>33</v>
      </c>
      <c r="C44" s="54" t="s">
        <v>50</v>
      </c>
      <c r="D44" s="55" t="s">
        <v>30</v>
      </c>
      <c r="E44" s="56"/>
      <c r="F44" s="57">
        <f>F10</f>
        <v>10.92</v>
      </c>
      <c r="G44" s="54"/>
      <c r="H44" s="58"/>
      <c r="I44" s="54"/>
      <c r="J44" s="58"/>
      <c r="K44" s="54"/>
      <c r="L44" s="58"/>
      <c r="M44" s="54"/>
    </row>
    <row r="45" spans="1:14" s="53" customFormat="1" ht="15.75">
      <c r="A45" s="46"/>
      <c r="B45" s="46"/>
      <c r="C45" s="46" t="s">
        <v>31</v>
      </c>
      <c r="D45" s="46" t="s">
        <v>32</v>
      </c>
      <c r="E45" s="59">
        <v>1.21</v>
      </c>
      <c r="F45" s="60">
        <f>F44*E45</f>
        <v>13.213199999999999</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5">
    <mergeCell ref="A1:M1"/>
    <mergeCell ref="A59:C59"/>
    <mergeCell ref="A62:B62"/>
    <mergeCell ref="B63:K63"/>
    <mergeCell ref="A3:L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1"/>
  <sheetViews>
    <sheetView topLeftCell="A34" zoomScaleNormal="100" zoomScaleSheetLayoutView="130" workbookViewId="0">
      <selection activeCell="B10" sqref="B10:F3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c r="A2" s="1"/>
      <c r="B2" s="1"/>
      <c r="C2" s="1"/>
      <c r="D2" s="1"/>
      <c r="E2" s="1"/>
      <c r="F2" s="1"/>
      <c r="G2" s="1"/>
      <c r="H2" s="2"/>
      <c r="I2" s="3"/>
      <c r="J2" s="3"/>
      <c r="K2" s="3"/>
      <c r="L2" s="3"/>
      <c r="M2" s="3"/>
      <c r="N2" s="3"/>
      <c r="O2" s="3"/>
      <c r="P2" s="3"/>
      <c r="Q2" s="3"/>
      <c r="R2" s="3"/>
      <c r="S2" s="3"/>
      <c r="T2" s="3"/>
      <c r="U2" s="3"/>
      <c r="V2" s="3"/>
    </row>
    <row r="3" spans="1:22" ht="16.5" customHeight="1">
      <c r="C3" s="154" t="s">
        <v>74</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0.84*2*3</f>
        <v>5.04</v>
      </c>
      <c r="G10" s="40"/>
      <c r="H10" s="41"/>
      <c r="I10" s="40"/>
      <c r="J10" s="41"/>
      <c r="K10" s="44"/>
      <c r="L10" s="41"/>
      <c r="M10" s="40"/>
    </row>
    <row r="11" spans="1:22" s="53" customFormat="1" ht="15.75">
      <c r="A11" s="46"/>
      <c r="B11" s="46"/>
      <c r="C11" s="46" t="s">
        <v>31</v>
      </c>
      <c r="D11" s="46" t="s">
        <v>32</v>
      </c>
      <c r="E11" s="47">
        <v>3.88</v>
      </c>
      <c r="F11" s="48">
        <f>F10*E11</f>
        <v>19.555199999999999</v>
      </c>
      <c r="G11" s="47"/>
      <c r="H11" s="48"/>
      <c r="I11" s="76"/>
      <c r="J11" s="75"/>
      <c r="K11" s="76"/>
      <c r="L11" s="75"/>
      <c r="M11" s="47"/>
    </row>
    <row r="12" spans="1:22" s="67" customFormat="1" ht="31.5">
      <c r="A12" s="38">
        <v>2</v>
      </c>
      <c r="B12" s="38" t="s">
        <v>34</v>
      </c>
      <c r="C12" s="40" t="s">
        <v>51</v>
      </c>
      <c r="D12" s="62" t="s">
        <v>30</v>
      </c>
      <c r="E12" s="63"/>
      <c r="F12" s="64">
        <f>0.7*0.1*3</f>
        <v>0.20999999999999996</v>
      </c>
      <c r="G12" s="65"/>
      <c r="H12" s="66"/>
      <c r="I12" s="65"/>
      <c r="J12" s="66"/>
      <c r="K12" s="65"/>
      <c r="L12" s="66"/>
      <c r="M12" s="65"/>
    </row>
    <row r="13" spans="1:22" s="53" customFormat="1" ht="15.75">
      <c r="A13" s="54"/>
      <c r="B13" s="68"/>
      <c r="C13" s="54" t="s">
        <v>31</v>
      </c>
      <c r="D13" s="54" t="s">
        <v>32</v>
      </c>
      <c r="E13" s="56">
        <v>0.89</v>
      </c>
      <c r="F13" s="69">
        <f>F12*E13</f>
        <v>0.18689999999999998</v>
      </c>
      <c r="G13" s="70"/>
      <c r="H13" s="57"/>
      <c r="I13" s="71"/>
      <c r="J13" s="72"/>
      <c r="K13" s="71"/>
      <c r="L13" s="72"/>
      <c r="M13" s="70"/>
    </row>
    <row r="14" spans="1:22" s="53" customFormat="1" ht="15.75">
      <c r="A14" s="54"/>
      <c r="B14" s="55"/>
      <c r="C14" s="54" t="s">
        <v>35</v>
      </c>
      <c r="D14" s="55" t="s">
        <v>0</v>
      </c>
      <c r="E14" s="56">
        <v>0.37</v>
      </c>
      <c r="F14" s="69">
        <f>F12*E14</f>
        <v>7.7699999999999991E-2</v>
      </c>
      <c r="G14" s="73"/>
      <c r="H14" s="72"/>
      <c r="I14" s="71"/>
      <c r="J14" s="72"/>
      <c r="K14" s="70"/>
      <c r="L14" s="57"/>
      <c r="M14" s="70"/>
    </row>
    <row r="15" spans="1:22" s="53" customFormat="1" ht="27.75">
      <c r="A15" s="54"/>
      <c r="B15" s="185" t="s">
        <v>167</v>
      </c>
      <c r="C15" s="54" t="s">
        <v>63</v>
      </c>
      <c r="D15" s="55" t="s">
        <v>30</v>
      </c>
      <c r="E15" s="56">
        <v>1.1499999999999999</v>
      </c>
      <c r="F15" s="69">
        <f>F12*E15</f>
        <v>0.24149999999999994</v>
      </c>
      <c r="G15" s="73"/>
      <c r="H15" s="72"/>
      <c r="I15" s="74"/>
      <c r="J15" s="57"/>
      <c r="K15" s="71"/>
      <c r="L15" s="72"/>
      <c r="M15" s="70"/>
    </row>
    <row r="16" spans="1:22" s="53" customFormat="1" ht="15.75">
      <c r="A16" s="46"/>
      <c r="B16" s="50"/>
      <c r="C16" s="46" t="s">
        <v>36</v>
      </c>
      <c r="D16" s="50" t="s">
        <v>0</v>
      </c>
      <c r="E16" s="59">
        <v>0.02</v>
      </c>
      <c r="F16" s="60">
        <f>F12*E16</f>
        <v>4.1999999999999997E-3</v>
      </c>
      <c r="G16" s="51"/>
      <c r="H16" s="75"/>
      <c r="I16" s="47"/>
      <c r="J16" s="48"/>
      <c r="K16" s="76"/>
      <c r="L16" s="75"/>
      <c r="M16" s="47"/>
    </row>
    <row r="17" spans="1:13" s="62" customFormat="1" ht="47.25">
      <c r="A17" s="38" t="s">
        <v>59</v>
      </c>
      <c r="B17" s="38" t="s">
        <v>60</v>
      </c>
      <c r="C17" s="40" t="s">
        <v>61</v>
      </c>
      <c r="D17" s="62" t="s">
        <v>30</v>
      </c>
      <c r="E17" s="63"/>
      <c r="F17" s="64">
        <f>0.7*1.1*2*3</f>
        <v>4.62</v>
      </c>
      <c r="G17" s="65"/>
      <c r="H17" s="66"/>
      <c r="I17" s="65"/>
      <c r="J17" s="66"/>
      <c r="K17" s="65"/>
      <c r="L17" s="66"/>
      <c r="M17" s="65"/>
    </row>
    <row r="18" spans="1:13" s="55" customFormat="1" ht="15.75">
      <c r="A18" s="54"/>
      <c r="B18" s="54"/>
      <c r="C18" s="54" t="s">
        <v>31</v>
      </c>
      <c r="D18" s="54" t="s">
        <v>32</v>
      </c>
      <c r="E18" s="56">
        <v>6.66</v>
      </c>
      <c r="F18" s="69">
        <f>F17*E18</f>
        <v>30.769200000000001</v>
      </c>
      <c r="G18" s="70"/>
      <c r="H18" s="57"/>
      <c r="I18" s="71"/>
      <c r="J18" s="72"/>
      <c r="K18" s="71"/>
      <c r="L18" s="72"/>
      <c r="M18" s="70"/>
    </row>
    <row r="19" spans="1:13" s="55" customFormat="1" ht="15.75">
      <c r="A19" s="54"/>
      <c r="C19" s="54" t="s">
        <v>35</v>
      </c>
      <c r="D19" s="55" t="s">
        <v>0</v>
      </c>
      <c r="E19" s="56">
        <v>0.59</v>
      </c>
      <c r="F19" s="77">
        <f>F17*E19</f>
        <v>2.7258</v>
      </c>
      <c r="G19" s="73"/>
      <c r="H19" s="72"/>
      <c r="I19" s="71"/>
      <c r="J19" s="72"/>
      <c r="K19" s="70"/>
      <c r="L19" s="57"/>
      <c r="M19" s="70"/>
    </row>
    <row r="20" spans="1:13" s="55" customFormat="1" ht="15.75">
      <c r="A20" s="54"/>
      <c r="C20" s="54" t="s">
        <v>62</v>
      </c>
      <c r="D20" s="55" t="s">
        <v>30</v>
      </c>
      <c r="E20" s="56">
        <v>1.0149999999999999</v>
      </c>
      <c r="F20" s="69">
        <f>F17*E20</f>
        <v>4.6892999999999994</v>
      </c>
      <c r="G20" s="73"/>
      <c r="H20" s="72"/>
      <c r="I20" s="70"/>
      <c r="J20" s="57"/>
      <c r="K20" s="71"/>
      <c r="L20" s="72"/>
      <c r="M20" s="70"/>
    </row>
    <row r="21" spans="1:13" s="55" customFormat="1" ht="15.75">
      <c r="A21" s="54"/>
      <c r="C21" s="54" t="s">
        <v>37</v>
      </c>
      <c r="D21" s="55" t="s">
        <v>38</v>
      </c>
      <c r="E21" s="56">
        <v>1.6</v>
      </c>
      <c r="F21" s="69">
        <f>F17*E21</f>
        <v>7.3920000000000003</v>
      </c>
      <c r="G21" s="73"/>
      <c r="H21" s="72"/>
      <c r="I21" s="70"/>
      <c r="J21" s="57"/>
      <c r="K21" s="71"/>
      <c r="L21" s="72"/>
      <c r="M21" s="70"/>
    </row>
    <row r="22" spans="1:13" s="55" customFormat="1" ht="15.75">
      <c r="A22" s="54"/>
      <c r="C22" s="54" t="s">
        <v>39</v>
      </c>
      <c r="D22" s="55" t="s">
        <v>30</v>
      </c>
      <c r="E22" s="78">
        <v>1.83E-2</v>
      </c>
      <c r="F22" s="69">
        <f>F17*E22</f>
        <v>8.454600000000001E-2</v>
      </c>
      <c r="G22" s="73"/>
      <c r="H22" s="72"/>
      <c r="I22" s="70"/>
      <c r="J22" s="57"/>
      <c r="K22" s="71"/>
      <c r="L22" s="72"/>
      <c r="M22" s="70"/>
    </row>
    <row r="23" spans="1:13" s="58" customFormat="1" ht="15.75">
      <c r="A23" s="54"/>
      <c r="B23" s="55"/>
      <c r="C23" s="54" t="s">
        <v>41</v>
      </c>
      <c r="D23" s="55" t="s">
        <v>43</v>
      </c>
      <c r="E23" s="79" t="s">
        <v>40</v>
      </c>
      <c r="F23" s="77">
        <f>0.95*F17</f>
        <v>4.3890000000000002</v>
      </c>
      <c r="G23" s="73"/>
      <c r="H23" s="72"/>
      <c r="I23" s="56"/>
      <c r="J23" s="57"/>
      <c r="K23" s="71"/>
      <c r="L23" s="72"/>
      <c r="M23" s="70"/>
    </row>
    <row r="24" spans="1:13" s="58" customFormat="1" ht="15.75">
      <c r="A24" s="46"/>
      <c r="B24" s="50"/>
      <c r="C24" s="46" t="s">
        <v>36</v>
      </c>
      <c r="D24" s="50" t="s">
        <v>0</v>
      </c>
      <c r="E24" s="59">
        <v>0.4</v>
      </c>
      <c r="F24" s="60">
        <f>F17*E24</f>
        <v>1.8480000000000001</v>
      </c>
      <c r="G24" s="51"/>
      <c r="H24" s="75"/>
      <c r="I24" s="47"/>
      <c r="J24" s="48"/>
      <c r="K24" s="76"/>
      <c r="L24" s="75"/>
      <c r="M24" s="47"/>
    </row>
    <row r="25" spans="1:13" s="41" customFormat="1" ht="15.75">
      <c r="A25" s="40">
        <v>3</v>
      </c>
      <c r="B25" s="41" t="s">
        <v>52</v>
      </c>
      <c r="C25" s="40" t="s">
        <v>56</v>
      </c>
      <c r="D25" s="41" t="s">
        <v>45</v>
      </c>
      <c r="E25" s="61"/>
      <c r="F25" s="146">
        <v>3</v>
      </c>
      <c r="G25" s="42"/>
      <c r="H25" s="147"/>
      <c r="I25" s="42"/>
      <c r="K25" s="89"/>
      <c r="L25" s="90"/>
      <c r="M25" s="42"/>
    </row>
    <row r="26" spans="1:13" s="62" customFormat="1" ht="15.75">
      <c r="A26" s="38"/>
      <c r="B26" s="38"/>
      <c r="C26" s="38" t="s">
        <v>44</v>
      </c>
      <c r="D26" s="38" t="s">
        <v>32</v>
      </c>
      <c r="E26" s="85">
        <v>5.59</v>
      </c>
      <c r="F26" s="80">
        <f>F25*E26</f>
        <v>16.77</v>
      </c>
      <c r="G26" s="85"/>
      <c r="H26" s="83"/>
      <c r="I26" s="84"/>
      <c r="J26" s="81"/>
      <c r="K26" s="84"/>
      <c r="L26" s="81"/>
      <c r="M26" s="85"/>
    </row>
    <row r="27" spans="1:13" s="62" customFormat="1" ht="15.75">
      <c r="A27" s="38"/>
      <c r="B27" s="152" t="s">
        <v>67</v>
      </c>
      <c r="C27" s="38" t="s">
        <v>54</v>
      </c>
      <c r="D27" s="62" t="s">
        <v>53</v>
      </c>
      <c r="E27" s="63">
        <v>0.74399999999999999</v>
      </c>
      <c r="F27" s="80">
        <f>F25*E27</f>
        <v>2.2320000000000002</v>
      </c>
      <c r="G27" s="65"/>
      <c r="H27" s="81"/>
      <c r="I27" s="85"/>
      <c r="J27" s="83"/>
      <c r="K27" s="82"/>
      <c r="L27" s="83"/>
      <c r="M27" s="85"/>
    </row>
    <row r="28" spans="1:13" s="88" customFormat="1" ht="31.5">
      <c r="A28" s="38"/>
      <c r="B28" s="62"/>
      <c r="C28" s="40" t="s">
        <v>168</v>
      </c>
      <c r="D28" s="62" t="s">
        <v>45</v>
      </c>
      <c r="E28" s="148" t="s">
        <v>40</v>
      </c>
      <c r="F28" s="80">
        <v>6</v>
      </c>
      <c r="G28" s="65"/>
      <c r="H28" s="81"/>
      <c r="I28" s="85"/>
      <c r="J28" s="83"/>
      <c r="K28" s="84"/>
      <c r="L28" s="81"/>
      <c r="M28" s="85"/>
    </row>
    <row r="29" spans="1:13" s="88" customFormat="1" ht="15.75">
      <c r="A29" s="38"/>
      <c r="B29" s="62"/>
      <c r="C29" s="40" t="s">
        <v>70</v>
      </c>
      <c r="D29" s="62" t="s">
        <v>45</v>
      </c>
      <c r="E29" s="148" t="s">
        <v>40</v>
      </c>
      <c r="F29" s="80">
        <v>6</v>
      </c>
      <c r="G29" s="65"/>
      <c r="H29" s="81"/>
      <c r="I29" s="85"/>
      <c r="J29" s="83"/>
      <c r="K29" s="84"/>
      <c r="L29" s="81"/>
      <c r="M29" s="85"/>
    </row>
    <row r="30" spans="1:13" s="88" customFormat="1" ht="15.75">
      <c r="A30" s="38"/>
      <c r="B30" s="62"/>
      <c r="C30" s="38" t="s">
        <v>55</v>
      </c>
      <c r="D30" s="62" t="s">
        <v>42</v>
      </c>
      <c r="E30" s="85">
        <v>1.58</v>
      </c>
      <c r="F30" s="80">
        <f>F25*E30</f>
        <v>4.74</v>
      </c>
      <c r="G30" s="65"/>
      <c r="H30" s="81"/>
      <c r="I30" s="85"/>
      <c r="J30" s="83"/>
      <c r="K30" s="84"/>
      <c r="L30" s="81"/>
      <c r="M30" s="85"/>
    </row>
    <row r="31" spans="1:13" s="88" customFormat="1" ht="15.75">
      <c r="A31" s="38"/>
      <c r="B31" s="62"/>
      <c r="C31" s="38" t="s">
        <v>169</v>
      </c>
      <c r="D31" s="62" t="s">
        <v>45</v>
      </c>
      <c r="E31" s="86" t="s">
        <v>40</v>
      </c>
      <c r="F31" s="80">
        <f>4*F25</f>
        <v>12</v>
      </c>
      <c r="G31" s="65"/>
      <c r="H31" s="81"/>
      <c r="I31" s="85"/>
      <c r="J31" s="83"/>
      <c r="K31" s="84"/>
      <c r="L31" s="81"/>
      <c r="M31" s="85"/>
    </row>
    <row r="32" spans="1:13" s="88" customFormat="1" ht="70.5" customHeight="1">
      <c r="A32" s="38"/>
      <c r="B32" s="62"/>
      <c r="C32" s="161" t="s">
        <v>76</v>
      </c>
      <c r="D32" s="62" t="s">
        <v>45</v>
      </c>
      <c r="E32" s="86" t="s">
        <v>40</v>
      </c>
      <c r="F32" s="80">
        <v>3</v>
      </c>
      <c r="G32" s="65"/>
      <c r="H32" s="81"/>
      <c r="I32" s="85"/>
      <c r="J32" s="83"/>
      <c r="K32" s="84"/>
      <c r="L32" s="81"/>
      <c r="M32" s="85"/>
    </row>
    <row r="33" spans="1:17" s="88" customFormat="1" ht="15.75">
      <c r="A33" s="91"/>
      <c r="B33" s="92"/>
      <c r="C33" s="91" t="s">
        <v>36</v>
      </c>
      <c r="D33" s="92" t="s">
        <v>0</v>
      </c>
      <c r="E33" s="93">
        <v>1.91</v>
      </c>
      <c r="F33" s="94">
        <f>F25*E33</f>
        <v>5.7299999999999995</v>
      </c>
      <c r="G33" s="149"/>
      <c r="H33" s="150"/>
      <c r="I33" s="95"/>
      <c r="J33" s="96"/>
      <c r="K33" s="151"/>
      <c r="L33" s="150"/>
      <c r="M33" s="95"/>
    </row>
    <row r="34" spans="1:17" s="53" customFormat="1" ht="15.75">
      <c r="A34" s="54">
        <v>4</v>
      </c>
      <c r="B34" s="55" t="s">
        <v>33</v>
      </c>
      <c r="C34" s="54" t="s">
        <v>50</v>
      </c>
      <c r="D34" s="55" t="s">
        <v>30</v>
      </c>
      <c r="E34" s="56"/>
      <c r="F34" s="57">
        <f>F10</f>
        <v>5.04</v>
      </c>
      <c r="G34" s="54"/>
      <c r="H34" s="58"/>
      <c r="I34" s="54"/>
      <c r="J34" s="58"/>
      <c r="K34" s="54"/>
      <c r="L34" s="58"/>
      <c r="M34" s="54"/>
    </row>
    <row r="35" spans="1:17" s="53" customFormat="1" ht="15.75">
      <c r="A35" s="46"/>
      <c r="B35" s="46"/>
      <c r="C35" s="46" t="s">
        <v>31</v>
      </c>
      <c r="D35" s="46" t="s">
        <v>32</v>
      </c>
      <c r="E35" s="59">
        <v>1.21</v>
      </c>
      <c r="F35" s="60">
        <f>F34*E35</f>
        <v>6.0983999999999998</v>
      </c>
      <c r="G35" s="49"/>
      <c r="H35" s="48"/>
      <c r="I35" s="51"/>
      <c r="J35" s="52"/>
      <c r="K35" s="51"/>
      <c r="L35" s="52"/>
      <c r="M35" s="47"/>
    </row>
    <row r="36" spans="1:17" s="108" customFormat="1" ht="15.75">
      <c r="A36" s="97"/>
      <c r="B36" s="98"/>
      <c r="C36" s="99" t="s">
        <v>46</v>
      </c>
      <c r="D36" s="100"/>
      <c r="E36" s="101"/>
      <c r="F36" s="102"/>
      <c r="G36" s="103"/>
      <c r="H36" s="104"/>
      <c r="I36" s="105"/>
      <c r="J36" s="104"/>
      <c r="K36" s="106"/>
      <c r="L36" s="104"/>
      <c r="M36" s="104"/>
      <c r="N36" s="107"/>
    </row>
    <row r="37" spans="1:17" s="114" customFormat="1">
      <c r="A37" s="109"/>
      <c r="B37" s="109"/>
      <c r="C37" s="109" t="s">
        <v>47</v>
      </c>
      <c r="D37" s="110" t="s">
        <v>141</v>
      </c>
      <c r="E37" s="111"/>
      <c r="F37" s="111"/>
      <c r="G37" s="112"/>
      <c r="H37" s="113"/>
      <c r="I37" s="113"/>
      <c r="J37" s="113"/>
      <c r="K37" s="113"/>
      <c r="L37" s="113"/>
      <c r="M37" s="113"/>
    </row>
    <row r="38" spans="1:17" s="114" customFormat="1">
      <c r="A38" s="115"/>
      <c r="B38" s="115"/>
      <c r="C38" s="115" t="s">
        <v>8</v>
      </c>
      <c r="D38" s="115"/>
      <c r="E38" s="115"/>
      <c r="F38" s="115"/>
      <c r="G38" s="115"/>
      <c r="H38" s="113"/>
      <c r="I38" s="113"/>
      <c r="J38" s="113"/>
      <c r="K38" s="113"/>
      <c r="L38" s="113"/>
      <c r="M38" s="113"/>
      <c r="Q38" s="114" t="e">
        <f>M42/M38</f>
        <v>#DIV/0!</v>
      </c>
    </row>
    <row r="39" spans="1:17" s="122" customFormat="1">
      <c r="A39" s="116"/>
      <c r="B39" s="117"/>
      <c r="C39" s="117" t="s">
        <v>48</v>
      </c>
      <c r="D39" s="118" t="s">
        <v>141</v>
      </c>
      <c r="E39" s="119"/>
      <c r="F39" s="119"/>
      <c r="G39" s="120"/>
      <c r="H39" s="120"/>
      <c r="I39" s="120"/>
      <c r="J39" s="120"/>
      <c r="K39" s="120"/>
      <c r="L39" s="120"/>
      <c r="M39" s="120"/>
      <c r="N39" s="121"/>
    </row>
    <row r="40" spans="1:17" s="3" customFormat="1">
      <c r="A40" s="123"/>
      <c r="B40" s="124"/>
      <c r="C40" s="124" t="s">
        <v>8</v>
      </c>
      <c r="D40" s="124"/>
      <c r="E40" s="124"/>
      <c r="F40" s="124"/>
      <c r="G40" s="124"/>
      <c r="H40" s="125"/>
      <c r="I40" s="125"/>
      <c r="J40" s="125"/>
      <c r="K40" s="125"/>
      <c r="L40" s="125"/>
      <c r="M40" s="125"/>
      <c r="N40" s="7"/>
    </row>
    <row r="41" spans="1:17" s="122" customFormat="1">
      <c r="A41" s="116"/>
      <c r="B41" s="117"/>
      <c r="C41" s="117" t="s">
        <v>49</v>
      </c>
      <c r="D41" s="118" t="s">
        <v>141</v>
      </c>
      <c r="E41" s="119"/>
      <c r="F41" s="119"/>
      <c r="G41" s="120"/>
      <c r="H41" s="120"/>
      <c r="I41" s="120"/>
      <c r="J41" s="120"/>
      <c r="K41" s="120"/>
      <c r="L41" s="120"/>
      <c r="M41" s="120"/>
      <c r="N41" s="121"/>
    </row>
    <row r="42" spans="1:17" s="3" customFormat="1">
      <c r="A42" s="123"/>
      <c r="B42" s="124"/>
      <c r="C42" s="124" t="s">
        <v>8</v>
      </c>
      <c r="D42" s="124"/>
      <c r="E42" s="124"/>
      <c r="F42" s="124"/>
      <c r="G42" s="124"/>
      <c r="H42" s="125"/>
      <c r="I42" s="125"/>
      <c r="J42" s="125"/>
      <c r="K42" s="125"/>
      <c r="L42" s="125"/>
      <c r="M42" s="125"/>
      <c r="N42" s="7"/>
    </row>
    <row r="43" spans="1:17" s="3" customFormat="1">
      <c r="A43" s="123"/>
      <c r="B43" s="124"/>
      <c r="C43" s="124" t="s">
        <v>142</v>
      </c>
      <c r="D43" s="155">
        <v>0.03</v>
      </c>
      <c r="E43" s="124"/>
      <c r="F43" s="124"/>
      <c r="G43" s="124"/>
      <c r="H43" s="125"/>
      <c r="I43" s="125"/>
      <c r="J43" s="125"/>
      <c r="K43" s="125"/>
      <c r="L43" s="125"/>
      <c r="M43" s="125"/>
      <c r="N43" s="7"/>
    </row>
    <row r="44" spans="1:17" s="3" customFormat="1">
      <c r="A44" s="123"/>
      <c r="B44" s="124"/>
      <c r="C44" s="124" t="s">
        <v>8</v>
      </c>
      <c r="D44" s="124"/>
      <c r="E44" s="124"/>
      <c r="F44" s="124"/>
      <c r="G44" s="124"/>
      <c r="H44" s="125"/>
      <c r="I44" s="125"/>
      <c r="J44" s="125"/>
      <c r="K44" s="125"/>
      <c r="L44" s="125"/>
      <c r="M44" s="125"/>
      <c r="N44" s="7"/>
    </row>
    <row r="45" spans="1:17" s="3" customFormat="1">
      <c r="A45" s="123"/>
      <c r="B45" s="124"/>
      <c r="C45" s="124" t="s">
        <v>68</v>
      </c>
      <c r="D45" s="155">
        <v>0.18</v>
      </c>
      <c r="E45" s="124"/>
      <c r="F45" s="124"/>
      <c r="G45" s="124"/>
      <c r="H45" s="125"/>
      <c r="I45" s="125"/>
      <c r="J45" s="125"/>
      <c r="K45" s="125"/>
      <c r="L45" s="125"/>
      <c r="M45" s="125"/>
      <c r="N45" s="7"/>
    </row>
    <row r="46" spans="1:17">
      <c r="A46" s="156"/>
      <c r="B46" s="157"/>
      <c r="C46" s="158" t="s">
        <v>14</v>
      </c>
      <c r="D46" s="157"/>
      <c r="E46" s="157"/>
      <c r="F46" s="157"/>
      <c r="G46" s="157"/>
      <c r="H46" s="159"/>
      <c r="I46" s="159"/>
      <c r="J46" s="159"/>
      <c r="K46" s="159"/>
      <c r="L46" s="159"/>
      <c r="M46" s="160"/>
      <c r="N46" s="28"/>
    </row>
    <row r="47" spans="1:17">
      <c r="A47" s="3"/>
      <c r="B47" s="3"/>
      <c r="C47" s="3"/>
      <c r="D47" s="3"/>
      <c r="E47" s="3"/>
      <c r="F47" s="3"/>
      <c r="G47" s="3"/>
      <c r="H47" s="129"/>
      <c r="I47" s="129"/>
      <c r="J47" s="129"/>
      <c r="K47" s="129"/>
      <c r="L47" s="129"/>
      <c r="M47" s="130"/>
    </row>
    <row r="48" spans="1:17">
      <c r="A48" s="3"/>
      <c r="B48" s="3"/>
      <c r="C48" s="3"/>
      <c r="D48" s="3"/>
      <c r="E48" s="3"/>
      <c r="F48" s="3"/>
      <c r="G48" s="3"/>
      <c r="H48" s="3"/>
      <c r="I48" s="3"/>
      <c r="J48" s="3"/>
      <c r="K48" s="3"/>
      <c r="L48" s="3"/>
      <c r="M48" s="3"/>
    </row>
    <row r="49" spans="1:14">
      <c r="A49" s="200"/>
      <c r="B49" s="200"/>
      <c r="C49" s="200"/>
      <c r="D49" s="162"/>
      <c r="E49" s="162"/>
      <c r="F49" s="162"/>
      <c r="G49" s="163"/>
      <c r="H49" s="164"/>
      <c r="I49" s="163"/>
      <c r="J49" s="163"/>
      <c r="K49" s="162"/>
      <c r="L49" s="3"/>
      <c r="M49" s="3"/>
    </row>
    <row r="50" spans="1:14">
      <c r="A50" s="168" t="s">
        <v>137</v>
      </c>
      <c r="B50" s="168"/>
      <c r="C50" s="168"/>
      <c r="D50" s="166"/>
      <c r="E50" s="166"/>
      <c r="F50" s="166"/>
      <c r="G50" s="166"/>
      <c r="H50" s="169" t="s">
        <v>138</v>
      </c>
      <c r="I50" s="166"/>
      <c r="J50" s="166"/>
      <c r="K50" s="166"/>
      <c r="L50" s="7"/>
      <c r="M50" s="7"/>
      <c r="N50" s="28"/>
    </row>
    <row r="51" spans="1:14">
      <c r="A51" s="162"/>
      <c r="B51" s="162"/>
      <c r="C51" s="162"/>
      <c r="D51" s="162"/>
      <c r="E51" s="162"/>
      <c r="F51" s="162"/>
      <c r="G51" s="162"/>
      <c r="H51" s="162"/>
      <c r="I51" s="162"/>
      <c r="J51" s="162"/>
      <c r="K51" s="162"/>
      <c r="L51" s="7"/>
      <c r="M51" s="7"/>
      <c r="N51" s="28"/>
    </row>
    <row r="52" spans="1:14">
      <c r="A52" s="198" t="s">
        <v>139</v>
      </c>
      <c r="B52" s="198"/>
      <c r="C52" s="165"/>
      <c r="D52" s="165"/>
      <c r="E52" s="166"/>
      <c r="F52" s="166"/>
      <c r="G52" s="166"/>
      <c r="H52" s="166"/>
      <c r="I52" s="166"/>
      <c r="J52" s="166"/>
      <c r="K52" s="166"/>
      <c r="L52" s="3"/>
      <c r="M52" s="3"/>
    </row>
    <row r="53" spans="1:14" ht="16.5" customHeight="1">
      <c r="A53" s="167">
        <v>1</v>
      </c>
      <c r="B53" s="199" t="s">
        <v>143</v>
      </c>
      <c r="C53" s="199"/>
      <c r="D53" s="199"/>
      <c r="E53" s="199"/>
      <c r="F53" s="199"/>
      <c r="G53" s="199"/>
      <c r="H53" s="199"/>
      <c r="I53" s="199"/>
      <c r="J53" s="199"/>
      <c r="K53" s="199"/>
      <c r="L53" s="3"/>
      <c r="M53" s="3"/>
    </row>
    <row r="54" spans="1:14">
      <c r="A54" s="3"/>
      <c r="B54" s="3"/>
      <c r="C54" s="3"/>
      <c r="D54" s="3"/>
      <c r="E54" s="3"/>
      <c r="F54" s="3"/>
      <c r="G54" s="3"/>
      <c r="H54" s="3"/>
      <c r="I54" s="3"/>
      <c r="J54" s="3"/>
      <c r="K54" s="3"/>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205" spans="1:13" s="3" customFormat="1" ht="16.5" customHeight="1">
      <c r="A205" s="4"/>
      <c r="B205" s="4"/>
      <c r="C205" s="4"/>
      <c r="D205" s="4"/>
      <c r="E205" s="4"/>
      <c r="F205" s="4"/>
      <c r="G205" s="4"/>
      <c r="H205" s="4"/>
      <c r="I205" s="4"/>
      <c r="J205" s="4"/>
      <c r="K205" s="4"/>
      <c r="L205" s="4"/>
      <c r="M205" s="4"/>
    </row>
    <row r="206" spans="1:13" s="3" customFormat="1" ht="16.5" customHeight="1">
      <c r="A206" s="4"/>
      <c r="B206" s="4"/>
      <c r="C206" s="4"/>
      <c r="D206" s="4"/>
      <c r="E206" s="4"/>
      <c r="F206" s="4"/>
      <c r="G206" s="4"/>
      <c r="H206" s="4"/>
      <c r="I206" s="4"/>
      <c r="J206" s="4"/>
      <c r="K206" s="4"/>
      <c r="L206" s="4"/>
      <c r="M206" s="4"/>
    </row>
    <row r="207" spans="1:13" s="126" customFormat="1">
      <c r="A207" s="4"/>
      <c r="B207" s="4"/>
      <c r="C207" s="4"/>
      <c r="D207" s="4"/>
      <c r="E207" s="4"/>
      <c r="F207" s="4"/>
      <c r="G207" s="4"/>
      <c r="H207" s="4"/>
      <c r="I207" s="4"/>
      <c r="J207" s="4"/>
      <c r="K207" s="4"/>
      <c r="L207" s="4"/>
      <c r="M207" s="4"/>
    </row>
    <row r="208" spans="1:13" s="3"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127"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127"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3"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127"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127"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127"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3"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3"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3"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3"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127"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127"/>
      <c r="B346" s="127"/>
      <c r="C346" s="127"/>
      <c r="D346" s="127"/>
      <c r="E346" s="128"/>
      <c r="F346" s="128"/>
      <c r="G346" s="87"/>
      <c r="H346" s="87"/>
      <c r="I346" s="129"/>
      <c r="J346" s="127"/>
      <c r="K346" s="87"/>
      <c r="L346" s="87"/>
      <c r="M346" s="130"/>
    </row>
    <row r="347" spans="1:13" s="127" customFormat="1">
      <c r="E347" s="128"/>
      <c r="F347" s="128"/>
      <c r="G347" s="87"/>
      <c r="H347" s="87"/>
      <c r="I347" s="129"/>
      <c r="K347" s="87"/>
      <c r="L347" s="87"/>
      <c r="M347" s="131"/>
    </row>
    <row r="348" spans="1:13" s="3" customFormat="1">
      <c r="A348" s="127"/>
      <c r="B348" s="127"/>
      <c r="C348" s="127"/>
      <c r="D348" s="127"/>
      <c r="E348" s="132"/>
      <c r="F348" s="133"/>
      <c r="G348" s="87"/>
      <c r="H348" s="87"/>
      <c r="I348" s="129"/>
      <c r="J348" s="127"/>
      <c r="K348" s="87"/>
      <c r="L348" s="87"/>
      <c r="M348" s="134"/>
    </row>
    <row r="349" spans="1:13" s="3" customFormat="1">
      <c r="A349" s="127"/>
      <c r="B349" s="127"/>
      <c r="C349" s="127"/>
      <c r="D349" s="127"/>
      <c r="E349" s="132"/>
      <c r="F349" s="133"/>
      <c r="G349" s="87"/>
      <c r="H349" s="87"/>
      <c r="I349" s="129"/>
      <c r="J349" s="127"/>
      <c r="K349" s="87"/>
      <c r="L349" s="87"/>
      <c r="M349" s="130"/>
    </row>
    <row r="350" spans="1:13" s="3" customFormat="1">
      <c r="A350" s="127"/>
      <c r="B350" s="127"/>
      <c r="C350" s="127"/>
      <c r="D350" s="127"/>
      <c r="E350" s="128"/>
      <c r="F350" s="128"/>
      <c r="G350" s="87"/>
      <c r="H350" s="87"/>
      <c r="I350" s="129"/>
      <c r="J350" s="127"/>
      <c r="K350" s="87"/>
      <c r="L350" s="87"/>
      <c r="M350" s="130"/>
    </row>
    <row r="351" spans="1:13" s="3" customFormat="1">
      <c r="A351" s="127"/>
      <c r="B351" s="127"/>
      <c r="C351" s="127"/>
      <c r="D351" s="127"/>
      <c r="E351" s="128"/>
      <c r="F351" s="128"/>
      <c r="G351" s="87"/>
      <c r="H351" s="87"/>
      <c r="I351" s="87"/>
      <c r="J351" s="87"/>
      <c r="K351" s="87"/>
      <c r="L351" s="87"/>
      <c r="M351" s="87"/>
    </row>
    <row r="352" spans="1:13" s="3" customFormat="1">
      <c r="A352" s="127"/>
      <c r="B352" s="127"/>
      <c r="C352" s="135"/>
      <c r="D352" s="127"/>
      <c r="E352" s="128"/>
      <c r="F352" s="128"/>
      <c r="G352" s="87"/>
      <c r="H352" s="87"/>
      <c r="I352" s="87"/>
      <c r="J352" s="87"/>
      <c r="K352" s="87"/>
      <c r="L352" s="87"/>
      <c r="M352" s="87"/>
    </row>
    <row r="353" spans="1:13" s="127" customFormat="1" ht="15.75">
      <c r="E353" s="128"/>
      <c r="F353" s="128"/>
      <c r="G353" s="130"/>
      <c r="I353" s="87"/>
      <c r="J353" s="87"/>
      <c r="K353" s="87"/>
      <c r="L353" s="87"/>
      <c r="M353" s="134"/>
    </row>
    <row r="354" spans="1:13" s="3" customFormat="1">
      <c r="A354" s="127"/>
      <c r="B354" s="127"/>
      <c r="C354" s="127"/>
      <c r="D354" s="127"/>
      <c r="E354" s="128"/>
      <c r="F354" s="128"/>
      <c r="G354" s="87"/>
      <c r="H354" s="87"/>
      <c r="I354" s="87"/>
      <c r="J354" s="87"/>
      <c r="K354" s="130"/>
      <c r="L354" s="127"/>
      <c r="M354" s="130"/>
    </row>
    <row r="355" spans="1:13" s="3" customFormat="1">
      <c r="A355" s="127"/>
      <c r="B355" s="127"/>
      <c r="C355" s="127"/>
      <c r="D355" s="127"/>
      <c r="E355" s="128"/>
      <c r="F355" s="128"/>
      <c r="G355" s="87"/>
      <c r="H355" s="87"/>
      <c r="I355" s="129"/>
      <c r="J355" s="127"/>
      <c r="K355" s="87"/>
      <c r="L355" s="87"/>
      <c r="M355" s="131"/>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33"/>
      <c r="F357" s="128"/>
      <c r="G357" s="87"/>
      <c r="H357" s="87"/>
      <c r="I357" s="129"/>
      <c r="J357" s="127"/>
      <c r="K357" s="87"/>
      <c r="L357" s="87"/>
      <c r="M357" s="130"/>
    </row>
    <row r="358" spans="1:13" s="3" customFormat="1">
      <c r="A358" s="127"/>
      <c r="B358" s="127"/>
      <c r="C358" s="127"/>
      <c r="D358" s="127"/>
      <c r="E358" s="133"/>
      <c r="F358" s="128"/>
      <c r="G358" s="87"/>
      <c r="H358" s="87"/>
      <c r="I358" s="129"/>
      <c r="J358" s="127"/>
      <c r="K358" s="87"/>
      <c r="L358" s="87"/>
      <c r="M358" s="134"/>
    </row>
    <row r="359" spans="1:13" s="127" customFormat="1">
      <c r="E359" s="133"/>
      <c r="F359" s="128"/>
      <c r="G359" s="87"/>
      <c r="H359" s="87"/>
      <c r="I359" s="129"/>
      <c r="K359" s="87"/>
      <c r="L359" s="87"/>
      <c r="M359" s="130"/>
    </row>
    <row r="360" spans="1:13" s="3" customFormat="1">
      <c r="A360" s="127"/>
      <c r="B360" s="136"/>
      <c r="C360" s="127"/>
      <c r="D360" s="127"/>
      <c r="E360" s="128"/>
      <c r="F360" s="128"/>
      <c r="G360" s="87"/>
      <c r="H360" s="87"/>
      <c r="I360" s="129"/>
      <c r="J360" s="127"/>
      <c r="K360" s="87"/>
      <c r="L360" s="87"/>
      <c r="M360" s="131"/>
    </row>
    <row r="361" spans="1:13" s="3" customFormat="1">
      <c r="A361" s="127"/>
      <c r="B361" s="127"/>
      <c r="C361" s="127"/>
      <c r="D361" s="127"/>
      <c r="E361" s="132"/>
      <c r="F361" s="133"/>
      <c r="G361" s="87"/>
      <c r="H361" s="87"/>
      <c r="I361" s="129"/>
      <c r="J361" s="127"/>
      <c r="K361" s="87"/>
      <c r="L361" s="87"/>
      <c r="M361" s="134"/>
    </row>
    <row r="362" spans="1:13" s="3" customFormat="1">
      <c r="A362" s="127"/>
      <c r="B362" s="127"/>
      <c r="C362" s="127"/>
      <c r="D362" s="127"/>
      <c r="E362" s="132"/>
      <c r="F362" s="133"/>
      <c r="G362" s="87"/>
      <c r="H362" s="87"/>
      <c r="I362" s="129"/>
      <c r="J362" s="127"/>
      <c r="K362" s="87"/>
      <c r="L362" s="87"/>
      <c r="M362" s="130"/>
    </row>
    <row r="363" spans="1:13" s="3" customFormat="1">
      <c r="A363" s="127"/>
      <c r="B363" s="127"/>
      <c r="C363" s="127"/>
      <c r="D363" s="127"/>
      <c r="E363" s="128"/>
      <c r="F363" s="128"/>
      <c r="G363" s="87"/>
      <c r="H363" s="87"/>
      <c r="I363" s="129"/>
      <c r="J363" s="127"/>
      <c r="K363" s="87"/>
      <c r="L363" s="87"/>
      <c r="M363" s="130"/>
    </row>
    <row r="364" spans="1:13" s="3" customFormat="1">
      <c r="A364" s="127"/>
      <c r="B364" s="127"/>
      <c r="C364" s="127"/>
      <c r="D364" s="127"/>
      <c r="E364" s="127"/>
      <c r="F364" s="127"/>
      <c r="G364" s="87"/>
      <c r="H364" s="87"/>
      <c r="I364" s="87"/>
      <c r="J364" s="87"/>
      <c r="K364" s="87"/>
      <c r="L364" s="87"/>
      <c r="M364" s="87"/>
    </row>
    <row r="365" spans="1:13" s="127" customFormat="1" ht="15.75">
      <c r="C365" s="135"/>
      <c r="D365" s="137"/>
      <c r="E365" s="128"/>
      <c r="F365" s="128"/>
      <c r="G365" s="87"/>
      <c r="H365" s="87"/>
      <c r="I365" s="87"/>
      <c r="J365" s="87"/>
      <c r="K365" s="87"/>
      <c r="L365" s="87"/>
      <c r="M365" s="87"/>
    </row>
    <row r="366" spans="1:13" s="3" customFormat="1">
      <c r="A366" s="127"/>
      <c r="B366" s="127"/>
      <c r="C366" s="127"/>
      <c r="D366" s="127"/>
      <c r="E366" s="128"/>
      <c r="F366" s="128"/>
      <c r="G366" s="130"/>
      <c r="H366" s="127"/>
      <c r="I366" s="87"/>
      <c r="J366" s="87"/>
      <c r="K366" s="87"/>
      <c r="L366" s="87"/>
      <c r="M366" s="134"/>
    </row>
    <row r="367" spans="1:13" s="3" customFormat="1">
      <c r="A367" s="127"/>
      <c r="B367" s="127"/>
      <c r="C367" s="127"/>
      <c r="D367" s="127"/>
      <c r="E367" s="128"/>
      <c r="F367" s="128"/>
      <c r="G367" s="87"/>
      <c r="H367" s="87"/>
      <c r="I367" s="87"/>
      <c r="J367" s="87"/>
      <c r="K367" s="130"/>
      <c r="L367" s="127"/>
      <c r="M367" s="130"/>
    </row>
    <row r="368" spans="1:13" s="3" customFormat="1">
      <c r="A368" s="127"/>
      <c r="B368" s="127"/>
      <c r="C368" s="127"/>
      <c r="D368" s="127"/>
      <c r="E368" s="128"/>
      <c r="F368" s="128"/>
      <c r="G368" s="130"/>
      <c r="H368" s="131"/>
      <c r="I368" s="129"/>
      <c r="J368" s="127"/>
      <c r="K368" s="87"/>
      <c r="L368" s="87"/>
      <c r="M368" s="131"/>
    </row>
    <row r="369" spans="1:13" s="3" customFormat="1">
      <c r="A369" s="138"/>
      <c r="B369" s="138"/>
      <c r="C369" s="138"/>
      <c r="D369" s="138"/>
      <c r="E369" s="138"/>
      <c r="F369" s="138"/>
      <c r="G369" s="138"/>
      <c r="H369" s="138"/>
      <c r="I369" s="138"/>
      <c r="J369" s="138"/>
      <c r="K369" s="138"/>
      <c r="L369" s="138"/>
      <c r="M369" s="138"/>
    </row>
    <row r="370" spans="1:13" s="3" customFormat="1">
      <c r="A370" s="127"/>
      <c r="B370" s="127"/>
      <c r="C370" s="127"/>
      <c r="D370" s="127"/>
      <c r="E370" s="128"/>
      <c r="F370" s="128"/>
      <c r="G370" s="130"/>
      <c r="H370" s="131"/>
      <c r="I370" s="129"/>
      <c r="J370" s="127"/>
      <c r="K370" s="87"/>
      <c r="L370" s="87"/>
      <c r="M370" s="131"/>
    </row>
    <row r="371" spans="1:13" s="127" customFormat="1">
      <c r="E371" s="128"/>
      <c r="F371" s="128"/>
      <c r="G371" s="130"/>
      <c r="H371" s="131"/>
      <c r="I371" s="129"/>
      <c r="K371" s="87"/>
      <c r="L371" s="87"/>
      <c r="M371" s="130"/>
    </row>
    <row r="372" spans="1:13" s="127" customFormat="1">
      <c r="E372" s="128"/>
      <c r="F372" s="128"/>
      <c r="G372" s="130"/>
      <c r="I372" s="129"/>
      <c r="K372" s="87"/>
      <c r="L372" s="87"/>
      <c r="M372" s="134"/>
    </row>
    <row r="373" spans="1:13" s="127" customFormat="1" ht="15.75">
      <c r="C373" s="135"/>
      <c r="D373" s="137"/>
      <c r="E373" s="128"/>
      <c r="F373" s="128"/>
      <c r="G373" s="87"/>
      <c r="H373" s="87"/>
      <c r="I373" s="87"/>
      <c r="J373" s="87"/>
      <c r="K373" s="87"/>
      <c r="L373" s="87"/>
      <c r="M373" s="87"/>
    </row>
    <row r="374" spans="1:13" s="127" customFormat="1" ht="15.75">
      <c r="E374" s="128"/>
      <c r="F374" s="128"/>
      <c r="G374" s="130"/>
      <c r="I374" s="87"/>
      <c r="J374" s="87"/>
      <c r="K374" s="87"/>
      <c r="L374" s="87"/>
      <c r="M374" s="134"/>
    </row>
    <row r="375" spans="1:13" s="3" customFormat="1">
      <c r="A375" s="127"/>
      <c r="B375" s="127"/>
      <c r="C375" s="127"/>
      <c r="D375" s="127"/>
      <c r="E375" s="128"/>
      <c r="F375" s="128"/>
      <c r="G375" s="87"/>
      <c r="H375" s="87"/>
      <c r="I375" s="87"/>
      <c r="J375" s="87"/>
      <c r="K375" s="130"/>
      <c r="L375" s="127"/>
      <c r="M375" s="130"/>
    </row>
    <row r="376" spans="1:13" s="127" customFormat="1">
      <c r="E376" s="128"/>
      <c r="F376" s="128"/>
      <c r="G376" s="130"/>
      <c r="H376" s="131"/>
      <c r="I376" s="129"/>
      <c r="K376" s="87"/>
      <c r="L376" s="87"/>
      <c r="M376" s="131"/>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0"/>
    </row>
    <row r="379" spans="1:13" s="127" customFormat="1">
      <c r="E379" s="128"/>
      <c r="F379" s="128"/>
      <c r="G379" s="130"/>
      <c r="I379" s="129"/>
      <c r="K379" s="87"/>
      <c r="L379" s="87"/>
      <c r="M379" s="134"/>
    </row>
    <row r="380" spans="1:13" s="3" customFormat="1">
      <c r="A380" s="127"/>
      <c r="B380" s="127"/>
      <c r="C380" s="135"/>
      <c r="D380" s="137"/>
      <c r="E380" s="128"/>
      <c r="F380" s="128"/>
      <c r="G380" s="87"/>
      <c r="H380" s="87"/>
      <c r="I380" s="87"/>
      <c r="J380" s="87"/>
      <c r="K380" s="87"/>
      <c r="L380" s="87"/>
      <c r="M380" s="87"/>
    </row>
    <row r="381" spans="1:13" s="127" customFormat="1" ht="15.75">
      <c r="E381" s="128"/>
      <c r="F381" s="128"/>
      <c r="G381" s="130"/>
      <c r="I381" s="87"/>
      <c r="J381" s="87"/>
      <c r="K381" s="87"/>
      <c r="L381" s="87"/>
      <c r="M381" s="134"/>
    </row>
    <row r="382" spans="1:13" s="3" customFormat="1">
      <c r="A382" s="127"/>
      <c r="B382" s="127"/>
      <c r="C382" s="127"/>
      <c r="D382" s="127"/>
      <c r="E382" s="128"/>
      <c r="F382" s="128"/>
      <c r="G382" s="87"/>
      <c r="H382" s="87"/>
      <c r="I382" s="87"/>
      <c r="J382" s="87"/>
      <c r="K382" s="130"/>
      <c r="L382" s="127"/>
      <c r="M382" s="130"/>
    </row>
    <row r="383" spans="1:13" s="3" customFormat="1">
      <c r="A383" s="127"/>
      <c r="B383" s="127"/>
      <c r="C383" s="127"/>
      <c r="D383" s="127"/>
      <c r="E383" s="128"/>
      <c r="F383" s="128"/>
      <c r="G383" s="130"/>
      <c r="H383" s="131"/>
      <c r="I383" s="129"/>
      <c r="J383" s="127"/>
      <c r="K383" s="87"/>
      <c r="L383" s="87"/>
      <c r="M383" s="131"/>
    </row>
    <row r="384" spans="1:13" s="3" customFormat="1">
      <c r="A384" s="127"/>
      <c r="B384" s="127"/>
      <c r="C384" s="127"/>
      <c r="D384" s="127"/>
      <c r="E384" s="128"/>
      <c r="F384" s="128"/>
      <c r="G384" s="130"/>
      <c r="H384" s="131"/>
      <c r="I384" s="129"/>
      <c r="J384" s="127"/>
      <c r="K384" s="87"/>
      <c r="L384" s="87"/>
      <c r="M384" s="131"/>
    </row>
    <row r="385" spans="1:13" s="127" customFormat="1">
      <c r="E385" s="128"/>
      <c r="F385" s="128"/>
      <c r="G385" s="130"/>
      <c r="H385" s="131"/>
      <c r="I385" s="129"/>
      <c r="K385" s="87"/>
      <c r="L385" s="87"/>
      <c r="M385" s="130"/>
    </row>
    <row r="386" spans="1:13" s="127" customFormat="1">
      <c r="E386" s="128"/>
      <c r="F386" s="128"/>
      <c r="G386" s="130"/>
      <c r="I386" s="129"/>
      <c r="K386" s="87"/>
      <c r="L386" s="87"/>
      <c r="M386" s="134"/>
    </row>
    <row r="387" spans="1:13" s="127" customFormat="1" ht="15.75">
      <c r="E387" s="128"/>
      <c r="F387" s="128"/>
      <c r="G387" s="130"/>
      <c r="H387" s="139"/>
      <c r="I387" s="87"/>
      <c r="J387" s="139"/>
      <c r="K387" s="87"/>
      <c r="L387" s="139"/>
      <c r="M387" s="139"/>
    </row>
    <row r="388" spans="1:13" s="127" customFormat="1" ht="15.75">
      <c r="E388" s="128"/>
      <c r="F388" s="128"/>
      <c r="G388" s="130"/>
      <c r="H388" s="87"/>
      <c r="I388" s="87"/>
      <c r="J388" s="87"/>
      <c r="K388" s="87"/>
      <c r="L388" s="87"/>
      <c r="M388" s="87"/>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G391" s="87"/>
      <c r="H391" s="87"/>
      <c r="I391" s="87"/>
      <c r="J391" s="87"/>
      <c r="K391" s="87"/>
      <c r="L391" s="87"/>
      <c r="M391" s="87"/>
    </row>
    <row r="392" spans="1:13" s="127" customFormat="1" ht="15.75">
      <c r="E392" s="128"/>
      <c r="F392" s="128"/>
      <c r="G392" s="130"/>
      <c r="I392" s="87"/>
      <c r="J392" s="87"/>
      <c r="K392" s="87"/>
      <c r="L392" s="87"/>
      <c r="M392" s="134"/>
    </row>
    <row r="393" spans="1:13" s="127" customFormat="1" ht="15.75">
      <c r="E393" s="128"/>
      <c r="F393" s="128"/>
      <c r="G393" s="87"/>
      <c r="H393" s="87"/>
      <c r="I393" s="87"/>
      <c r="J393" s="87"/>
      <c r="K393" s="130"/>
      <c r="M393" s="130"/>
    </row>
    <row r="394" spans="1:13" s="127" customFormat="1">
      <c r="F394" s="128"/>
      <c r="G394" s="87"/>
      <c r="H394" s="87"/>
      <c r="I394" s="129"/>
      <c r="K394" s="87"/>
      <c r="L394" s="87"/>
      <c r="M394" s="131"/>
    </row>
    <row r="395" spans="1:13" s="127" customFormat="1">
      <c r="F395" s="128"/>
      <c r="G395" s="87"/>
      <c r="H395" s="87"/>
      <c r="I395" s="129"/>
      <c r="K395" s="87"/>
      <c r="L395" s="87"/>
      <c r="M395" s="131"/>
    </row>
    <row r="396" spans="1:13" s="3" customFormat="1">
      <c r="A396" s="127"/>
      <c r="B396" s="127"/>
      <c r="C396" s="127"/>
      <c r="D396" s="127"/>
      <c r="E396" s="130"/>
      <c r="F396" s="128"/>
      <c r="G396" s="87"/>
      <c r="H396" s="87"/>
      <c r="I396" s="140"/>
      <c r="J396" s="127"/>
      <c r="K396" s="87"/>
      <c r="L396" s="87"/>
      <c r="M396" s="130"/>
    </row>
    <row r="397" spans="1:13" s="3" customFormat="1">
      <c r="A397" s="127"/>
      <c r="B397" s="127"/>
      <c r="C397" s="127"/>
      <c r="D397" s="127"/>
      <c r="E397" s="127"/>
      <c r="F397" s="128"/>
      <c r="G397" s="87"/>
      <c r="H397" s="87"/>
      <c r="J397" s="127"/>
      <c r="K397" s="87"/>
      <c r="L397" s="87"/>
      <c r="M397" s="134"/>
    </row>
    <row r="398" spans="1:13" s="3" customFormat="1">
      <c r="A398" s="127"/>
      <c r="B398" s="127"/>
      <c r="C398" s="127"/>
      <c r="D398" s="127"/>
      <c r="E398" s="128"/>
      <c r="F398" s="128"/>
      <c r="G398" s="87"/>
      <c r="H398" s="87"/>
      <c r="I398" s="129"/>
      <c r="J398" s="127"/>
      <c r="K398" s="87"/>
      <c r="L398" s="87"/>
      <c r="M398" s="130"/>
    </row>
    <row r="399" spans="1:13" s="3" customFormat="1">
      <c r="A399" s="127"/>
      <c r="B399" s="127"/>
      <c r="C399" s="127"/>
      <c r="D399" s="127"/>
      <c r="E399" s="128"/>
      <c r="F399" s="128"/>
      <c r="G399" s="87"/>
      <c r="H399" s="87"/>
      <c r="I399" s="129"/>
      <c r="J399" s="127"/>
      <c r="K399" s="87"/>
      <c r="L399" s="87"/>
      <c r="M399" s="131"/>
    </row>
    <row r="400" spans="1:13" s="3" customFormat="1">
      <c r="A400" s="127"/>
      <c r="B400" s="127"/>
      <c r="C400" s="127"/>
      <c r="D400" s="127"/>
      <c r="E400" s="128"/>
      <c r="F400" s="128"/>
      <c r="G400" s="130"/>
      <c r="H400" s="87"/>
      <c r="I400" s="87"/>
      <c r="J400" s="87"/>
      <c r="K400" s="87"/>
      <c r="L400" s="87"/>
      <c r="M400" s="87"/>
    </row>
    <row r="401" spans="1:13" s="3" customFormat="1">
      <c r="A401" s="138"/>
      <c r="B401" s="138"/>
      <c r="C401" s="138"/>
      <c r="D401" s="138"/>
      <c r="E401" s="138"/>
      <c r="F401" s="138"/>
      <c r="G401" s="138"/>
      <c r="H401" s="138"/>
      <c r="I401" s="138"/>
      <c r="J401" s="138"/>
      <c r="K401" s="138"/>
      <c r="L401" s="138"/>
      <c r="M401" s="138"/>
    </row>
    <row r="402" spans="1:13" s="3" customFormat="1">
      <c r="A402" s="127"/>
      <c r="B402" s="136"/>
      <c r="C402" s="135"/>
      <c r="D402" s="127"/>
      <c r="E402" s="128"/>
      <c r="F402" s="141"/>
      <c r="G402" s="142"/>
      <c r="H402" s="142"/>
      <c r="I402" s="129"/>
      <c r="J402" s="127"/>
      <c r="K402" s="87"/>
      <c r="L402" s="87"/>
      <c r="M402" s="130"/>
    </row>
    <row r="403" spans="1:13" s="3" customFormat="1">
      <c r="A403" s="127"/>
      <c r="B403" s="136"/>
      <c r="C403" s="127"/>
      <c r="D403" s="127"/>
      <c r="E403" s="128"/>
      <c r="F403" s="128"/>
      <c r="G403" s="130"/>
      <c r="H403" s="127"/>
      <c r="I403" s="87"/>
      <c r="J403" s="87"/>
      <c r="K403" s="87"/>
      <c r="L403" s="87"/>
      <c r="M403" s="134"/>
    </row>
    <row r="404" spans="1:13" s="3" customFormat="1">
      <c r="A404" s="127"/>
      <c r="B404" s="127"/>
      <c r="C404" s="127"/>
      <c r="D404" s="127"/>
      <c r="E404" s="133"/>
      <c r="F404" s="128"/>
      <c r="G404" s="87"/>
      <c r="H404" s="87"/>
      <c r="I404" s="87"/>
      <c r="J404" s="87"/>
      <c r="K404" s="130"/>
      <c r="L404" s="127"/>
      <c r="M404" s="130"/>
    </row>
    <row r="405" spans="1:13" s="3" customFormat="1">
      <c r="A405" s="127"/>
      <c r="B405" s="127"/>
      <c r="C405" s="127"/>
      <c r="D405" s="127"/>
      <c r="E405" s="127"/>
      <c r="F405" s="128"/>
      <c r="G405" s="87"/>
      <c r="H405" s="87"/>
      <c r="I405" s="129"/>
      <c r="J405" s="127"/>
      <c r="K405" s="87"/>
      <c r="L405" s="87"/>
      <c r="M405" s="134"/>
    </row>
    <row r="406" spans="1:13" s="3" customFormat="1">
      <c r="A406" s="127"/>
      <c r="B406" s="127"/>
      <c r="C406" s="127"/>
      <c r="D406" s="127"/>
      <c r="E406" s="128"/>
      <c r="F406" s="128"/>
      <c r="G406" s="87"/>
      <c r="H406" s="87"/>
      <c r="I406" s="129"/>
      <c r="J406" s="127"/>
      <c r="K406" s="87"/>
      <c r="L406" s="87"/>
      <c r="M406" s="130"/>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30"/>
      <c r="F409" s="128"/>
      <c r="G409" s="87"/>
      <c r="H409" s="87"/>
      <c r="I409" s="140"/>
      <c r="J409" s="127"/>
      <c r="K409" s="87"/>
      <c r="L409" s="87"/>
      <c r="M409" s="130"/>
    </row>
    <row r="410" spans="1:13" s="3" customFormat="1">
      <c r="A410" s="127"/>
      <c r="B410" s="127"/>
      <c r="C410" s="127"/>
      <c r="D410" s="127"/>
      <c r="E410" s="128"/>
      <c r="F410" s="128"/>
      <c r="G410" s="87"/>
      <c r="H410" s="87"/>
      <c r="I410" s="129"/>
      <c r="J410" s="127"/>
      <c r="K410" s="87"/>
      <c r="L410" s="87"/>
      <c r="M410" s="130"/>
    </row>
    <row r="411" spans="1:13" s="3" customFormat="1">
      <c r="A411" s="127"/>
      <c r="B411" s="127"/>
      <c r="C411" s="127"/>
      <c r="D411" s="127"/>
      <c r="E411" s="133"/>
      <c r="F411" s="128"/>
      <c r="G411" s="87"/>
      <c r="H411" s="87"/>
      <c r="I411" s="129"/>
      <c r="J411" s="127"/>
      <c r="K411" s="87"/>
      <c r="L411" s="87"/>
      <c r="M411" s="130"/>
    </row>
    <row r="412" spans="1:13" s="3" customFormat="1">
      <c r="A412" s="127"/>
      <c r="B412" s="127"/>
      <c r="C412" s="127"/>
      <c r="D412" s="127"/>
      <c r="E412" s="128"/>
      <c r="F412" s="128"/>
      <c r="G412" s="142"/>
      <c r="H412" s="142"/>
      <c r="I412" s="129"/>
      <c r="J412" s="127"/>
      <c r="K412" s="87"/>
      <c r="L412" s="87"/>
      <c r="M412" s="130"/>
    </row>
    <row r="413" spans="1:13" s="3" customFormat="1">
      <c r="A413" s="127"/>
      <c r="B413" s="127"/>
      <c r="C413" s="135"/>
      <c r="D413" s="127"/>
      <c r="E413" s="128"/>
      <c r="F413" s="133"/>
      <c r="G413" s="130"/>
      <c r="H413" s="87"/>
      <c r="I413" s="87"/>
      <c r="J413" s="87"/>
      <c r="K413" s="87"/>
      <c r="L413" s="87"/>
      <c r="M413" s="87"/>
    </row>
    <row r="414" spans="1:13" s="3" customFormat="1">
      <c r="A414" s="127"/>
      <c r="B414" s="127"/>
      <c r="C414" s="127"/>
      <c r="D414" s="127"/>
      <c r="E414" s="128"/>
      <c r="F414" s="128"/>
      <c r="G414" s="130"/>
      <c r="H414" s="127"/>
      <c r="I414" s="87"/>
      <c r="J414" s="87"/>
      <c r="K414" s="87"/>
      <c r="L414" s="87"/>
      <c r="M414" s="130"/>
    </row>
    <row r="415" spans="1:13" s="3" customFormat="1">
      <c r="A415" s="127"/>
      <c r="B415" s="127"/>
      <c r="C415" s="127"/>
      <c r="D415" s="127"/>
      <c r="E415" s="128"/>
      <c r="F415" s="128"/>
      <c r="G415" s="87"/>
      <c r="H415" s="87"/>
      <c r="I415" s="87"/>
      <c r="J415" s="87"/>
      <c r="K415" s="130"/>
      <c r="L415" s="127"/>
      <c r="M415" s="130"/>
    </row>
    <row r="416" spans="1:13" s="3" customFormat="1">
      <c r="A416" s="127"/>
      <c r="B416" s="127"/>
      <c r="C416" s="127"/>
      <c r="D416" s="127"/>
      <c r="E416" s="132"/>
      <c r="F416" s="133"/>
      <c r="G416" s="87"/>
      <c r="H416" s="87"/>
      <c r="I416" s="130"/>
      <c r="J416" s="127"/>
      <c r="K416" s="87"/>
      <c r="L416" s="87"/>
      <c r="M416" s="130"/>
    </row>
    <row r="417" spans="1:13" s="3" customFormat="1">
      <c r="A417" s="127"/>
      <c r="B417" s="127"/>
      <c r="C417" s="127"/>
      <c r="D417" s="127"/>
      <c r="E417" s="128"/>
      <c r="F417" s="128"/>
      <c r="G417" s="130"/>
      <c r="H417" s="87"/>
      <c r="I417" s="130"/>
      <c r="J417" s="127"/>
      <c r="K417" s="87"/>
      <c r="L417" s="87"/>
      <c r="M417" s="130"/>
    </row>
    <row r="418" spans="1:13" s="3" customFormat="1">
      <c r="A418" s="127"/>
      <c r="B418" s="127"/>
      <c r="C418" s="127"/>
      <c r="D418" s="127"/>
      <c r="E418" s="128"/>
      <c r="F418" s="128"/>
      <c r="G418" s="130"/>
      <c r="H418" s="87"/>
      <c r="I418" s="87"/>
      <c r="J418" s="87"/>
      <c r="K418" s="87"/>
      <c r="L418" s="87"/>
      <c r="M418" s="87"/>
    </row>
    <row r="419" spans="1:13" s="3" customFormat="1">
      <c r="A419" s="127"/>
      <c r="B419" s="137"/>
      <c r="C419" s="135"/>
      <c r="D419" s="127"/>
      <c r="E419" s="128"/>
      <c r="F419" s="128"/>
      <c r="G419" s="130"/>
      <c r="H419" s="127"/>
      <c r="I419" s="87"/>
      <c r="J419" s="127"/>
      <c r="K419" s="87"/>
      <c r="L419" s="127"/>
      <c r="M419" s="131"/>
    </row>
    <row r="420" spans="1:13" s="3" customFormat="1">
      <c r="A420" s="127"/>
      <c r="B420" s="127"/>
      <c r="C420" s="127"/>
      <c r="D420" s="127"/>
      <c r="E420" s="128"/>
      <c r="F420" s="128"/>
      <c r="G420" s="130"/>
      <c r="H420" s="87"/>
      <c r="I420" s="87"/>
      <c r="J420" s="87"/>
      <c r="K420" s="87"/>
      <c r="L420" s="87"/>
      <c r="M420" s="87"/>
    </row>
    <row r="421" spans="1:13" s="3" customFormat="1">
      <c r="A421" s="127"/>
      <c r="B421" s="127"/>
      <c r="C421" s="127"/>
      <c r="D421" s="127"/>
      <c r="E421" s="128"/>
      <c r="F421" s="128"/>
      <c r="G421" s="130"/>
      <c r="H421" s="139"/>
      <c r="I421" s="87"/>
      <c r="J421" s="139"/>
      <c r="K421" s="87"/>
      <c r="L421" s="139"/>
      <c r="M421" s="139"/>
    </row>
    <row r="422" spans="1:13" s="3" customFormat="1">
      <c r="A422" s="127"/>
      <c r="B422" s="127"/>
      <c r="C422" s="127"/>
      <c r="D422" s="127"/>
      <c r="E422" s="128"/>
      <c r="F422" s="128"/>
      <c r="G422" s="130"/>
      <c r="H422" s="87"/>
      <c r="I422" s="87"/>
      <c r="J422" s="87"/>
      <c r="K422" s="87"/>
      <c r="L422" s="87"/>
      <c r="M422" s="87"/>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37"/>
      <c r="C425" s="127"/>
      <c r="D425" s="127"/>
      <c r="E425" s="128"/>
      <c r="F425" s="128"/>
      <c r="G425" s="130"/>
      <c r="H425" s="127"/>
      <c r="I425" s="87"/>
      <c r="J425" s="127"/>
      <c r="K425" s="87"/>
      <c r="L425" s="127"/>
      <c r="M425" s="131"/>
    </row>
    <row r="426" spans="1:13" s="3" customFormat="1">
      <c r="A426" s="127"/>
      <c r="B426" s="127"/>
      <c r="C426" s="127"/>
      <c r="D426" s="127"/>
      <c r="E426" s="128"/>
      <c r="F426" s="128"/>
      <c r="G426" s="130"/>
      <c r="H426" s="87"/>
      <c r="I426" s="87"/>
      <c r="J426" s="87"/>
      <c r="K426" s="87"/>
      <c r="L426" s="87"/>
      <c r="M426" s="87"/>
    </row>
    <row r="427" spans="1:13" s="3" customFormat="1">
      <c r="A427" s="127"/>
      <c r="B427" s="137"/>
      <c r="C427" s="127"/>
      <c r="D427" s="127"/>
      <c r="E427" s="128"/>
      <c r="F427" s="128"/>
      <c r="G427" s="130"/>
      <c r="H427" s="127"/>
      <c r="I427" s="87"/>
      <c r="J427" s="127"/>
      <c r="K427" s="87"/>
      <c r="L427" s="127"/>
      <c r="M427" s="131"/>
    </row>
    <row r="428" spans="1:13" s="3" customFormat="1">
      <c r="A428" s="127"/>
      <c r="B428" s="127"/>
      <c r="C428" s="127"/>
      <c r="D428" s="127"/>
      <c r="E428" s="128"/>
      <c r="F428" s="128"/>
      <c r="G428" s="130"/>
      <c r="H428" s="87"/>
      <c r="I428" s="87"/>
      <c r="J428" s="87"/>
      <c r="K428" s="87"/>
      <c r="L428" s="87"/>
      <c r="M428" s="87"/>
    </row>
    <row r="429" spans="1:13" s="3" customFormat="1">
      <c r="A429" s="127"/>
      <c r="B429" s="137"/>
      <c r="C429" s="127"/>
      <c r="D429" s="127"/>
      <c r="E429" s="128"/>
      <c r="F429" s="128"/>
      <c r="G429" s="130"/>
      <c r="H429" s="127"/>
      <c r="I429" s="143"/>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37"/>
      <c r="C431" s="127"/>
      <c r="D431" s="127"/>
      <c r="E431" s="128"/>
      <c r="F431" s="128"/>
      <c r="G431" s="130"/>
      <c r="H431" s="127"/>
      <c r="I431" s="87"/>
      <c r="J431" s="127"/>
      <c r="K431" s="87"/>
      <c r="L431" s="127"/>
      <c r="M431" s="131"/>
    </row>
    <row r="432" spans="1:13" s="3" customFormat="1">
      <c r="A432" s="127"/>
      <c r="B432" s="127"/>
      <c r="C432" s="127"/>
      <c r="D432" s="127"/>
      <c r="E432" s="128"/>
      <c r="F432" s="128"/>
      <c r="G432" s="130"/>
      <c r="H432" s="87"/>
      <c r="I432" s="87"/>
      <c r="J432" s="87"/>
      <c r="K432" s="87"/>
      <c r="L432" s="87"/>
      <c r="M432" s="87"/>
    </row>
    <row r="433" spans="1:13" s="3" customFormat="1">
      <c r="A433" s="127"/>
      <c r="B433" s="137"/>
      <c r="C433" s="127"/>
      <c r="D433" s="127"/>
      <c r="E433" s="128"/>
      <c r="F433" s="128"/>
      <c r="G433" s="130"/>
      <c r="H433" s="127"/>
      <c r="I433" s="87"/>
      <c r="J433" s="127"/>
      <c r="K433" s="87"/>
      <c r="L433" s="127"/>
      <c r="M433" s="131"/>
    </row>
    <row r="434" spans="1:13" s="3" customFormat="1">
      <c r="A434" s="127"/>
      <c r="B434" s="127"/>
      <c r="C434" s="127"/>
      <c r="D434" s="127"/>
      <c r="E434" s="128"/>
      <c r="F434" s="128"/>
      <c r="G434" s="130"/>
      <c r="H434" s="87"/>
      <c r="I434" s="87"/>
      <c r="J434" s="87"/>
      <c r="K434" s="87"/>
      <c r="L434" s="87"/>
      <c r="M434" s="87"/>
    </row>
    <row r="435" spans="1:13" s="3" customFormat="1">
      <c r="A435" s="138"/>
      <c r="B435" s="138"/>
      <c r="C435" s="138"/>
      <c r="D435" s="138"/>
      <c r="E435" s="138"/>
      <c r="F435" s="138"/>
      <c r="G435" s="138"/>
      <c r="H435" s="138"/>
      <c r="I435" s="138"/>
      <c r="J435" s="138"/>
      <c r="K435" s="138"/>
      <c r="L435" s="138"/>
      <c r="M435" s="138"/>
    </row>
    <row r="436" spans="1:13" s="3" customFormat="1">
      <c r="A436" s="127"/>
      <c r="B436" s="137"/>
      <c r="C436" s="127"/>
      <c r="D436" s="127"/>
      <c r="E436" s="128"/>
      <c r="F436" s="128"/>
      <c r="G436" s="130"/>
      <c r="H436" s="127"/>
      <c r="I436" s="87"/>
      <c r="J436" s="127"/>
      <c r="K436" s="87"/>
      <c r="L436" s="127"/>
      <c r="M436" s="131"/>
    </row>
    <row r="437" spans="1:13" s="3" customFormat="1">
      <c r="A437" s="127"/>
      <c r="B437" s="127"/>
      <c r="C437" s="127"/>
      <c r="D437" s="127"/>
      <c r="E437" s="128"/>
      <c r="F437" s="128"/>
      <c r="G437" s="130"/>
      <c r="H437" s="87"/>
      <c r="I437" s="87"/>
      <c r="J437" s="87"/>
      <c r="K437" s="87"/>
      <c r="L437" s="87"/>
      <c r="M437" s="87"/>
    </row>
    <row r="438" spans="1:13" s="3" customFormat="1">
      <c r="A438" s="127"/>
      <c r="B438" s="137"/>
      <c r="C438" s="127"/>
      <c r="D438" s="127"/>
      <c r="E438" s="128"/>
      <c r="F438" s="128"/>
      <c r="G438" s="130"/>
      <c r="H438" s="127"/>
      <c r="I438" s="87"/>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87"/>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87"/>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27"/>
      <c r="B444" s="137"/>
      <c r="C444" s="127"/>
      <c r="D444" s="127"/>
      <c r="E444" s="128"/>
      <c r="F444" s="128"/>
      <c r="G444" s="130"/>
      <c r="H444" s="127"/>
      <c r="I444" s="87"/>
      <c r="J444" s="127"/>
      <c r="K444" s="87"/>
      <c r="L444" s="127"/>
      <c r="M444" s="131"/>
    </row>
    <row r="445" spans="1:13" s="3" customFormat="1">
      <c r="A445" s="127"/>
      <c r="B445" s="127"/>
      <c r="C445" s="127"/>
      <c r="D445" s="127"/>
      <c r="E445" s="128"/>
      <c r="F445" s="128"/>
      <c r="G445" s="130"/>
      <c r="H445" s="87"/>
      <c r="I445" s="87"/>
      <c r="J445" s="87"/>
      <c r="K445" s="87"/>
      <c r="L445" s="87"/>
      <c r="M445" s="87"/>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31"/>
      <c r="I448" s="130"/>
      <c r="J448" s="127"/>
      <c r="K448" s="87"/>
      <c r="L448" s="87"/>
      <c r="M448" s="134"/>
    </row>
    <row r="449" spans="1:13" s="3" customFormat="1">
      <c r="A449" s="127"/>
      <c r="B449" s="127"/>
      <c r="C449" s="127"/>
      <c r="D449" s="127"/>
      <c r="E449" s="128"/>
      <c r="F449" s="128"/>
      <c r="G449" s="130"/>
      <c r="H449" s="87"/>
      <c r="I449" s="87"/>
      <c r="J449" s="87"/>
      <c r="K449" s="87"/>
      <c r="L449" s="87"/>
      <c r="M449" s="87"/>
    </row>
    <row r="450" spans="1:13" s="3" customFormat="1">
      <c r="A450" s="127"/>
      <c r="B450" s="137"/>
      <c r="C450" s="135"/>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38"/>
      <c r="B452" s="138"/>
      <c r="C452" s="138"/>
      <c r="D452" s="138"/>
      <c r="E452" s="138"/>
      <c r="F452" s="138"/>
      <c r="G452" s="138"/>
      <c r="H452" s="138"/>
      <c r="I452" s="138"/>
      <c r="J452" s="138"/>
      <c r="K452" s="138"/>
      <c r="L452" s="138"/>
      <c r="M452" s="138"/>
    </row>
    <row r="453" spans="1:13" s="3" customFormat="1">
      <c r="A453" s="127"/>
      <c r="B453" s="137"/>
      <c r="C453" s="135"/>
      <c r="D453" s="127"/>
      <c r="E453" s="128"/>
      <c r="F453" s="128"/>
      <c r="G453" s="130"/>
      <c r="H453" s="127"/>
      <c r="I453" s="87"/>
      <c r="J453" s="127"/>
      <c r="K453" s="87"/>
      <c r="L453" s="127"/>
      <c r="M453" s="131"/>
    </row>
    <row r="454" spans="1:13" s="3" customFormat="1">
      <c r="A454" s="127"/>
      <c r="B454" s="127"/>
      <c r="C454" s="127"/>
      <c r="D454" s="127"/>
      <c r="E454" s="128"/>
      <c r="F454" s="128"/>
      <c r="G454" s="130"/>
      <c r="H454" s="87"/>
      <c r="I454" s="87"/>
      <c r="J454" s="87"/>
      <c r="K454" s="87"/>
      <c r="L454" s="87"/>
      <c r="M454" s="87"/>
    </row>
    <row r="455" spans="1:13" s="3" customFormat="1">
      <c r="A455" s="127"/>
      <c r="B455" s="137"/>
      <c r="C455" s="135"/>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27"/>
      <c r="C457" s="135"/>
      <c r="D457" s="127"/>
      <c r="E457" s="128"/>
      <c r="F457" s="128"/>
      <c r="G457" s="130"/>
      <c r="H457" s="127"/>
      <c r="I457" s="87"/>
      <c r="J457" s="127"/>
      <c r="K457" s="87"/>
      <c r="L457" s="127"/>
      <c r="M457" s="131"/>
    </row>
    <row r="458" spans="1:13" s="3" customFormat="1">
      <c r="A458" s="127"/>
      <c r="B458" s="127"/>
      <c r="C458" s="127"/>
      <c r="D458" s="127"/>
      <c r="E458" s="128"/>
      <c r="F458" s="128"/>
      <c r="G458" s="130"/>
      <c r="H458" s="87"/>
      <c r="I458" s="87"/>
      <c r="J458" s="87"/>
      <c r="K458" s="87"/>
      <c r="L458" s="87"/>
      <c r="M458" s="87"/>
    </row>
    <row r="459" spans="1:13" s="3" customFormat="1">
      <c r="A459" s="127"/>
      <c r="B459" s="137"/>
      <c r="C459" s="135"/>
      <c r="D459" s="127"/>
      <c r="E459" s="128"/>
      <c r="F459" s="128"/>
      <c r="G459" s="130"/>
      <c r="H459" s="127"/>
      <c r="I459" s="87"/>
      <c r="J459" s="127"/>
      <c r="K459" s="87"/>
      <c r="L459" s="127"/>
      <c r="M459" s="131"/>
    </row>
    <row r="460" spans="1:13" s="3" customFormat="1">
      <c r="A460" s="127"/>
      <c r="B460" s="127"/>
      <c r="C460" s="127"/>
      <c r="D460" s="127"/>
      <c r="E460" s="128"/>
      <c r="F460" s="128"/>
      <c r="G460" s="130"/>
      <c r="H460" s="87"/>
      <c r="I460" s="87"/>
      <c r="J460" s="87"/>
      <c r="K460" s="87"/>
      <c r="L460" s="87"/>
      <c r="M460" s="87"/>
    </row>
    <row r="461" spans="1:13" s="3" customFormat="1">
      <c r="A461" s="127"/>
      <c r="B461" s="127"/>
      <c r="C461" s="135"/>
      <c r="D461" s="127"/>
      <c r="E461" s="128"/>
      <c r="F461" s="128"/>
      <c r="G461" s="130"/>
      <c r="H461" s="127"/>
      <c r="I461" s="87"/>
      <c r="J461" s="127"/>
      <c r="K461" s="87"/>
      <c r="L461" s="127"/>
      <c r="M461" s="131"/>
    </row>
    <row r="462" spans="1:13" s="3" customFormat="1">
      <c r="A462" s="127"/>
      <c r="B462" s="127"/>
      <c r="C462" s="127"/>
      <c r="D462" s="127"/>
      <c r="E462" s="128"/>
      <c r="F462" s="128"/>
      <c r="G462" s="130"/>
      <c r="H462" s="87"/>
      <c r="I462" s="87"/>
      <c r="J462" s="87"/>
      <c r="K462" s="87"/>
      <c r="L462" s="87"/>
      <c r="M462" s="87"/>
    </row>
    <row r="463" spans="1:13" s="3" customFormat="1">
      <c r="A463" s="127"/>
      <c r="B463" s="12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2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27"/>
      <c r="C469" s="135"/>
      <c r="D469" s="127"/>
      <c r="E469" s="127"/>
      <c r="F469" s="127"/>
      <c r="G469" s="130"/>
      <c r="H469" s="127"/>
      <c r="I469" s="87"/>
      <c r="J469" s="87"/>
      <c r="K469" s="87"/>
      <c r="L469" s="87"/>
      <c r="M469" s="87"/>
    </row>
    <row r="470" spans="1:13" s="3" customFormat="1">
      <c r="A470" s="127"/>
      <c r="B470" s="127"/>
      <c r="C470" s="127"/>
      <c r="D470" s="127"/>
      <c r="E470" s="128"/>
      <c r="F470" s="128"/>
      <c r="G470" s="130"/>
      <c r="H470" s="127"/>
      <c r="I470" s="87"/>
      <c r="J470" s="87"/>
      <c r="K470" s="87"/>
      <c r="L470" s="87"/>
      <c r="M470" s="131"/>
    </row>
    <row r="471" spans="1:13">
      <c r="A471" s="127"/>
      <c r="B471" s="127"/>
      <c r="C471" s="127"/>
      <c r="D471" s="127"/>
      <c r="E471" s="128"/>
      <c r="F471" s="128"/>
      <c r="G471" s="130"/>
      <c r="H471" s="131"/>
      <c r="I471" s="130"/>
      <c r="J471" s="127"/>
      <c r="K471" s="130"/>
      <c r="L471" s="127"/>
      <c r="M471" s="130"/>
    </row>
    <row r="472" spans="1:13">
      <c r="A472" s="127"/>
      <c r="B472" s="127"/>
      <c r="C472" s="127"/>
      <c r="D472" s="127"/>
      <c r="E472" s="130"/>
      <c r="F472" s="128"/>
      <c r="G472" s="130"/>
      <c r="H472" s="131"/>
      <c r="I472" s="129"/>
      <c r="J472" s="127"/>
      <c r="K472" s="87"/>
      <c r="L472" s="87"/>
      <c r="M472" s="131"/>
    </row>
    <row r="473" spans="1:13">
      <c r="A473" s="127"/>
      <c r="B473" s="127"/>
      <c r="C473" s="127"/>
      <c r="D473" s="127"/>
      <c r="E473" s="128"/>
      <c r="F473" s="128"/>
      <c r="G473" s="130"/>
      <c r="H473" s="3"/>
      <c r="I473" s="129"/>
      <c r="J473" s="127"/>
      <c r="K473" s="87"/>
      <c r="L473" s="87"/>
      <c r="M473" s="131"/>
    </row>
    <row r="474" spans="1:13">
      <c r="A474" s="127"/>
      <c r="B474" s="127"/>
      <c r="C474" s="127"/>
      <c r="D474" s="127"/>
      <c r="E474" s="128"/>
      <c r="F474" s="128"/>
      <c r="G474" s="130"/>
      <c r="H474" s="131"/>
      <c r="I474" s="129"/>
      <c r="J474" s="127"/>
      <c r="K474" s="87"/>
      <c r="L474" s="87"/>
      <c r="M474" s="131"/>
    </row>
    <row r="475" spans="1:13">
      <c r="A475" s="127"/>
      <c r="B475" s="127"/>
      <c r="C475" s="127"/>
      <c r="D475" s="127"/>
      <c r="E475" s="128"/>
      <c r="F475" s="128"/>
      <c r="G475" s="130"/>
      <c r="H475" s="87"/>
      <c r="I475" s="87"/>
      <c r="J475" s="87"/>
      <c r="K475" s="87"/>
      <c r="L475" s="87"/>
      <c r="M475" s="87"/>
    </row>
    <row r="476" spans="1:13">
      <c r="A476" s="127"/>
      <c r="B476" s="127"/>
      <c r="C476" s="135"/>
      <c r="D476" s="127"/>
      <c r="E476" s="127"/>
      <c r="F476" s="127"/>
      <c r="G476" s="130"/>
      <c r="H476" s="127"/>
      <c r="I476" s="87"/>
      <c r="J476" s="87"/>
      <c r="K476" s="87"/>
      <c r="L476" s="87"/>
      <c r="M476" s="87"/>
    </row>
    <row r="477" spans="1:13">
      <c r="A477" s="127"/>
      <c r="B477" s="127"/>
      <c r="C477" s="127"/>
      <c r="D477" s="127"/>
      <c r="E477" s="128"/>
      <c r="F477" s="128"/>
      <c r="G477" s="130"/>
      <c r="H477" s="127"/>
      <c r="I477" s="87"/>
      <c r="J477" s="87"/>
      <c r="K477" s="87"/>
      <c r="L477" s="87"/>
      <c r="M477" s="131"/>
    </row>
    <row r="478" spans="1:13">
      <c r="A478" s="127"/>
      <c r="B478" s="127"/>
      <c r="C478" s="127"/>
      <c r="D478" s="127"/>
      <c r="E478" s="133"/>
      <c r="F478" s="128"/>
      <c r="G478" s="130"/>
      <c r="H478" s="131"/>
      <c r="I478" s="130"/>
      <c r="J478" s="127"/>
      <c r="K478" s="130"/>
      <c r="L478" s="127"/>
      <c r="M478" s="130"/>
    </row>
    <row r="479" spans="1:13">
      <c r="A479" s="127"/>
      <c r="B479" s="127"/>
      <c r="C479" s="127"/>
      <c r="D479" s="127"/>
      <c r="E479" s="130"/>
      <c r="F479" s="128"/>
      <c r="G479" s="130"/>
      <c r="H479" s="131"/>
      <c r="I479" s="129"/>
      <c r="J479" s="127"/>
      <c r="K479" s="87"/>
      <c r="L479" s="87"/>
      <c r="M479" s="131"/>
    </row>
    <row r="480" spans="1:13">
      <c r="A480" s="127"/>
      <c r="B480" s="127"/>
      <c r="C480" s="127"/>
      <c r="D480" s="127"/>
      <c r="E480" s="133"/>
      <c r="F480" s="128"/>
      <c r="G480" s="130"/>
      <c r="H480" s="131"/>
      <c r="I480" s="129"/>
      <c r="J480" s="127"/>
      <c r="K480" s="87"/>
      <c r="L480" s="87"/>
      <c r="M480" s="131"/>
    </row>
    <row r="481" spans="1:13">
      <c r="A481" s="127"/>
      <c r="B481" s="127"/>
      <c r="C481" s="127"/>
      <c r="D481" s="127"/>
      <c r="E481" s="128"/>
      <c r="F481" s="128"/>
      <c r="G481" s="130"/>
      <c r="H481" s="87"/>
      <c r="I481" s="87"/>
      <c r="J481" s="87"/>
      <c r="K481" s="87"/>
      <c r="L481" s="87"/>
      <c r="M481" s="87"/>
    </row>
    <row r="482" spans="1:13">
      <c r="A482" s="138"/>
      <c r="B482" s="138"/>
      <c r="C482" s="138"/>
      <c r="D482" s="138"/>
      <c r="E482" s="138"/>
      <c r="F482" s="138"/>
      <c r="G482" s="138"/>
      <c r="H482" s="138"/>
      <c r="I482" s="138"/>
      <c r="J482" s="138"/>
      <c r="K482" s="138"/>
      <c r="L482" s="138"/>
      <c r="M482" s="138"/>
    </row>
    <row r="483" spans="1:13">
      <c r="A483" s="127"/>
      <c r="B483" s="127"/>
      <c r="C483" s="135"/>
      <c r="D483" s="127"/>
      <c r="E483" s="127"/>
      <c r="F483" s="127"/>
      <c r="G483" s="130"/>
      <c r="H483" s="127"/>
      <c r="I483" s="87"/>
      <c r="J483" s="87"/>
      <c r="K483" s="87"/>
      <c r="L483" s="87"/>
      <c r="M483" s="87"/>
    </row>
    <row r="484" spans="1:13">
      <c r="A484" s="127"/>
      <c r="B484" s="127"/>
      <c r="C484" s="127"/>
      <c r="D484" s="127"/>
      <c r="E484" s="128"/>
      <c r="F484" s="128"/>
      <c r="G484" s="130"/>
      <c r="H484" s="127"/>
      <c r="I484" s="87"/>
      <c r="J484" s="87"/>
      <c r="K484" s="87"/>
      <c r="L484" s="87"/>
      <c r="M484" s="131"/>
    </row>
    <row r="485" spans="1:13">
      <c r="A485" s="127"/>
      <c r="B485" s="127"/>
      <c r="C485" s="127"/>
      <c r="D485" s="127"/>
      <c r="E485" s="133"/>
      <c r="F485" s="128"/>
      <c r="G485" s="130"/>
      <c r="H485" s="131"/>
      <c r="I485" s="130"/>
      <c r="J485" s="127"/>
      <c r="K485" s="130"/>
      <c r="L485" s="127"/>
      <c r="M485" s="130"/>
    </row>
    <row r="486" spans="1:13">
      <c r="A486" s="127"/>
      <c r="B486" s="127"/>
      <c r="C486" s="127"/>
      <c r="D486" s="127"/>
      <c r="E486" s="130"/>
      <c r="F486" s="128"/>
      <c r="G486" s="130"/>
      <c r="H486" s="131"/>
      <c r="I486" s="129"/>
      <c r="J486" s="127"/>
      <c r="K486" s="87"/>
      <c r="L486" s="87"/>
      <c r="M486" s="131"/>
    </row>
    <row r="487" spans="1:13">
      <c r="A487" s="127"/>
      <c r="B487" s="127"/>
      <c r="C487" s="127"/>
      <c r="D487" s="127"/>
      <c r="E487" s="133"/>
      <c r="F487" s="128"/>
      <c r="G487" s="130"/>
      <c r="H487" s="131"/>
      <c r="I487" s="129"/>
      <c r="J487" s="127"/>
      <c r="K487" s="87"/>
      <c r="L487" s="87"/>
      <c r="M487" s="131"/>
    </row>
    <row r="488" spans="1:13">
      <c r="A488" s="127"/>
      <c r="B488" s="127"/>
      <c r="C488" s="127"/>
      <c r="D488" s="127"/>
      <c r="E488" s="128"/>
      <c r="F488" s="128"/>
      <c r="G488" s="130"/>
      <c r="H488" s="87"/>
      <c r="I488" s="87"/>
      <c r="J488" s="87"/>
      <c r="K488" s="87"/>
      <c r="L488" s="87"/>
      <c r="M488" s="87"/>
    </row>
    <row r="489" spans="1:13">
      <c r="A489" s="127"/>
      <c r="B489" s="127"/>
      <c r="C489" s="135"/>
      <c r="D489" s="127"/>
      <c r="E489" s="127"/>
      <c r="F489" s="127"/>
      <c r="G489" s="130"/>
      <c r="H489" s="127"/>
      <c r="I489" s="87"/>
      <c r="J489" s="87"/>
      <c r="K489" s="87"/>
      <c r="L489" s="87"/>
      <c r="M489" s="87"/>
    </row>
    <row r="490" spans="1:13">
      <c r="A490" s="127"/>
      <c r="B490" s="127"/>
      <c r="C490" s="127"/>
      <c r="D490" s="127"/>
      <c r="E490" s="128"/>
      <c r="F490" s="128"/>
      <c r="G490" s="130"/>
      <c r="H490" s="127"/>
      <c r="I490" s="87"/>
      <c r="J490" s="87"/>
      <c r="K490" s="87"/>
      <c r="L490" s="87"/>
      <c r="M490" s="131"/>
    </row>
    <row r="491" spans="1:13">
      <c r="A491" s="127"/>
      <c r="B491" s="127"/>
      <c r="C491" s="127"/>
      <c r="D491" s="127"/>
      <c r="E491" s="133"/>
      <c r="F491" s="128"/>
      <c r="G491" s="130"/>
      <c r="H491" s="131"/>
      <c r="I491" s="130"/>
      <c r="J491" s="127"/>
      <c r="K491" s="130"/>
      <c r="L491" s="127"/>
      <c r="M491" s="130"/>
    </row>
    <row r="492" spans="1:13">
      <c r="A492" s="127"/>
      <c r="B492" s="127"/>
      <c r="C492" s="127"/>
      <c r="D492" s="127"/>
      <c r="E492" s="130"/>
      <c r="F492" s="128"/>
      <c r="G492" s="130"/>
      <c r="H492" s="131"/>
      <c r="I492" s="129"/>
      <c r="J492" s="127"/>
      <c r="K492" s="87"/>
      <c r="L492" s="87"/>
      <c r="M492" s="131"/>
    </row>
    <row r="493" spans="1:13">
      <c r="A493" s="127"/>
      <c r="B493" s="127"/>
      <c r="C493" s="127"/>
      <c r="D493" s="127"/>
      <c r="E493" s="133"/>
      <c r="F493" s="128"/>
      <c r="G493" s="130"/>
      <c r="H493" s="131"/>
      <c r="I493" s="129"/>
      <c r="J493" s="127"/>
      <c r="K493" s="87"/>
      <c r="L493" s="87"/>
      <c r="M493" s="131"/>
    </row>
    <row r="494" spans="1:13">
      <c r="A494" s="127"/>
      <c r="B494" s="127"/>
      <c r="C494" s="127"/>
      <c r="D494" s="127"/>
      <c r="E494" s="128"/>
      <c r="F494" s="128"/>
      <c r="G494" s="130"/>
      <c r="H494" s="87"/>
      <c r="I494" s="87"/>
      <c r="J494" s="87"/>
      <c r="K494" s="87"/>
      <c r="L494" s="87"/>
      <c r="M494" s="87"/>
    </row>
    <row r="495" spans="1:13">
      <c r="A495" s="127"/>
      <c r="B495" s="127"/>
      <c r="C495" s="135"/>
      <c r="D495" s="127"/>
      <c r="E495" s="127"/>
      <c r="F495" s="127"/>
      <c r="G495" s="130"/>
      <c r="H495" s="127"/>
      <c r="I495" s="87"/>
      <c r="J495" s="87"/>
      <c r="K495" s="87"/>
      <c r="L495" s="87"/>
      <c r="M495" s="87"/>
    </row>
    <row r="496" spans="1:13">
      <c r="A496" s="127"/>
      <c r="B496" s="127"/>
      <c r="C496" s="127"/>
      <c r="D496" s="127"/>
      <c r="E496" s="128"/>
      <c r="F496" s="128"/>
      <c r="G496" s="130"/>
      <c r="H496" s="127"/>
      <c r="I496" s="87"/>
      <c r="J496" s="87"/>
      <c r="K496" s="87"/>
      <c r="L496" s="87"/>
      <c r="M496" s="131"/>
    </row>
    <row r="497" spans="1:13">
      <c r="A497" s="127"/>
      <c r="B497" s="127"/>
      <c r="C497" s="127"/>
      <c r="D497" s="127"/>
      <c r="E497" s="133"/>
      <c r="F497" s="128"/>
      <c r="G497" s="130"/>
      <c r="H497" s="131"/>
      <c r="I497" s="130"/>
      <c r="J497" s="127"/>
      <c r="K497" s="130"/>
      <c r="L497" s="127"/>
      <c r="M497" s="130"/>
    </row>
    <row r="498" spans="1:13">
      <c r="A498" s="127"/>
      <c r="B498" s="127"/>
      <c r="C498" s="127"/>
      <c r="D498" s="127"/>
      <c r="E498" s="130"/>
      <c r="F498" s="128"/>
      <c r="G498" s="130"/>
      <c r="H498" s="131"/>
      <c r="I498" s="129"/>
      <c r="J498" s="127"/>
      <c r="K498" s="87"/>
      <c r="L498" s="87"/>
      <c r="M498" s="131"/>
    </row>
    <row r="499" spans="1:13">
      <c r="A499" s="127"/>
      <c r="B499" s="127"/>
      <c r="C499" s="127"/>
      <c r="D499" s="127"/>
      <c r="E499" s="133"/>
      <c r="F499" s="128"/>
      <c r="G499" s="130"/>
      <c r="H499" s="131"/>
      <c r="I499" s="129"/>
      <c r="J499" s="127"/>
      <c r="K499" s="87"/>
      <c r="L499" s="87"/>
      <c r="M499" s="131"/>
    </row>
    <row r="500" spans="1:13">
      <c r="A500" s="127"/>
      <c r="B500" s="127"/>
      <c r="C500" s="127"/>
      <c r="D500" s="127"/>
      <c r="E500" s="128"/>
      <c r="F500" s="128"/>
      <c r="G500" s="130"/>
      <c r="H500" s="87"/>
      <c r="I500" s="87"/>
      <c r="J500" s="87"/>
      <c r="K500" s="87"/>
      <c r="L500" s="87"/>
      <c r="M500" s="87"/>
    </row>
    <row r="501" spans="1:13">
      <c r="A501" s="127"/>
      <c r="B501" s="127"/>
      <c r="C501" s="135"/>
      <c r="D501" s="127"/>
      <c r="E501" s="127"/>
      <c r="F501" s="127"/>
      <c r="G501" s="130"/>
      <c r="H501" s="127"/>
      <c r="I501" s="87"/>
      <c r="J501" s="87"/>
      <c r="K501" s="87"/>
      <c r="L501" s="87"/>
      <c r="M501" s="87"/>
    </row>
    <row r="502" spans="1:13">
      <c r="A502" s="127"/>
      <c r="B502" s="127"/>
      <c r="C502" s="127"/>
      <c r="D502" s="127"/>
      <c r="E502" s="128"/>
      <c r="F502" s="128"/>
      <c r="G502" s="130"/>
      <c r="H502" s="127"/>
      <c r="I502" s="87"/>
      <c r="J502" s="87"/>
      <c r="K502" s="87"/>
      <c r="L502" s="87"/>
      <c r="M502" s="131"/>
    </row>
    <row r="503" spans="1:13">
      <c r="A503" s="127"/>
      <c r="B503" s="127"/>
      <c r="C503" s="127"/>
      <c r="D503" s="127"/>
      <c r="E503" s="133"/>
      <c r="F503" s="128"/>
      <c r="G503" s="130"/>
      <c r="H503" s="131"/>
      <c r="I503" s="130"/>
      <c r="J503" s="127"/>
      <c r="K503" s="130"/>
      <c r="L503" s="127"/>
      <c r="M503" s="130"/>
    </row>
    <row r="504" spans="1:13">
      <c r="A504" s="127"/>
      <c r="B504" s="127"/>
      <c r="C504" s="127"/>
      <c r="D504" s="127"/>
      <c r="E504" s="130"/>
      <c r="F504" s="128"/>
      <c r="G504" s="130"/>
      <c r="H504" s="131"/>
      <c r="I504" s="129"/>
      <c r="J504" s="127"/>
      <c r="K504" s="87"/>
      <c r="L504" s="87"/>
      <c r="M504" s="131"/>
    </row>
    <row r="505" spans="1:13">
      <c r="A505" s="127"/>
      <c r="B505" s="127"/>
      <c r="C505" s="127"/>
      <c r="D505" s="127"/>
      <c r="E505" s="133"/>
      <c r="F505" s="128"/>
      <c r="G505" s="130"/>
      <c r="H505" s="131"/>
      <c r="I505" s="129"/>
      <c r="J505" s="127"/>
      <c r="K505" s="87"/>
      <c r="L505" s="87"/>
      <c r="M505" s="131"/>
    </row>
    <row r="506" spans="1:13">
      <c r="A506" s="127"/>
      <c r="B506" s="127"/>
      <c r="C506" s="127"/>
      <c r="D506" s="127"/>
      <c r="E506" s="128"/>
      <c r="F506" s="128"/>
      <c r="G506" s="130"/>
      <c r="H506" s="87"/>
      <c r="I506" s="87"/>
      <c r="J506" s="87"/>
      <c r="K506" s="87"/>
      <c r="L506" s="87"/>
      <c r="M506" s="87"/>
    </row>
    <row r="507" spans="1:13">
      <c r="A507" s="127"/>
      <c r="B507" s="127"/>
      <c r="C507" s="135"/>
      <c r="D507" s="127"/>
      <c r="E507" s="127"/>
      <c r="F507" s="127"/>
      <c r="G507" s="130"/>
      <c r="H507" s="127"/>
      <c r="I507" s="87"/>
      <c r="J507" s="87"/>
      <c r="K507" s="87"/>
      <c r="L507" s="87"/>
      <c r="M507" s="87"/>
    </row>
    <row r="508" spans="1:13">
      <c r="A508" s="127"/>
      <c r="B508" s="127"/>
      <c r="C508" s="127"/>
      <c r="D508" s="127"/>
      <c r="E508" s="128"/>
      <c r="F508" s="128"/>
      <c r="G508" s="130"/>
      <c r="H508" s="127"/>
      <c r="I508" s="87"/>
      <c r="J508" s="87"/>
      <c r="K508" s="87"/>
      <c r="L508" s="87"/>
      <c r="M508" s="131"/>
    </row>
    <row r="509" spans="1:13">
      <c r="A509" s="127"/>
      <c r="B509" s="127"/>
      <c r="C509" s="127"/>
      <c r="D509" s="127"/>
      <c r="E509" s="133"/>
      <c r="F509" s="128"/>
      <c r="G509" s="130"/>
      <c r="H509" s="131"/>
      <c r="I509" s="130"/>
      <c r="J509" s="127"/>
      <c r="K509" s="130"/>
      <c r="L509" s="127"/>
      <c r="M509" s="130"/>
    </row>
    <row r="510" spans="1:13">
      <c r="A510" s="127"/>
      <c r="B510" s="127"/>
      <c r="C510" s="127"/>
      <c r="D510" s="127"/>
      <c r="E510" s="130"/>
      <c r="F510" s="128"/>
      <c r="G510" s="130"/>
      <c r="H510" s="131"/>
      <c r="I510" s="129"/>
      <c r="J510" s="127"/>
      <c r="K510" s="87"/>
      <c r="L510" s="87"/>
      <c r="M510" s="131"/>
    </row>
    <row r="511" spans="1:13">
      <c r="A511" s="127"/>
      <c r="B511" s="127"/>
      <c r="C511" s="127"/>
      <c r="D511" s="127"/>
      <c r="E511" s="133"/>
      <c r="F511" s="128"/>
      <c r="G511" s="130"/>
      <c r="H511" s="131"/>
      <c r="I511" s="129"/>
      <c r="J511" s="127"/>
      <c r="K511" s="87"/>
      <c r="L511" s="87"/>
      <c r="M511" s="131"/>
    </row>
    <row r="512" spans="1:13">
      <c r="A512" s="127"/>
      <c r="B512" s="127"/>
      <c r="C512" s="127"/>
      <c r="D512" s="127"/>
      <c r="E512" s="128"/>
      <c r="F512" s="128"/>
      <c r="G512" s="130"/>
      <c r="H512" s="87"/>
      <c r="I512" s="87"/>
      <c r="J512" s="87"/>
      <c r="K512" s="87"/>
      <c r="L512" s="87"/>
      <c r="M512" s="87"/>
    </row>
    <row r="513" spans="1:13">
      <c r="A513" s="127"/>
      <c r="B513" s="127"/>
      <c r="C513" s="127"/>
      <c r="D513" s="127"/>
      <c r="E513" s="127"/>
      <c r="F513" s="127"/>
      <c r="G513" s="130"/>
      <c r="H513" s="127"/>
      <c r="I513" s="87"/>
      <c r="J513" s="87"/>
      <c r="K513" s="87"/>
      <c r="L513" s="87"/>
      <c r="M513" s="87"/>
    </row>
    <row r="514" spans="1:13">
      <c r="A514" s="127"/>
      <c r="B514" s="127"/>
      <c r="C514" s="127"/>
      <c r="D514" s="127"/>
      <c r="E514" s="128"/>
      <c r="F514" s="128"/>
      <c r="G514" s="130"/>
      <c r="H514" s="127"/>
      <c r="I514" s="87"/>
      <c r="J514" s="87"/>
      <c r="K514" s="87"/>
      <c r="L514" s="87"/>
      <c r="M514" s="131"/>
    </row>
    <row r="515" spans="1:13">
      <c r="A515" s="127"/>
      <c r="B515" s="127"/>
      <c r="C515" s="127"/>
      <c r="D515" s="127"/>
      <c r="E515" s="133"/>
      <c r="F515" s="128"/>
      <c r="G515" s="130"/>
      <c r="H515" s="131"/>
      <c r="I515" s="130"/>
      <c r="J515" s="127"/>
      <c r="K515" s="130"/>
      <c r="L515" s="127"/>
      <c r="M515" s="130"/>
    </row>
    <row r="516" spans="1:13">
      <c r="A516" s="138"/>
      <c r="B516" s="138"/>
      <c r="C516" s="138"/>
      <c r="D516" s="138"/>
      <c r="E516" s="138"/>
      <c r="F516" s="138"/>
      <c r="G516" s="138"/>
      <c r="H516" s="138"/>
      <c r="I516" s="138"/>
      <c r="J516" s="138"/>
      <c r="K516" s="138"/>
      <c r="L516" s="138"/>
      <c r="M516" s="138"/>
    </row>
    <row r="517" spans="1:13">
      <c r="A517" s="127"/>
      <c r="B517" s="127"/>
      <c r="C517" s="127"/>
      <c r="D517" s="127"/>
      <c r="E517" s="130"/>
      <c r="F517" s="128"/>
      <c r="G517" s="130"/>
      <c r="H517" s="131"/>
      <c r="I517" s="129"/>
      <c r="J517" s="127"/>
      <c r="K517" s="87"/>
      <c r="L517" s="87"/>
      <c r="M517" s="131"/>
    </row>
    <row r="518" spans="1:13">
      <c r="A518" s="127"/>
      <c r="B518" s="127"/>
      <c r="C518" s="127"/>
      <c r="D518" s="127"/>
      <c r="E518" s="128"/>
      <c r="F518" s="128"/>
      <c r="G518" s="130"/>
      <c r="H518" s="131"/>
      <c r="I518" s="129"/>
      <c r="J518" s="127"/>
      <c r="K518" s="87"/>
      <c r="L518" s="87"/>
      <c r="M518" s="131"/>
    </row>
    <row r="519" spans="1:13">
      <c r="A519" s="127"/>
      <c r="B519" s="127"/>
      <c r="C519" s="127"/>
      <c r="D519" s="127"/>
      <c r="E519" s="133"/>
      <c r="F519" s="128"/>
      <c r="G519" s="130"/>
      <c r="H519" s="131"/>
      <c r="I519" s="129"/>
      <c r="J519" s="127"/>
      <c r="K519" s="87"/>
      <c r="L519" s="87"/>
      <c r="M519" s="131"/>
    </row>
    <row r="520" spans="1:13">
      <c r="A520" s="127"/>
      <c r="B520" s="127"/>
      <c r="C520" s="127"/>
      <c r="D520" s="127"/>
      <c r="E520" s="128"/>
      <c r="F520" s="128"/>
      <c r="G520" s="130"/>
      <c r="H520" s="87"/>
      <c r="I520" s="87"/>
      <c r="J520" s="87"/>
      <c r="K520" s="87"/>
      <c r="L520" s="87"/>
      <c r="M520" s="87"/>
    </row>
    <row r="521" spans="1:13">
      <c r="A521" s="127"/>
      <c r="B521" s="127"/>
      <c r="C521" s="135"/>
      <c r="D521" s="127"/>
      <c r="E521" s="127"/>
      <c r="F521" s="127"/>
      <c r="G521" s="130"/>
      <c r="H521" s="127"/>
      <c r="I521" s="87"/>
      <c r="J521" s="87"/>
      <c r="K521" s="87"/>
      <c r="L521" s="87"/>
      <c r="M521" s="87"/>
    </row>
    <row r="522" spans="1:13">
      <c r="A522" s="127"/>
      <c r="B522" s="127"/>
      <c r="C522" s="127"/>
      <c r="D522" s="127"/>
      <c r="E522" s="128"/>
      <c r="F522" s="128"/>
      <c r="G522" s="130"/>
      <c r="H522" s="127"/>
      <c r="I522" s="87"/>
      <c r="J522" s="87"/>
      <c r="K522" s="87"/>
      <c r="L522" s="87"/>
      <c r="M522" s="131"/>
    </row>
    <row r="523" spans="1:13">
      <c r="A523" s="127"/>
      <c r="B523" s="127"/>
      <c r="C523" s="127"/>
      <c r="D523" s="127"/>
      <c r="E523" s="133"/>
      <c r="F523" s="128"/>
      <c r="G523" s="130"/>
      <c r="H523" s="131"/>
      <c r="I523" s="130"/>
      <c r="J523" s="127"/>
      <c r="K523" s="130"/>
      <c r="L523" s="127"/>
      <c r="M523" s="130"/>
    </row>
    <row r="524" spans="1:13">
      <c r="A524" s="127"/>
      <c r="B524" s="127"/>
      <c r="C524" s="127"/>
      <c r="D524" s="127"/>
      <c r="E524" s="130"/>
      <c r="F524" s="128"/>
      <c r="G524" s="130"/>
      <c r="H524" s="131"/>
      <c r="I524" s="129"/>
      <c r="J524" s="127"/>
      <c r="K524" s="87"/>
      <c r="L524" s="87"/>
      <c r="M524" s="131"/>
    </row>
    <row r="525" spans="1:13">
      <c r="A525" s="127"/>
      <c r="B525" s="127"/>
      <c r="C525" s="127"/>
      <c r="D525" s="127"/>
      <c r="E525" s="133"/>
      <c r="F525" s="128"/>
      <c r="G525" s="130"/>
      <c r="H525" s="131"/>
      <c r="I525" s="129"/>
      <c r="J525" s="127"/>
      <c r="K525" s="87"/>
      <c r="L525" s="87"/>
      <c r="M525" s="131"/>
    </row>
    <row r="526" spans="1:13">
      <c r="A526" s="127"/>
      <c r="B526" s="127"/>
      <c r="C526" s="127"/>
      <c r="D526" s="127"/>
      <c r="E526" s="128"/>
      <c r="F526" s="128"/>
      <c r="G526" s="130"/>
      <c r="H526" s="87"/>
      <c r="I526" s="87"/>
      <c r="J526" s="87"/>
      <c r="K526" s="87"/>
      <c r="L526" s="87"/>
      <c r="M526" s="87"/>
    </row>
    <row r="527" spans="1:13">
      <c r="A527" s="127"/>
      <c r="B527" s="127"/>
      <c r="C527" s="127"/>
      <c r="D527" s="127"/>
      <c r="E527" s="128"/>
      <c r="F527" s="128"/>
      <c r="G527" s="130"/>
      <c r="H527" s="127"/>
      <c r="I527" s="87"/>
      <c r="J527" s="87"/>
      <c r="K527" s="87"/>
      <c r="L527" s="87"/>
      <c r="M527" s="87"/>
    </row>
    <row r="528" spans="1:13">
      <c r="A528" s="127"/>
      <c r="B528" s="127"/>
      <c r="C528" s="127"/>
      <c r="D528" s="127"/>
      <c r="E528" s="128"/>
      <c r="F528" s="128"/>
      <c r="G528" s="130"/>
      <c r="H528" s="127"/>
      <c r="I528" s="87"/>
      <c r="J528" s="87"/>
      <c r="K528" s="87"/>
      <c r="L528" s="87"/>
      <c r="M528" s="131"/>
    </row>
    <row r="529" spans="1:13">
      <c r="A529" s="127"/>
      <c r="B529" s="127"/>
      <c r="C529" s="127"/>
      <c r="D529" s="127"/>
      <c r="E529" s="128"/>
      <c r="F529" s="128"/>
      <c r="G529" s="130"/>
      <c r="H529" s="131"/>
      <c r="I529" s="129"/>
      <c r="J529" s="127"/>
      <c r="K529" s="87"/>
      <c r="L529" s="87"/>
      <c r="M529" s="131"/>
    </row>
    <row r="530" spans="1:13">
      <c r="A530" s="127"/>
      <c r="B530" s="127"/>
      <c r="C530" s="127"/>
      <c r="D530" s="127"/>
      <c r="E530" s="128"/>
      <c r="F530" s="128"/>
      <c r="G530" s="130"/>
      <c r="H530" s="131"/>
      <c r="I530" s="129"/>
      <c r="J530" s="127"/>
      <c r="K530" s="87"/>
      <c r="L530" s="87"/>
      <c r="M530" s="131"/>
    </row>
    <row r="531" spans="1:13">
      <c r="A531" s="127"/>
      <c r="B531" s="137"/>
      <c r="C531" s="127"/>
      <c r="D531" s="127"/>
      <c r="E531" s="128"/>
      <c r="F531" s="128"/>
      <c r="G531" s="130"/>
      <c r="H531" s="131"/>
      <c r="I531" s="129"/>
      <c r="J531" s="127"/>
      <c r="K531" s="87"/>
      <c r="L531" s="87"/>
      <c r="M531" s="131"/>
    </row>
    <row r="532" spans="1:13">
      <c r="A532" s="127"/>
      <c r="B532" s="127"/>
      <c r="C532" s="127"/>
      <c r="D532" s="127"/>
      <c r="E532" s="128"/>
      <c r="F532" s="128"/>
      <c r="G532" s="130"/>
      <c r="H532" s="87"/>
      <c r="I532" s="87"/>
      <c r="J532" s="87"/>
      <c r="K532" s="87"/>
      <c r="L532" s="87"/>
      <c r="M532" s="87"/>
    </row>
    <row r="533" spans="1:13">
      <c r="A533" s="127"/>
      <c r="B533" s="127"/>
      <c r="C533" s="127"/>
      <c r="D533" s="127"/>
      <c r="E533" s="128"/>
      <c r="F533" s="128"/>
      <c r="G533" s="130"/>
      <c r="H533" s="87"/>
      <c r="I533" s="87"/>
      <c r="J533" s="87"/>
      <c r="K533" s="87"/>
      <c r="L533" s="87"/>
      <c r="M533" s="87"/>
    </row>
    <row r="534" spans="1:13">
      <c r="A534" s="127"/>
      <c r="B534" s="137"/>
      <c r="C534" s="135"/>
      <c r="D534" s="127"/>
      <c r="E534" s="128"/>
      <c r="F534" s="128"/>
      <c r="G534" s="144"/>
      <c r="H534" s="127"/>
      <c r="I534" s="87"/>
      <c r="J534" s="127"/>
      <c r="K534" s="87"/>
      <c r="L534" s="127"/>
      <c r="M534" s="131"/>
    </row>
    <row r="535" spans="1:13">
      <c r="A535" s="127"/>
      <c r="B535" s="127"/>
      <c r="C535" s="127"/>
      <c r="D535" s="127"/>
      <c r="E535" s="128"/>
      <c r="F535" s="128"/>
      <c r="G535" s="130"/>
      <c r="H535" s="87"/>
      <c r="I535" s="87"/>
      <c r="J535" s="87"/>
      <c r="K535" s="87"/>
      <c r="L535" s="87"/>
      <c r="M535" s="87"/>
    </row>
    <row r="536" spans="1:13">
      <c r="A536" s="127"/>
      <c r="B536" s="127"/>
      <c r="C536" s="127"/>
      <c r="D536" s="127"/>
      <c r="E536" s="128"/>
      <c r="F536" s="128"/>
      <c r="G536" s="130"/>
      <c r="H536" s="139"/>
      <c r="I536" s="87"/>
      <c r="J536" s="139"/>
      <c r="K536" s="87"/>
      <c r="L536" s="139"/>
      <c r="M536" s="145"/>
    </row>
    <row r="537" spans="1:13">
      <c r="A537" s="138"/>
      <c r="B537" s="138"/>
      <c r="C537" s="138"/>
      <c r="D537" s="138"/>
      <c r="E537" s="138"/>
      <c r="F537" s="138"/>
      <c r="G537" s="138"/>
      <c r="H537" s="138"/>
      <c r="I537" s="138"/>
      <c r="J537" s="138"/>
      <c r="K537" s="138"/>
      <c r="L537" s="138"/>
      <c r="M537" s="138"/>
    </row>
    <row r="538" spans="1:13">
      <c r="A538" s="3"/>
      <c r="B538" s="3"/>
      <c r="C538" s="3"/>
      <c r="D538" s="3"/>
      <c r="E538" s="3"/>
      <c r="F538" s="3"/>
      <c r="G538" s="3"/>
      <c r="H538" s="3"/>
      <c r="I538" s="3"/>
      <c r="J538" s="3"/>
      <c r="K538" s="3"/>
      <c r="L538" s="3"/>
      <c r="M538" s="3"/>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sheetData>
  <mergeCells count="4">
    <mergeCell ref="A1:M1"/>
    <mergeCell ref="A49:C49"/>
    <mergeCell ref="A52:B52"/>
    <mergeCell ref="B53:K53"/>
  </mergeCells>
  <pageMargins left="0.5" right="0" top="1" bottom="0.74803149606299202" header="0.31496062992126" footer="0.31496062992126"/>
  <pageSetup paperSize="9" orientation="landscape" r:id="rId1"/>
  <headerFooter alignWithMargins="0">
    <oddFooter>&amp;C&amp;R&amp;P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0.28515625" style="4" customWidth="1"/>
    <col min="3" max="3" width="37.7109375" style="4" customWidth="1"/>
    <col min="4" max="4" width="8.5703125" style="4" customWidth="1"/>
    <col min="5" max="5" width="10.57031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c r="A3" s="197" t="s">
        <v>147</v>
      </c>
      <c r="B3" s="197"/>
      <c r="C3" s="197"/>
      <c r="D3" s="197"/>
      <c r="E3" s="197"/>
      <c r="F3" s="197"/>
      <c r="G3" s="197"/>
      <c r="H3" s="197"/>
      <c r="I3" s="197"/>
      <c r="J3" s="197"/>
      <c r="K3" s="197"/>
      <c r="L3" s="197"/>
      <c r="M3" s="197"/>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ht="16.5" customHeight="1">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0.84*10</f>
        <v>8.4</v>
      </c>
      <c r="G10" s="40"/>
      <c r="H10" s="41"/>
      <c r="I10" s="40"/>
      <c r="J10" s="41"/>
      <c r="K10" s="44"/>
      <c r="L10" s="41"/>
      <c r="M10" s="40"/>
    </row>
    <row r="11" spans="1:22" s="53" customFormat="1" ht="15.75">
      <c r="A11" s="46"/>
      <c r="B11" s="46"/>
      <c r="C11" s="46" t="s">
        <v>31</v>
      </c>
      <c r="D11" s="46" t="s">
        <v>32</v>
      </c>
      <c r="E11" s="47">
        <v>3.88</v>
      </c>
      <c r="F11" s="48">
        <f>F10*E11</f>
        <v>32.591999999999999</v>
      </c>
      <c r="G11" s="47"/>
      <c r="H11" s="48"/>
      <c r="I11" s="76"/>
      <c r="J11" s="75"/>
      <c r="K11" s="76"/>
      <c r="L11" s="75"/>
      <c r="M11" s="47"/>
    </row>
    <row r="12" spans="1:22" s="67" customFormat="1" ht="31.5">
      <c r="A12" s="38">
        <v>2</v>
      </c>
      <c r="B12" s="38" t="s">
        <v>34</v>
      </c>
      <c r="C12" s="40" t="s">
        <v>51</v>
      </c>
      <c r="D12" s="62" t="s">
        <v>30</v>
      </c>
      <c r="E12" s="63"/>
      <c r="F12" s="64">
        <f>0.7*0.1*10</f>
        <v>0.7</v>
      </c>
      <c r="G12" s="65"/>
      <c r="H12" s="66"/>
      <c r="I12" s="65"/>
      <c r="J12" s="66"/>
      <c r="K12" s="65"/>
      <c r="L12" s="66"/>
      <c r="M12" s="65"/>
    </row>
    <row r="13" spans="1:22" s="53" customFormat="1" ht="15.75">
      <c r="A13" s="54"/>
      <c r="B13" s="68"/>
      <c r="C13" s="54" t="s">
        <v>31</v>
      </c>
      <c r="D13" s="54" t="s">
        <v>32</v>
      </c>
      <c r="E13" s="56">
        <v>0.89</v>
      </c>
      <c r="F13" s="69">
        <f>F12*E13</f>
        <v>0.623</v>
      </c>
      <c r="G13" s="70"/>
      <c r="H13" s="57"/>
      <c r="I13" s="71"/>
      <c r="J13" s="72"/>
      <c r="K13" s="71"/>
      <c r="L13" s="72"/>
      <c r="M13" s="70"/>
    </row>
    <row r="14" spans="1:22" s="53" customFormat="1" ht="15.75">
      <c r="A14" s="54"/>
      <c r="B14" s="55"/>
      <c r="C14" s="54" t="s">
        <v>35</v>
      </c>
      <c r="D14" s="55" t="s">
        <v>0</v>
      </c>
      <c r="E14" s="56">
        <v>0.37</v>
      </c>
      <c r="F14" s="69">
        <f>F12*E14</f>
        <v>0.25900000000000001</v>
      </c>
      <c r="G14" s="73"/>
      <c r="H14" s="72"/>
      <c r="I14" s="71"/>
      <c r="J14" s="72"/>
      <c r="K14" s="70"/>
      <c r="L14" s="57"/>
      <c r="M14" s="70"/>
    </row>
    <row r="15" spans="1:22" s="53" customFormat="1" ht="27.75">
      <c r="A15" s="54"/>
      <c r="B15" s="185" t="s">
        <v>167</v>
      </c>
      <c r="C15" s="54" t="s">
        <v>63</v>
      </c>
      <c r="D15" s="55" t="s">
        <v>30</v>
      </c>
      <c r="E15" s="56">
        <v>1.1499999999999999</v>
      </c>
      <c r="F15" s="69">
        <f>F12*E15</f>
        <v>0.80499999999999994</v>
      </c>
      <c r="G15" s="73"/>
      <c r="H15" s="72"/>
      <c r="I15" s="71"/>
      <c r="J15" s="57"/>
      <c r="K15" s="71"/>
      <c r="L15" s="72"/>
      <c r="M15" s="70"/>
    </row>
    <row r="16" spans="1:22" s="53" customFormat="1" ht="15.75">
      <c r="A16" s="46"/>
      <c r="B16" s="50"/>
      <c r="C16" s="46" t="s">
        <v>36</v>
      </c>
      <c r="D16" s="50" t="s">
        <v>0</v>
      </c>
      <c r="E16" s="59">
        <v>0.02</v>
      </c>
      <c r="F16" s="60">
        <f>F12*E16</f>
        <v>1.3999999999999999E-2</v>
      </c>
      <c r="G16" s="51"/>
      <c r="H16" s="75"/>
      <c r="I16" s="47"/>
      <c r="J16" s="48"/>
      <c r="K16" s="76"/>
      <c r="L16" s="75"/>
      <c r="M16" s="47"/>
    </row>
    <row r="17" spans="1:13" s="62" customFormat="1" ht="47.25">
      <c r="A17" s="38">
        <v>3</v>
      </c>
      <c r="B17" s="38" t="s">
        <v>60</v>
      </c>
      <c r="C17" s="40" t="s">
        <v>61</v>
      </c>
      <c r="D17" s="62" t="s">
        <v>30</v>
      </c>
      <c r="E17" s="63"/>
      <c r="F17" s="64">
        <f>0.7*1.1*10</f>
        <v>7.7</v>
      </c>
      <c r="G17" s="65"/>
      <c r="H17" s="66"/>
      <c r="I17" s="65"/>
      <c r="J17" s="66"/>
      <c r="K17" s="65"/>
      <c r="L17" s="66"/>
      <c r="M17" s="65"/>
    </row>
    <row r="18" spans="1:13" s="55" customFormat="1" ht="15.75">
      <c r="A18" s="54"/>
      <c r="B18" s="54"/>
      <c r="C18" s="54" t="s">
        <v>31</v>
      </c>
      <c r="D18" s="54" t="s">
        <v>32</v>
      </c>
      <c r="E18" s="56">
        <v>6.66</v>
      </c>
      <c r="F18" s="69">
        <f>F17*E18</f>
        <v>51.282000000000004</v>
      </c>
      <c r="G18" s="70"/>
      <c r="H18" s="57"/>
      <c r="I18" s="71"/>
      <c r="J18" s="72"/>
      <c r="K18" s="71"/>
      <c r="L18" s="72"/>
      <c r="M18" s="70"/>
    </row>
    <row r="19" spans="1:13" s="55" customFormat="1" ht="15.75">
      <c r="A19" s="54"/>
      <c r="C19" s="54" t="s">
        <v>35</v>
      </c>
      <c r="D19" s="55" t="s">
        <v>0</v>
      </c>
      <c r="E19" s="56">
        <v>0.59</v>
      </c>
      <c r="F19" s="77">
        <f>F17*E19</f>
        <v>4.5430000000000001</v>
      </c>
      <c r="G19" s="73"/>
      <c r="H19" s="72"/>
      <c r="I19" s="71"/>
      <c r="J19" s="72"/>
      <c r="K19" s="70"/>
      <c r="L19" s="57"/>
      <c r="M19" s="70"/>
    </row>
    <row r="20" spans="1:13" s="55" customFormat="1" ht="15.75">
      <c r="A20" s="54"/>
      <c r="C20" s="54" t="s">
        <v>62</v>
      </c>
      <c r="D20" s="55" t="s">
        <v>30</v>
      </c>
      <c r="E20" s="56">
        <v>1.0149999999999999</v>
      </c>
      <c r="F20" s="69">
        <f>F17*E20</f>
        <v>7.8154999999999992</v>
      </c>
      <c r="G20" s="73"/>
      <c r="H20" s="72"/>
      <c r="I20" s="70"/>
      <c r="J20" s="57"/>
      <c r="K20" s="71"/>
      <c r="L20" s="72"/>
      <c r="M20" s="70"/>
    </row>
    <row r="21" spans="1:13" s="55" customFormat="1" ht="15.75">
      <c r="A21" s="54"/>
      <c r="C21" s="54" t="s">
        <v>37</v>
      </c>
      <c r="D21" s="55" t="s">
        <v>38</v>
      </c>
      <c r="E21" s="56">
        <v>1.6</v>
      </c>
      <c r="F21" s="69">
        <f>F17*E21</f>
        <v>12.32</v>
      </c>
      <c r="G21" s="73"/>
      <c r="H21" s="72"/>
      <c r="I21" s="70"/>
      <c r="J21" s="57"/>
      <c r="K21" s="71"/>
      <c r="L21" s="72"/>
      <c r="M21" s="70"/>
    </row>
    <row r="22" spans="1:13" s="55" customFormat="1" ht="15.75">
      <c r="A22" s="54"/>
      <c r="C22" s="54" t="s">
        <v>39</v>
      </c>
      <c r="D22" s="55" t="s">
        <v>30</v>
      </c>
      <c r="E22" s="78">
        <v>1.83E-2</v>
      </c>
      <c r="F22" s="69">
        <f>F17*E22</f>
        <v>0.14091000000000001</v>
      </c>
      <c r="G22" s="73"/>
      <c r="H22" s="72"/>
      <c r="I22" s="70"/>
      <c r="J22" s="57"/>
      <c r="K22" s="71"/>
      <c r="L22" s="72"/>
      <c r="M22" s="70"/>
    </row>
    <row r="23" spans="1:13" s="58" customFormat="1" ht="15.75">
      <c r="A23" s="54"/>
      <c r="B23" s="55"/>
      <c r="C23" s="54" t="s">
        <v>41</v>
      </c>
      <c r="D23" s="55" t="s">
        <v>43</v>
      </c>
      <c r="E23" s="79" t="s">
        <v>40</v>
      </c>
      <c r="F23" s="77">
        <f>0.95*F17</f>
        <v>7.3149999999999995</v>
      </c>
      <c r="G23" s="73"/>
      <c r="H23" s="72"/>
      <c r="I23" s="56"/>
      <c r="J23" s="57"/>
      <c r="K23" s="71"/>
      <c r="L23" s="72"/>
      <c r="M23" s="70"/>
    </row>
    <row r="24" spans="1:13" s="58" customFormat="1" ht="15.75">
      <c r="A24" s="46"/>
      <c r="B24" s="50"/>
      <c r="C24" s="46" t="s">
        <v>36</v>
      </c>
      <c r="D24" s="50" t="s">
        <v>0</v>
      </c>
      <c r="E24" s="59">
        <v>0.4</v>
      </c>
      <c r="F24" s="60">
        <f>F17*E24</f>
        <v>3.08</v>
      </c>
      <c r="G24" s="51"/>
      <c r="H24" s="75"/>
      <c r="I24" s="47"/>
      <c r="J24" s="48"/>
      <c r="K24" s="76"/>
      <c r="L24" s="75"/>
      <c r="M24" s="47"/>
    </row>
    <row r="25" spans="1:13" s="41" customFormat="1" ht="15.75">
      <c r="A25" s="40">
        <v>4</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f>3*F25</f>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102</v>
      </c>
      <c r="D32" s="62" t="s">
        <v>45</v>
      </c>
      <c r="E32" s="86" t="s">
        <v>40</v>
      </c>
      <c r="F32" s="80">
        <v>2</v>
      </c>
      <c r="G32" s="65"/>
      <c r="H32" s="81"/>
      <c r="I32" s="85"/>
      <c r="J32" s="83"/>
      <c r="K32" s="84"/>
      <c r="L32" s="81"/>
      <c r="M32" s="85"/>
    </row>
    <row r="33" spans="1:14" s="88" customFormat="1" ht="15.75">
      <c r="A33" s="91"/>
      <c r="B33" s="92"/>
      <c r="C33" s="91" t="s">
        <v>36</v>
      </c>
      <c r="D33" s="92" t="s">
        <v>0</v>
      </c>
      <c r="E33" s="93">
        <v>4.2</v>
      </c>
      <c r="F33" s="94">
        <f>F25*E33</f>
        <v>8.4</v>
      </c>
      <c r="G33" s="149"/>
      <c r="H33" s="150"/>
      <c r="I33" s="95"/>
      <c r="J33" s="96"/>
      <c r="K33" s="151"/>
      <c r="L33" s="150"/>
      <c r="M33" s="95"/>
    </row>
    <row r="34" spans="1:14" s="41" customFormat="1" ht="15.75">
      <c r="A34" s="40">
        <v>5</v>
      </c>
      <c r="B34" s="41" t="s">
        <v>52</v>
      </c>
      <c r="C34" s="40" t="s">
        <v>56</v>
      </c>
      <c r="D34" s="41" t="s">
        <v>45</v>
      </c>
      <c r="E34" s="61"/>
      <c r="F34" s="146">
        <v>2</v>
      </c>
      <c r="G34" s="42"/>
      <c r="H34" s="147"/>
      <c r="I34" s="42"/>
      <c r="K34" s="89"/>
      <c r="L34" s="90"/>
      <c r="M34" s="42"/>
    </row>
    <row r="35" spans="1:14" s="62" customFormat="1" ht="15.75">
      <c r="A35" s="38"/>
      <c r="B35" s="38"/>
      <c r="C35" s="38" t="s">
        <v>44</v>
      </c>
      <c r="D35" s="38" t="s">
        <v>32</v>
      </c>
      <c r="E35" s="85">
        <v>5.59</v>
      </c>
      <c r="F35" s="80">
        <f>F34*E35</f>
        <v>11.18</v>
      </c>
      <c r="G35" s="85"/>
      <c r="H35" s="83"/>
      <c r="I35" s="84"/>
      <c r="J35" s="81"/>
      <c r="K35" s="84"/>
      <c r="L35" s="81"/>
      <c r="M35" s="85"/>
    </row>
    <row r="36" spans="1:14" s="62" customFormat="1" ht="15.75">
      <c r="A36" s="38"/>
      <c r="B36" s="152" t="s">
        <v>67</v>
      </c>
      <c r="C36" s="38" t="s">
        <v>54</v>
      </c>
      <c r="D36" s="62" t="s">
        <v>53</v>
      </c>
      <c r="E36" s="63">
        <v>0.74399999999999999</v>
      </c>
      <c r="F36" s="80">
        <f>F34*E36</f>
        <v>1.488</v>
      </c>
      <c r="G36" s="65"/>
      <c r="H36" s="81"/>
      <c r="I36" s="85"/>
      <c r="J36" s="83"/>
      <c r="K36" s="84"/>
      <c r="L36" s="83"/>
      <c r="M36" s="85"/>
    </row>
    <row r="37" spans="1:14" s="88" customFormat="1" ht="31.5">
      <c r="A37" s="38"/>
      <c r="B37" s="62"/>
      <c r="C37" s="40" t="s">
        <v>168</v>
      </c>
      <c r="D37" s="62" t="s">
        <v>45</v>
      </c>
      <c r="E37" s="148" t="s">
        <v>40</v>
      </c>
      <c r="F37" s="80">
        <f>2*F34</f>
        <v>4</v>
      </c>
      <c r="G37" s="65"/>
      <c r="H37" s="81"/>
      <c r="I37" s="85"/>
      <c r="J37" s="83"/>
      <c r="K37" s="84"/>
      <c r="L37" s="81"/>
      <c r="M37" s="85"/>
    </row>
    <row r="38" spans="1:14" s="88" customFormat="1" ht="15.75">
      <c r="A38" s="38"/>
      <c r="B38" s="62"/>
      <c r="C38" s="40" t="s">
        <v>70</v>
      </c>
      <c r="D38" s="62" t="s">
        <v>45</v>
      </c>
      <c r="E38" s="148" t="s">
        <v>40</v>
      </c>
      <c r="F38" s="80">
        <f>F37</f>
        <v>4</v>
      </c>
      <c r="G38" s="65"/>
      <c r="H38" s="81"/>
      <c r="I38" s="85"/>
      <c r="J38" s="83"/>
      <c r="K38" s="84"/>
      <c r="L38" s="81"/>
      <c r="M38" s="85"/>
    </row>
    <row r="39" spans="1:14" s="88" customFormat="1" ht="15.75">
      <c r="A39" s="38"/>
      <c r="B39" s="62"/>
      <c r="C39" s="38" t="s">
        <v>55</v>
      </c>
      <c r="D39" s="62" t="s">
        <v>42</v>
      </c>
      <c r="E39" s="85">
        <v>1.58</v>
      </c>
      <c r="F39" s="80">
        <f>F34*E39</f>
        <v>3.16</v>
      </c>
      <c r="G39" s="65"/>
      <c r="H39" s="81"/>
      <c r="I39" s="85"/>
      <c r="J39" s="83"/>
      <c r="K39" s="84"/>
      <c r="L39" s="81"/>
      <c r="M39" s="85"/>
    </row>
    <row r="40" spans="1:14" s="88" customFormat="1" ht="15.75">
      <c r="A40" s="38"/>
      <c r="B40" s="62"/>
      <c r="C40" s="38" t="s">
        <v>169</v>
      </c>
      <c r="D40" s="62" t="s">
        <v>45</v>
      </c>
      <c r="E40" s="86" t="s">
        <v>40</v>
      </c>
      <c r="F40" s="80">
        <f>4*F34</f>
        <v>8</v>
      </c>
      <c r="G40" s="65"/>
      <c r="H40" s="81"/>
      <c r="I40" s="85"/>
      <c r="J40" s="83"/>
      <c r="K40" s="84"/>
      <c r="L40" s="81"/>
      <c r="M40" s="85"/>
    </row>
    <row r="41" spans="1:14" s="88" customFormat="1" ht="67.5">
      <c r="A41" s="38"/>
      <c r="B41" s="62"/>
      <c r="C41" s="161" t="s">
        <v>75</v>
      </c>
      <c r="D41" s="62" t="s">
        <v>45</v>
      </c>
      <c r="E41" s="86" t="s">
        <v>40</v>
      </c>
      <c r="F41" s="80">
        <v>1</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F34*E43</f>
        <v>3.82</v>
      </c>
      <c r="G43" s="149"/>
      <c r="H43" s="150"/>
      <c r="I43" s="95"/>
      <c r="J43" s="96"/>
      <c r="K43" s="151"/>
      <c r="L43" s="150"/>
      <c r="M43" s="95"/>
    </row>
    <row r="44" spans="1:14" s="53" customFormat="1" ht="15.75">
      <c r="A44" s="54">
        <v>6</v>
      </c>
      <c r="B44" s="55" t="s">
        <v>33</v>
      </c>
      <c r="C44" s="54" t="s">
        <v>50</v>
      </c>
      <c r="D44" s="55" t="s">
        <v>30</v>
      </c>
      <c r="E44" s="56"/>
      <c r="F44" s="57">
        <f>F10</f>
        <v>8.4</v>
      </c>
      <c r="G44" s="54"/>
      <c r="H44" s="58"/>
      <c r="I44" s="54"/>
      <c r="J44" s="58"/>
      <c r="K44" s="54"/>
      <c r="L44" s="58"/>
      <c r="M44" s="54"/>
    </row>
    <row r="45" spans="1:14" s="53" customFormat="1" ht="15.75">
      <c r="A45" s="46"/>
      <c r="B45" s="46"/>
      <c r="C45" s="46" t="s">
        <v>31</v>
      </c>
      <c r="D45" s="46" t="s">
        <v>32</v>
      </c>
      <c r="E45" s="59">
        <v>1.21</v>
      </c>
      <c r="F45" s="60">
        <f>F44*E45</f>
        <v>10.164</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5">
    <mergeCell ref="A1:M1"/>
    <mergeCell ref="A59:C59"/>
    <mergeCell ref="A62:B62"/>
    <mergeCell ref="B63:K63"/>
    <mergeCell ref="A3:M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21">
      <c r="C2" s="5"/>
      <c r="I2" s="3"/>
      <c r="J2" s="3"/>
      <c r="K2" s="3"/>
      <c r="L2" s="3"/>
      <c r="M2" s="3"/>
      <c r="N2" s="3"/>
      <c r="O2" s="3"/>
      <c r="P2" s="3"/>
      <c r="Q2" s="3"/>
      <c r="R2" s="3"/>
      <c r="S2" s="3"/>
      <c r="T2" s="3"/>
      <c r="U2" s="3"/>
      <c r="V2" s="3"/>
    </row>
    <row r="3" spans="1:22">
      <c r="A3" s="197" t="s">
        <v>135</v>
      </c>
      <c r="B3" s="197"/>
      <c r="C3" s="197"/>
      <c r="D3" s="197"/>
      <c r="E3" s="197"/>
      <c r="F3" s="197"/>
      <c r="G3" s="197"/>
      <c r="H3" s="197"/>
      <c r="I3" s="197"/>
      <c r="J3" s="197"/>
      <c r="K3" s="197"/>
      <c r="L3" s="197"/>
      <c r="M3" s="197"/>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0.84*15</f>
        <v>12.6</v>
      </c>
      <c r="G10" s="40"/>
      <c r="H10" s="41"/>
      <c r="I10" s="40"/>
      <c r="J10" s="41"/>
      <c r="K10" s="44"/>
      <c r="L10" s="41"/>
      <c r="M10" s="40"/>
    </row>
    <row r="11" spans="1:22" s="53" customFormat="1" ht="15.75">
      <c r="A11" s="46"/>
      <c r="B11" s="46"/>
      <c r="C11" s="46" t="s">
        <v>31</v>
      </c>
      <c r="D11" s="46" t="s">
        <v>32</v>
      </c>
      <c r="E11" s="47">
        <v>3.88</v>
      </c>
      <c r="F11" s="48">
        <f>F10*E11</f>
        <v>48.887999999999998</v>
      </c>
      <c r="G11" s="47"/>
      <c r="H11" s="48"/>
      <c r="I11" s="76"/>
      <c r="J11" s="75"/>
      <c r="K11" s="76"/>
      <c r="L11" s="75"/>
      <c r="M11" s="47"/>
    </row>
    <row r="12" spans="1:22" s="67" customFormat="1" ht="31.5">
      <c r="A12" s="38">
        <v>2</v>
      </c>
      <c r="B12" s="38" t="s">
        <v>34</v>
      </c>
      <c r="C12" s="40" t="s">
        <v>51</v>
      </c>
      <c r="D12" s="62" t="s">
        <v>30</v>
      </c>
      <c r="E12" s="63"/>
      <c r="F12" s="64">
        <f>0.7*0.1*15</f>
        <v>1.0499999999999998</v>
      </c>
      <c r="G12" s="65"/>
      <c r="H12" s="66"/>
      <c r="I12" s="65"/>
      <c r="J12" s="66"/>
      <c r="K12" s="65"/>
      <c r="L12" s="66"/>
      <c r="M12" s="65"/>
    </row>
    <row r="13" spans="1:22" s="53" customFormat="1" ht="15.75">
      <c r="A13" s="54"/>
      <c r="B13" s="68"/>
      <c r="C13" s="54" t="s">
        <v>31</v>
      </c>
      <c r="D13" s="54" t="s">
        <v>32</v>
      </c>
      <c r="E13" s="56">
        <v>0.89</v>
      </c>
      <c r="F13" s="69">
        <f>F12*E13</f>
        <v>0.93449999999999989</v>
      </c>
      <c r="G13" s="70"/>
      <c r="H13" s="57"/>
      <c r="I13" s="71"/>
      <c r="J13" s="72"/>
      <c r="K13" s="71"/>
      <c r="L13" s="72"/>
      <c r="M13" s="70"/>
    </row>
    <row r="14" spans="1:22" s="53" customFormat="1" ht="15.75">
      <c r="A14" s="54"/>
      <c r="B14" s="55"/>
      <c r="C14" s="54" t="s">
        <v>35</v>
      </c>
      <c r="D14" s="55" t="s">
        <v>0</v>
      </c>
      <c r="E14" s="56">
        <v>0.37</v>
      </c>
      <c r="F14" s="69">
        <f>F12*E14</f>
        <v>0.38849999999999996</v>
      </c>
      <c r="G14" s="73"/>
      <c r="H14" s="72"/>
      <c r="I14" s="71"/>
      <c r="J14" s="72"/>
      <c r="K14" s="70"/>
      <c r="L14" s="57"/>
      <c r="M14" s="70"/>
    </row>
    <row r="15" spans="1:22" s="53" customFormat="1" ht="27.75">
      <c r="A15" s="54"/>
      <c r="B15" s="185" t="s">
        <v>167</v>
      </c>
      <c r="C15" s="54" t="s">
        <v>63</v>
      </c>
      <c r="D15" s="55" t="s">
        <v>30</v>
      </c>
      <c r="E15" s="56">
        <v>1.1499999999999999</v>
      </c>
      <c r="F15" s="69">
        <f>F12*E15</f>
        <v>1.2074999999999998</v>
      </c>
      <c r="G15" s="73"/>
      <c r="H15" s="72"/>
      <c r="I15" s="71"/>
      <c r="J15" s="57"/>
      <c r="K15" s="71"/>
      <c r="L15" s="72"/>
      <c r="M15" s="70"/>
    </row>
    <row r="16" spans="1:22" s="53" customFormat="1" ht="15.75">
      <c r="A16" s="46"/>
      <c r="B16" s="50"/>
      <c r="C16" s="46" t="s">
        <v>36</v>
      </c>
      <c r="D16" s="50" t="s">
        <v>0</v>
      </c>
      <c r="E16" s="59">
        <v>0.02</v>
      </c>
      <c r="F16" s="60">
        <f>F12*E16</f>
        <v>2.0999999999999998E-2</v>
      </c>
      <c r="G16" s="51"/>
      <c r="H16" s="75"/>
      <c r="I16" s="47"/>
      <c r="J16" s="48"/>
      <c r="K16" s="76"/>
      <c r="L16" s="75"/>
      <c r="M16" s="47"/>
    </row>
    <row r="17" spans="1:13" s="62" customFormat="1" ht="47.25">
      <c r="A17" s="38">
        <v>3</v>
      </c>
      <c r="B17" s="38" t="s">
        <v>60</v>
      </c>
      <c r="C17" s="40" t="s">
        <v>61</v>
      </c>
      <c r="D17" s="62" t="s">
        <v>30</v>
      </c>
      <c r="E17" s="63"/>
      <c r="F17" s="64">
        <f>0.7*1.1*15</f>
        <v>11.55</v>
      </c>
      <c r="G17" s="65"/>
      <c r="H17" s="66"/>
      <c r="I17" s="65"/>
      <c r="J17" s="66"/>
      <c r="K17" s="65"/>
      <c r="L17" s="66"/>
      <c r="M17" s="65"/>
    </row>
    <row r="18" spans="1:13" s="55" customFormat="1" ht="15.75">
      <c r="A18" s="54"/>
      <c r="B18" s="54"/>
      <c r="C18" s="54" t="s">
        <v>31</v>
      </c>
      <c r="D18" s="54" t="s">
        <v>32</v>
      </c>
      <c r="E18" s="56">
        <v>6.66</v>
      </c>
      <c r="F18" s="69">
        <f>F17*E18</f>
        <v>76.923000000000002</v>
      </c>
      <c r="G18" s="70"/>
      <c r="H18" s="57"/>
      <c r="I18" s="71"/>
      <c r="J18" s="72"/>
      <c r="K18" s="71"/>
      <c r="L18" s="72"/>
      <c r="M18" s="70"/>
    </row>
    <row r="19" spans="1:13" s="55" customFormat="1" ht="15.75">
      <c r="A19" s="54"/>
      <c r="C19" s="54" t="s">
        <v>35</v>
      </c>
      <c r="D19" s="55" t="s">
        <v>0</v>
      </c>
      <c r="E19" s="56">
        <v>0.59</v>
      </c>
      <c r="F19" s="77">
        <f>F17*E19</f>
        <v>6.8144999999999998</v>
      </c>
      <c r="G19" s="73"/>
      <c r="H19" s="72"/>
      <c r="I19" s="71"/>
      <c r="J19" s="72"/>
      <c r="K19" s="70"/>
      <c r="L19" s="57"/>
      <c r="M19" s="70"/>
    </row>
    <row r="20" spans="1:13" s="55" customFormat="1" ht="15.75">
      <c r="A20" s="54"/>
      <c r="C20" s="54" t="s">
        <v>62</v>
      </c>
      <c r="D20" s="55" t="s">
        <v>30</v>
      </c>
      <c r="E20" s="56">
        <v>1.0149999999999999</v>
      </c>
      <c r="F20" s="69">
        <f>F17*E20</f>
        <v>11.72325</v>
      </c>
      <c r="G20" s="73"/>
      <c r="H20" s="72"/>
      <c r="I20" s="70"/>
      <c r="J20" s="57"/>
      <c r="K20" s="71"/>
      <c r="L20" s="72"/>
      <c r="M20" s="70"/>
    </row>
    <row r="21" spans="1:13" s="55" customFormat="1" ht="15.75">
      <c r="A21" s="54"/>
      <c r="C21" s="54" t="s">
        <v>37</v>
      </c>
      <c r="D21" s="55" t="s">
        <v>38</v>
      </c>
      <c r="E21" s="56">
        <v>1.6</v>
      </c>
      <c r="F21" s="69">
        <f>F17*E21</f>
        <v>18.48</v>
      </c>
      <c r="G21" s="73"/>
      <c r="H21" s="72"/>
      <c r="I21" s="70"/>
      <c r="J21" s="57"/>
      <c r="K21" s="71"/>
      <c r="L21" s="72"/>
      <c r="M21" s="70"/>
    </row>
    <row r="22" spans="1:13" s="55" customFormat="1" ht="15.75">
      <c r="A22" s="54"/>
      <c r="C22" s="54" t="s">
        <v>39</v>
      </c>
      <c r="D22" s="55" t="s">
        <v>30</v>
      </c>
      <c r="E22" s="78">
        <v>1.83E-2</v>
      </c>
      <c r="F22" s="69">
        <f>F17*E22</f>
        <v>0.21136500000000003</v>
      </c>
      <c r="G22" s="73"/>
      <c r="H22" s="72"/>
      <c r="I22" s="70"/>
      <c r="J22" s="57"/>
      <c r="K22" s="71"/>
      <c r="L22" s="72"/>
      <c r="M22" s="70"/>
    </row>
    <row r="23" spans="1:13" s="58" customFormat="1" ht="15.75">
      <c r="A23" s="54"/>
      <c r="B23" s="55"/>
      <c r="C23" s="54" t="s">
        <v>41</v>
      </c>
      <c r="D23" s="55" t="s">
        <v>43</v>
      </c>
      <c r="E23" s="79" t="s">
        <v>40</v>
      </c>
      <c r="F23" s="77">
        <f>0.95*F17</f>
        <v>10.9725</v>
      </c>
      <c r="G23" s="73"/>
      <c r="H23" s="72"/>
      <c r="I23" s="56"/>
      <c r="J23" s="57"/>
      <c r="K23" s="71"/>
      <c r="L23" s="72"/>
      <c r="M23" s="70"/>
    </row>
    <row r="24" spans="1:13" s="58" customFormat="1" ht="15.75">
      <c r="A24" s="46"/>
      <c r="B24" s="50"/>
      <c r="C24" s="46" t="s">
        <v>36</v>
      </c>
      <c r="D24" s="50" t="s">
        <v>0</v>
      </c>
      <c r="E24" s="59">
        <v>0.4</v>
      </c>
      <c r="F24" s="60">
        <f>F17*E24</f>
        <v>4.62</v>
      </c>
      <c r="G24" s="51"/>
      <c r="H24" s="75"/>
      <c r="I24" s="47"/>
      <c r="J24" s="48"/>
      <c r="K24" s="76"/>
      <c r="L24" s="75"/>
      <c r="M24" s="47"/>
    </row>
    <row r="25" spans="1:13" s="41" customFormat="1" ht="15.75">
      <c r="A25" s="40">
        <v>4</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4"/>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108</v>
      </c>
      <c r="D32" s="62" t="s">
        <v>45</v>
      </c>
      <c r="E32" s="86" t="s">
        <v>40</v>
      </c>
      <c r="F32" s="80">
        <v>2</v>
      </c>
      <c r="G32" s="65"/>
      <c r="H32" s="81"/>
      <c r="I32" s="85"/>
      <c r="J32" s="83"/>
      <c r="K32" s="84"/>
      <c r="L32" s="81"/>
      <c r="M32" s="85"/>
    </row>
    <row r="33" spans="1:14" s="88" customFormat="1" ht="70.5" customHeight="1">
      <c r="A33" s="38"/>
      <c r="B33" s="62"/>
      <c r="C33" s="161" t="s">
        <v>114</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5</v>
      </c>
      <c r="B35" s="41" t="s">
        <v>52</v>
      </c>
      <c r="C35" s="40" t="s">
        <v>56</v>
      </c>
      <c r="D35" s="41" t="s">
        <v>45</v>
      </c>
      <c r="E35" s="61"/>
      <c r="F35" s="146">
        <v>3</v>
      </c>
      <c r="G35" s="42"/>
      <c r="H35" s="147"/>
      <c r="I35" s="42"/>
      <c r="K35" s="89"/>
      <c r="L35" s="90"/>
      <c r="M35" s="42"/>
    </row>
    <row r="36" spans="1:14" s="62" customFormat="1" ht="15.75">
      <c r="A36" s="38"/>
      <c r="B36" s="38"/>
      <c r="C36" s="38" t="s">
        <v>44</v>
      </c>
      <c r="D36" s="38" t="s">
        <v>32</v>
      </c>
      <c r="E36" s="85">
        <v>5.59</v>
      </c>
      <c r="F36" s="80">
        <f>F35*E36</f>
        <v>16.77</v>
      </c>
      <c r="G36" s="85"/>
      <c r="H36" s="83"/>
      <c r="I36" s="84"/>
      <c r="J36" s="81"/>
      <c r="K36" s="84"/>
      <c r="L36" s="81"/>
      <c r="M36" s="85"/>
    </row>
    <row r="37" spans="1:14" s="62" customFormat="1" ht="15.75">
      <c r="A37" s="38"/>
      <c r="B37" s="152" t="s">
        <v>67</v>
      </c>
      <c r="C37" s="38" t="s">
        <v>54</v>
      </c>
      <c r="D37" s="62" t="s">
        <v>53</v>
      </c>
      <c r="E37" s="63">
        <v>0.74399999999999999</v>
      </c>
      <c r="F37" s="80">
        <f>F35*E37</f>
        <v>2.2320000000000002</v>
      </c>
      <c r="G37" s="65"/>
      <c r="H37" s="81"/>
      <c r="I37" s="85"/>
      <c r="J37" s="83"/>
      <c r="K37" s="84"/>
      <c r="L37" s="83"/>
      <c r="M37" s="85"/>
    </row>
    <row r="38" spans="1:14" s="88" customFormat="1" ht="31.5">
      <c r="A38" s="38"/>
      <c r="B38" s="62"/>
      <c r="C38" s="40" t="s">
        <v>168</v>
      </c>
      <c r="D38" s="62" t="s">
        <v>45</v>
      </c>
      <c r="E38" s="148" t="s">
        <v>40</v>
      </c>
      <c r="F38" s="80">
        <f>2*F35</f>
        <v>6</v>
      </c>
      <c r="G38" s="65"/>
      <c r="H38" s="81"/>
      <c r="I38" s="85"/>
      <c r="J38" s="83"/>
      <c r="K38" s="84"/>
      <c r="L38" s="81"/>
      <c r="M38" s="85"/>
    </row>
    <row r="39" spans="1:14" s="88" customFormat="1" ht="15.75">
      <c r="A39" s="38"/>
      <c r="B39" s="62"/>
      <c r="C39" s="40" t="s">
        <v>70</v>
      </c>
      <c r="D39" s="62" t="s">
        <v>45</v>
      </c>
      <c r="E39" s="148" t="s">
        <v>40</v>
      </c>
      <c r="F39" s="80">
        <f>F38</f>
        <v>6</v>
      </c>
      <c r="G39" s="65"/>
      <c r="H39" s="81"/>
      <c r="I39" s="85"/>
      <c r="J39" s="83"/>
      <c r="K39" s="84"/>
      <c r="L39" s="81"/>
      <c r="M39" s="85"/>
    </row>
    <row r="40" spans="1:14" s="88" customFormat="1" ht="15.75">
      <c r="A40" s="38"/>
      <c r="B40" s="62"/>
      <c r="C40" s="38" t="s">
        <v>55</v>
      </c>
      <c r="D40" s="62" t="s">
        <v>42</v>
      </c>
      <c r="E40" s="85">
        <v>1.58</v>
      </c>
      <c r="F40" s="80">
        <f>F35*E40</f>
        <v>4.74</v>
      </c>
      <c r="G40" s="65"/>
      <c r="H40" s="81"/>
      <c r="I40" s="85"/>
      <c r="J40" s="83"/>
      <c r="K40" s="84"/>
      <c r="L40" s="81"/>
      <c r="M40" s="85"/>
    </row>
    <row r="41" spans="1:14" s="88" customFormat="1" ht="15.75">
      <c r="A41" s="38"/>
      <c r="B41" s="62"/>
      <c r="C41" s="38" t="s">
        <v>169</v>
      </c>
      <c r="D41" s="62" t="s">
        <v>45</v>
      </c>
      <c r="E41" s="86" t="s">
        <v>40</v>
      </c>
      <c r="F41" s="80">
        <f>4*F35</f>
        <v>12</v>
      </c>
      <c r="G41" s="65"/>
      <c r="H41" s="81"/>
      <c r="I41" s="85"/>
      <c r="J41" s="83"/>
      <c r="K41" s="84"/>
      <c r="L41" s="81"/>
      <c r="M41" s="85"/>
    </row>
    <row r="42" spans="1:14" s="88" customFormat="1" ht="67.5">
      <c r="A42" s="38"/>
      <c r="B42" s="62"/>
      <c r="C42" s="161" t="s">
        <v>97</v>
      </c>
      <c r="D42" s="62" t="s">
        <v>45</v>
      </c>
      <c r="E42" s="86" t="s">
        <v>40</v>
      </c>
      <c r="F42" s="80">
        <v>3</v>
      </c>
      <c r="G42" s="65"/>
      <c r="H42" s="81"/>
      <c r="I42" s="85"/>
      <c r="J42" s="83"/>
      <c r="K42" s="84"/>
      <c r="L42" s="81"/>
      <c r="M42" s="85"/>
    </row>
    <row r="43" spans="1:14" s="88" customFormat="1" ht="15.75">
      <c r="A43" s="91"/>
      <c r="B43" s="92"/>
      <c r="C43" s="91" t="s">
        <v>36</v>
      </c>
      <c r="D43" s="92" t="s">
        <v>0</v>
      </c>
      <c r="E43" s="93">
        <v>1.91</v>
      </c>
      <c r="F43" s="94">
        <f>F35*E43</f>
        <v>5.7299999999999995</v>
      </c>
      <c r="G43" s="149"/>
      <c r="H43" s="150"/>
      <c r="I43" s="95"/>
      <c r="J43" s="96"/>
      <c r="K43" s="151"/>
      <c r="L43" s="150"/>
      <c r="M43" s="95"/>
    </row>
    <row r="44" spans="1:14" s="53" customFormat="1" ht="15.75">
      <c r="A44" s="54">
        <v>6</v>
      </c>
      <c r="B44" s="55" t="s">
        <v>33</v>
      </c>
      <c r="C44" s="54" t="s">
        <v>50</v>
      </c>
      <c r="D44" s="55" t="s">
        <v>30</v>
      </c>
      <c r="E44" s="56"/>
      <c r="F44" s="57">
        <f>F10</f>
        <v>12.6</v>
      </c>
      <c r="G44" s="54"/>
      <c r="H44" s="58"/>
      <c r="I44" s="54"/>
      <c r="J44" s="58"/>
      <c r="K44" s="54"/>
      <c r="L44" s="58"/>
      <c r="M44" s="54"/>
    </row>
    <row r="45" spans="1:14" s="53" customFormat="1" ht="15.75">
      <c r="A45" s="46"/>
      <c r="B45" s="46"/>
      <c r="C45" s="46" t="s">
        <v>31</v>
      </c>
      <c r="D45" s="46" t="s">
        <v>32</v>
      </c>
      <c r="E45" s="59">
        <v>1.21</v>
      </c>
      <c r="F45" s="60">
        <f>F44*E45</f>
        <v>15.245999999999999</v>
      </c>
      <c r="G45" s="51"/>
      <c r="H45" s="51"/>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5">
    <mergeCell ref="A1:M1"/>
    <mergeCell ref="A59:C59"/>
    <mergeCell ref="A62:B62"/>
    <mergeCell ref="B63:K63"/>
    <mergeCell ref="A3:M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2"/>
  <sheetViews>
    <sheetView zoomScaleNormal="100" zoomScaleSheetLayoutView="130" workbookViewId="0">
      <selection activeCell="B10" sqref="B10:F46"/>
    </sheetView>
  </sheetViews>
  <sheetFormatPr defaultRowHeight="16.5"/>
  <cols>
    <col min="1" max="1" width="3.85546875" style="4" customWidth="1"/>
    <col min="2" max="2" width="10.85546875" style="4" customWidth="1"/>
    <col min="3" max="3" width="37.7109375" style="4" customWidth="1"/>
    <col min="4" max="4" width="8.5703125" style="4" customWidth="1"/>
    <col min="5"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A3" s="197" t="s">
        <v>136</v>
      </c>
      <c r="B3" s="197"/>
      <c r="C3" s="197"/>
      <c r="D3" s="197"/>
      <c r="E3" s="197"/>
      <c r="F3" s="197"/>
      <c r="G3" s="197"/>
      <c r="H3" s="197"/>
      <c r="I3" s="197"/>
      <c r="J3" s="197"/>
      <c r="K3" s="197"/>
      <c r="L3" s="197"/>
      <c r="M3" s="197"/>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ht="16.5" customHeight="1">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0.84*13</f>
        <v>10.92</v>
      </c>
      <c r="G10" s="40"/>
      <c r="H10" s="41"/>
      <c r="I10" s="40"/>
      <c r="J10" s="41"/>
      <c r="K10" s="44"/>
      <c r="L10" s="41"/>
      <c r="M10" s="40"/>
    </row>
    <row r="11" spans="1:22" s="53" customFormat="1" ht="15.75">
      <c r="A11" s="46"/>
      <c r="B11" s="46"/>
      <c r="C11" s="46" t="s">
        <v>31</v>
      </c>
      <c r="D11" s="46" t="s">
        <v>32</v>
      </c>
      <c r="E11" s="47">
        <v>3.88</v>
      </c>
      <c r="F11" s="48">
        <f>F10*E11</f>
        <v>42.369599999999998</v>
      </c>
      <c r="G11" s="47"/>
      <c r="H11" s="48"/>
      <c r="I11" s="76"/>
      <c r="J11" s="75"/>
      <c r="K11" s="76"/>
      <c r="L11" s="75"/>
      <c r="M11" s="47"/>
    </row>
    <row r="12" spans="1:22" s="67" customFormat="1" ht="31.5">
      <c r="A12" s="38">
        <v>2</v>
      </c>
      <c r="B12" s="38" t="s">
        <v>34</v>
      </c>
      <c r="C12" s="40" t="s">
        <v>51</v>
      </c>
      <c r="D12" s="62" t="s">
        <v>30</v>
      </c>
      <c r="E12" s="63"/>
      <c r="F12" s="64">
        <f>0.7*0.1*13</f>
        <v>0.90999999999999992</v>
      </c>
      <c r="G12" s="65"/>
      <c r="H12" s="66"/>
      <c r="I12" s="65"/>
      <c r="J12" s="66"/>
      <c r="K12" s="65"/>
      <c r="L12" s="66"/>
      <c r="M12" s="65"/>
    </row>
    <row r="13" spans="1:22" s="53" customFormat="1" ht="15.75">
      <c r="A13" s="54"/>
      <c r="B13" s="68"/>
      <c r="C13" s="54" t="s">
        <v>31</v>
      </c>
      <c r="D13" s="54" t="s">
        <v>32</v>
      </c>
      <c r="E13" s="56">
        <v>0.89</v>
      </c>
      <c r="F13" s="69">
        <f>F12*E13</f>
        <v>0.80989999999999995</v>
      </c>
      <c r="G13" s="70"/>
      <c r="H13" s="57"/>
      <c r="I13" s="71"/>
      <c r="J13" s="72"/>
      <c r="K13" s="71"/>
      <c r="L13" s="72"/>
      <c r="M13" s="70"/>
    </row>
    <row r="14" spans="1:22" s="53" customFormat="1" ht="15.75">
      <c r="A14" s="54"/>
      <c r="B14" s="55"/>
      <c r="C14" s="54" t="s">
        <v>35</v>
      </c>
      <c r="D14" s="55" t="s">
        <v>0</v>
      </c>
      <c r="E14" s="56">
        <v>0.37</v>
      </c>
      <c r="F14" s="69">
        <f>F12*E14</f>
        <v>0.33669999999999994</v>
      </c>
      <c r="G14" s="73"/>
      <c r="H14" s="72"/>
      <c r="I14" s="71"/>
      <c r="J14" s="72"/>
      <c r="K14" s="70"/>
      <c r="L14" s="57"/>
      <c r="M14" s="70"/>
    </row>
    <row r="15" spans="1:22" s="53" customFormat="1" ht="27.75">
      <c r="A15" s="54"/>
      <c r="B15" s="185" t="s">
        <v>167</v>
      </c>
      <c r="C15" s="54" t="s">
        <v>63</v>
      </c>
      <c r="D15" s="55" t="s">
        <v>30</v>
      </c>
      <c r="E15" s="56">
        <v>1.1499999999999999</v>
      </c>
      <c r="F15" s="69">
        <f>F12*E15</f>
        <v>1.0464999999999998</v>
      </c>
      <c r="G15" s="73"/>
      <c r="H15" s="72"/>
      <c r="I15" s="71"/>
      <c r="J15" s="57"/>
      <c r="K15" s="71"/>
      <c r="L15" s="72"/>
      <c r="M15" s="70"/>
    </row>
    <row r="16" spans="1:22" s="53" customFormat="1" ht="15.75">
      <c r="A16" s="46"/>
      <c r="B16" s="50"/>
      <c r="C16" s="46" t="s">
        <v>36</v>
      </c>
      <c r="D16" s="50" t="s">
        <v>0</v>
      </c>
      <c r="E16" s="59">
        <v>0.02</v>
      </c>
      <c r="F16" s="60">
        <f>F12*E16</f>
        <v>1.8199999999999997E-2</v>
      </c>
      <c r="G16" s="51"/>
      <c r="H16" s="75"/>
      <c r="I16" s="47"/>
      <c r="J16" s="48"/>
      <c r="K16" s="76"/>
      <c r="L16" s="75"/>
      <c r="M16" s="47"/>
    </row>
    <row r="17" spans="1:13" s="62" customFormat="1" ht="47.25">
      <c r="A17" s="38">
        <v>3</v>
      </c>
      <c r="B17" s="38" t="s">
        <v>60</v>
      </c>
      <c r="C17" s="40" t="s">
        <v>61</v>
      </c>
      <c r="D17" s="62" t="s">
        <v>30</v>
      </c>
      <c r="E17" s="63"/>
      <c r="F17" s="64">
        <f>0.7*1.1*13</f>
        <v>10.01</v>
      </c>
      <c r="G17" s="65"/>
      <c r="H17" s="66"/>
      <c r="I17" s="65"/>
      <c r="J17" s="66"/>
      <c r="K17" s="65"/>
      <c r="L17" s="66"/>
      <c r="M17" s="65"/>
    </row>
    <row r="18" spans="1:13" s="55" customFormat="1" ht="15.75">
      <c r="A18" s="54"/>
      <c r="B18" s="54"/>
      <c r="C18" s="54" t="s">
        <v>31</v>
      </c>
      <c r="D18" s="54" t="s">
        <v>32</v>
      </c>
      <c r="E18" s="56">
        <v>6.66</v>
      </c>
      <c r="F18" s="69">
        <f>F17*E18</f>
        <v>66.666600000000003</v>
      </c>
      <c r="G18" s="70"/>
      <c r="H18" s="57"/>
      <c r="I18" s="71"/>
      <c r="J18" s="72"/>
      <c r="K18" s="71"/>
      <c r="L18" s="72"/>
      <c r="M18" s="70"/>
    </row>
    <row r="19" spans="1:13" s="55" customFormat="1" ht="15.75">
      <c r="A19" s="54"/>
      <c r="C19" s="54" t="s">
        <v>35</v>
      </c>
      <c r="D19" s="55" t="s">
        <v>0</v>
      </c>
      <c r="E19" s="56">
        <v>0.59</v>
      </c>
      <c r="F19" s="77">
        <f>F17*E19</f>
        <v>5.9058999999999999</v>
      </c>
      <c r="G19" s="73"/>
      <c r="H19" s="72"/>
      <c r="I19" s="71"/>
      <c r="J19" s="72"/>
      <c r="K19" s="70"/>
      <c r="L19" s="57"/>
      <c r="M19" s="70"/>
    </row>
    <row r="20" spans="1:13" s="55" customFormat="1" ht="15.75">
      <c r="A20" s="54"/>
      <c r="C20" s="54" t="s">
        <v>62</v>
      </c>
      <c r="D20" s="55" t="s">
        <v>30</v>
      </c>
      <c r="E20" s="56">
        <v>1.0149999999999999</v>
      </c>
      <c r="F20" s="69">
        <f>F17*E20</f>
        <v>10.160149999999998</v>
      </c>
      <c r="G20" s="73"/>
      <c r="H20" s="72"/>
      <c r="I20" s="70"/>
      <c r="J20" s="57"/>
      <c r="K20" s="71"/>
      <c r="L20" s="72"/>
      <c r="M20" s="70"/>
    </row>
    <row r="21" spans="1:13" s="55" customFormat="1" ht="15.75">
      <c r="A21" s="54"/>
      <c r="C21" s="54" t="s">
        <v>37</v>
      </c>
      <c r="D21" s="55" t="s">
        <v>38</v>
      </c>
      <c r="E21" s="56">
        <v>1.6</v>
      </c>
      <c r="F21" s="69">
        <f>F17*E21</f>
        <v>16.016000000000002</v>
      </c>
      <c r="G21" s="73"/>
      <c r="H21" s="72"/>
      <c r="I21" s="70"/>
      <c r="J21" s="57"/>
      <c r="K21" s="71"/>
      <c r="L21" s="72"/>
      <c r="M21" s="70"/>
    </row>
    <row r="22" spans="1:13" s="55" customFormat="1" ht="15.75">
      <c r="A22" s="54"/>
      <c r="C22" s="54" t="s">
        <v>39</v>
      </c>
      <c r="D22" s="55" t="s">
        <v>30</v>
      </c>
      <c r="E22" s="78">
        <v>1.83E-2</v>
      </c>
      <c r="F22" s="69">
        <f>F17*E22</f>
        <v>0.18318300000000001</v>
      </c>
      <c r="G22" s="73"/>
      <c r="H22" s="72"/>
      <c r="I22" s="70"/>
      <c r="J22" s="57"/>
      <c r="K22" s="71"/>
      <c r="L22" s="72"/>
      <c r="M22" s="70"/>
    </row>
    <row r="23" spans="1:13" s="58" customFormat="1" ht="15.75">
      <c r="A23" s="54"/>
      <c r="B23" s="55"/>
      <c r="C23" s="54" t="s">
        <v>41</v>
      </c>
      <c r="D23" s="55" t="s">
        <v>43</v>
      </c>
      <c r="E23" s="79" t="s">
        <v>40</v>
      </c>
      <c r="F23" s="77">
        <f>0.95*F17</f>
        <v>9.5094999999999992</v>
      </c>
      <c r="G23" s="73"/>
      <c r="H23" s="72"/>
      <c r="I23" s="56"/>
      <c r="J23" s="57"/>
      <c r="K23" s="71"/>
      <c r="L23" s="72"/>
      <c r="M23" s="70"/>
    </row>
    <row r="24" spans="1:13" s="58" customFormat="1" ht="15.75">
      <c r="A24" s="46"/>
      <c r="B24" s="50"/>
      <c r="C24" s="46" t="s">
        <v>36</v>
      </c>
      <c r="D24" s="50" t="s">
        <v>0</v>
      </c>
      <c r="E24" s="59">
        <v>0.4</v>
      </c>
      <c r="F24" s="60">
        <f>F17*E24</f>
        <v>4.0040000000000004</v>
      </c>
      <c r="G24" s="51"/>
      <c r="H24" s="75"/>
      <c r="I24" s="47"/>
      <c r="J24" s="48"/>
      <c r="K24" s="76"/>
      <c r="L24" s="75"/>
      <c r="M24" s="47"/>
    </row>
    <row r="25" spans="1:13" s="41" customFormat="1" ht="15.75">
      <c r="A25" s="40">
        <v>4</v>
      </c>
      <c r="B25" s="41" t="s">
        <v>71</v>
      </c>
      <c r="C25" s="40" t="s">
        <v>79</v>
      </c>
      <c r="D25" s="41" t="s">
        <v>45</v>
      </c>
      <c r="E25" s="61"/>
      <c r="F25" s="146">
        <v>1</v>
      </c>
      <c r="G25" s="42"/>
      <c r="H25" s="147"/>
      <c r="I25" s="42"/>
      <c r="K25" s="89"/>
      <c r="L25" s="90"/>
      <c r="M25" s="42"/>
    </row>
    <row r="26" spans="1:13" s="62" customFormat="1" ht="15.75">
      <c r="A26" s="38"/>
      <c r="B26" s="38"/>
      <c r="C26" s="38" t="s">
        <v>44</v>
      </c>
      <c r="D26" s="38" t="s">
        <v>32</v>
      </c>
      <c r="E26" s="85">
        <v>8.07</v>
      </c>
      <c r="F26" s="80">
        <f>F25*E26</f>
        <v>8.07</v>
      </c>
      <c r="G26" s="85"/>
      <c r="H26" s="83"/>
      <c r="I26" s="84"/>
      <c r="J26" s="81"/>
      <c r="K26" s="84"/>
      <c r="L26" s="81"/>
      <c r="M26" s="85"/>
    </row>
    <row r="27" spans="1:13" s="62" customFormat="1" ht="15.75">
      <c r="A27" s="38"/>
      <c r="B27" s="152" t="s">
        <v>67</v>
      </c>
      <c r="C27" s="38" t="s">
        <v>54</v>
      </c>
      <c r="D27" s="62" t="s">
        <v>53</v>
      </c>
      <c r="E27" s="63">
        <v>1.085</v>
      </c>
      <c r="F27" s="80">
        <f>F25*E27</f>
        <v>1.085</v>
      </c>
      <c r="G27" s="65"/>
      <c r="H27" s="81"/>
      <c r="I27" s="85"/>
      <c r="J27" s="83"/>
      <c r="K27" s="84"/>
      <c r="L27" s="83"/>
      <c r="M27" s="85"/>
    </row>
    <row r="28" spans="1:13" s="88" customFormat="1" ht="31.5">
      <c r="A28" s="38"/>
      <c r="B28" s="62"/>
      <c r="C28" s="40" t="s">
        <v>168</v>
      </c>
      <c r="D28" s="62" t="s">
        <v>45</v>
      </c>
      <c r="E28" s="148" t="s">
        <v>40</v>
      </c>
      <c r="F28" s="80">
        <f>3*F25</f>
        <v>3</v>
      </c>
      <c r="G28" s="65"/>
      <c r="H28" s="81"/>
      <c r="I28" s="85"/>
      <c r="J28" s="83"/>
      <c r="K28" s="84"/>
      <c r="L28" s="81"/>
      <c r="M28" s="85"/>
    </row>
    <row r="29" spans="1:13" s="88" customFormat="1" ht="15.75">
      <c r="A29" s="38"/>
      <c r="B29" s="62"/>
      <c r="C29" s="40" t="s">
        <v>70</v>
      </c>
      <c r="D29" s="62" t="s">
        <v>45</v>
      </c>
      <c r="E29" s="148" t="s">
        <v>40</v>
      </c>
      <c r="F29" s="80">
        <f>F28</f>
        <v>3</v>
      </c>
      <c r="G29" s="65"/>
      <c r="H29" s="81"/>
      <c r="I29" s="85"/>
      <c r="J29" s="83"/>
      <c r="K29" s="84"/>
      <c r="L29" s="81"/>
      <c r="M29" s="85"/>
    </row>
    <row r="30" spans="1:13" s="88" customFormat="1" ht="15.75">
      <c r="A30" s="38"/>
      <c r="B30" s="62"/>
      <c r="C30" s="38" t="s">
        <v>55</v>
      </c>
      <c r="D30" s="62" t="s">
        <v>42</v>
      </c>
      <c r="E30" s="85">
        <v>3.23</v>
      </c>
      <c r="F30" s="80">
        <f>F25*E30</f>
        <v>3.23</v>
      </c>
      <c r="G30" s="65"/>
      <c r="H30" s="81"/>
      <c r="I30" s="85"/>
      <c r="J30" s="83"/>
      <c r="K30" s="84"/>
      <c r="L30" s="81"/>
      <c r="M30" s="85"/>
    </row>
    <row r="31" spans="1:13" s="88" customFormat="1" ht="15.75">
      <c r="A31" s="38"/>
      <c r="B31" s="62"/>
      <c r="C31" s="38" t="s">
        <v>169</v>
      </c>
      <c r="D31" s="62" t="s">
        <v>45</v>
      </c>
      <c r="E31" s="86" t="s">
        <v>40</v>
      </c>
      <c r="F31" s="80">
        <f>6*F25</f>
        <v>6</v>
      </c>
      <c r="G31" s="65"/>
      <c r="H31" s="81"/>
      <c r="I31" s="85"/>
      <c r="J31" s="83"/>
      <c r="K31" s="84"/>
      <c r="L31" s="81"/>
      <c r="M31" s="85"/>
    </row>
    <row r="32" spans="1:13" s="88" customFormat="1" ht="67.5">
      <c r="A32" s="38"/>
      <c r="B32" s="62"/>
      <c r="C32" s="161" t="s">
        <v>120</v>
      </c>
      <c r="D32" s="62" t="s">
        <v>45</v>
      </c>
      <c r="E32" s="86" t="s">
        <v>40</v>
      </c>
      <c r="F32" s="80">
        <v>1</v>
      </c>
      <c r="G32" s="65"/>
      <c r="H32" s="81"/>
      <c r="I32" s="85"/>
      <c r="J32" s="83"/>
      <c r="K32" s="84"/>
      <c r="L32" s="81"/>
      <c r="M32" s="85"/>
    </row>
    <row r="33" spans="1:14" s="88" customFormat="1" ht="15.75">
      <c r="A33" s="91"/>
      <c r="B33" s="92"/>
      <c r="C33" s="91" t="s">
        <v>36</v>
      </c>
      <c r="D33" s="92" t="s">
        <v>0</v>
      </c>
      <c r="E33" s="93">
        <v>4.2</v>
      </c>
      <c r="F33" s="94">
        <f>F25*E33</f>
        <v>4.2</v>
      </c>
      <c r="G33" s="149"/>
      <c r="H33" s="150"/>
      <c r="I33" s="95"/>
      <c r="J33" s="96"/>
      <c r="K33" s="151"/>
      <c r="L33" s="150"/>
      <c r="M33" s="95"/>
    </row>
    <row r="34" spans="1:14" s="41" customFormat="1" ht="15.75">
      <c r="A34" s="40">
        <v>5</v>
      </c>
      <c r="B34" s="41" t="s">
        <v>52</v>
      </c>
      <c r="C34" s="40" t="s">
        <v>56</v>
      </c>
      <c r="D34" s="41" t="s">
        <v>45</v>
      </c>
      <c r="E34" s="61"/>
      <c r="F34" s="146">
        <v>5</v>
      </c>
      <c r="G34" s="42"/>
      <c r="H34" s="147"/>
      <c r="I34" s="42"/>
      <c r="K34" s="89"/>
      <c r="L34" s="90"/>
      <c r="M34" s="42"/>
    </row>
    <row r="35" spans="1:14" s="62" customFormat="1" ht="15.75">
      <c r="A35" s="38"/>
      <c r="B35" s="38"/>
      <c r="C35" s="38" t="s">
        <v>44</v>
      </c>
      <c r="D35" s="38" t="s">
        <v>32</v>
      </c>
      <c r="E35" s="85">
        <v>5.59</v>
      </c>
      <c r="F35" s="80">
        <f>F34*E35</f>
        <v>27.95</v>
      </c>
      <c r="G35" s="85"/>
      <c r="H35" s="83"/>
      <c r="I35" s="84"/>
      <c r="J35" s="81"/>
      <c r="K35" s="84"/>
      <c r="L35" s="81"/>
      <c r="M35" s="85"/>
    </row>
    <row r="36" spans="1:14" s="62" customFormat="1" ht="15.75">
      <c r="A36" s="38"/>
      <c r="B36" s="152" t="s">
        <v>67</v>
      </c>
      <c r="C36" s="38" t="s">
        <v>54</v>
      </c>
      <c r="D36" s="62" t="s">
        <v>53</v>
      </c>
      <c r="E36" s="63">
        <v>0.74399999999999999</v>
      </c>
      <c r="F36" s="80">
        <f>F34*E36</f>
        <v>3.7199999999999998</v>
      </c>
      <c r="G36" s="65"/>
      <c r="H36" s="81"/>
      <c r="I36" s="85"/>
      <c r="J36" s="83"/>
      <c r="K36" s="84"/>
      <c r="L36" s="83"/>
      <c r="M36" s="85"/>
    </row>
    <row r="37" spans="1:14" s="88" customFormat="1" ht="31.5">
      <c r="A37" s="38"/>
      <c r="B37" s="62"/>
      <c r="C37" s="40" t="s">
        <v>168</v>
      </c>
      <c r="D37" s="62" t="s">
        <v>45</v>
      </c>
      <c r="E37" s="148" t="s">
        <v>40</v>
      </c>
      <c r="F37" s="80">
        <f>2*F34</f>
        <v>10</v>
      </c>
      <c r="G37" s="65"/>
      <c r="H37" s="81"/>
      <c r="I37" s="85"/>
      <c r="J37" s="83"/>
      <c r="K37" s="84"/>
      <c r="L37" s="81"/>
      <c r="M37" s="85"/>
    </row>
    <row r="38" spans="1:14" s="88" customFormat="1" ht="15.75">
      <c r="A38" s="38"/>
      <c r="B38" s="62"/>
      <c r="C38" s="40" t="s">
        <v>70</v>
      </c>
      <c r="D38" s="62" t="s">
        <v>45</v>
      </c>
      <c r="E38" s="148" t="s">
        <v>40</v>
      </c>
      <c r="F38" s="80">
        <f>F37</f>
        <v>10</v>
      </c>
      <c r="G38" s="65"/>
      <c r="H38" s="81"/>
      <c r="I38" s="85"/>
      <c r="J38" s="83"/>
      <c r="K38" s="84"/>
      <c r="L38" s="81"/>
      <c r="M38" s="85"/>
    </row>
    <row r="39" spans="1:14" s="88" customFormat="1" ht="15.75">
      <c r="A39" s="38"/>
      <c r="B39" s="62"/>
      <c r="C39" s="38" t="s">
        <v>55</v>
      </c>
      <c r="D39" s="62" t="s">
        <v>42</v>
      </c>
      <c r="E39" s="85">
        <v>1.58</v>
      </c>
      <c r="F39" s="80">
        <f>F34*E39</f>
        <v>7.9</v>
      </c>
      <c r="G39" s="65"/>
      <c r="H39" s="81"/>
      <c r="I39" s="85"/>
      <c r="J39" s="83"/>
      <c r="K39" s="84"/>
      <c r="L39" s="81"/>
      <c r="M39" s="85"/>
    </row>
    <row r="40" spans="1:14" s="88" customFormat="1" ht="15.75">
      <c r="A40" s="38"/>
      <c r="B40" s="62"/>
      <c r="C40" s="38" t="s">
        <v>169</v>
      </c>
      <c r="D40" s="62" t="s">
        <v>45</v>
      </c>
      <c r="E40" s="86" t="s">
        <v>40</v>
      </c>
      <c r="F40" s="80">
        <f>4*F34</f>
        <v>20</v>
      </c>
      <c r="G40" s="65"/>
      <c r="H40" s="81"/>
      <c r="I40" s="85"/>
      <c r="J40" s="83"/>
      <c r="K40" s="84"/>
      <c r="L40" s="81"/>
      <c r="M40" s="85"/>
    </row>
    <row r="41" spans="1:14" s="88" customFormat="1" ht="67.5">
      <c r="A41" s="38"/>
      <c r="B41" s="62"/>
      <c r="C41" s="161" t="s">
        <v>81</v>
      </c>
      <c r="D41" s="62" t="s">
        <v>45</v>
      </c>
      <c r="E41" s="86" t="s">
        <v>40</v>
      </c>
      <c r="F41" s="80">
        <v>1</v>
      </c>
      <c r="G41" s="65"/>
      <c r="H41" s="81"/>
      <c r="I41" s="85"/>
      <c r="J41" s="83"/>
      <c r="K41" s="84"/>
      <c r="L41" s="81"/>
      <c r="M41" s="85"/>
    </row>
    <row r="42" spans="1:14" s="88" customFormat="1" ht="67.5">
      <c r="A42" s="38"/>
      <c r="B42" s="62"/>
      <c r="C42" s="161" t="s">
        <v>66</v>
      </c>
      <c r="D42" s="62" t="s">
        <v>45</v>
      </c>
      <c r="E42" s="86" t="s">
        <v>40</v>
      </c>
      <c r="F42" s="80">
        <v>3</v>
      </c>
      <c r="G42" s="65"/>
      <c r="H42" s="81"/>
      <c r="I42" s="85"/>
      <c r="J42" s="83"/>
      <c r="K42" s="84"/>
      <c r="L42" s="81"/>
      <c r="M42" s="85"/>
    </row>
    <row r="43" spans="1:14" s="88" customFormat="1" ht="67.5">
      <c r="A43" s="38"/>
      <c r="B43" s="62"/>
      <c r="C43" s="161" t="s">
        <v>97</v>
      </c>
      <c r="D43" s="62" t="s">
        <v>45</v>
      </c>
      <c r="E43" s="86" t="s">
        <v>40</v>
      </c>
      <c r="F43" s="80">
        <v>1</v>
      </c>
      <c r="G43" s="65"/>
      <c r="H43" s="81"/>
      <c r="I43" s="85"/>
      <c r="J43" s="83"/>
      <c r="K43" s="84"/>
      <c r="L43" s="81"/>
      <c r="M43" s="85"/>
    </row>
    <row r="44" spans="1:14" s="88" customFormat="1" ht="15.75">
      <c r="A44" s="91"/>
      <c r="B44" s="92"/>
      <c r="C44" s="91" t="s">
        <v>36</v>
      </c>
      <c r="D44" s="92" t="s">
        <v>0</v>
      </c>
      <c r="E44" s="93">
        <v>1.91</v>
      </c>
      <c r="F44" s="94">
        <f>F34*E44</f>
        <v>9.5499999999999989</v>
      </c>
      <c r="G44" s="149"/>
      <c r="H44" s="150"/>
      <c r="I44" s="95"/>
      <c r="J44" s="96"/>
      <c r="K44" s="151"/>
      <c r="L44" s="150"/>
      <c r="M44" s="95"/>
    </row>
    <row r="45" spans="1:14" s="53" customFormat="1" ht="15.75">
      <c r="A45" s="54">
        <v>6</v>
      </c>
      <c r="B45" s="55" t="s">
        <v>33</v>
      </c>
      <c r="C45" s="54" t="s">
        <v>50</v>
      </c>
      <c r="D45" s="55" t="s">
        <v>30</v>
      </c>
      <c r="E45" s="56"/>
      <c r="F45" s="57">
        <f>F10</f>
        <v>10.92</v>
      </c>
      <c r="G45" s="54"/>
      <c r="H45" s="58"/>
      <c r="I45" s="54"/>
      <c r="J45" s="58"/>
      <c r="K45" s="54"/>
      <c r="L45" s="58"/>
      <c r="M45" s="54"/>
    </row>
    <row r="46" spans="1:14" s="53" customFormat="1" ht="15.75">
      <c r="A46" s="46"/>
      <c r="B46" s="46"/>
      <c r="C46" s="46" t="s">
        <v>31</v>
      </c>
      <c r="D46" s="46" t="s">
        <v>32</v>
      </c>
      <c r="E46" s="59">
        <v>1.21</v>
      </c>
      <c r="F46" s="60">
        <f>F45*E46</f>
        <v>13.213199999999999</v>
      </c>
      <c r="G46" s="51"/>
      <c r="H46" s="51"/>
      <c r="I46" s="51"/>
      <c r="J46" s="52"/>
      <c r="K46" s="51"/>
      <c r="L46" s="52"/>
      <c r="M46" s="47"/>
    </row>
    <row r="47" spans="1:14" s="108" customFormat="1" ht="15.75">
      <c r="A47" s="97"/>
      <c r="B47" s="98"/>
      <c r="C47" s="99" t="s">
        <v>46</v>
      </c>
      <c r="D47" s="100"/>
      <c r="E47" s="101"/>
      <c r="F47" s="102"/>
      <c r="G47" s="103"/>
      <c r="H47" s="104"/>
      <c r="I47" s="105"/>
      <c r="J47" s="104"/>
      <c r="K47" s="106"/>
      <c r="L47" s="104"/>
      <c r="M47" s="104"/>
      <c r="N47" s="107"/>
    </row>
    <row r="48" spans="1:14" s="114" customFormat="1">
      <c r="A48" s="109"/>
      <c r="B48" s="109"/>
      <c r="C48" s="109" t="s">
        <v>47</v>
      </c>
      <c r="D48" s="110" t="s">
        <v>141</v>
      </c>
      <c r="E48" s="111"/>
      <c r="F48" s="111"/>
      <c r="G48" s="112"/>
      <c r="H48" s="113"/>
      <c r="I48" s="113"/>
      <c r="J48" s="113"/>
      <c r="K48" s="113"/>
      <c r="L48" s="113"/>
      <c r="M48" s="113"/>
    </row>
    <row r="49" spans="1:14" s="114" customFormat="1">
      <c r="A49" s="115"/>
      <c r="B49" s="115"/>
      <c r="C49" s="115" t="s">
        <v>8</v>
      </c>
      <c r="D49" s="115"/>
      <c r="E49" s="115"/>
      <c r="F49" s="115"/>
      <c r="G49" s="115"/>
      <c r="H49" s="113"/>
      <c r="I49" s="113"/>
      <c r="J49" s="113"/>
      <c r="K49" s="113"/>
      <c r="L49" s="113"/>
      <c r="M49" s="113"/>
    </row>
    <row r="50" spans="1:14" s="122" customFormat="1">
      <c r="A50" s="116"/>
      <c r="B50" s="117"/>
      <c r="C50" s="117" t="s">
        <v>48</v>
      </c>
      <c r="D50" s="118" t="s">
        <v>141</v>
      </c>
      <c r="E50" s="119"/>
      <c r="F50" s="119"/>
      <c r="G50" s="120"/>
      <c r="H50" s="120"/>
      <c r="I50" s="120"/>
      <c r="J50" s="120"/>
      <c r="K50" s="120"/>
      <c r="L50" s="120"/>
      <c r="M50" s="120"/>
      <c r="N50" s="121"/>
    </row>
    <row r="51" spans="1:14" s="3" customFormat="1">
      <c r="A51" s="123"/>
      <c r="B51" s="124"/>
      <c r="C51" s="124" t="s">
        <v>8</v>
      </c>
      <c r="D51" s="124"/>
      <c r="E51" s="124"/>
      <c r="F51" s="124"/>
      <c r="G51" s="124"/>
      <c r="H51" s="125"/>
      <c r="I51" s="125"/>
      <c r="J51" s="125"/>
      <c r="K51" s="125"/>
      <c r="L51" s="125"/>
      <c r="M51" s="125"/>
      <c r="N51" s="7"/>
    </row>
    <row r="52" spans="1:14" s="122" customFormat="1">
      <c r="A52" s="116"/>
      <c r="B52" s="117"/>
      <c r="C52" s="117" t="s">
        <v>49</v>
      </c>
      <c r="D52" s="118" t="s">
        <v>141</v>
      </c>
      <c r="E52" s="119"/>
      <c r="F52" s="119"/>
      <c r="G52" s="120"/>
      <c r="H52" s="120"/>
      <c r="I52" s="120"/>
      <c r="J52" s="120"/>
      <c r="K52" s="120"/>
      <c r="L52" s="120"/>
      <c r="M52" s="120"/>
      <c r="N52" s="121"/>
    </row>
    <row r="53" spans="1:14" s="3" customFormat="1">
      <c r="A53" s="123"/>
      <c r="B53" s="124"/>
      <c r="C53" s="124" t="s">
        <v>8</v>
      </c>
      <c r="D53" s="124"/>
      <c r="E53" s="124"/>
      <c r="F53" s="124"/>
      <c r="G53" s="124"/>
      <c r="H53" s="125"/>
      <c r="I53" s="125"/>
      <c r="J53" s="125"/>
      <c r="K53" s="125"/>
      <c r="L53" s="125"/>
      <c r="M53" s="125"/>
      <c r="N53" s="7"/>
    </row>
    <row r="54" spans="1:14" s="3" customFormat="1">
      <c r="A54" s="123"/>
      <c r="B54" s="124"/>
      <c r="C54" s="124" t="s">
        <v>142</v>
      </c>
      <c r="D54" s="155">
        <v>0.03</v>
      </c>
      <c r="E54" s="124"/>
      <c r="F54" s="124"/>
      <c r="G54" s="124"/>
      <c r="H54" s="125"/>
      <c r="I54" s="125"/>
      <c r="J54" s="125"/>
      <c r="K54" s="125"/>
      <c r="L54" s="125"/>
      <c r="M54" s="125"/>
      <c r="N54" s="7"/>
    </row>
    <row r="55" spans="1:14" s="3" customFormat="1">
      <c r="A55" s="123"/>
      <c r="B55" s="124"/>
      <c r="C55" s="124" t="s">
        <v>8</v>
      </c>
      <c r="D55" s="124"/>
      <c r="E55" s="124"/>
      <c r="F55" s="124"/>
      <c r="G55" s="124"/>
      <c r="H55" s="125"/>
      <c r="I55" s="125"/>
      <c r="J55" s="125"/>
      <c r="K55" s="125"/>
      <c r="L55" s="125"/>
      <c r="M55" s="125"/>
      <c r="N55" s="7"/>
    </row>
    <row r="56" spans="1:14" s="3" customFormat="1">
      <c r="A56" s="123"/>
      <c r="B56" s="124"/>
      <c r="C56" s="124" t="s">
        <v>68</v>
      </c>
      <c r="D56" s="155">
        <v>0.18</v>
      </c>
      <c r="E56" s="124"/>
      <c r="F56" s="124"/>
      <c r="G56" s="124"/>
      <c r="H56" s="125"/>
      <c r="I56" s="125"/>
      <c r="J56" s="125"/>
      <c r="K56" s="125"/>
      <c r="L56" s="125"/>
      <c r="M56" s="125"/>
      <c r="N56" s="7"/>
    </row>
    <row r="57" spans="1:14">
      <c r="A57" s="156"/>
      <c r="B57" s="157"/>
      <c r="C57" s="158" t="s">
        <v>14</v>
      </c>
      <c r="D57" s="157"/>
      <c r="E57" s="157"/>
      <c r="F57" s="157"/>
      <c r="G57" s="157"/>
      <c r="H57" s="159"/>
      <c r="I57" s="159"/>
      <c r="J57" s="159"/>
      <c r="K57" s="159"/>
      <c r="L57" s="159"/>
      <c r="M57" s="160"/>
      <c r="N57" s="28"/>
    </row>
    <row r="58" spans="1:14">
      <c r="A58" s="3"/>
      <c r="B58" s="3"/>
      <c r="C58" s="3"/>
      <c r="D58" s="3"/>
      <c r="E58" s="3"/>
      <c r="F58" s="3"/>
      <c r="G58" s="3"/>
      <c r="H58" s="129"/>
      <c r="I58" s="129"/>
      <c r="J58" s="129"/>
      <c r="K58" s="129"/>
      <c r="L58" s="129"/>
      <c r="M58" s="130"/>
    </row>
    <row r="59" spans="1:14">
      <c r="A59" s="3"/>
      <c r="B59" s="3"/>
      <c r="C59" s="3"/>
      <c r="D59" s="3"/>
      <c r="E59" s="3"/>
      <c r="F59" s="3"/>
      <c r="G59" s="3"/>
      <c r="H59" s="3"/>
      <c r="I59" s="3"/>
      <c r="J59" s="3"/>
      <c r="K59" s="3"/>
      <c r="L59" s="3"/>
      <c r="M59" s="3"/>
    </row>
    <row r="60" spans="1:14">
      <c r="A60" s="200"/>
      <c r="B60" s="200"/>
      <c r="C60" s="200"/>
      <c r="D60" s="162"/>
      <c r="E60" s="162"/>
      <c r="F60" s="162"/>
      <c r="G60" s="163"/>
      <c r="H60" s="164"/>
      <c r="I60" s="163"/>
      <c r="J60" s="163"/>
      <c r="K60" s="162"/>
      <c r="L60" s="3"/>
      <c r="M60" s="3"/>
    </row>
    <row r="61" spans="1:14">
      <c r="A61" s="168" t="s">
        <v>137</v>
      </c>
      <c r="B61" s="168"/>
      <c r="C61" s="168"/>
      <c r="D61" s="166"/>
      <c r="E61" s="166"/>
      <c r="F61" s="166"/>
      <c r="G61" s="166"/>
      <c r="H61" s="169" t="s">
        <v>138</v>
      </c>
      <c r="I61" s="166"/>
      <c r="J61" s="166"/>
      <c r="K61" s="166"/>
      <c r="L61" s="7"/>
      <c r="M61" s="7"/>
      <c r="N61" s="28"/>
    </row>
    <row r="62" spans="1:14">
      <c r="A62" s="162"/>
      <c r="B62" s="162"/>
      <c r="C62" s="162"/>
      <c r="D62" s="162"/>
      <c r="E62" s="162"/>
      <c r="F62" s="162"/>
      <c r="G62" s="162"/>
      <c r="H62" s="162"/>
      <c r="I62" s="162"/>
      <c r="J62" s="162"/>
      <c r="K62" s="162"/>
      <c r="L62" s="7"/>
      <c r="M62" s="7"/>
      <c r="N62" s="28"/>
    </row>
    <row r="63" spans="1:14">
      <c r="A63" s="198" t="s">
        <v>139</v>
      </c>
      <c r="B63" s="198"/>
      <c r="C63" s="165"/>
      <c r="D63" s="165"/>
      <c r="E63" s="166"/>
      <c r="F63" s="166"/>
      <c r="G63" s="166"/>
      <c r="H63" s="166"/>
      <c r="I63" s="166"/>
      <c r="J63" s="166"/>
      <c r="K63" s="166"/>
      <c r="L63" s="3"/>
      <c r="M63" s="3"/>
    </row>
    <row r="64" spans="1:14">
      <c r="A64" s="167">
        <v>1</v>
      </c>
      <c r="B64" s="199" t="s">
        <v>143</v>
      </c>
      <c r="C64" s="199"/>
      <c r="D64" s="199"/>
      <c r="E64" s="199"/>
      <c r="F64" s="199"/>
      <c r="G64" s="199"/>
      <c r="H64" s="199"/>
      <c r="I64" s="199"/>
      <c r="J64" s="199"/>
      <c r="K64" s="199"/>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71" spans="1:13">
      <c r="A71" s="3"/>
      <c r="B71" s="3"/>
      <c r="C71" s="3"/>
      <c r="D71" s="3"/>
      <c r="E71" s="3"/>
      <c r="F71" s="3"/>
      <c r="G71" s="3"/>
      <c r="H71" s="3"/>
      <c r="I71" s="3"/>
      <c r="J71" s="3"/>
      <c r="K71" s="3"/>
      <c r="L71" s="3"/>
      <c r="M71" s="3"/>
    </row>
    <row r="216" spans="1:13" s="3" customFormat="1" ht="16.5" customHeight="1">
      <c r="A216" s="4"/>
      <c r="B216" s="4"/>
      <c r="C216" s="4"/>
      <c r="D216" s="4"/>
      <c r="E216" s="4"/>
      <c r="F216" s="4"/>
      <c r="G216" s="4"/>
      <c r="H216" s="4"/>
      <c r="I216" s="4"/>
      <c r="J216" s="4"/>
      <c r="K216" s="4"/>
      <c r="L216" s="4"/>
      <c r="M216" s="4"/>
    </row>
    <row r="217" spans="1:13" s="3" customFormat="1" ht="16.5" customHeight="1">
      <c r="A217" s="4"/>
      <c r="B217" s="4"/>
      <c r="C217" s="4"/>
      <c r="D217" s="4"/>
      <c r="E217" s="4"/>
      <c r="F217" s="4"/>
      <c r="G217" s="4"/>
      <c r="H217" s="4"/>
      <c r="I217" s="4"/>
      <c r="J217" s="4"/>
      <c r="K217" s="4"/>
      <c r="L217" s="4"/>
      <c r="M217" s="4"/>
    </row>
    <row r="218" spans="1:13" s="126"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3"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3"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127"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3"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3"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3"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3"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3"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127"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127"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3" customFormat="1">
      <c r="A350" s="4"/>
      <c r="B350" s="4"/>
      <c r="C350" s="4"/>
      <c r="D350" s="4"/>
      <c r="E350" s="4"/>
      <c r="F350" s="4"/>
      <c r="G350" s="4"/>
      <c r="H350" s="4"/>
      <c r="I350" s="4"/>
      <c r="J350" s="4"/>
      <c r="K350" s="4"/>
      <c r="L350" s="4"/>
      <c r="M350" s="4"/>
    </row>
    <row r="351" spans="1:13" s="127"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4"/>
      <c r="B356" s="4"/>
      <c r="C356" s="4"/>
      <c r="D356" s="4"/>
      <c r="E356" s="4"/>
      <c r="F356" s="4"/>
      <c r="G356" s="4"/>
      <c r="H356" s="4"/>
      <c r="I356" s="4"/>
      <c r="J356" s="4"/>
      <c r="K356" s="4"/>
      <c r="L356" s="4"/>
      <c r="M356" s="4"/>
    </row>
    <row r="357" spans="1:13" s="3" customFormat="1">
      <c r="A357" s="127"/>
      <c r="B357" s="127"/>
      <c r="C357" s="127"/>
      <c r="D357" s="127"/>
      <c r="E357" s="128"/>
      <c r="F357" s="128"/>
      <c r="G357" s="87"/>
      <c r="H357" s="87"/>
      <c r="I357" s="129"/>
      <c r="J357" s="127"/>
      <c r="K357" s="87"/>
      <c r="L357" s="87"/>
      <c r="M357" s="130"/>
    </row>
    <row r="358" spans="1:13" s="127" customFormat="1">
      <c r="E358" s="128"/>
      <c r="F358" s="128"/>
      <c r="G358" s="87"/>
      <c r="H358" s="87"/>
      <c r="I358" s="129"/>
      <c r="K358" s="87"/>
      <c r="L358" s="87"/>
      <c r="M358" s="131"/>
    </row>
    <row r="359" spans="1:13" s="3" customFormat="1">
      <c r="A359" s="127"/>
      <c r="B359" s="127"/>
      <c r="C359" s="127"/>
      <c r="D359" s="127"/>
      <c r="E359" s="132"/>
      <c r="F359" s="133"/>
      <c r="G359" s="87"/>
      <c r="H359" s="87"/>
      <c r="I359" s="129"/>
      <c r="J359" s="127"/>
      <c r="K359" s="87"/>
      <c r="L359" s="87"/>
      <c r="M359" s="134"/>
    </row>
    <row r="360" spans="1:13" s="3" customFormat="1">
      <c r="A360" s="127"/>
      <c r="B360" s="127"/>
      <c r="C360" s="127"/>
      <c r="D360" s="127"/>
      <c r="E360" s="132"/>
      <c r="F360" s="133"/>
      <c r="G360" s="87"/>
      <c r="H360" s="87"/>
      <c r="I360" s="129"/>
      <c r="J360" s="127"/>
      <c r="K360" s="87"/>
      <c r="L360" s="87"/>
      <c r="M360" s="130"/>
    </row>
    <row r="361" spans="1:13" s="3" customFormat="1">
      <c r="A361" s="127"/>
      <c r="B361" s="127"/>
      <c r="C361" s="127"/>
      <c r="D361" s="127"/>
      <c r="E361" s="128"/>
      <c r="F361" s="128"/>
      <c r="G361" s="87"/>
      <c r="H361" s="87"/>
      <c r="I361" s="129"/>
      <c r="J361" s="127"/>
      <c r="K361" s="87"/>
      <c r="L361" s="87"/>
      <c r="M361" s="130"/>
    </row>
    <row r="362" spans="1:13" s="3" customFormat="1">
      <c r="A362" s="127"/>
      <c r="B362" s="127"/>
      <c r="C362" s="127"/>
      <c r="D362" s="127"/>
      <c r="E362" s="128"/>
      <c r="F362" s="128"/>
      <c r="G362" s="87"/>
      <c r="H362" s="87"/>
      <c r="I362" s="87"/>
      <c r="J362" s="87"/>
      <c r="K362" s="87"/>
      <c r="L362" s="87"/>
      <c r="M362" s="87"/>
    </row>
    <row r="363" spans="1:13" s="3" customFormat="1">
      <c r="A363" s="127"/>
      <c r="B363" s="127"/>
      <c r="C363" s="135"/>
      <c r="D363" s="127"/>
      <c r="E363" s="128"/>
      <c r="F363" s="128"/>
      <c r="G363" s="87"/>
      <c r="H363" s="87"/>
      <c r="I363" s="87"/>
      <c r="J363" s="87"/>
      <c r="K363" s="87"/>
      <c r="L363" s="87"/>
      <c r="M363" s="87"/>
    </row>
    <row r="364" spans="1:13" s="127" customFormat="1" ht="15.75">
      <c r="E364" s="128"/>
      <c r="F364" s="128"/>
      <c r="G364" s="130"/>
      <c r="I364" s="87"/>
      <c r="J364" s="87"/>
      <c r="K364" s="87"/>
      <c r="L364" s="87"/>
      <c r="M364" s="134"/>
    </row>
    <row r="365" spans="1:13" s="3" customFormat="1">
      <c r="A365" s="127"/>
      <c r="B365" s="127"/>
      <c r="C365" s="127"/>
      <c r="D365" s="127"/>
      <c r="E365" s="128"/>
      <c r="F365" s="128"/>
      <c r="G365" s="87"/>
      <c r="H365" s="87"/>
      <c r="I365" s="87"/>
      <c r="J365" s="87"/>
      <c r="K365" s="130"/>
      <c r="L365" s="127"/>
      <c r="M365" s="130"/>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28"/>
      <c r="F367" s="128"/>
      <c r="G367" s="87"/>
      <c r="H367" s="87"/>
      <c r="I367" s="129"/>
      <c r="J367" s="127"/>
      <c r="K367" s="87"/>
      <c r="L367" s="87"/>
      <c r="M367" s="131"/>
    </row>
    <row r="368" spans="1:13" s="3" customFormat="1">
      <c r="A368" s="127"/>
      <c r="B368" s="127"/>
      <c r="C368" s="127"/>
      <c r="D368" s="127"/>
      <c r="E368" s="133"/>
      <c r="F368" s="128"/>
      <c r="G368" s="87"/>
      <c r="H368" s="87"/>
      <c r="I368" s="129"/>
      <c r="J368" s="127"/>
      <c r="K368" s="87"/>
      <c r="L368" s="87"/>
      <c r="M368" s="130"/>
    </row>
    <row r="369" spans="1:13" s="3" customFormat="1">
      <c r="A369" s="127"/>
      <c r="B369" s="127"/>
      <c r="C369" s="127"/>
      <c r="D369" s="127"/>
      <c r="E369" s="133"/>
      <c r="F369" s="128"/>
      <c r="G369" s="87"/>
      <c r="H369" s="87"/>
      <c r="I369" s="129"/>
      <c r="J369" s="127"/>
      <c r="K369" s="87"/>
      <c r="L369" s="87"/>
      <c r="M369" s="134"/>
    </row>
    <row r="370" spans="1:13" s="127" customFormat="1">
      <c r="E370" s="133"/>
      <c r="F370" s="128"/>
      <c r="G370" s="87"/>
      <c r="H370" s="87"/>
      <c r="I370" s="129"/>
      <c r="K370" s="87"/>
      <c r="L370" s="87"/>
      <c r="M370" s="130"/>
    </row>
    <row r="371" spans="1:13" s="3" customFormat="1">
      <c r="A371" s="127"/>
      <c r="B371" s="136"/>
      <c r="C371" s="127"/>
      <c r="D371" s="127"/>
      <c r="E371" s="128"/>
      <c r="F371" s="128"/>
      <c r="G371" s="87"/>
      <c r="H371" s="87"/>
      <c r="I371" s="129"/>
      <c r="J371" s="127"/>
      <c r="K371" s="87"/>
      <c r="L371" s="87"/>
      <c r="M371" s="131"/>
    </row>
    <row r="372" spans="1:13" s="3" customFormat="1">
      <c r="A372" s="127"/>
      <c r="B372" s="127"/>
      <c r="C372" s="127"/>
      <c r="D372" s="127"/>
      <c r="E372" s="132"/>
      <c r="F372" s="133"/>
      <c r="G372" s="87"/>
      <c r="H372" s="87"/>
      <c r="I372" s="129"/>
      <c r="J372" s="127"/>
      <c r="K372" s="87"/>
      <c r="L372" s="87"/>
      <c r="M372" s="134"/>
    </row>
    <row r="373" spans="1:13" s="3" customFormat="1">
      <c r="A373" s="127"/>
      <c r="B373" s="127"/>
      <c r="C373" s="127"/>
      <c r="D373" s="127"/>
      <c r="E373" s="132"/>
      <c r="F373" s="133"/>
      <c r="G373" s="87"/>
      <c r="H373" s="87"/>
      <c r="I373" s="129"/>
      <c r="J373" s="127"/>
      <c r="K373" s="87"/>
      <c r="L373" s="87"/>
      <c r="M373" s="130"/>
    </row>
    <row r="374" spans="1:13" s="3" customFormat="1">
      <c r="A374" s="127"/>
      <c r="B374" s="127"/>
      <c r="C374" s="127"/>
      <c r="D374" s="127"/>
      <c r="E374" s="128"/>
      <c r="F374" s="128"/>
      <c r="G374" s="87"/>
      <c r="H374" s="87"/>
      <c r="I374" s="129"/>
      <c r="J374" s="127"/>
      <c r="K374" s="87"/>
      <c r="L374" s="87"/>
      <c r="M374" s="130"/>
    </row>
    <row r="375" spans="1:13" s="3" customFormat="1">
      <c r="A375" s="127"/>
      <c r="B375" s="127"/>
      <c r="C375" s="127"/>
      <c r="D375" s="127"/>
      <c r="E375" s="127"/>
      <c r="F375" s="127"/>
      <c r="G375" s="87"/>
      <c r="H375" s="87"/>
      <c r="I375" s="87"/>
      <c r="J375" s="87"/>
      <c r="K375" s="87"/>
      <c r="L375" s="87"/>
      <c r="M375" s="87"/>
    </row>
    <row r="376" spans="1:13" s="127" customFormat="1" ht="15.75">
      <c r="C376" s="135"/>
      <c r="D376" s="137"/>
      <c r="E376" s="128"/>
      <c r="F376" s="128"/>
      <c r="G376" s="87"/>
      <c r="H376" s="87"/>
      <c r="I376" s="87"/>
      <c r="J376" s="87"/>
      <c r="K376" s="87"/>
      <c r="L376" s="87"/>
      <c r="M376" s="87"/>
    </row>
    <row r="377" spans="1:13" s="3" customFormat="1">
      <c r="A377" s="127"/>
      <c r="B377" s="127"/>
      <c r="C377" s="127"/>
      <c r="D377" s="127"/>
      <c r="E377" s="128"/>
      <c r="F377" s="128"/>
      <c r="G377" s="130"/>
      <c r="H377" s="127"/>
      <c r="I377" s="87"/>
      <c r="J377" s="87"/>
      <c r="K377" s="87"/>
      <c r="L377" s="87"/>
      <c r="M377" s="134"/>
    </row>
    <row r="378" spans="1:13" s="3" customFormat="1">
      <c r="A378" s="127"/>
      <c r="B378" s="127"/>
      <c r="C378" s="127"/>
      <c r="D378" s="127"/>
      <c r="E378" s="128"/>
      <c r="F378" s="128"/>
      <c r="G378" s="87"/>
      <c r="H378" s="87"/>
      <c r="I378" s="87"/>
      <c r="J378" s="87"/>
      <c r="K378" s="130"/>
      <c r="L378" s="127"/>
      <c r="M378" s="130"/>
    </row>
    <row r="379" spans="1:13" s="3" customFormat="1">
      <c r="A379" s="127"/>
      <c r="B379" s="127"/>
      <c r="C379" s="127"/>
      <c r="D379" s="127"/>
      <c r="E379" s="128"/>
      <c r="F379" s="128"/>
      <c r="G379" s="130"/>
      <c r="H379" s="131"/>
      <c r="I379" s="129"/>
      <c r="J379" s="127"/>
      <c r="K379" s="87"/>
      <c r="L379" s="87"/>
      <c r="M379" s="131"/>
    </row>
    <row r="380" spans="1:13" s="3" customFormat="1">
      <c r="A380" s="138"/>
      <c r="B380" s="138"/>
      <c r="C380" s="138"/>
      <c r="D380" s="138"/>
      <c r="E380" s="138"/>
      <c r="F380" s="138"/>
      <c r="G380" s="138"/>
      <c r="H380" s="138"/>
      <c r="I380" s="138"/>
      <c r="J380" s="138"/>
      <c r="K380" s="138"/>
      <c r="L380" s="138"/>
      <c r="M380" s="138"/>
    </row>
    <row r="381" spans="1:13" s="3" customFormat="1">
      <c r="A381" s="127"/>
      <c r="B381" s="127"/>
      <c r="C381" s="127"/>
      <c r="D381" s="127"/>
      <c r="E381" s="128"/>
      <c r="F381" s="128"/>
      <c r="G381" s="130"/>
      <c r="H381" s="131"/>
      <c r="I381" s="129"/>
      <c r="J381" s="127"/>
      <c r="K381" s="87"/>
      <c r="L381" s="87"/>
      <c r="M381" s="131"/>
    </row>
    <row r="382" spans="1:13" s="127" customFormat="1">
      <c r="E382" s="128"/>
      <c r="F382" s="128"/>
      <c r="G382" s="130"/>
      <c r="H382" s="131"/>
      <c r="I382" s="129"/>
      <c r="K382" s="87"/>
      <c r="L382" s="87"/>
      <c r="M382" s="130"/>
    </row>
    <row r="383" spans="1:13" s="127" customFormat="1">
      <c r="E383" s="128"/>
      <c r="F383" s="128"/>
      <c r="G383" s="130"/>
      <c r="I383" s="129"/>
      <c r="K383" s="87"/>
      <c r="L383" s="87"/>
      <c r="M383" s="134"/>
    </row>
    <row r="384" spans="1:13" s="127" customFormat="1" ht="15.75">
      <c r="C384" s="135"/>
      <c r="D384" s="137"/>
      <c r="E384" s="128"/>
      <c r="F384" s="128"/>
      <c r="G384" s="87"/>
      <c r="H384" s="87"/>
      <c r="I384" s="87"/>
      <c r="J384" s="87"/>
      <c r="K384" s="87"/>
      <c r="L384" s="87"/>
      <c r="M384" s="87"/>
    </row>
    <row r="385" spans="1:13" s="127" customFormat="1" ht="15.75">
      <c r="E385" s="128"/>
      <c r="F385" s="128"/>
      <c r="G385" s="130"/>
      <c r="I385" s="87"/>
      <c r="J385" s="87"/>
      <c r="K385" s="87"/>
      <c r="L385" s="87"/>
      <c r="M385" s="134"/>
    </row>
    <row r="386" spans="1:13" s="3" customFormat="1">
      <c r="A386" s="127"/>
      <c r="B386" s="127"/>
      <c r="C386" s="127"/>
      <c r="D386" s="127"/>
      <c r="E386" s="128"/>
      <c r="F386" s="128"/>
      <c r="G386" s="87"/>
      <c r="H386" s="87"/>
      <c r="I386" s="87"/>
      <c r="J386" s="87"/>
      <c r="K386" s="130"/>
      <c r="L386" s="127"/>
      <c r="M386" s="130"/>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1"/>
    </row>
    <row r="389" spans="1:13" s="127" customFormat="1">
      <c r="E389" s="128"/>
      <c r="F389" s="128"/>
      <c r="G389" s="130"/>
      <c r="H389" s="131"/>
      <c r="I389" s="129"/>
      <c r="K389" s="87"/>
      <c r="L389" s="87"/>
      <c r="M389" s="130"/>
    </row>
    <row r="390" spans="1:13" s="127" customFormat="1">
      <c r="E390" s="128"/>
      <c r="F390" s="128"/>
      <c r="G390" s="130"/>
      <c r="I390" s="129"/>
      <c r="K390" s="87"/>
      <c r="L390" s="87"/>
      <c r="M390" s="134"/>
    </row>
    <row r="391" spans="1:13" s="3" customFormat="1">
      <c r="A391" s="127"/>
      <c r="B391" s="127"/>
      <c r="C391" s="135"/>
      <c r="D391" s="137"/>
      <c r="E391" s="128"/>
      <c r="F391" s="128"/>
      <c r="G391" s="87"/>
      <c r="H391" s="87"/>
      <c r="I391" s="87"/>
      <c r="J391" s="87"/>
      <c r="K391" s="87"/>
      <c r="L391" s="87"/>
      <c r="M391" s="87"/>
    </row>
    <row r="392" spans="1:13" s="127" customFormat="1" ht="15.75">
      <c r="E392" s="128"/>
      <c r="F392" s="128"/>
      <c r="G392" s="130"/>
      <c r="I392" s="87"/>
      <c r="J392" s="87"/>
      <c r="K392" s="87"/>
      <c r="L392" s="87"/>
      <c r="M392" s="134"/>
    </row>
    <row r="393" spans="1:13" s="3" customFormat="1">
      <c r="A393" s="127"/>
      <c r="B393" s="127"/>
      <c r="C393" s="127"/>
      <c r="D393" s="127"/>
      <c r="E393" s="128"/>
      <c r="F393" s="128"/>
      <c r="G393" s="87"/>
      <c r="H393" s="87"/>
      <c r="I393" s="87"/>
      <c r="J393" s="87"/>
      <c r="K393" s="130"/>
      <c r="L393" s="127"/>
      <c r="M393" s="130"/>
    </row>
    <row r="394" spans="1:13" s="3" customFormat="1">
      <c r="A394" s="127"/>
      <c r="B394" s="127"/>
      <c r="C394" s="127"/>
      <c r="D394" s="127"/>
      <c r="E394" s="128"/>
      <c r="F394" s="128"/>
      <c r="G394" s="130"/>
      <c r="H394" s="131"/>
      <c r="I394" s="129"/>
      <c r="J394" s="127"/>
      <c r="K394" s="87"/>
      <c r="L394" s="87"/>
      <c r="M394" s="131"/>
    </row>
    <row r="395" spans="1:13" s="3" customFormat="1">
      <c r="A395" s="127"/>
      <c r="B395" s="127"/>
      <c r="C395" s="127"/>
      <c r="D395" s="127"/>
      <c r="E395" s="128"/>
      <c r="F395" s="128"/>
      <c r="G395" s="130"/>
      <c r="H395" s="131"/>
      <c r="I395" s="129"/>
      <c r="J395" s="127"/>
      <c r="K395" s="87"/>
      <c r="L395" s="87"/>
      <c r="M395" s="131"/>
    </row>
    <row r="396" spans="1:13" s="127" customFormat="1">
      <c r="E396" s="128"/>
      <c r="F396" s="128"/>
      <c r="G396" s="130"/>
      <c r="H396" s="131"/>
      <c r="I396" s="129"/>
      <c r="K396" s="87"/>
      <c r="L396" s="87"/>
      <c r="M396" s="130"/>
    </row>
    <row r="397" spans="1:13" s="127" customFormat="1">
      <c r="E397" s="128"/>
      <c r="F397" s="128"/>
      <c r="G397" s="130"/>
      <c r="I397" s="129"/>
      <c r="K397" s="87"/>
      <c r="L397" s="87"/>
      <c r="M397" s="134"/>
    </row>
    <row r="398" spans="1:13" s="127" customFormat="1" ht="15.75">
      <c r="E398" s="128"/>
      <c r="F398" s="128"/>
      <c r="G398" s="130"/>
      <c r="H398" s="139"/>
      <c r="I398" s="87"/>
      <c r="J398" s="139"/>
      <c r="K398" s="87"/>
      <c r="L398" s="139"/>
      <c r="M398" s="139"/>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E401" s="128"/>
      <c r="F401" s="128"/>
      <c r="G401" s="130"/>
      <c r="H401" s="87"/>
      <c r="I401" s="87"/>
      <c r="J401" s="87"/>
      <c r="K401" s="87"/>
      <c r="L401" s="87"/>
      <c r="M401" s="87"/>
    </row>
    <row r="402" spans="1:13" s="127" customFormat="1" ht="15.75">
      <c r="G402" s="87"/>
      <c r="H402" s="87"/>
      <c r="I402" s="87"/>
      <c r="J402" s="87"/>
      <c r="K402" s="87"/>
      <c r="L402" s="87"/>
      <c r="M402" s="87"/>
    </row>
    <row r="403" spans="1:13" s="127" customFormat="1" ht="15.75">
      <c r="E403" s="128"/>
      <c r="F403" s="128"/>
      <c r="G403" s="130"/>
      <c r="I403" s="87"/>
      <c r="J403" s="87"/>
      <c r="K403" s="87"/>
      <c r="L403" s="87"/>
      <c r="M403" s="134"/>
    </row>
    <row r="404" spans="1:13" s="127" customFormat="1" ht="15.75">
      <c r="E404" s="128"/>
      <c r="F404" s="128"/>
      <c r="G404" s="87"/>
      <c r="H404" s="87"/>
      <c r="I404" s="87"/>
      <c r="J404" s="87"/>
      <c r="K404" s="130"/>
      <c r="M404" s="130"/>
    </row>
    <row r="405" spans="1:13" s="127" customFormat="1">
      <c r="F405" s="128"/>
      <c r="G405" s="87"/>
      <c r="H405" s="87"/>
      <c r="I405" s="129"/>
      <c r="K405" s="87"/>
      <c r="L405" s="87"/>
      <c r="M405" s="131"/>
    </row>
    <row r="406" spans="1:13" s="127" customFormat="1">
      <c r="F406" s="128"/>
      <c r="G406" s="87"/>
      <c r="H406" s="87"/>
      <c r="I406" s="129"/>
      <c r="K406" s="87"/>
      <c r="L406" s="87"/>
      <c r="M406" s="131"/>
    </row>
    <row r="407" spans="1:13" s="3" customFormat="1">
      <c r="A407" s="127"/>
      <c r="B407" s="127"/>
      <c r="C407" s="127"/>
      <c r="D407" s="127"/>
      <c r="E407" s="130"/>
      <c r="F407" s="128"/>
      <c r="G407" s="87"/>
      <c r="H407" s="87"/>
      <c r="I407" s="140"/>
      <c r="J407" s="127"/>
      <c r="K407" s="87"/>
      <c r="L407" s="87"/>
      <c r="M407" s="130"/>
    </row>
    <row r="408" spans="1:13" s="3" customFormat="1">
      <c r="A408" s="127"/>
      <c r="B408" s="127"/>
      <c r="C408" s="127"/>
      <c r="D408" s="127"/>
      <c r="E408" s="127"/>
      <c r="F408" s="128"/>
      <c r="G408" s="87"/>
      <c r="H408" s="87"/>
      <c r="J408" s="127"/>
      <c r="K408" s="87"/>
      <c r="L408" s="87"/>
      <c r="M408" s="134"/>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28"/>
      <c r="F410" s="128"/>
      <c r="G410" s="87"/>
      <c r="H410" s="87"/>
      <c r="I410" s="129"/>
      <c r="J410" s="127"/>
      <c r="K410" s="87"/>
      <c r="L410" s="87"/>
      <c r="M410" s="131"/>
    </row>
    <row r="411" spans="1:13" s="3" customFormat="1">
      <c r="A411" s="127"/>
      <c r="B411" s="127"/>
      <c r="C411" s="127"/>
      <c r="D411" s="127"/>
      <c r="E411" s="128"/>
      <c r="F411" s="128"/>
      <c r="G411" s="130"/>
      <c r="H411" s="87"/>
      <c r="I411" s="87"/>
      <c r="J411" s="87"/>
      <c r="K411" s="87"/>
      <c r="L411" s="87"/>
      <c r="M411" s="87"/>
    </row>
    <row r="412" spans="1:13" s="3" customFormat="1">
      <c r="A412" s="138"/>
      <c r="B412" s="138"/>
      <c r="C412" s="138"/>
      <c r="D412" s="138"/>
      <c r="E412" s="138"/>
      <c r="F412" s="138"/>
      <c r="G412" s="138"/>
      <c r="H412" s="138"/>
      <c r="I412" s="138"/>
      <c r="J412" s="138"/>
      <c r="K412" s="138"/>
      <c r="L412" s="138"/>
      <c r="M412" s="138"/>
    </row>
    <row r="413" spans="1:13" s="3" customFormat="1">
      <c r="A413" s="127"/>
      <c r="B413" s="136"/>
      <c r="C413" s="135"/>
      <c r="D413" s="127"/>
      <c r="E413" s="128"/>
      <c r="F413" s="141"/>
      <c r="G413" s="142"/>
      <c r="H413" s="142"/>
      <c r="I413" s="129"/>
      <c r="J413" s="127"/>
      <c r="K413" s="87"/>
      <c r="L413" s="87"/>
      <c r="M413" s="130"/>
    </row>
    <row r="414" spans="1:13" s="3" customFormat="1">
      <c r="A414" s="127"/>
      <c r="B414" s="136"/>
      <c r="C414" s="127"/>
      <c r="D414" s="127"/>
      <c r="E414" s="128"/>
      <c r="F414" s="128"/>
      <c r="G414" s="130"/>
      <c r="H414" s="127"/>
      <c r="I414" s="87"/>
      <c r="J414" s="87"/>
      <c r="K414" s="87"/>
      <c r="L414" s="87"/>
      <c r="M414" s="134"/>
    </row>
    <row r="415" spans="1:13" s="3" customFormat="1">
      <c r="A415" s="127"/>
      <c r="B415" s="127"/>
      <c r="C415" s="127"/>
      <c r="D415" s="127"/>
      <c r="E415" s="133"/>
      <c r="F415" s="128"/>
      <c r="G415" s="87"/>
      <c r="H415" s="87"/>
      <c r="I415" s="87"/>
      <c r="J415" s="87"/>
      <c r="K415" s="130"/>
      <c r="L415" s="127"/>
      <c r="M415" s="130"/>
    </row>
    <row r="416" spans="1:13" s="3" customFormat="1">
      <c r="A416" s="127"/>
      <c r="B416" s="127"/>
      <c r="C416" s="127"/>
      <c r="D416" s="127"/>
      <c r="E416" s="127"/>
      <c r="F416" s="128"/>
      <c r="G416" s="87"/>
      <c r="H416" s="87"/>
      <c r="I416" s="129"/>
      <c r="J416" s="127"/>
      <c r="K416" s="87"/>
      <c r="L416" s="87"/>
      <c r="M416" s="134"/>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28"/>
      <c r="F419" s="128"/>
      <c r="G419" s="87"/>
      <c r="H419" s="87"/>
      <c r="I419" s="129"/>
      <c r="J419" s="127"/>
      <c r="K419" s="87"/>
      <c r="L419" s="87"/>
      <c r="M419" s="130"/>
    </row>
    <row r="420" spans="1:13" s="3" customFormat="1">
      <c r="A420" s="127"/>
      <c r="B420" s="127"/>
      <c r="C420" s="127"/>
      <c r="D420" s="127"/>
      <c r="E420" s="130"/>
      <c r="F420" s="128"/>
      <c r="G420" s="87"/>
      <c r="H420" s="87"/>
      <c r="I420" s="140"/>
      <c r="J420" s="127"/>
      <c r="K420" s="87"/>
      <c r="L420" s="87"/>
      <c r="M420" s="130"/>
    </row>
    <row r="421" spans="1:13" s="3" customFormat="1">
      <c r="A421" s="127"/>
      <c r="B421" s="127"/>
      <c r="C421" s="127"/>
      <c r="D421" s="127"/>
      <c r="E421" s="128"/>
      <c r="F421" s="128"/>
      <c r="G421" s="87"/>
      <c r="H421" s="87"/>
      <c r="I421" s="129"/>
      <c r="J421" s="127"/>
      <c r="K421" s="87"/>
      <c r="L421" s="87"/>
      <c r="M421" s="130"/>
    </row>
    <row r="422" spans="1:13" s="3" customFormat="1">
      <c r="A422" s="127"/>
      <c r="B422" s="127"/>
      <c r="C422" s="127"/>
      <c r="D422" s="127"/>
      <c r="E422" s="133"/>
      <c r="F422" s="128"/>
      <c r="G422" s="87"/>
      <c r="H422" s="87"/>
      <c r="I422" s="129"/>
      <c r="J422" s="127"/>
      <c r="K422" s="87"/>
      <c r="L422" s="87"/>
      <c r="M422" s="130"/>
    </row>
    <row r="423" spans="1:13" s="3" customFormat="1">
      <c r="A423" s="127"/>
      <c r="B423" s="127"/>
      <c r="C423" s="127"/>
      <c r="D423" s="127"/>
      <c r="E423" s="128"/>
      <c r="F423" s="128"/>
      <c r="G423" s="142"/>
      <c r="H423" s="142"/>
      <c r="I423" s="129"/>
      <c r="J423" s="127"/>
      <c r="K423" s="87"/>
      <c r="L423" s="87"/>
      <c r="M423" s="130"/>
    </row>
    <row r="424" spans="1:13" s="3" customFormat="1">
      <c r="A424" s="127"/>
      <c r="B424" s="127"/>
      <c r="C424" s="135"/>
      <c r="D424" s="127"/>
      <c r="E424" s="128"/>
      <c r="F424" s="133"/>
      <c r="G424" s="130"/>
      <c r="H424" s="87"/>
      <c r="I424" s="87"/>
      <c r="J424" s="87"/>
      <c r="K424" s="87"/>
      <c r="L424" s="87"/>
      <c r="M424" s="87"/>
    </row>
    <row r="425" spans="1:13" s="3" customFormat="1">
      <c r="A425" s="127"/>
      <c r="B425" s="127"/>
      <c r="C425" s="127"/>
      <c r="D425" s="127"/>
      <c r="E425" s="128"/>
      <c r="F425" s="128"/>
      <c r="G425" s="130"/>
      <c r="H425" s="127"/>
      <c r="I425" s="87"/>
      <c r="J425" s="87"/>
      <c r="K425" s="87"/>
      <c r="L425" s="87"/>
      <c r="M425" s="130"/>
    </row>
    <row r="426" spans="1:13" s="3" customFormat="1">
      <c r="A426" s="127"/>
      <c r="B426" s="127"/>
      <c r="C426" s="127"/>
      <c r="D426" s="127"/>
      <c r="E426" s="128"/>
      <c r="F426" s="128"/>
      <c r="G426" s="87"/>
      <c r="H426" s="87"/>
      <c r="I426" s="87"/>
      <c r="J426" s="87"/>
      <c r="K426" s="130"/>
      <c r="L426" s="127"/>
      <c r="M426" s="130"/>
    </row>
    <row r="427" spans="1:13" s="3" customFormat="1">
      <c r="A427" s="127"/>
      <c r="B427" s="127"/>
      <c r="C427" s="127"/>
      <c r="D427" s="127"/>
      <c r="E427" s="132"/>
      <c r="F427" s="133"/>
      <c r="G427" s="87"/>
      <c r="H427" s="87"/>
      <c r="I427" s="130"/>
      <c r="J427" s="127"/>
      <c r="K427" s="87"/>
      <c r="L427" s="87"/>
      <c r="M427" s="130"/>
    </row>
    <row r="428" spans="1:13" s="3" customFormat="1">
      <c r="A428" s="127"/>
      <c r="B428" s="127"/>
      <c r="C428" s="127"/>
      <c r="D428" s="127"/>
      <c r="E428" s="128"/>
      <c r="F428" s="128"/>
      <c r="G428" s="130"/>
      <c r="H428" s="87"/>
      <c r="I428" s="130"/>
      <c r="J428" s="127"/>
      <c r="K428" s="87"/>
      <c r="L428" s="87"/>
      <c r="M428" s="130"/>
    </row>
    <row r="429" spans="1:13" s="3" customFormat="1">
      <c r="A429" s="127"/>
      <c r="B429" s="127"/>
      <c r="C429" s="127"/>
      <c r="D429" s="127"/>
      <c r="E429" s="128"/>
      <c r="F429" s="128"/>
      <c r="G429" s="130"/>
      <c r="H429" s="87"/>
      <c r="I429" s="87"/>
      <c r="J429" s="87"/>
      <c r="K429" s="87"/>
      <c r="L429" s="87"/>
      <c r="M429" s="87"/>
    </row>
    <row r="430" spans="1:13" s="3" customFormat="1">
      <c r="A430" s="127"/>
      <c r="B430" s="137"/>
      <c r="C430" s="135"/>
      <c r="D430" s="127"/>
      <c r="E430" s="128"/>
      <c r="F430" s="128"/>
      <c r="G430" s="130"/>
      <c r="H430" s="127"/>
      <c r="I430" s="87"/>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27"/>
      <c r="C432" s="127"/>
      <c r="D432" s="127"/>
      <c r="E432" s="128"/>
      <c r="F432" s="128"/>
      <c r="G432" s="130"/>
      <c r="H432" s="139"/>
      <c r="I432" s="87"/>
      <c r="J432" s="139"/>
      <c r="K432" s="87"/>
      <c r="L432" s="139"/>
      <c r="M432" s="139"/>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27"/>
      <c r="C435" s="127"/>
      <c r="D435" s="127"/>
      <c r="E435" s="128"/>
      <c r="F435" s="128"/>
      <c r="G435" s="130"/>
      <c r="H435" s="87"/>
      <c r="I435" s="87"/>
      <c r="J435" s="87"/>
      <c r="K435" s="87"/>
      <c r="L435" s="87"/>
      <c r="M435" s="87"/>
    </row>
    <row r="436" spans="1:13" s="3" customFormat="1">
      <c r="A436" s="127"/>
      <c r="B436" s="137"/>
      <c r="C436" s="127"/>
      <c r="D436" s="127"/>
      <c r="E436" s="128"/>
      <c r="F436" s="128"/>
      <c r="G436" s="130"/>
      <c r="H436" s="127"/>
      <c r="I436" s="87"/>
      <c r="J436" s="127"/>
      <c r="K436" s="87"/>
      <c r="L436" s="127"/>
      <c r="M436" s="131"/>
    </row>
    <row r="437" spans="1:13" s="3" customFormat="1">
      <c r="A437" s="127"/>
      <c r="B437" s="127"/>
      <c r="C437" s="127"/>
      <c r="D437" s="127"/>
      <c r="E437" s="128"/>
      <c r="F437" s="128"/>
      <c r="G437" s="130"/>
      <c r="H437" s="87"/>
      <c r="I437" s="87"/>
      <c r="J437" s="87"/>
      <c r="K437" s="87"/>
      <c r="L437" s="87"/>
      <c r="M437" s="87"/>
    </row>
    <row r="438" spans="1:13" s="3" customFormat="1">
      <c r="A438" s="127"/>
      <c r="B438" s="137"/>
      <c r="C438" s="127"/>
      <c r="D438" s="127"/>
      <c r="E438" s="128"/>
      <c r="F438" s="128"/>
      <c r="G438" s="130"/>
      <c r="H438" s="127"/>
      <c r="I438" s="87"/>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143"/>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87"/>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27"/>
      <c r="B444" s="137"/>
      <c r="C444" s="127"/>
      <c r="D444" s="127"/>
      <c r="E444" s="128"/>
      <c r="F444" s="128"/>
      <c r="G444" s="130"/>
      <c r="H444" s="127"/>
      <c r="I444" s="87"/>
      <c r="J444" s="127"/>
      <c r="K444" s="87"/>
      <c r="L444" s="127"/>
      <c r="M444" s="131"/>
    </row>
    <row r="445" spans="1:13" s="3" customFormat="1">
      <c r="A445" s="127"/>
      <c r="B445" s="127"/>
      <c r="C445" s="127"/>
      <c r="D445" s="127"/>
      <c r="E445" s="128"/>
      <c r="F445" s="128"/>
      <c r="G445" s="130"/>
      <c r="H445" s="87"/>
      <c r="I445" s="87"/>
      <c r="J445" s="87"/>
      <c r="K445" s="87"/>
      <c r="L445" s="87"/>
      <c r="M445" s="87"/>
    </row>
    <row r="446" spans="1:13" s="3" customFormat="1">
      <c r="A446" s="138"/>
      <c r="B446" s="138"/>
      <c r="C446" s="138"/>
      <c r="D446" s="138"/>
      <c r="E446" s="138"/>
      <c r="F446" s="138"/>
      <c r="G446" s="138"/>
      <c r="H446" s="138"/>
      <c r="I446" s="138"/>
      <c r="J446" s="138"/>
      <c r="K446" s="138"/>
      <c r="L446" s="138"/>
      <c r="M446" s="138"/>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27"/>
      <c r="I449" s="87"/>
      <c r="J449" s="127"/>
      <c r="K449" s="87"/>
      <c r="L449" s="127"/>
      <c r="M449" s="131"/>
    </row>
    <row r="450" spans="1:13" s="3" customFormat="1">
      <c r="A450" s="127"/>
      <c r="B450" s="127"/>
      <c r="C450" s="127"/>
      <c r="D450" s="127"/>
      <c r="E450" s="128"/>
      <c r="F450" s="128"/>
      <c r="G450" s="130"/>
      <c r="H450" s="87"/>
      <c r="I450" s="87"/>
      <c r="J450" s="87"/>
      <c r="K450" s="87"/>
      <c r="L450" s="87"/>
      <c r="M450" s="87"/>
    </row>
    <row r="451" spans="1:13" s="3" customFormat="1">
      <c r="A451" s="127"/>
      <c r="B451" s="137"/>
      <c r="C451" s="127"/>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27"/>
      <c r="B453" s="137"/>
      <c r="C453" s="127"/>
      <c r="D453" s="127"/>
      <c r="E453" s="128"/>
      <c r="F453" s="128"/>
      <c r="G453" s="130"/>
      <c r="H453" s="127"/>
      <c r="I453" s="87"/>
      <c r="J453" s="127"/>
      <c r="K453" s="87"/>
      <c r="L453" s="127"/>
      <c r="M453" s="131"/>
    </row>
    <row r="454" spans="1:13" s="3" customFormat="1">
      <c r="A454" s="127"/>
      <c r="B454" s="127"/>
      <c r="C454" s="127"/>
      <c r="D454" s="127"/>
      <c r="E454" s="128"/>
      <c r="F454" s="128"/>
      <c r="G454" s="130"/>
      <c r="H454" s="87"/>
      <c r="I454" s="87"/>
      <c r="J454" s="87"/>
      <c r="K454" s="87"/>
      <c r="L454" s="87"/>
      <c r="M454" s="87"/>
    </row>
    <row r="455" spans="1:13" s="3" customFormat="1">
      <c r="A455" s="127"/>
      <c r="B455" s="137"/>
      <c r="C455" s="127"/>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s="127"/>
      <c r="E458" s="128"/>
      <c r="F458" s="128"/>
      <c r="G458" s="130"/>
      <c r="H458" s="87"/>
      <c r="I458" s="87"/>
      <c r="J458" s="87"/>
      <c r="K458" s="87"/>
      <c r="L458" s="87"/>
      <c r="M458" s="87"/>
    </row>
    <row r="459" spans="1:13" s="3" customFormat="1">
      <c r="A459" s="127"/>
      <c r="B459" s="137"/>
      <c r="C459" s="127"/>
      <c r="D459" s="127"/>
      <c r="E459" s="128"/>
      <c r="F459" s="128"/>
      <c r="G459" s="130"/>
      <c r="H459" s="131"/>
      <c r="I459" s="130"/>
      <c r="J459" s="127"/>
      <c r="K459" s="87"/>
      <c r="L459" s="87"/>
      <c r="M459" s="134"/>
    </row>
    <row r="460" spans="1:13" s="3" customFormat="1">
      <c r="A460" s="127"/>
      <c r="B460" s="127"/>
      <c r="C460" s="127"/>
      <c r="D460" s="127"/>
      <c r="E460" s="128"/>
      <c r="F460" s="128"/>
      <c r="G460" s="130"/>
      <c r="H460" s="87"/>
      <c r="I460" s="87"/>
      <c r="J460" s="87"/>
      <c r="K460" s="87"/>
      <c r="L460" s="87"/>
      <c r="M460" s="87"/>
    </row>
    <row r="461" spans="1:13" s="3" customFormat="1">
      <c r="A461" s="127"/>
      <c r="B461" s="137"/>
      <c r="C461" s="135"/>
      <c r="D461" s="127"/>
      <c r="E461" s="128"/>
      <c r="F461" s="128"/>
      <c r="G461" s="130"/>
      <c r="H461" s="127"/>
      <c r="I461" s="87"/>
      <c r="J461" s="127"/>
      <c r="K461" s="87"/>
      <c r="L461" s="127"/>
      <c r="M461" s="131"/>
    </row>
    <row r="462" spans="1:13" s="3" customFormat="1">
      <c r="A462" s="127"/>
      <c r="B462" s="127"/>
      <c r="C462" s="127"/>
      <c r="D462" s="127"/>
      <c r="E462" s="128"/>
      <c r="F462" s="128"/>
      <c r="G462" s="130"/>
      <c r="H462" s="87"/>
      <c r="I462" s="87"/>
      <c r="J462" s="87"/>
      <c r="K462" s="87"/>
      <c r="L462" s="87"/>
      <c r="M462" s="87"/>
    </row>
    <row r="463" spans="1:13" s="3" customFormat="1">
      <c r="A463" s="138"/>
      <c r="B463" s="138"/>
      <c r="C463" s="138"/>
      <c r="D463" s="138"/>
      <c r="E463" s="138"/>
      <c r="F463" s="138"/>
      <c r="G463" s="138"/>
      <c r="H463" s="138"/>
      <c r="I463" s="138"/>
      <c r="J463" s="138"/>
      <c r="K463" s="138"/>
      <c r="L463" s="138"/>
      <c r="M463" s="138"/>
    </row>
    <row r="464" spans="1:13" s="3" customFormat="1">
      <c r="A464" s="127"/>
      <c r="B464" s="13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3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37"/>
      <c r="C470" s="135"/>
      <c r="D470" s="127"/>
      <c r="E470" s="128"/>
      <c r="F470" s="128"/>
      <c r="G470" s="130"/>
      <c r="H470" s="127"/>
      <c r="I470" s="87"/>
      <c r="J470" s="127"/>
      <c r="K470" s="87"/>
      <c r="L470" s="127"/>
      <c r="M470" s="131"/>
    </row>
    <row r="471" spans="1:13" s="3" customFormat="1">
      <c r="A471" s="127"/>
      <c r="B471" s="127"/>
      <c r="C471" s="127"/>
      <c r="D471" s="127"/>
      <c r="E471" s="128"/>
      <c r="F471" s="128"/>
      <c r="G471" s="130"/>
      <c r="H471" s="87"/>
      <c r="I471" s="87"/>
      <c r="J471" s="87"/>
      <c r="K471" s="87"/>
      <c r="L471" s="87"/>
      <c r="M471" s="87"/>
    </row>
    <row r="472" spans="1:13" s="3" customFormat="1">
      <c r="A472" s="127"/>
      <c r="B472" s="127"/>
      <c r="C472" s="135"/>
      <c r="D472" s="127"/>
      <c r="E472" s="128"/>
      <c r="F472" s="128"/>
      <c r="G472" s="130"/>
      <c r="H472" s="127"/>
      <c r="I472" s="87"/>
      <c r="J472" s="127"/>
      <c r="K472" s="87"/>
      <c r="L472" s="127"/>
      <c r="M472" s="131"/>
    </row>
    <row r="473" spans="1:13" s="3" customFormat="1">
      <c r="A473" s="127"/>
      <c r="B473" s="127"/>
      <c r="C473" s="127"/>
      <c r="D473" s="127"/>
      <c r="E473" s="128"/>
      <c r="F473" s="128"/>
      <c r="G473" s="130"/>
      <c r="H473" s="87"/>
      <c r="I473" s="87"/>
      <c r="J473" s="87"/>
      <c r="K473" s="87"/>
      <c r="L473" s="87"/>
      <c r="M473" s="87"/>
    </row>
    <row r="474" spans="1:13" s="3" customFormat="1">
      <c r="A474" s="127"/>
      <c r="B474" s="127"/>
      <c r="C474" s="135"/>
      <c r="D474" s="127"/>
      <c r="E474" s="128"/>
      <c r="F474" s="128"/>
      <c r="G474" s="130"/>
      <c r="H474" s="127"/>
      <c r="I474" s="87"/>
      <c r="J474" s="127"/>
      <c r="K474" s="87"/>
      <c r="L474" s="127"/>
      <c r="M474" s="131"/>
    </row>
    <row r="475" spans="1:13" s="3" customFormat="1">
      <c r="A475" s="127"/>
      <c r="B475" s="127"/>
      <c r="C475" s="127"/>
      <c r="D475" s="127"/>
      <c r="E475" s="128"/>
      <c r="F475" s="128"/>
      <c r="G475" s="130"/>
      <c r="H475" s="87"/>
      <c r="I475" s="87"/>
      <c r="J475" s="87"/>
      <c r="K475" s="87"/>
      <c r="L475" s="87"/>
      <c r="M475" s="87"/>
    </row>
    <row r="476" spans="1:13" s="3" customFormat="1">
      <c r="A476" s="127"/>
      <c r="B476" s="127"/>
      <c r="C476" s="135"/>
      <c r="D476" s="127"/>
      <c r="E476" s="128"/>
      <c r="F476" s="128"/>
      <c r="G476" s="130"/>
      <c r="H476" s="127"/>
      <c r="I476" s="87"/>
      <c r="J476" s="127"/>
      <c r="K476" s="87"/>
      <c r="L476" s="127"/>
      <c r="M476" s="131"/>
    </row>
    <row r="477" spans="1:13" s="3" customFormat="1">
      <c r="A477" s="127"/>
      <c r="B477" s="127"/>
      <c r="C477" s="127"/>
      <c r="D477" s="127"/>
      <c r="E477" s="128"/>
      <c r="F477" s="128"/>
      <c r="G477" s="130"/>
      <c r="H477" s="87"/>
      <c r="I477" s="87"/>
      <c r="J477" s="87"/>
      <c r="K477" s="87"/>
      <c r="L477" s="87"/>
      <c r="M477" s="87"/>
    </row>
    <row r="478" spans="1:13" s="3" customFormat="1">
      <c r="A478" s="127"/>
      <c r="B478" s="127"/>
      <c r="C478" s="135"/>
      <c r="D478" s="127"/>
      <c r="E478" s="128"/>
      <c r="F478" s="128"/>
      <c r="G478" s="130"/>
      <c r="H478" s="127"/>
      <c r="I478" s="87"/>
      <c r="J478" s="127"/>
      <c r="K478" s="87"/>
      <c r="L478" s="127"/>
      <c r="M478" s="131"/>
    </row>
    <row r="479" spans="1:13" s="3" customFormat="1">
      <c r="A479" s="127"/>
      <c r="B479" s="127"/>
      <c r="C479" s="127"/>
      <c r="D479" s="127"/>
      <c r="E479" s="128"/>
      <c r="F479" s="128"/>
      <c r="G479" s="130"/>
      <c r="H479" s="87"/>
      <c r="I479" s="87"/>
      <c r="J479" s="87"/>
      <c r="K479" s="87"/>
      <c r="L479" s="87"/>
      <c r="M479" s="87"/>
    </row>
    <row r="480" spans="1:13" s="3" customFormat="1">
      <c r="A480" s="127"/>
      <c r="B480" s="127"/>
      <c r="C480" s="135"/>
      <c r="D480" s="127"/>
      <c r="E480" s="127"/>
      <c r="F480" s="127"/>
      <c r="G480" s="130"/>
      <c r="H480" s="127"/>
      <c r="I480" s="87"/>
      <c r="J480" s="87"/>
      <c r="K480" s="87"/>
      <c r="L480" s="87"/>
      <c r="M480" s="87"/>
    </row>
    <row r="481" spans="1:13" s="3" customFormat="1">
      <c r="A481" s="127"/>
      <c r="B481" s="127"/>
      <c r="C481" s="127"/>
      <c r="D481" s="127"/>
      <c r="E481" s="128"/>
      <c r="F481" s="128"/>
      <c r="G481" s="130"/>
      <c r="H481" s="127"/>
      <c r="I481" s="87"/>
      <c r="J481" s="87"/>
      <c r="K481" s="87"/>
      <c r="L481" s="87"/>
      <c r="M481" s="131"/>
    </row>
    <row r="482" spans="1:13">
      <c r="A482" s="127"/>
      <c r="B482" s="127"/>
      <c r="C482" s="127"/>
      <c r="D482" s="127"/>
      <c r="E482" s="128"/>
      <c r="F482" s="128"/>
      <c r="G482" s="130"/>
      <c r="H482" s="131"/>
      <c r="I482" s="130"/>
      <c r="J482" s="127"/>
      <c r="K482" s="130"/>
      <c r="L482" s="127"/>
      <c r="M482" s="130"/>
    </row>
    <row r="483" spans="1:13">
      <c r="A483" s="127"/>
      <c r="B483" s="127"/>
      <c r="C483" s="127"/>
      <c r="D483" s="127"/>
      <c r="E483" s="130"/>
      <c r="F483" s="128"/>
      <c r="G483" s="130"/>
      <c r="H483" s="131"/>
      <c r="I483" s="129"/>
      <c r="J483" s="127"/>
      <c r="K483" s="87"/>
      <c r="L483" s="87"/>
      <c r="M483" s="131"/>
    </row>
    <row r="484" spans="1:13">
      <c r="A484" s="127"/>
      <c r="B484" s="127"/>
      <c r="C484" s="127"/>
      <c r="D484" s="127"/>
      <c r="E484" s="128"/>
      <c r="F484" s="128"/>
      <c r="G484" s="130"/>
      <c r="H484" s="3"/>
      <c r="I484" s="129"/>
      <c r="J484" s="127"/>
      <c r="K484" s="87"/>
      <c r="L484" s="87"/>
      <c r="M484" s="131"/>
    </row>
    <row r="485" spans="1:13">
      <c r="A485" s="127"/>
      <c r="B485" s="127"/>
      <c r="C485" s="127"/>
      <c r="D485" s="127"/>
      <c r="E485" s="128"/>
      <c r="F485" s="128"/>
      <c r="G485" s="130"/>
      <c r="H485" s="131"/>
      <c r="I485" s="129"/>
      <c r="J485" s="127"/>
      <c r="K485" s="87"/>
      <c r="L485" s="87"/>
      <c r="M485" s="131"/>
    </row>
    <row r="486" spans="1:13">
      <c r="A486" s="127"/>
      <c r="B486" s="127"/>
      <c r="C486" s="127"/>
      <c r="D486" s="127"/>
      <c r="E486" s="128"/>
      <c r="F486" s="128"/>
      <c r="G486" s="130"/>
      <c r="H486" s="87"/>
      <c r="I486" s="87"/>
      <c r="J486" s="87"/>
      <c r="K486" s="87"/>
      <c r="L486" s="87"/>
      <c r="M486" s="87"/>
    </row>
    <row r="487" spans="1:13">
      <c r="A487" s="127"/>
      <c r="B487" s="127"/>
      <c r="C487" s="135"/>
      <c r="D487" s="127"/>
      <c r="E487" s="127"/>
      <c r="F487" s="127"/>
      <c r="G487" s="130"/>
      <c r="H487" s="127"/>
      <c r="I487" s="87"/>
      <c r="J487" s="87"/>
      <c r="K487" s="87"/>
      <c r="L487" s="87"/>
      <c r="M487" s="87"/>
    </row>
    <row r="488" spans="1:13">
      <c r="A488" s="127"/>
      <c r="B488" s="127"/>
      <c r="C488" s="127"/>
      <c r="D488" s="127"/>
      <c r="E488" s="128"/>
      <c r="F488" s="128"/>
      <c r="G488" s="130"/>
      <c r="H488" s="127"/>
      <c r="I488" s="87"/>
      <c r="J488" s="87"/>
      <c r="K488" s="87"/>
      <c r="L488" s="87"/>
      <c r="M488" s="131"/>
    </row>
    <row r="489" spans="1:13">
      <c r="A489" s="127"/>
      <c r="B489" s="127"/>
      <c r="C489" s="127"/>
      <c r="D489" s="127"/>
      <c r="E489" s="133"/>
      <c r="F489" s="128"/>
      <c r="G489" s="130"/>
      <c r="H489" s="131"/>
      <c r="I489" s="130"/>
      <c r="J489" s="127"/>
      <c r="K489" s="130"/>
      <c r="L489" s="127"/>
      <c r="M489" s="130"/>
    </row>
    <row r="490" spans="1:13">
      <c r="A490" s="127"/>
      <c r="B490" s="127"/>
      <c r="C490" s="127"/>
      <c r="D490" s="127"/>
      <c r="E490" s="130"/>
      <c r="F490" s="128"/>
      <c r="G490" s="130"/>
      <c r="H490" s="131"/>
      <c r="I490" s="129"/>
      <c r="J490" s="127"/>
      <c r="K490" s="87"/>
      <c r="L490" s="87"/>
      <c r="M490" s="131"/>
    </row>
    <row r="491" spans="1:13">
      <c r="A491" s="127"/>
      <c r="B491" s="127"/>
      <c r="C491" s="127"/>
      <c r="D491" s="127"/>
      <c r="E491" s="133"/>
      <c r="F491" s="128"/>
      <c r="G491" s="130"/>
      <c r="H491" s="131"/>
      <c r="I491" s="129"/>
      <c r="J491" s="127"/>
      <c r="K491" s="87"/>
      <c r="L491" s="87"/>
      <c r="M491" s="131"/>
    </row>
    <row r="492" spans="1:13">
      <c r="A492" s="127"/>
      <c r="B492" s="127"/>
      <c r="C492" s="127"/>
      <c r="D492" s="127"/>
      <c r="E492" s="128"/>
      <c r="F492" s="128"/>
      <c r="G492" s="130"/>
      <c r="H492" s="87"/>
      <c r="I492" s="87"/>
      <c r="J492" s="87"/>
      <c r="K492" s="87"/>
      <c r="L492" s="87"/>
      <c r="M492" s="87"/>
    </row>
    <row r="493" spans="1:13">
      <c r="A493" s="138"/>
      <c r="B493" s="138"/>
      <c r="C493" s="138"/>
      <c r="D493" s="138"/>
      <c r="E493" s="138"/>
      <c r="F493" s="138"/>
      <c r="G493" s="138"/>
      <c r="H493" s="138"/>
      <c r="I493" s="138"/>
      <c r="J493" s="138"/>
      <c r="K493" s="138"/>
      <c r="L493" s="138"/>
      <c r="M493" s="138"/>
    </row>
    <row r="494" spans="1:13">
      <c r="A494" s="127"/>
      <c r="B494" s="127"/>
      <c r="C494" s="135"/>
      <c r="D494" s="127"/>
      <c r="E494" s="127"/>
      <c r="F494" s="127"/>
      <c r="G494" s="130"/>
      <c r="H494" s="127"/>
      <c r="I494" s="87"/>
      <c r="J494" s="87"/>
      <c r="K494" s="87"/>
      <c r="L494" s="87"/>
      <c r="M494" s="87"/>
    </row>
    <row r="495" spans="1:13">
      <c r="A495" s="127"/>
      <c r="B495" s="127"/>
      <c r="C495" s="127"/>
      <c r="D495" s="127"/>
      <c r="E495" s="128"/>
      <c r="F495" s="128"/>
      <c r="G495" s="130"/>
      <c r="H495" s="127"/>
      <c r="I495" s="87"/>
      <c r="J495" s="87"/>
      <c r="K495" s="87"/>
      <c r="L495" s="87"/>
      <c r="M495" s="131"/>
    </row>
    <row r="496" spans="1:13">
      <c r="A496" s="127"/>
      <c r="B496" s="127"/>
      <c r="C496" s="127"/>
      <c r="D496" s="127"/>
      <c r="E496" s="133"/>
      <c r="F496" s="128"/>
      <c r="G496" s="130"/>
      <c r="H496" s="131"/>
      <c r="I496" s="130"/>
      <c r="J496" s="127"/>
      <c r="K496" s="130"/>
      <c r="L496" s="127"/>
      <c r="M496" s="130"/>
    </row>
    <row r="497" spans="1:13">
      <c r="A497" s="127"/>
      <c r="B497" s="127"/>
      <c r="C497" s="127"/>
      <c r="D497" s="127"/>
      <c r="E497" s="130"/>
      <c r="F497" s="128"/>
      <c r="G497" s="130"/>
      <c r="H497" s="131"/>
      <c r="I497" s="129"/>
      <c r="J497" s="127"/>
      <c r="K497" s="87"/>
      <c r="L497" s="87"/>
      <c r="M497" s="131"/>
    </row>
    <row r="498" spans="1:13">
      <c r="A498" s="127"/>
      <c r="B498" s="127"/>
      <c r="C498" s="127"/>
      <c r="D498" s="127"/>
      <c r="E498" s="133"/>
      <c r="F498" s="128"/>
      <c r="G498" s="130"/>
      <c r="H498" s="131"/>
      <c r="I498" s="129"/>
      <c r="J498" s="127"/>
      <c r="K498" s="87"/>
      <c r="L498" s="87"/>
      <c r="M498" s="131"/>
    </row>
    <row r="499" spans="1:13">
      <c r="A499" s="127"/>
      <c r="B499" s="127"/>
      <c r="C499" s="127"/>
      <c r="D499" s="127"/>
      <c r="E499" s="128"/>
      <c r="F499" s="128"/>
      <c r="G499" s="130"/>
      <c r="H499" s="87"/>
      <c r="I499" s="87"/>
      <c r="J499" s="87"/>
      <c r="K499" s="87"/>
      <c r="L499" s="87"/>
      <c r="M499" s="87"/>
    </row>
    <row r="500" spans="1:13">
      <c r="A500" s="127"/>
      <c r="B500" s="127"/>
      <c r="C500" s="135"/>
      <c r="D500" s="127"/>
      <c r="E500" s="127"/>
      <c r="F500" s="127"/>
      <c r="G500" s="130"/>
      <c r="H500" s="127"/>
      <c r="I500" s="87"/>
      <c r="J500" s="87"/>
      <c r="K500" s="87"/>
      <c r="L500" s="87"/>
      <c r="M500" s="87"/>
    </row>
    <row r="501" spans="1:13">
      <c r="A501" s="127"/>
      <c r="B501" s="127"/>
      <c r="C501" s="127"/>
      <c r="D501" s="127"/>
      <c r="E501" s="128"/>
      <c r="F501" s="128"/>
      <c r="G501" s="130"/>
      <c r="H501" s="127"/>
      <c r="I501" s="87"/>
      <c r="J501" s="87"/>
      <c r="K501" s="87"/>
      <c r="L501" s="87"/>
      <c r="M501" s="131"/>
    </row>
    <row r="502" spans="1:13">
      <c r="A502" s="127"/>
      <c r="B502" s="127"/>
      <c r="C502" s="127"/>
      <c r="D502" s="127"/>
      <c r="E502" s="133"/>
      <c r="F502" s="128"/>
      <c r="G502" s="130"/>
      <c r="H502" s="131"/>
      <c r="I502" s="130"/>
      <c r="J502" s="127"/>
      <c r="K502" s="130"/>
      <c r="L502" s="127"/>
      <c r="M502" s="130"/>
    </row>
    <row r="503" spans="1:13">
      <c r="A503" s="127"/>
      <c r="B503" s="127"/>
      <c r="C503" s="127"/>
      <c r="D503" s="127"/>
      <c r="E503" s="130"/>
      <c r="F503" s="128"/>
      <c r="G503" s="130"/>
      <c r="H503" s="131"/>
      <c r="I503" s="129"/>
      <c r="J503" s="127"/>
      <c r="K503" s="87"/>
      <c r="L503" s="87"/>
      <c r="M503" s="131"/>
    </row>
    <row r="504" spans="1:13">
      <c r="A504" s="127"/>
      <c r="B504" s="127"/>
      <c r="C504" s="127"/>
      <c r="D504" s="127"/>
      <c r="E504" s="133"/>
      <c r="F504" s="128"/>
      <c r="G504" s="130"/>
      <c r="H504" s="131"/>
      <c r="I504" s="129"/>
      <c r="J504" s="127"/>
      <c r="K504" s="87"/>
      <c r="L504" s="87"/>
      <c r="M504" s="131"/>
    </row>
    <row r="505" spans="1:13">
      <c r="A505" s="127"/>
      <c r="B505" s="127"/>
      <c r="C505" s="127"/>
      <c r="D505" s="127"/>
      <c r="E505" s="128"/>
      <c r="F505" s="128"/>
      <c r="G505" s="130"/>
      <c r="H505" s="87"/>
      <c r="I505" s="87"/>
      <c r="J505" s="87"/>
      <c r="K505" s="87"/>
      <c r="L505" s="87"/>
      <c r="M505" s="87"/>
    </row>
    <row r="506" spans="1:13">
      <c r="A506" s="127"/>
      <c r="B506" s="127"/>
      <c r="C506" s="135"/>
      <c r="D506" s="127"/>
      <c r="E506" s="127"/>
      <c r="F506" s="127"/>
      <c r="G506" s="130"/>
      <c r="H506" s="127"/>
      <c r="I506" s="87"/>
      <c r="J506" s="87"/>
      <c r="K506" s="87"/>
      <c r="L506" s="87"/>
      <c r="M506" s="87"/>
    </row>
    <row r="507" spans="1:13">
      <c r="A507" s="127"/>
      <c r="B507" s="127"/>
      <c r="C507" s="127"/>
      <c r="D507" s="127"/>
      <c r="E507" s="128"/>
      <c r="F507" s="128"/>
      <c r="G507" s="130"/>
      <c r="H507" s="127"/>
      <c r="I507" s="87"/>
      <c r="J507" s="87"/>
      <c r="K507" s="87"/>
      <c r="L507" s="87"/>
      <c r="M507" s="131"/>
    </row>
    <row r="508" spans="1:13">
      <c r="A508" s="127"/>
      <c r="B508" s="127"/>
      <c r="C508" s="127"/>
      <c r="D508" s="127"/>
      <c r="E508" s="133"/>
      <c r="F508" s="128"/>
      <c r="G508" s="130"/>
      <c r="H508" s="131"/>
      <c r="I508" s="130"/>
      <c r="J508" s="127"/>
      <c r="K508" s="130"/>
      <c r="L508" s="127"/>
      <c r="M508" s="130"/>
    </row>
    <row r="509" spans="1:13">
      <c r="A509" s="127"/>
      <c r="B509" s="127"/>
      <c r="C509" s="127"/>
      <c r="D509" s="127"/>
      <c r="E509" s="130"/>
      <c r="F509" s="128"/>
      <c r="G509" s="130"/>
      <c r="H509" s="131"/>
      <c r="I509" s="129"/>
      <c r="J509" s="127"/>
      <c r="K509" s="87"/>
      <c r="L509" s="87"/>
      <c r="M509" s="131"/>
    </row>
    <row r="510" spans="1:13">
      <c r="A510" s="127"/>
      <c r="B510" s="127"/>
      <c r="C510" s="127"/>
      <c r="D510" s="127"/>
      <c r="E510" s="133"/>
      <c r="F510" s="128"/>
      <c r="G510" s="130"/>
      <c r="H510" s="131"/>
      <c r="I510" s="129"/>
      <c r="J510" s="127"/>
      <c r="K510" s="87"/>
      <c r="L510" s="87"/>
      <c r="M510" s="131"/>
    </row>
    <row r="511" spans="1:13">
      <c r="A511" s="127"/>
      <c r="B511" s="127"/>
      <c r="C511" s="127"/>
      <c r="D511" s="127"/>
      <c r="E511" s="128"/>
      <c r="F511" s="128"/>
      <c r="G511" s="130"/>
      <c r="H511" s="87"/>
      <c r="I511" s="87"/>
      <c r="J511" s="87"/>
      <c r="K511" s="87"/>
      <c r="L511" s="87"/>
      <c r="M511" s="87"/>
    </row>
    <row r="512" spans="1:13">
      <c r="A512" s="127"/>
      <c r="B512" s="127"/>
      <c r="C512" s="135"/>
      <c r="D512" s="127"/>
      <c r="E512" s="127"/>
      <c r="F512" s="127"/>
      <c r="G512" s="130"/>
      <c r="H512" s="127"/>
      <c r="I512" s="87"/>
      <c r="J512" s="87"/>
      <c r="K512" s="87"/>
      <c r="L512" s="87"/>
      <c r="M512" s="87"/>
    </row>
    <row r="513" spans="1:13">
      <c r="A513" s="127"/>
      <c r="B513" s="127"/>
      <c r="C513" s="127"/>
      <c r="D513" s="127"/>
      <c r="E513" s="128"/>
      <c r="F513" s="128"/>
      <c r="G513" s="130"/>
      <c r="H513" s="127"/>
      <c r="I513" s="87"/>
      <c r="J513" s="87"/>
      <c r="K513" s="87"/>
      <c r="L513" s="87"/>
      <c r="M513" s="131"/>
    </row>
    <row r="514" spans="1:13">
      <c r="A514" s="127"/>
      <c r="B514" s="127"/>
      <c r="C514" s="127"/>
      <c r="D514" s="127"/>
      <c r="E514" s="133"/>
      <c r="F514" s="128"/>
      <c r="G514" s="130"/>
      <c r="H514" s="131"/>
      <c r="I514" s="130"/>
      <c r="J514" s="127"/>
      <c r="K514" s="130"/>
      <c r="L514" s="127"/>
      <c r="M514" s="130"/>
    </row>
    <row r="515" spans="1:13">
      <c r="A515" s="127"/>
      <c r="B515" s="127"/>
      <c r="C515" s="127"/>
      <c r="D515" s="127"/>
      <c r="E515" s="130"/>
      <c r="F515" s="128"/>
      <c r="G515" s="130"/>
      <c r="H515" s="131"/>
      <c r="I515" s="129"/>
      <c r="J515" s="127"/>
      <c r="K515" s="87"/>
      <c r="L515" s="87"/>
      <c r="M515" s="131"/>
    </row>
    <row r="516" spans="1:13">
      <c r="A516" s="127"/>
      <c r="B516" s="127"/>
      <c r="C516" s="127"/>
      <c r="D516" s="127"/>
      <c r="E516" s="133"/>
      <c r="F516" s="128"/>
      <c r="G516" s="130"/>
      <c r="H516" s="131"/>
      <c r="I516" s="129"/>
      <c r="J516" s="127"/>
      <c r="K516" s="87"/>
      <c r="L516" s="87"/>
      <c r="M516" s="131"/>
    </row>
    <row r="517" spans="1:13">
      <c r="A517" s="127"/>
      <c r="B517" s="127"/>
      <c r="C517" s="127"/>
      <c r="D517" s="127"/>
      <c r="E517" s="128"/>
      <c r="F517" s="128"/>
      <c r="G517" s="130"/>
      <c r="H517" s="87"/>
      <c r="I517" s="87"/>
      <c r="J517" s="87"/>
      <c r="K517" s="87"/>
      <c r="L517" s="87"/>
      <c r="M517" s="87"/>
    </row>
    <row r="518" spans="1:13">
      <c r="A518" s="127"/>
      <c r="B518" s="127"/>
      <c r="C518" s="135"/>
      <c r="D518" s="127"/>
      <c r="E518" s="127"/>
      <c r="F518" s="127"/>
      <c r="G518" s="130"/>
      <c r="H518" s="127"/>
      <c r="I518" s="87"/>
      <c r="J518" s="87"/>
      <c r="K518" s="87"/>
      <c r="L518" s="87"/>
      <c r="M518" s="87"/>
    </row>
    <row r="519" spans="1:13">
      <c r="A519" s="127"/>
      <c r="B519" s="127"/>
      <c r="C519" s="127"/>
      <c r="D519" s="127"/>
      <c r="E519" s="128"/>
      <c r="F519" s="128"/>
      <c r="G519" s="130"/>
      <c r="H519" s="127"/>
      <c r="I519" s="87"/>
      <c r="J519" s="87"/>
      <c r="K519" s="87"/>
      <c r="L519" s="87"/>
      <c r="M519" s="131"/>
    </row>
    <row r="520" spans="1:13">
      <c r="A520" s="127"/>
      <c r="B520" s="127"/>
      <c r="C520" s="127"/>
      <c r="D520" s="127"/>
      <c r="E520" s="133"/>
      <c r="F520" s="128"/>
      <c r="G520" s="130"/>
      <c r="H520" s="131"/>
      <c r="I520" s="130"/>
      <c r="J520" s="127"/>
      <c r="K520" s="130"/>
      <c r="L520" s="127"/>
      <c r="M520" s="130"/>
    </row>
    <row r="521" spans="1:13">
      <c r="A521" s="127"/>
      <c r="B521" s="127"/>
      <c r="C521" s="127"/>
      <c r="D521" s="127"/>
      <c r="E521" s="130"/>
      <c r="F521" s="128"/>
      <c r="G521" s="130"/>
      <c r="H521" s="131"/>
      <c r="I521" s="129"/>
      <c r="J521" s="127"/>
      <c r="K521" s="87"/>
      <c r="L521" s="87"/>
      <c r="M521" s="131"/>
    </row>
    <row r="522" spans="1:13">
      <c r="A522" s="127"/>
      <c r="B522" s="127"/>
      <c r="C522" s="127"/>
      <c r="D522" s="127"/>
      <c r="E522" s="133"/>
      <c r="F522" s="128"/>
      <c r="G522" s="130"/>
      <c r="H522" s="131"/>
      <c r="I522" s="129"/>
      <c r="J522" s="127"/>
      <c r="K522" s="87"/>
      <c r="L522" s="87"/>
      <c r="M522" s="131"/>
    </row>
    <row r="523" spans="1:13">
      <c r="A523" s="127"/>
      <c r="B523" s="127"/>
      <c r="C523" s="127"/>
      <c r="D523" s="127"/>
      <c r="E523" s="128"/>
      <c r="F523" s="128"/>
      <c r="G523" s="130"/>
      <c r="H523" s="87"/>
      <c r="I523" s="87"/>
      <c r="J523" s="87"/>
      <c r="K523" s="87"/>
      <c r="L523" s="87"/>
      <c r="M523" s="87"/>
    </row>
    <row r="524" spans="1:13">
      <c r="A524" s="127"/>
      <c r="B524" s="127"/>
      <c r="C524" s="127"/>
      <c r="D524" s="127"/>
      <c r="E524" s="127"/>
      <c r="F524" s="127"/>
      <c r="G524" s="130"/>
      <c r="H524" s="127"/>
      <c r="I524" s="87"/>
      <c r="J524" s="87"/>
      <c r="K524" s="87"/>
      <c r="L524" s="87"/>
      <c r="M524" s="87"/>
    </row>
    <row r="525" spans="1:13">
      <c r="A525" s="127"/>
      <c r="B525" s="127"/>
      <c r="C525" s="127"/>
      <c r="D525" s="127"/>
      <c r="E525" s="128"/>
      <c r="F525" s="128"/>
      <c r="G525" s="130"/>
      <c r="H525" s="127"/>
      <c r="I525" s="87"/>
      <c r="J525" s="87"/>
      <c r="K525" s="87"/>
      <c r="L525" s="87"/>
      <c r="M525" s="131"/>
    </row>
    <row r="526" spans="1:13">
      <c r="A526" s="127"/>
      <c r="B526" s="127"/>
      <c r="C526" s="127"/>
      <c r="D526" s="127"/>
      <c r="E526" s="133"/>
      <c r="F526" s="128"/>
      <c r="G526" s="130"/>
      <c r="H526" s="131"/>
      <c r="I526" s="130"/>
      <c r="J526" s="127"/>
      <c r="K526" s="130"/>
      <c r="L526" s="127"/>
      <c r="M526" s="130"/>
    </row>
    <row r="527" spans="1:13">
      <c r="A527" s="138"/>
      <c r="B527" s="138"/>
      <c r="C527" s="138"/>
      <c r="D527" s="138"/>
      <c r="E527" s="138"/>
      <c r="F527" s="138"/>
      <c r="G527" s="138"/>
      <c r="H527" s="138"/>
      <c r="I527" s="138"/>
      <c r="J527" s="138"/>
      <c r="K527" s="138"/>
      <c r="L527" s="138"/>
      <c r="M527" s="138"/>
    </row>
    <row r="528" spans="1:13">
      <c r="A528" s="127"/>
      <c r="B528" s="127"/>
      <c r="C528" s="127"/>
      <c r="D528" s="127"/>
      <c r="E528" s="130"/>
      <c r="F528" s="128"/>
      <c r="G528" s="130"/>
      <c r="H528" s="131"/>
      <c r="I528" s="129"/>
      <c r="J528" s="127"/>
      <c r="K528" s="87"/>
      <c r="L528" s="87"/>
      <c r="M528" s="131"/>
    </row>
    <row r="529" spans="1:13">
      <c r="A529" s="127"/>
      <c r="B529" s="127"/>
      <c r="C529" s="127"/>
      <c r="D529" s="127"/>
      <c r="E529" s="128"/>
      <c r="F529" s="128"/>
      <c r="G529" s="130"/>
      <c r="H529" s="131"/>
      <c r="I529" s="129"/>
      <c r="J529" s="127"/>
      <c r="K529" s="87"/>
      <c r="L529" s="87"/>
      <c r="M529" s="131"/>
    </row>
    <row r="530" spans="1:13">
      <c r="A530" s="127"/>
      <c r="B530" s="127"/>
      <c r="C530" s="127"/>
      <c r="D530" s="127"/>
      <c r="E530" s="133"/>
      <c r="F530" s="128"/>
      <c r="G530" s="130"/>
      <c r="H530" s="131"/>
      <c r="I530" s="129"/>
      <c r="J530" s="127"/>
      <c r="K530" s="87"/>
      <c r="L530" s="87"/>
      <c r="M530" s="131"/>
    </row>
    <row r="531" spans="1:13">
      <c r="A531" s="127"/>
      <c r="B531" s="127"/>
      <c r="C531" s="127"/>
      <c r="D531" s="127"/>
      <c r="E531" s="128"/>
      <c r="F531" s="128"/>
      <c r="G531" s="130"/>
      <c r="H531" s="87"/>
      <c r="I531" s="87"/>
      <c r="J531" s="87"/>
      <c r="K531" s="87"/>
      <c r="L531" s="87"/>
      <c r="M531" s="87"/>
    </row>
    <row r="532" spans="1:13">
      <c r="A532" s="127"/>
      <c r="B532" s="127"/>
      <c r="C532" s="135"/>
      <c r="D532" s="127"/>
      <c r="E532" s="127"/>
      <c r="F532" s="127"/>
      <c r="G532" s="130"/>
      <c r="H532" s="127"/>
      <c r="I532" s="87"/>
      <c r="J532" s="87"/>
      <c r="K532" s="87"/>
      <c r="L532" s="87"/>
      <c r="M532" s="87"/>
    </row>
    <row r="533" spans="1:13">
      <c r="A533" s="127"/>
      <c r="B533" s="127"/>
      <c r="C533" s="127"/>
      <c r="D533" s="127"/>
      <c r="E533" s="128"/>
      <c r="F533" s="128"/>
      <c r="G533" s="130"/>
      <c r="H533" s="127"/>
      <c r="I533" s="87"/>
      <c r="J533" s="87"/>
      <c r="K533" s="87"/>
      <c r="L533" s="87"/>
      <c r="M533" s="131"/>
    </row>
    <row r="534" spans="1:13">
      <c r="A534" s="127"/>
      <c r="B534" s="127"/>
      <c r="C534" s="127"/>
      <c r="D534" s="127"/>
      <c r="E534" s="133"/>
      <c r="F534" s="128"/>
      <c r="G534" s="130"/>
      <c r="H534" s="131"/>
      <c r="I534" s="130"/>
      <c r="J534" s="127"/>
      <c r="K534" s="130"/>
      <c r="L534" s="127"/>
      <c r="M534" s="130"/>
    </row>
    <row r="535" spans="1:13">
      <c r="A535" s="127"/>
      <c r="B535" s="127"/>
      <c r="C535" s="127"/>
      <c r="D535" s="127"/>
      <c r="E535" s="130"/>
      <c r="F535" s="128"/>
      <c r="G535" s="130"/>
      <c r="H535" s="131"/>
      <c r="I535" s="129"/>
      <c r="J535" s="127"/>
      <c r="K535" s="87"/>
      <c r="L535" s="87"/>
      <c r="M535" s="131"/>
    </row>
    <row r="536" spans="1:13">
      <c r="A536" s="127"/>
      <c r="B536" s="127"/>
      <c r="C536" s="127"/>
      <c r="D536" s="127"/>
      <c r="E536" s="133"/>
      <c r="F536" s="128"/>
      <c r="G536" s="130"/>
      <c r="H536" s="131"/>
      <c r="I536" s="129"/>
      <c r="J536" s="127"/>
      <c r="K536" s="87"/>
      <c r="L536" s="87"/>
      <c r="M536" s="131"/>
    </row>
    <row r="537" spans="1:13">
      <c r="A537" s="127"/>
      <c r="B537" s="127"/>
      <c r="C537" s="127"/>
      <c r="D537" s="127"/>
      <c r="E537" s="128"/>
      <c r="F537" s="128"/>
      <c r="G537" s="130"/>
      <c r="H537" s="87"/>
      <c r="I537" s="87"/>
      <c r="J537" s="87"/>
      <c r="K537" s="87"/>
      <c r="L537" s="87"/>
      <c r="M537" s="87"/>
    </row>
    <row r="538" spans="1:13">
      <c r="A538" s="127"/>
      <c r="B538" s="127"/>
      <c r="C538" s="127"/>
      <c r="D538" s="127"/>
      <c r="E538" s="128"/>
      <c r="F538" s="128"/>
      <c r="G538" s="130"/>
      <c r="H538" s="127"/>
      <c r="I538" s="87"/>
      <c r="J538" s="87"/>
      <c r="K538" s="87"/>
      <c r="L538" s="87"/>
      <c r="M538" s="87"/>
    </row>
    <row r="539" spans="1:13">
      <c r="A539" s="127"/>
      <c r="B539" s="127"/>
      <c r="C539" s="127"/>
      <c r="D539" s="127"/>
      <c r="E539" s="128"/>
      <c r="F539" s="128"/>
      <c r="G539" s="130"/>
      <c r="H539" s="127"/>
      <c r="I539" s="87"/>
      <c r="J539" s="87"/>
      <c r="K539" s="87"/>
      <c r="L539" s="87"/>
      <c r="M539" s="131"/>
    </row>
    <row r="540" spans="1:13">
      <c r="A540" s="127"/>
      <c r="B540" s="127"/>
      <c r="C540" s="127"/>
      <c r="D540" s="127"/>
      <c r="E540" s="128"/>
      <c r="F540" s="128"/>
      <c r="G540" s="130"/>
      <c r="H540" s="131"/>
      <c r="I540" s="129"/>
      <c r="J540" s="127"/>
      <c r="K540" s="87"/>
      <c r="L540" s="87"/>
      <c r="M540" s="131"/>
    </row>
    <row r="541" spans="1:13">
      <c r="A541" s="127"/>
      <c r="B541" s="127"/>
      <c r="C541" s="127"/>
      <c r="D541" s="127"/>
      <c r="E541" s="128"/>
      <c r="F541" s="128"/>
      <c r="G541" s="130"/>
      <c r="H541" s="131"/>
      <c r="I541" s="129"/>
      <c r="J541" s="127"/>
      <c r="K541" s="87"/>
      <c r="L541" s="87"/>
      <c r="M541" s="131"/>
    </row>
    <row r="542" spans="1:13">
      <c r="A542" s="127"/>
      <c r="B542" s="137"/>
      <c r="C542" s="127"/>
      <c r="D542" s="127"/>
      <c r="E542" s="128"/>
      <c r="F542" s="128"/>
      <c r="G542" s="130"/>
      <c r="H542" s="131"/>
      <c r="I542" s="129"/>
      <c r="J542" s="127"/>
      <c r="K542" s="87"/>
      <c r="L542" s="87"/>
      <c r="M542" s="131"/>
    </row>
    <row r="543" spans="1:13">
      <c r="A543" s="127"/>
      <c r="B543" s="127"/>
      <c r="C543" s="127"/>
      <c r="D543" s="127"/>
      <c r="E543" s="128"/>
      <c r="F543" s="128"/>
      <c r="G543" s="130"/>
      <c r="H543" s="87"/>
      <c r="I543" s="87"/>
      <c r="J543" s="87"/>
      <c r="K543" s="87"/>
      <c r="L543" s="87"/>
      <c r="M543" s="87"/>
    </row>
    <row r="544" spans="1:13">
      <c r="A544" s="127"/>
      <c r="B544" s="127"/>
      <c r="C544" s="127"/>
      <c r="D544" s="127"/>
      <c r="E544" s="128"/>
      <c r="F544" s="128"/>
      <c r="G544" s="130"/>
      <c r="H544" s="87"/>
      <c r="I544" s="87"/>
      <c r="J544" s="87"/>
      <c r="K544" s="87"/>
      <c r="L544" s="87"/>
      <c r="M544" s="87"/>
    </row>
    <row r="545" spans="1:13">
      <c r="A545" s="127"/>
      <c r="B545" s="137"/>
      <c r="C545" s="135"/>
      <c r="D545" s="127"/>
      <c r="E545" s="128"/>
      <c r="F545" s="128"/>
      <c r="G545" s="144"/>
      <c r="H545" s="127"/>
      <c r="I545" s="87"/>
      <c r="J545" s="127"/>
      <c r="K545" s="87"/>
      <c r="L545" s="127"/>
      <c r="M545" s="131"/>
    </row>
    <row r="546" spans="1:13">
      <c r="A546" s="127"/>
      <c r="B546" s="127"/>
      <c r="C546" s="127"/>
      <c r="D546" s="127"/>
      <c r="E546" s="128"/>
      <c r="F546" s="128"/>
      <c r="G546" s="130"/>
      <c r="H546" s="87"/>
      <c r="I546" s="87"/>
      <c r="J546" s="87"/>
      <c r="K546" s="87"/>
      <c r="L546" s="87"/>
      <c r="M546" s="87"/>
    </row>
    <row r="547" spans="1:13">
      <c r="A547" s="127"/>
      <c r="B547" s="127"/>
      <c r="C547" s="127"/>
      <c r="D547" s="127"/>
      <c r="E547" s="128"/>
      <c r="F547" s="128"/>
      <c r="G547" s="130"/>
      <c r="H547" s="139"/>
      <c r="I547" s="87"/>
      <c r="J547" s="139"/>
      <c r="K547" s="87"/>
      <c r="L547" s="139"/>
      <c r="M547" s="145"/>
    </row>
    <row r="548" spans="1:13">
      <c r="A548" s="138"/>
      <c r="B548" s="138"/>
      <c r="C548" s="138"/>
      <c r="D548" s="138"/>
      <c r="E548" s="138"/>
      <c r="F548" s="138"/>
      <c r="G548" s="138"/>
      <c r="H548" s="138"/>
      <c r="I548" s="138"/>
      <c r="J548" s="138"/>
      <c r="K548" s="138"/>
      <c r="L548" s="138"/>
      <c r="M548" s="138"/>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row r="622" spans="1:13">
      <c r="A622" s="3"/>
      <c r="B622" s="3"/>
      <c r="C622" s="3"/>
      <c r="D622" s="3"/>
      <c r="E622" s="3"/>
      <c r="F622" s="3"/>
      <c r="G622" s="3"/>
      <c r="H622" s="3"/>
      <c r="I622" s="3"/>
      <c r="J622" s="3"/>
      <c r="K622" s="3"/>
      <c r="L622" s="3"/>
      <c r="M622" s="3"/>
    </row>
  </sheetData>
  <mergeCells count="5">
    <mergeCell ref="A1:M1"/>
    <mergeCell ref="A60:C60"/>
    <mergeCell ref="A63:B63"/>
    <mergeCell ref="B64:K64"/>
    <mergeCell ref="A3:M3"/>
  </mergeCells>
  <pageMargins left="0.5" right="0" top="0" bottom="0.74803149606299202" header="0.31496062992126" footer="0.31496062992126"/>
  <pageSetup paperSize="9" orientation="landscape" r:id="rId1"/>
  <headerFooter alignWithMargins="0">
    <oddFooter>&amp;C&amp;R&amp;P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topLeftCell="A37"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8" customHeight="1">
      <c r="C2" s="5"/>
      <c r="I2" s="3"/>
      <c r="J2" s="3"/>
      <c r="K2" s="3"/>
      <c r="L2" s="3"/>
      <c r="M2" s="3"/>
      <c r="N2" s="3"/>
      <c r="O2" s="3"/>
      <c r="P2" s="3"/>
      <c r="Q2" s="3"/>
      <c r="R2" s="3"/>
      <c r="S2" s="3"/>
      <c r="T2" s="3"/>
      <c r="U2" s="3"/>
      <c r="V2" s="3"/>
    </row>
    <row r="3" spans="1:22" ht="16.5" customHeight="1">
      <c r="C3" s="154" t="s">
        <v>80</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ht="16.5" customHeight="1">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0.84*8</f>
        <v>6.72</v>
      </c>
      <c r="G10" s="40"/>
      <c r="H10" s="41"/>
      <c r="I10" s="40"/>
      <c r="J10" s="41"/>
      <c r="K10" s="44"/>
      <c r="L10" s="41"/>
      <c r="M10" s="40"/>
    </row>
    <row r="11" spans="1:22" s="53" customFormat="1" ht="15.75">
      <c r="A11" s="46"/>
      <c r="B11" s="46"/>
      <c r="C11" s="46" t="s">
        <v>31</v>
      </c>
      <c r="D11" s="46" t="s">
        <v>32</v>
      </c>
      <c r="E11" s="47">
        <v>3.88</v>
      </c>
      <c r="F11" s="48">
        <f>F10*E11</f>
        <v>26.073599999999999</v>
      </c>
      <c r="G11" s="47"/>
      <c r="H11" s="48"/>
      <c r="I11" s="76"/>
      <c r="J11" s="75"/>
      <c r="K11" s="76"/>
      <c r="L11" s="75"/>
      <c r="M11" s="47"/>
    </row>
    <row r="12" spans="1:22" s="67" customFormat="1" ht="31.5">
      <c r="A12" s="38">
        <v>2</v>
      </c>
      <c r="B12" s="38" t="s">
        <v>34</v>
      </c>
      <c r="C12" s="40" t="s">
        <v>51</v>
      </c>
      <c r="D12" s="62" t="s">
        <v>30</v>
      </c>
      <c r="E12" s="63"/>
      <c r="F12" s="64">
        <f>0.7*0.1*8</f>
        <v>0.55999999999999994</v>
      </c>
      <c r="G12" s="65"/>
      <c r="H12" s="66"/>
      <c r="I12" s="65"/>
      <c r="J12" s="66"/>
      <c r="K12" s="65"/>
      <c r="L12" s="66"/>
      <c r="M12" s="65"/>
    </row>
    <row r="13" spans="1:22" s="53" customFormat="1" ht="15.75">
      <c r="A13" s="54"/>
      <c r="B13" s="68"/>
      <c r="C13" s="54" t="s">
        <v>31</v>
      </c>
      <c r="D13" s="54" t="s">
        <v>32</v>
      </c>
      <c r="E13" s="56">
        <v>0.89</v>
      </c>
      <c r="F13" s="69">
        <f>F12*E13</f>
        <v>0.49839999999999995</v>
      </c>
      <c r="G13" s="70"/>
      <c r="H13" s="57"/>
      <c r="I13" s="71"/>
      <c r="J13" s="72"/>
      <c r="K13" s="71"/>
      <c r="L13" s="72"/>
      <c r="M13" s="70"/>
    </row>
    <row r="14" spans="1:22" s="53" customFormat="1" ht="15.75">
      <c r="A14" s="54"/>
      <c r="B14" s="55"/>
      <c r="C14" s="54" t="s">
        <v>35</v>
      </c>
      <c r="D14" s="55" t="s">
        <v>0</v>
      </c>
      <c r="E14" s="56">
        <v>0.37</v>
      </c>
      <c r="F14" s="69">
        <f>F12*E14</f>
        <v>0.20719999999999997</v>
      </c>
      <c r="G14" s="73"/>
      <c r="H14" s="72"/>
      <c r="I14" s="71"/>
      <c r="J14" s="72"/>
      <c r="K14" s="70"/>
      <c r="L14" s="57"/>
      <c r="M14" s="70"/>
    </row>
    <row r="15" spans="1:22" s="53" customFormat="1" ht="27.75">
      <c r="A15" s="54"/>
      <c r="B15" s="185" t="s">
        <v>167</v>
      </c>
      <c r="C15" s="54" t="s">
        <v>63</v>
      </c>
      <c r="D15" s="55" t="s">
        <v>30</v>
      </c>
      <c r="E15" s="56">
        <v>1.1499999999999999</v>
      </c>
      <c r="F15" s="69">
        <f>F12*E15</f>
        <v>0.64399999999999991</v>
      </c>
      <c r="G15" s="73"/>
      <c r="H15" s="72"/>
      <c r="I15" s="71"/>
      <c r="J15" s="57"/>
      <c r="K15" s="71"/>
      <c r="L15" s="72"/>
      <c r="M15" s="70"/>
    </row>
    <row r="16" spans="1:22" s="53" customFormat="1" ht="15.75">
      <c r="A16" s="46"/>
      <c r="B16" s="50"/>
      <c r="C16" s="46" t="s">
        <v>36</v>
      </c>
      <c r="D16" s="50" t="s">
        <v>0</v>
      </c>
      <c r="E16" s="59">
        <v>0.02</v>
      </c>
      <c r="F16" s="60">
        <f>F12*E16</f>
        <v>1.12E-2</v>
      </c>
      <c r="G16" s="51"/>
      <c r="H16" s="75"/>
      <c r="I16" s="47"/>
      <c r="J16" s="48"/>
      <c r="K16" s="76"/>
      <c r="L16" s="75"/>
      <c r="M16" s="47"/>
    </row>
    <row r="17" spans="1:13" s="62" customFormat="1" ht="47.25">
      <c r="A17" s="38" t="s">
        <v>59</v>
      </c>
      <c r="B17" s="38" t="s">
        <v>60</v>
      </c>
      <c r="C17" s="40" t="s">
        <v>61</v>
      </c>
      <c r="D17" s="62" t="s">
        <v>30</v>
      </c>
      <c r="E17" s="63"/>
      <c r="F17" s="64">
        <f>0.7*1.1*8</f>
        <v>6.16</v>
      </c>
      <c r="G17" s="65"/>
      <c r="H17" s="66"/>
      <c r="I17" s="65"/>
      <c r="J17" s="66"/>
      <c r="K17" s="65"/>
      <c r="L17" s="66"/>
      <c r="M17" s="65"/>
    </row>
    <row r="18" spans="1:13" s="55" customFormat="1" ht="15.75">
      <c r="A18" s="54"/>
      <c r="B18" s="54"/>
      <c r="C18" s="54" t="s">
        <v>31</v>
      </c>
      <c r="D18" s="54" t="s">
        <v>32</v>
      </c>
      <c r="E18" s="56">
        <v>6.66</v>
      </c>
      <c r="F18" s="69">
        <f>F17*E18</f>
        <v>41.025600000000004</v>
      </c>
      <c r="G18" s="70"/>
      <c r="H18" s="57"/>
      <c r="I18" s="71"/>
      <c r="J18" s="72"/>
      <c r="K18" s="71"/>
      <c r="L18" s="72"/>
      <c r="M18" s="70"/>
    </row>
    <row r="19" spans="1:13" s="55" customFormat="1" ht="15.75">
      <c r="A19" s="54"/>
      <c r="C19" s="54" t="s">
        <v>35</v>
      </c>
      <c r="D19" s="55" t="s">
        <v>0</v>
      </c>
      <c r="E19" s="56">
        <v>0.59</v>
      </c>
      <c r="F19" s="77">
        <f>F17*E19</f>
        <v>3.6343999999999999</v>
      </c>
      <c r="G19" s="73"/>
      <c r="H19" s="72"/>
      <c r="I19" s="71"/>
      <c r="J19" s="72"/>
      <c r="K19" s="70"/>
      <c r="L19" s="57"/>
      <c r="M19" s="70"/>
    </row>
    <row r="20" spans="1:13" s="55" customFormat="1" ht="15.75">
      <c r="A20" s="54"/>
      <c r="C20" s="54" t="s">
        <v>62</v>
      </c>
      <c r="D20" s="55" t="s">
        <v>30</v>
      </c>
      <c r="E20" s="56">
        <v>1.0149999999999999</v>
      </c>
      <c r="F20" s="69">
        <f>F17*E20</f>
        <v>6.2523999999999997</v>
      </c>
      <c r="G20" s="73"/>
      <c r="H20" s="72"/>
      <c r="I20" s="70"/>
      <c r="J20" s="57"/>
      <c r="K20" s="71"/>
      <c r="L20" s="72"/>
      <c r="M20" s="70"/>
    </row>
    <row r="21" spans="1:13" s="55" customFormat="1" ht="15.75">
      <c r="A21" s="54"/>
      <c r="C21" s="54" t="s">
        <v>37</v>
      </c>
      <c r="D21" s="55" t="s">
        <v>38</v>
      </c>
      <c r="E21" s="56">
        <v>1.6</v>
      </c>
      <c r="F21" s="69">
        <f>F17*E21</f>
        <v>9.8560000000000016</v>
      </c>
      <c r="G21" s="73"/>
      <c r="H21" s="72"/>
      <c r="I21" s="70"/>
      <c r="J21" s="57"/>
      <c r="K21" s="71"/>
      <c r="L21" s="72"/>
      <c r="M21" s="70"/>
    </row>
    <row r="22" spans="1:13" s="55" customFormat="1" ht="15.75">
      <c r="A22" s="54"/>
      <c r="C22" s="54" t="s">
        <v>39</v>
      </c>
      <c r="D22" s="55" t="s">
        <v>30</v>
      </c>
      <c r="E22" s="78">
        <v>1.83E-2</v>
      </c>
      <c r="F22" s="69">
        <f>F17*E22</f>
        <v>0.11272800000000001</v>
      </c>
      <c r="G22" s="73"/>
      <c r="H22" s="72"/>
      <c r="I22" s="70"/>
      <c r="J22" s="57"/>
      <c r="K22" s="71"/>
      <c r="L22" s="72"/>
      <c r="M22" s="70"/>
    </row>
    <row r="23" spans="1:13" s="58" customFormat="1" ht="15.75">
      <c r="A23" s="54"/>
      <c r="B23" s="55"/>
      <c r="C23" s="54" t="s">
        <v>41</v>
      </c>
      <c r="D23" s="55" t="s">
        <v>43</v>
      </c>
      <c r="E23" s="79" t="s">
        <v>40</v>
      </c>
      <c r="F23" s="77">
        <f>0.95*F17</f>
        <v>5.8519999999999994</v>
      </c>
      <c r="G23" s="73"/>
      <c r="H23" s="72"/>
      <c r="I23" s="56"/>
      <c r="J23" s="57"/>
      <c r="K23" s="71"/>
      <c r="L23" s="72"/>
      <c r="M23" s="70"/>
    </row>
    <row r="24" spans="1:13" s="58" customFormat="1" ht="15.75">
      <c r="A24" s="46"/>
      <c r="B24" s="50"/>
      <c r="C24" s="46" t="s">
        <v>36</v>
      </c>
      <c r="D24" s="50" t="s">
        <v>0</v>
      </c>
      <c r="E24" s="59">
        <v>0.4</v>
      </c>
      <c r="F24" s="60">
        <f>F17*E24</f>
        <v>2.4640000000000004</v>
      </c>
      <c r="G24" s="51"/>
      <c r="H24" s="75"/>
      <c r="I24" s="47"/>
      <c r="J24" s="48"/>
      <c r="K24" s="76"/>
      <c r="L24" s="75"/>
      <c r="M24" s="47"/>
    </row>
    <row r="25" spans="1:13" s="41" customFormat="1" ht="15.75">
      <c r="A25" s="40">
        <v>3</v>
      </c>
      <c r="B25" s="41" t="s">
        <v>71</v>
      </c>
      <c r="C25" s="40" t="s">
        <v>79</v>
      </c>
      <c r="D25" s="41" t="s">
        <v>45</v>
      </c>
      <c r="E25" s="61"/>
      <c r="F25" s="146">
        <v>2</v>
      </c>
      <c r="G25" s="42"/>
      <c r="H25" s="147"/>
      <c r="I25" s="42"/>
      <c r="K25" s="89"/>
      <c r="L25" s="90"/>
      <c r="M25" s="42"/>
    </row>
    <row r="26" spans="1:13" s="62" customFormat="1" ht="15.75">
      <c r="A26" s="38"/>
      <c r="B26" s="38"/>
      <c r="C26" s="38" t="s">
        <v>44</v>
      </c>
      <c r="D26" s="38" t="s">
        <v>32</v>
      </c>
      <c r="E26" s="85">
        <v>8.07</v>
      </c>
      <c r="F26" s="80">
        <f>F25*E26</f>
        <v>16.14</v>
      </c>
      <c r="G26" s="85"/>
      <c r="H26" s="83"/>
      <c r="I26" s="84"/>
      <c r="J26" s="81"/>
      <c r="K26" s="84"/>
      <c r="L26" s="81"/>
      <c r="M26" s="85"/>
    </row>
    <row r="27" spans="1:13" s="62" customFormat="1" ht="15.75">
      <c r="A27" s="38"/>
      <c r="B27" s="152" t="s">
        <v>67</v>
      </c>
      <c r="C27" s="38" t="s">
        <v>54</v>
      </c>
      <c r="D27" s="62" t="s">
        <v>53</v>
      </c>
      <c r="E27" s="63">
        <v>1.085</v>
      </c>
      <c r="F27" s="80">
        <f>F25*E27</f>
        <v>2.17</v>
      </c>
      <c r="G27" s="65"/>
      <c r="H27" s="81"/>
      <c r="I27" s="85"/>
      <c r="J27" s="83"/>
      <c r="K27" s="84"/>
      <c r="L27" s="83"/>
      <c r="M27" s="85"/>
    </row>
    <row r="28" spans="1:13" s="88" customFormat="1" ht="31.5">
      <c r="A28" s="38"/>
      <c r="B28" s="62"/>
      <c r="C28" s="40" t="s">
        <v>168</v>
      </c>
      <c r="D28" s="62" t="s">
        <v>45</v>
      </c>
      <c r="E28" s="148" t="s">
        <v>40</v>
      </c>
      <c r="F28" s="80">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3.23</v>
      </c>
      <c r="F30" s="80">
        <f>F25*E30</f>
        <v>6.46</v>
      </c>
      <c r="G30" s="65"/>
      <c r="H30" s="81"/>
      <c r="I30" s="85"/>
      <c r="J30" s="83"/>
      <c r="K30" s="84"/>
      <c r="L30" s="81"/>
      <c r="M30" s="85"/>
    </row>
    <row r="31" spans="1:13" s="88" customFormat="1" ht="15.75">
      <c r="A31" s="38"/>
      <c r="B31" s="62"/>
      <c r="C31" s="38" t="s">
        <v>169</v>
      </c>
      <c r="D31" s="62" t="s">
        <v>45</v>
      </c>
      <c r="E31" s="86" t="s">
        <v>40</v>
      </c>
      <c r="F31" s="80">
        <f>6*F25</f>
        <v>12</v>
      </c>
      <c r="G31" s="65"/>
      <c r="H31" s="81"/>
      <c r="I31" s="85"/>
      <c r="J31" s="83"/>
      <c r="K31" s="84"/>
      <c r="L31" s="81"/>
      <c r="M31" s="85"/>
    </row>
    <row r="32" spans="1:13" s="88" customFormat="1" ht="70.5" customHeight="1">
      <c r="A32" s="38"/>
      <c r="B32" s="62"/>
      <c r="C32" s="161" t="s">
        <v>77</v>
      </c>
      <c r="D32" s="62" t="s">
        <v>45</v>
      </c>
      <c r="E32" s="86" t="s">
        <v>40</v>
      </c>
      <c r="F32" s="80">
        <v>1</v>
      </c>
      <c r="G32" s="65"/>
      <c r="H32" s="81"/>
      <c r="I32" s="85"/>
      <c r="J32" s="83"/>
      <c r="K32" s="84"/>
      <c r="L32" s="81"/>
      <c r="M32" s="85"/>
    </row>
    <row r="33" spans="1:17" s="88" customFormat="1" ht="67.5">
      <c r="A33" s="38"/>
      <c r="B33" s="62"/>
      <c r="C33" s="161" t="s">
        <v>78</v>
      </c>
      <c r="D33" s="62" t="s">
        <v>45</v>
      </c>
      <c r="E33" s="86" t="s">
        <v>40</v>
      </c>
      <c r="F33" s="80">
        <v>1</v>
      </c>
      <c r="G33" s="65"/>
      <c r="H33" s="81"/>
      <c r="I33" s="85"/>
      <c r="J33" s="83"/>
      <c r="K33" s="84"/>
      <c r="L33" s="81"/>
      <c r="M33" s="85"/>
    </row>
    <row r="34" spans="1:17" s="88" customFormat="1" ht="15.75">
      <c r="A34" s="91"/>
      <c r="B34" s="92"/>
      <c r="C34" s="91" t="s">
        <v>36</v>
      </c>
      <c r="D34" s="92" t="s">
        <v>0</v>
      </c>
      <c r="E34" s="93">
        <v>4.2</v>
      </c>
      <c r="F34" s="94">
        <f>F25*E34</f>
        <v>8.4</v>
      </c>
      <c r="G34" s="149"/>
      <c r="H34" s="150"/>
      <c r="I34" s="95"/>
      <c r="J34" s="96"/>
      <c r="K34" s="151"/>
      <c r="L34" s="150"/>
      <c r="M34" s="95"/>
    </row>
    <row r="35" spans="1:17" s="41" customFormat="1" ht="15.75">
      <c r="A35" s="40">
        <v>3</v>
      </c>
      <c r="B35" s="41" t="s">
        <v>52</v>
      </c>
      <c r="C35" s="40" t="s">
        <v>56</v>
      </c>
      <c r="D35" s="41" t="s">
        <v>45</v>
      </c>
      <c r="E35" s="61"/>
      <c r="F35" s="146">
        <v>1</v>
      </c>
      <c r="G35" s="42"/>
      <c r="H35" s="147"/>
      <c r="I35" s="42"/>
      <c r="K35" s="89"/>
      <c r="L35" s="90"/>
      <c r="M35" s="42"/>
    </row>
    <row r="36" spans="1:17" s="62" customFormat="1" ht="15.75">
      <c r="A36" s="38"/>
      <c r="B36" s="38"/>
      <c r="C36" s="38" t="s">
        <v>44</v>
      </c>
      <c r="D36" s="38" t="s">
        <v>32</v>
      </c>
      <c r="E36" s="85">
        <v>5.59</v>
      </c>
      <c r="F36" s="80">
        <f>F35*E36</f>
        <v>5.59</v>
      </c>
      <c r="G36" s="85"/>
      <c r="H36" s="83"/>
      <c r="I36" s="84"/>
      <c r="J36" s="81"/>
      <c r="K36" s="84"/>
      <c r="L36" s="81"/>
      <c r="M36" s="85"/>
    </row>
    <row r="37" spans="1:17" s="62" customFormat="1" ht="15.75">
      <c r="A37" s="38"/>
      <c r="B37" s="152" t="s">
        <v>67</v>
      </c>
      <c r="C37" s="38" t="s">
        <v>54</v>
      </c>
      <c r="D37" s="62" t="s">
        <v>53</v>
      </c>
      <c r="E37" s="63">
        <v>0.74399999999999999</v>
      </c>
      <c r="F37" s="80">
        <f>F35*E37</f>
        <v>0.74399999999999999</v>
      </c>
      <c r="G37" s="65"/>
      <c r="H37" s="81"/>
      <c r="I37" s="85"/>
      <c r="J37" s="83"/>
      <c r="K37" s="82"/>
      <c r="L37" s="83"/>
      <c r="M37" s="85"/>
    </row>
    <row r="38" spans="1:17" s="88" customFormat="1" ht="31.5">
      <c r="A38" s="38"/>
      <c r="B38" s="62"/>
      <c r="C38" s="40" t="s">
        <v>168</v>
      </c>
      <c r="D38" s="62" t="s">
        <v>45</v>
      </c>
      <c r="E38" s="148" t="s">
        <v>40</v>
      </c>
      <c r="F38" s="80">
        <v>2</v>
      </c>
      <c r="G38" s="65"/>
      <c r="H38" s="81"/>
      <c r="I38" s="85"/>
      <c r="J38" s="83"/>
      <c r="K38" s="84"/>
      <c r="L38" s="81"/>
      <c r="M38" s="85"/>
    </row>
    <row r="39" spans="1:17" s="88" customFormat="1" ht="15.75">
      <c r="A39" s="38"/>
      <c r="B39" s="62"/>
      <c r="C39" s="40" t="s">
        <v>70</v>
      </c>
      <c r="D39" s="62" t="s">
        <v>45</v>
      </c>
      <c r="E39" s="148" t="s">
        <v>40</v>
      </c>
      <c r="F39" s="80">
        <f>F38</f>
        <v>2</v>
      </c>
      <c r="G39" s="65"/>
      <c r="H39" s="81"/>
      <c r="I39" s="85"/>
      <c r="J39" s="83"/>
      <c r="K39" s="84"/>
      <c r="L39" s="81"/>
      <c r="M39" s="85"/>
    </row>
    <row r="40" spans="1:17" s="88" customFormat="1" ht="15.75">
      <c r="A40" s="38"/>
      <c r="B40" s="62"/>
      <c r="C40" s="38" t="s">
        <v>55</v>
      </c>
      <c r="D40" s="62" t="s">
        <v>42</v>
      </c>
      <c r="E40" s="85">
        <v>1.58</v>
      </c>
      <c r="F40" s="80">
        <f>F35*E40</f>
        <v>1.58</v>
      </c>
      <c r="G40" s="65"/>
      <c r="H40" s="81"/>
      <c r="I40" s="85"/>
      <c r="J40" s="83"/>
      <c r="K40" s="84"/>
      <c r="L40" s="81"/>
      <c r="M40" s="85"/>
    </row>
    <row r="41" spans="1:17" s="88" customFormat="1" ht="15.75">
      <c r="A41" s="38"/>
      <c r="B41" s="62"/>
      <c r="C41" s="38" t="s">
        <v>169</v>
      </c>
      <c r="D41" s="62" t="s">
        <v>45</v>
      </c>
      <c r="E41" s="86" t="s">
        <v>40</v>
      </c>
      <c r="F41" s="80">
        <f>4*F35</f>
        <v>4</v>
      </c>
      <c r="G41" s="65"/>
      <c r="H41" s="81"/>
      <c r="I41" s="85"/>
      <c r="J41" s="83"/>
      <c r="K41" s="84"/>
      <c r="L41" s="81"/>
      <c r="M41" s="85"/>
    </row>
    <row r="42" spans="1:17" s="88" customFormat="1" ht="67.5">
      <c r="A42" s="38"/>
      <c r="B42" s="62"/>
      <c r="C42" s="161" t="s">
        <v>66</v>
      </c>
      <c r="D42" s="62" t="s">
        <v>45</v>
      </c>
      <c r="E42" s="86" t="s">
        <v>40</v>
      </c>
      <c r="F42" s="80">
        <v>1</v>
      </c>
      <c r="G42" s="65"/>
      <c r="H42" s="81"/>
      <c r="I42" s="85"/>
      <c r="J42" s="83"/>
      <c r="K42" s="84"/>
      <c r="L42" s="81"/>
      <c r="M42" s="85"/>
    </row>
    <row r="43" spans="1:17" s="88" customFormat="1" ht="15.75">
      <c r="A43" s="91"/>
      <c r="B43" s="92"/>
      <c r="C43" s="91" t="s">
        <v>36</v>
      </c>
      <c r="D43" s="92" t="s">
        <v>0</v>
      </c>
      <c r="E43" s="93">
        <v>1.91</v>
      </c>
      <c r="F43" s="94">
        <f>F35*E43</f>
        <v>1.91</v>
      </c>
      <c r="G43" s="149"/>
      <c r="H43" s="150"/>
      <c r="I43" s="95"/>
      <c r="J43" s="96"/>
      <c r="K43" s="151"/>
      <c r="L43" s="150"/>
      <c r="M43" s="95"/>
    </row>
    <row r="44" spans="1:17" s="53" customFormat="1" ht="15.75">
      <c r="A44" s="54">
        <v>4</v>
      </c>
      <c r="B44" s="55" t="s">
        <v>33</v>
      </c>
      <c r="C44" s="54" t="s">
        <v>50</v>
      </c>
      <c r="D44" s="55" t="s">
        <v>30</v>
      </c>
      <c r="E44" s="56"/>
      <c r="F44" s="57">
        <f>F10</f>
        <v>6.72</v>
      </c>
      <c r="G44" s="54"/>
      <c r="H44" s="58"/>
      <c r="I44" s="54"/>
      <c r="J44" s="58"/>
      <c r="K44" s="54"/>
      <c r="L44" s="58"/>
      <c r="M44" s="54"/>
    </row>
    <row r="45" spans="1:17" s="53" customFormat="1" ht="15.75">
      <c r="A45" s="46"/>
      <c r="B45" s="46"/>
      <c r="C45" s="46" t="s">
        <v>31</v>
      </c>
      <c r="D45" s="46" t="s">
        <v>32</v>
      </c>
      <c r="E45" s="59">
        <v>1.21</v>
      </c>
      <c r="F45" s="60">
        <f>F44*E45</f>
        <v>8.1311999999999998</v>
      </c>
      <c r="G45" s="51"/>
      <c r="H45" s="51"/>
      <c r="I45" s="51"/>
      <c r="J45" s="52"/>
      <c r="K45" s="51"/>
      <c r="L45" s="52"/>
      <c r="M45" s="47"/>
    </row>
    <row r="46" spans="1:17" s="108" customFormat="1" ht="15.75">
      <c r="A46" s="97"/>
      <c r="B46" s="98"/>
      <c r="C46" s="99" t="s">
        <v>46</v>
      </c>
      <c r="D46" s="100"/>
      <c r="E46" s="101"/>
      <c r="F46" s="102"/>
      <c r="G46" s="103"/>
      <c r="H46" s="104"/>
      <c r="I46" s="105"/>
      <c r="J46" s="104"/>
      <c r="K46" s="106"/>
      <c r="L46" s="104"/>
      <c r="M46" s="104"/>
      <c r="N46" s="107"/>
    </row>
    <row r="47" spans="1:17" s="114" customFormat="1">
      <c r="A47" s="109"/>
      <c r="B47" s="109"/>
      <c r="C47" s="109" t="s">
        <v>47</v>
      </c>
      <c r="D47" s="110" t="s">
        <v>141</v>
      </c>
      <c r="E47" s="111"/>
      <c r="F47" s="111"/>
      <c r="G47" s="112"/>
      <c r="H47" s="113"/>
      <c r="I47" s="113"/>
      <c r="J47" s="113"/>
      <c r="K47" s="113"/>
      <c r="L47" s="113"/>
      <c r="M47" s="113"/>
    </row>
    <row r="48" spans="1:17" s="114" customFormat="1">
      <c r="A48" s="115"/>
      <c r="B48" s="115"/>
      <c r="C48" s="115" t="s">
        <v>8</v>
      </c>
      <c r="D48" s="115"/>
      <c r="E48" s="115"/>
      <c r="F48" s="115"/>
      <c r="G48" s="115"/>
      <c r="H48" s="113"/>
      <c r="I48" s="113"/>
      <c r="J48" s="113"/>
      <c r="K48" s="113"/>
      <c r="L48" s="113"/>
      <c r="M48" s="113"/>
      <c r="Q48" s="114" t="e">
        <f>M52/M48</f>
        <v>#DIV/0!</v>
      </c>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12"/>
  <sheetViews>
    <sheetView zoomScaleNormal="100" zoomScaleSheetLayoutView="130" workbookViewId="0">
      <selection activeCell="B10" sqref="B10:F36"/>
    </sheetView>
  </sheetViews>
  <sheetFormatPr defaultRowHeight="16.5"/>
  <cols>
    <col min="1" max="1" width="3.85546875" style="4" customWidth="1"/>
    <col min="2" max="2" width="11.140625" style="4" bestFit="1" customWidth="1"/>
    <col min="3" max="3" width="37.7109375" style="4" customWidth="1"/>
    <col min="4" max="4" width="8.5703125" style="4" customWidth="1"/>
    <col min="5" max="5" width="9.57031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5" customHeight="1">
      <c r="I2" s="3"/>
      <c r="J2" s="3"/>
      <c r="K2" s="3"/>
      <c r="L2" s="3"/>
      <c r="M2" s="3"/>
      <c r="N2" s="3"/>
      <c r="O2" s="3"/>
      <c r="P2" s="3"/>
      <c r="Q2" s="3"/>
      <c r="R2" s="3"/>
      <c r="S2" s="3"/>
      <c r="T2" s="3"/>
      <c r="U2" s="3"/>
      <c r="V2" s="3"/>
    </row>
    <row r="3" spans="1:22" ht="16.5" customHeight="1">
      <c r="C3" s="154" t="s">
        <v>144</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ht="16.5" customHeight="1">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0.84*6</f>
        <v>5.04</v>
      </c>
      <c r="G10" s="40"/>
      <c r="H10" s="41"/>
      <c r="I10" s="40"/>
      <c r="J10" s="41"/>
      <c r="K10" s="44"/>
      <c r="L10" s="41"/>
      <c r="M10" s="40"/>
    </row>
    <row r="11" spans="1:22" s="53" customFormat="1" ht="15.75">
      <c r="A11" s="46"/>
      <c r="B11" s="46"/>
      <c r="C11" s="46" t="s">
        <v>31</v>
      </c>
      <c r="D11" s="46" t="s">
        <v>32</v>
      </c>
      <c r="E11" s="47">
        <v>3.88</v>
      </c>
      <c r="F11" s="48">
        <f>F10*E11</f>
        <v>19.555199999999999</v>
      </c>
      <c r="G11" s="47"/>
      <c r="H11" s="48"/>
      <c r="I11" s="76"/>
      <c r="J11" s="75"/>
      <c r="K11" s="76"/>
      <c r="L11" s="75"/>
      <c r="M11" s="47"/>
    </row>
    <row r="12" spans="1:22" s="67" customFormat="1" ht="31.5">
      <c r="A12" s="38">
        <v>2</v>
      </c>
      <c r="B12" s="38" t="s">
        <v>34</v>
      </c>
      <c r="C12" s="40" t="s">
        <v>51</v>
      </c>
      <c r="D12" s="62" t="s">
        <v>30</v>
      </c>
      <c r="E12" s="63"/>
      <c r="F12" s="64">
        <f>0.7*0.1*6</f>
        <v>0.41999999999999993</v>
      </c>
      <c r="G12" s="65"/>
      <c r="H12" s="66"/>
      <c r="I12" s="65"/>
      <c r="J12" s="66"/>
      <c r="K12" s="65"/>
      <c r="L12" s="66"/>
      <c r="M12" s="65"/>
    </row>
    <row r="13" spans="1:22" s="53" customFormat="1" ht="15.75">
      <c r="A13" s="54"/>
      <c r="B13" s="68"/>
      <c r="C13" s="54" t="s">
        <v>31</v>
      </c>
      <c r="D13" s="54" t="s">
        <v>32</v>
      </c>
      <c r="E13" s="56">
        <v>0.89</v>
      </c>
      <c r="F13" s="69">
        <f>F12*E13</f>
        <v>0.37379999999999997</v>
      </c>
      <c r="G13" s="70"/>
      <c r="H13" s="57"/>
      <c r="I13" s="71"/>
      <c r="J13" s="72"/>
      <c r="K13" s="71"/>
      <c r="L13" s="72"/>
      <c r="M13" s="70"/>
    </row>
    <row r="14" spans="1:22" s="53" customFormat="1" ht="15.75">
      <c r="A14" s="54"/>
      <c r="B14" s="55"/>
      <c r="C14" s="54" t="s">
        <v>35</v>
      </c>
      <c r="D14" s="55" t="s">
        <v>0</v>
      </c>
      <c r="E14" s="56">
        <v>0.37</v>
      </c>
      <c r="F14" s="69">
        <f>F12*E14</f>
        <v>0.15539999999999998</v>
      </c>
      <c r="G14" s="73"/>
      <c r="H14" s="72"/>
      <c r="I14" s="71"/>
      <c r="J14" s="72"/>
      <c r="K14" s="70"/>
      <c r="L14" s="57"/>
      <c r="M14" s="70"/>
    </row>
    <row r="15" spans="1:22" s="53" customFormat="1" ht="27.75">
      <c r="A15" s="54"/>
      <c r="B15" s="185" t="s">
        <v>167</v>
      </c>
      <c r="C15" s="54" t="s">
        <v>63</v>
      </c>
      <c r="D15" s="55" t="s">
        <v>30</v>
      </c>
      <c r="E15" s="56">
        <v>1.1499999999999999</v>
      </c>
      <c r="F15" s="69">
        <f>F12*E15</f>
        <v>0.48299999999999987</v>
      </c>
      <c r="G15" s="73"/>
      <c r="H15" s="72"/>
      <c r="I15" s="71"/>
      <c r="J15" s="57"/>
      <c r="K15" s="71"/>
      <c r="L15" s="72"/>
      <c r="M15" s="70"/>
    </row>
    <row r="16" spans="1:22" s="53" customFormat="1" ht="15.75">
      <c r="A16" s="46"/>
      <c r="B16" s="50"/>
      <c r="C16" s="46" t="s">
        <v>36</v>
      </c>
      <c r="D16" s="50" t="s">
        <v>0</v>
      </c>
      <c r="E16" s="59">
        <v>0.02</v>
      </c>
      <c r="F16" s="60">
        <f>F12*E16</f>
        <v>8.3999999999999995E-3</v>
      </c>
      <c r="G16" s="51"/>
      <c r="H16" s="75"/>
      <c r="I16" s="47"/>
      <c r="J16" s="48"/>
      <c r="K16" s="76"/>
      <c r="L16" s="75"/>
      <c r="M16" s="47"/>
    </row>
    <row r="17" spans="1:13" s="62" customFormat="1" ht="47.25">
      <c r="A17" s="38" t="s">
        <v>59</v>
      </c>
      <c r="B17" s="38" t="s">
        <v>60</v>
      </c>
      <c r="C17" s="40" t="s">
        <v>61</v>
      </c>
      <c r="D17" s="62" t="s">
        <v>30</v>
      </c>
      <c r="E17" s="63"/>
      <c r="F17" s="64">
        <f>0.7*1.1*6</f>
        <v>4.62</v>
      </c>
      <c r="G17" s="65"/>
      <c r="H17" s="66"/>
      <c r="I17" s="65"/>
      <c r="J17" s="66"/>
      <c r="K17" s="65"/>
      <c r="L17" s="66"/>
      <c r="M17" s="65"/>
    </row>
    <row r="18" spans="1:13" s="55" customFormat="1" ht="15.75">
      <c r="A18" s="54"/>
      <c r="B18" s="54"/>
      <c r="C18" s="54" t="s">
        <v>31</v>
      </c>
      <c r="D18" s="54" t="s">
        <v>32</v>
      </c>
      <c r="E18" s="56">
        <v>6.66</v>
      </c>
      <c r="F18" s="69">
        <f>F17*E18</f>
        <v>30.769200000000001</v>
      </c>
      <c r="G18" s="70"/>
      <c r="H18" s="57"/>
      <c r="I18" s="71"/>
      <c r="J18" s="72"/>
      <c r="K18" s="71"/>
      <c r="L18" s="72"/>
      <c r="M18" s="70"/>
    </row>
    <row r="19" spans="1:13" s="55" customFormat="1" ht="15.75">
      <c r="A19" s="54"/>
      <c r="C19" s="54" t="s">
        <v>35</v>
      </c>
      <c r="D19" s="55" t="s">
        <v>0</v>
      </c>
      <c r="E19" s="56">
        <v>0.59</v>
      </c>
      <c r="F19" s="77">
        <f>F17*E19</f>
        <v>2.7258</v>
      </c>
      <c r="G19" s="73"/>
      <c r="H19" s="72"/>
      <c r="I19" s="71"/>
      <c r="J19" s="72"/>
      <c r="K19" s="70"/>
      <c r="L19" s="57"/>
      <c r="M19" s="70"/>
    </row>
    <row r="20" spans="1:13" s="55" customFormat="1" ht="15.75">
      <c r="A20" s="54"/>
      <c r="C20" s="54" t="s">
        <v>62</v>
      </c>
      <c r="D20" s="55" t="s">
        <v>30</v>
      </c>
      <c r="E20" s="56">
        <v>1.0149999999999999</v>
      </c>
      <c r="F20" s="69">
        <f>F17*E20</f>
        <v>4.6892999999999994</v>
      </c>
      <c r="G20" s="73"/>
      <c r="H20" s="72"/>
      <c r="I20" s="70"/>
      <c r="J20" s="57"/>
      <c r="K20" s="71"/>
      <c r="L20" s="72"/>
      <c r="M20" s="70"/>
    </row>
    <row r="21" spans="1:13" s="55" customFormat="1" ht="15.75">
      <c r="A21" s="54"/>
      <c r="C21" s="54" t="s">
        <v>37</v>
      </c>
      <c r="D21" s="55" t="s">
        <v>38</v>
      </c>
      <c r="E21" s="56">
        <v>1.6</v>
      </c>
      <c r="F21" s="69">
        <f>F17*E21</f>
        <v>7.3920000000000003</v>
      </c>
      <c r="G21" s="73"/>
      <c r="H21" s="72"/>
      <c r="I21" s="70"/>
      <c r="J21" s="57"/>
      <c r="K21" s="71"/>
      <c r="L21" s="72"/>
      <c r="M21" s="70"/>
    </row>
    <row r="22" spans="1:13" s="55" customFormat="1" ht="15.75">
      <c r="A22" s="54"/>
      <c r="C22" s="54" t="s">
        <v>39</v>
      </c>
      <c r="D22" s="55" t="s">
        <v>30</v>
      </c>
      <c r="E22" s="78">
        <v>1.83E-2</v>
      </c>
      <c r="F22" s="69">
        <f>F17*E22</f>
        <v>8.454600000000001E-2</v>
      </c>
      <c r="G22" s="73"/>
      <c r="H22" s="72"/>
      <c r="I22" s="70"/>
      <c r="J22" s="57"/>
      <c r="K22" s="71"/>
      <c r="L22" s="72"/>
      <c r="M22" s="70"/>
    </row>
    <row r="23" spans="1:13" s="58" customFormat="1" ht="15.75">
      <c r="A23" s="54"/>
      <c r="B23" s="55"/>
      <c r="C23" s="54" t="s">
        <v>41</v>
      </c>
      <c r="D23" s="55" t="s">
        <v>43</v>
      </c>
      <c r="E23" s="79" t="s">
        <v>40</v>
      </c>
      <c r="F23" s="77">
        <f>0.95*F17</f>
        <v>4.3890000000000002</v>
      </c>
      <c r="G23" s="73"/>
      <c r="H23" s="72"/>
      <c r="I23" s="56"/>
      <c r="J23" s="57"/>
      <c r="K23" s="71"/>
      <c r="L23" s="72"/>
      <c r="M23" s="70"/>
    </row>
    <row r="24" spans="1:13" s="58" customFormat="1" ht="15.75">
      <c r="A24" s="46"/>
      <c r="B24" s="50"/>
      <c r="C24" s="46" t="s">
        <v>36</v>
      </c>
      <c r="D24" s="50" t="s">
        <v>0</v>
      </c>
      <c r="E24" s="59">
        <v>0.4</v>
      </c>
      <c r="F24" s="60">
        <f>F17*E24</f>
        <v>1.8480000000000001</v>
      </c>
      <c r="G24" s="51"/>
      <c r="H24" s="75"/>
      <c r="I24" s="47"/>
      <c r="J24" s="48"/>
      <c r="K24" s="76"/>
      <c r="L24" s="75"/>
      <c r="M24" s="47"/>
    </row>
    <row r="25" spans="1:13" s="41" customFormat="1" ht="15.75">
      <c r="A25" s="40">
        <v>3</v>
      </c>
      <c r="B25" s="41" t="s">
        <v>52</v>
      </c>
      <c r="C25" s="40" t="s">
        <v>56</v>
      </c>
      <c r="D25" s="41" t="s">
        <v>45</v>
      </c>
      <c r="E25" s="61"/>
      <c r="F25" s="146">
        <v>3</v>
      </c>
      <c r="G25" s="42"/>
      <c r="H25" s="147"/>
      <c r="I25" s="42"/>
      <c r="K25" s="89"/>
      <c r="L25" s="90"/>
      <c r="M25" s="42"/>
    </row>
    <row r="26" spans="1:13" s="62" customFormat="1" ht="15.75">
      <c r="A26" s="38"/>
      <c r="B26" s="38"/>
      <c r="C26" s="38" t="s">
        <v>44</v>
      </c>
      <c r="D26" s="38" t="s">
        <v>32</v>
      </c>
      <c r="E26" s="85">
        <v>5.59</v>
      </c>
      <c r="F26" s="80">
        <f>F25*E26</f>
        <v>16.77</v>
      </c>
      <c r="G26" s="85"/>
      <c r="H26" s="83"/>
      <c r="I26" s="84"/>
      <c r="J26" s="81"/>
      <c r="K26" s="84"/>
      <c r="L26" s="81"/>
      <c r="M26" s="85"/>
    </row>
    <row r="27" spans="1:13" s="62" customFormat="1" ht="15.75">
      <c r="A27" s="38"/>
      <c r="B27" s="152" t="s">
        <v>67</v>
      </c>
      <c r="C27" s="38" t="s">
        <v>54</v>
      </c>
      <c r="D27" s="62" t="s">
        <v>53</v>
      </c>
      <c r="E27" s="63">
        <v>0.74399999999999999</v>
      </c>
      <c r="F27" s="80">
        <f>F25*E27</f>
        <v>2.2320000000000002</v>
      </c>
      <c r="G27" s="65"/>
      <c r="H27" s="81"/>
      <c r="I27" s="85"/>
      <c r="J27" s="83"/>
      <c r="K27" s="84"/>
      <c r="L27" s="83"/>
      <c r="M27" s="85"/>
    </row>
    <row r="28" spans="1:13" s="88" customFormat="1" ht="31.5">
      <c r="A28" s="38"/>
      <c r="B28" s="62"/>
      <c r="C28" s="40" t="s">
        <v>168</v>
      </c>
      <c r="D28" s="62" t="s">
        <v>45</v>
      </c>
      <c r="E28" s="148" t="s">
        <v>40</v>
      </c>
      <c r="F28" s="80">
        <v>6</v>
      </c>
      <c r="G28" s="65"/>
      <c r="H28" s="81"/>
      <c r="I28" s="85"/>
      <c r="J28" s="83"/>
      <c r="K28" s="84"/>
      <c r="L28" s="81"/>
      <c r="M28" s="85"/>
    </row>
    <row r="29" spans="1:13" s="88" customFormat="1" ht="15.75">
      <c r="A29" s="38"/>
      <c r="B29" s="62"/>
      <c r="C29" s="40" t="s">
        <v>70</v>
      </c>
      <c r="D29" s="62" t="s">
        <v>45</v>
      </c>
      <c r="E29" s="148" t="s">
        <v>40</v>
      </c>
      <c r="F29" s="80">
        <f>F28</f>
        <v>6</v>
      </c>
      <c r="G29" s="65"/>
      <c r="H29" s="81"/>
      <c r="I29" s="85"/>
      <c r="J29" s="83"/>
      <c r="K29" s="84"/>
      <c r="L29" s="81"/>
      <c r="M29" s="85"/>
    </row>
    <row r="30" spans="1:13" s="88" customFormat="1" ht="15.75">
      <c r="A30" s="38"/>
      <c r="B30" s="62"/>
      <c r="C30" s="38" t="s">
        <v>55</v>
      </c>
      <c r="D30" s="62" t="s">
        <v>42</v>
      </c>
      <c r="E30" s="85">
        <v>1.58</v>
      </c>
      <c r="F30" s="80">
        <f>F25*E30</f>
        <v>4.74</v>
      </c>
      <c r="G30" s="65"/>
      <c r="H30" s="81"/>
      <c r="I30" s="85"/>
      <c r="J30" s="83"/>
      <c r="K30" s="84"/>
      <c r="L30" s="81"/>
      <c r="M30" s="85"/>
    </row>
    <row r="31" spans="1:13" s="88" customFormat="1" ht="15.75">
      <c r="A31" s="38"/>
      <c r="B31" s="62"/>
      <c r="C31" s="38" t="s">
        <v>169</v>
      </c>
      <c r="D31" s="62" t="s">
        <v>45</v>
      </c>
      <c r="E31" s="86" t="s">
        <v>40</v>
      </c>
      <c r="F31" s="80">
        <f>4*F25</f>
        <v>12</v>
      </c>
      <c r="G31" s="65"/>
      <c r="H31" s="81"/>
      <c r="I31" s="85"/>
      <c r="J31" s="83"/>
      <c r="K31" s="84"/>
      <c r="L31" s="81"/>
      <c r="M31" s="85"/>
    </row>
    <row r="32" spans="1:13" s="88" customFormat="1" ht="67.5">
      <c r="A32" s="38"/>
      <c r="B32" s="62"/>
      <c r="C32" s="161" t="s">
        <v>81</v>
      </c>
      <c r="D32" s="62" t="s">
        <v>45</v>
      </c>
      <c r="E32" s="86" t="s">
        <v>40</v>
      </c>
      <c r="F32" s="80">
        <v>1</v>
      </c>
      <c r="G32" s="65"/>
      <c r="H32" s="81"/>
      <c r="I32" s="85"/>
      <c r="J32" s="83"/>
      <c r="K32" s="84"/>
      <c r="L32" s="81"/>
      <c r="M32" s="85"/>
    </row>
    <row r="33" spans="1:14" s="88" customFormat="1" ht="67.5">
      <c r="A33" s="38"/>
      <c r="B33" s="62"/>
      <c r="C33" s="161" t="s">
        <v>65</v>
      </c>
      <c r="D33" s="62" t="s">
        <v>45</v>
      </c>
      <c r="E33" s="86" t="s">
        <v>40</v>
      </c>
      <c r="F33" s="80">
        <v>2</v>
      </c>
      <c r="G33" s="65"/>
      <c r="H33" s="81"/>
      <c r="I33" s="85"/>
      <c r="J33" s="83"/>
      <c r="K33" s="84"/>
      <c r="L33" s="81"/>
      <c r="M33" s="85"/>
    </row>
    <row r="34" spans="1:14" s="88" customFormat="1" ht="15.75">
      <c r="A34" s="91"/>
      <c r="B34" s="92"/>
      <c r="C34" s="91" t="s">
        <v>36</v>
      </c>
      <c r="D34" s="92" t="s">
        <v>0</v>
      </c>
      <c r="E34" s="93">
        <v>1.91</v>
      </c>
      <c r="F34" s="94">
        <f>F25*E34</f>
        <v>5.7299999999999995</v>
      </c>
      <c r="G34" s="149"/>
      <c r="H34" s="150"/>
      <c r="I34" s="95"/>
      <c r="J34" s="96"/>
      <c r="K34" s="151"/>
      <c r="L34" s="150"/>
      <c r="M34" s="95"/>
    </row>
    <row r="35" spans="1:14" s="53" customFormat="1" ht="15.75">
      <c r="A35" s="54">
        <v>4</v>
      </c>
      <c r="B35" s="55" t="s">
        <v>33</v>
      </c>
      <c r="C35" s="54" t="s">
        <v>50</v>
      </c>
      <c r="D35" s="55" t="s">
        <v>30</v>
      </c>
      <c r="E35" s="56"/>
      <c r="F35" s="57">
        <f>F10</f>
        <v>5.04</v>
      </c>
      <c r="G35" s="54"/>
      <c r="H35" s="58"/>
      <c r="I35" s="54"/>
      <c r="J35" s="58"/>
      <c r="K35" s="54"/>
      <c r="L35" s="58"/>
      <c r="M35" s="54"/>
    </row>
    <row r="36" spans="1:14" s="53" customFormat="1" ht="15.75">
      <c r="A36" s="46"/>
      <c r="B36" s="46"/>
      <c r="C36" s="46" t="s">
        <v>31</v>
      </c>
      <c r="D36" s="46" t="s">
        <v>32</v>
      </c>
      <c r="E36" s="59">
        <v>1.21</v>
      </c>
      <c r="F36" s="60">
        <f>F35*E36</f>
        <v>6.0983999999999998</v>
      </c>
      <c r="G36" s="49"/>
      <c r="H36" s="48"/>
      <c r="I36" s="51"/>
      <c r="J36" s="52"/>
      <c r="K36" s="51"/>
      <c r="L36" s="52"/>
      <c r="M36" s="47"/>
    </row>
    <row r="37" spans="1:14" s="108" customFormat="1" ht="15.75">
      <c r="A37" s="97"/>
      <c r="B37" s="98"/>
      <c r="C37" s="99" t="s">
        <v>46</v>
      </c>
      <c r="D37" s="100"/>
      <c r="E37" s="101"/>
      <c r="F37" s="102"/>
      <c r="G37" s="103"/>
      <c r="H37" s="104"/>
      <c r="I37" s="105"/>
      <c r="J37" s="104"/>
      <c r="K37" s="106"/>
      <c r="L37" s="104"/>
      <c r="M37" s="104"/>
      <c r="N37" s="107"/>
    </row>
    <row r="38" spans="1:14" s="114" customFormat="1">
      <c r="A38" s="109"/>
      <c r="B38" s="109"/>
      <c r="C38" s="109" t="s">
        <v>47</v>
      </c>
      <c r="D38" s="110" t="s">
        <v>141</v>
      </c>
      <c r="E38" s="111"/>
      <c r="F38" s="111"/>
      <c r="G38" s="112"/>
      <c r="H38" s="113"/>
      <c r="I38" s="113"/>
      <c r="J38" s="113"/>
      <c r="K38" s="113"/>
      <c r="L38" s="113"/>
      <c r="M38" s="113"/>
    </row>
    <row r="39" spans="1:14" s="114" customFormat="1">
      <c r="A39" s="115"/>
      <c r="B39" s="115"/>
      <c r="C39" s="115" t="s">
        <v>8</v>
      </c>
      <c r="D39" s="115"/>
      <c r="E39" s="115"/>
      <c r="F39" s="115"/>
      <c r="G39" s="115"/>
      <c r="H39" s="113"/>
      <c r="I39" s="113"/>
      <c r="J39" s="113"/>
      <c r="K39" s="113"/>
      <c r="L39" s="113"/>
      <c r="M39" s="113"/>
    </row>
    <row r="40" spans="1:14" s="122" customFormat="1">
      <c r="A40" s="116"/>
      <c r="B40" s="117"/>
      <c r="C40" s="117" t="s">
        <v>48</v>
      </c>
      <c r="D40" s="118" t="s">
        <v>141</v>
      </c>
      <c r="E40" s="119"/>
      <c r="F40" s="119"/>
      <c r="G40" s="120"/>
      <c r="H40" s="120"/>
      <c r="I40" s="120"/>
      <c r="J40" s="120"/>
      <c r="K40" s="120"/>
      <c r="L40" s="120"/>
      <c r="M40" s="120"/>
      <c r="N40" s="121"/>
    </row>
    <row r="41" spans="1:14" s="3" customFormat="1">
      <c r="A41" s="123"/>
      <c r="B41" s="124"/>
      <c r="C41" s="124" t="s">
        <v>8</v>
      </c>
      <c r="D41" s="124"/>
      <c r="E41" s="124"/>
      <c r="F41" s="124"/>
      <c r="G41" s="124"/>
      <c r="H41" s="125"/>
      <c r="I41" s="125"/>
      <c r="J41" s="125"/>
      <c r="K41" s="125"/>
      <c r="L41" s="125"/>
      <c r="M41" s="125"/>
      <c r="N41" s="7"/>
    </row>
    <row r="42" spans="1:14" s="122" customFormat="1">
      <c r="A42" s="116"/>
      <c r="B42" s="117"/>
      <c r="C42" s="117" t="s">
        <v>49</v>
      </c>
      <c r="D42" s="118" t="s">
        <v>141</v>
      </c>
      <c r="E42" s="119"/>
      <c r="F42" s="119"/>
      <c r="G42" s="120"/>
      <c r="H42" s="120"/>
      <c r="I42" s="120"/>
      <c r="J42" s="120"/>
      <c r="K42" s="120"/>
      <c r="L42" s="120"/>
      <c r="M42" s="120"/>
      <c r="N42" s="121"/>
    </row>
    <row r="43" spans="1:14" s="3" customFormat="1">
      <c r="A43" s="123"/>
      <c r="B43" s="124"/>
      <c r="C43" s="124" t="s">
        <v>8</v>
      </c>
      <c r="D43" s="124"/>
      <c r="E43" s="124"/>
      <c r="F43" s="124"/>
      <c r="G43" s="124"/>
      <c r="H43" s="125"/>
      <c r="I43" s="125"/>
      <c r="J43" s="125"/>
      <c r="K43" s="125"/>
      <c r="L43" s="125"/>
      <c r="M43" s="125"/>
      <c r="N43" s="7"/>
    </row>
    <row r="44" spans="1:14" s="3" customFormat="1">
      <c r="A44" s="123"/>
      <c r="B44" s="124"/>
      <c r="C44" s="124" t="s">
        <v>142</v>
      </c>
      <c r="D44" s="155">
        <v>0.03</v>
      </c>
      <c r="E44" s="124"/>
      <c r="F44" s="124"/>
      <c r="G44" s="124"/>
      <c r="H44" s="125"/>
      <c r="I44" s="125"/>
      <c r="J44" s="125"/>
      <c r="K44" s="125"/>
      <c r="L44" s="125"/>
      <c r="M44" s="125"/>
      <c r="N44" s="7"/>
    </row>
    <row r="45" spans="1:14" s="3" customFormat="1">
      <c r="A45" s="123"/>
      <c r="B45" s="124"/>
      <c r="C45" s="124" t="s">
        <v>8</v>
      </c>
      <c r="D45" s="124"/>
      <c r="E45" s="124"/>
      <c r="F45" s="124"/>
      <c r="G45" s="124"/>
      <c r="H45" s="125"/>
      <c r="I45" s="125"/>
      <c r="J45" s="125"/>
      <c r="K45" s="125"/>
      <c r="L45" s="125"/>
      <c r="M45" s="125"/>
      <c r="N45" s="7"/>
    </row>
    <row r="46" spans="1:14" s="3" customFormat="1">
      <c r="A46" s="123"/>
      <c r="B46" s="124"/>
      <c r="C46" s="124" t="s">
        <v>68</v>
      </c>
      <c r="D46" s="155">
        <v>0.18</v>
      </c>
      <c r="E46" s="124"/>
      <c r="F46" s="124"/>
      <c r="G46" s="124"/>
      <c r="H46" s="125"/>
      <c r="I46" s="125"/>
      <c r="J46" s="125"/>
      <c r="K46" s="125"/>
      <c r="L46" s="125"/>
      <c r="M46" s="125"/>
      <c r="N46" s="7"/>
    </row>
    <row r="47" spans="1:14">
      <c r="A47" s="156"/>
      <c r="B47" s="157"/>
      <c r="C47" s="158" t="s">
        <v>14</v>
      </c>
      <c r="D47" s="157"/>
      <c r="E47" s="157"/>
      <c r="F47" s="157"/>
      <c r="G47" s="157"/>
      <c r="H47" s="159"/>
      <c r="I47" s="159"/>
      <c r="J47" s="159"/>
      <c r="K47" s="159"/>
      <c r="L47" s="159"/>
      <c r="M47" s="160"/>
      <c r="N47" s="28"/>
    </row>
    <row r="48" spans="1:14">
      <c r="A48" s="3"/>
      <c r="B48" s="3"/>
      <c r="C48" s="3"/>
      <c r="D48" s="3"/>
      <c r="E48" s="3"/>
      <c r="F48" s="3"/>
      <c r="G48" s="3"/>
      <c r="H48" s="129"/>
      <c r="I48" s="129"/>
      <c r="J48" s="129"/>
      <c r="K48" s="129"/>
      <c r="L48" s="129"/>
      <c r="M48" s="130"/>
    </row>
    <row r="49" spans="1:14">
      <c r="A49" s="3"/>
      <c r="B49" s="3"/>
      <c r="C49" s="3"/>
      <c r="D49" s="3"/>
      <c r="E49" s="3"/>
      <c r="F49" s="3"/>
      <c r="G49" s="3"/>
      <c r="H49" s="3"/>
      <c r="I49" s="3"/>
      <c r="J49" s="3"/>
      <c r="K49" s="3"/>
      <c r="L49" s="3"/>
      <c r="M49" s="3"/>
    </row>
    <row r="50" spans="1:14">
      <c r="A50" s="200"/>
      <c r="B50" s="200"/>
      <c r="C50" s="200"/>
      <c r="D50" s="162"/>
      <c r="E50" s="162"/>
      <c r="F50" s="162"/>
      <c r="G50" s="163"/>
      <c r="H50" s="164"/>
      <c r="I50" s="163"/>
      <c r="J50" s="163"/>
      <c r="K50" s="162"/>
      <c r="L50" s="3"/>
      <c r="M50" s="3"/>
    </row>
    <row r="51" spans="1:14">
      <c r="A51" s="168" t="s">
        <v>137</v>
      </c>
      <c r="B51" s="168"/>
      <c r="C51" s="168"/>
      <c r="D51" s="166"/>
      <c r="E51" s="166"/>
      <c r="F51" s="166"/>
      <c r="G51" s="166"/>
      <c r="H51" s="169" t="s">
        <v>138</v>
      </c>
      <c r="I51" s="166"/>
      <c r="J51" s="166"/>
      <c r="K51" s="166"/>
      <c r="L51" s="7"/>
      <c r="M51" s="7"/>
      <c r="N51" s="28"/>
    </row>
    <row r="52" spans="1:14">
      <c r="A52" s="162"/>
      <c r="B52" s="162"/>
      <c r="C52" s="162"/>
      <c r="D52" s="162"/>
      <c r="E52" s="162"/>
      <c r="F52" s="162"/>
      <c r="G52" s="162"/>
      <c r="H52" s="162"/>
      <c r="I52" s="162"/>
      <c r="J52" s="162"/>
      <c r="K52" s="162"/>
      <c r="L52" s="7"/>
      <c r="M52" s="7"/>
      <c r="N52" s="28"/>
    </row>
    <row r="53" spans="1:14">
      <c r="A53" s="198" t="s">
        <v>139</v>
      </c>
      <c r="B53" s="198"/>
      <c r="C53" s="165"/>
      <c r="D53" s="165"/>
      <c r="E53" s="166"/>
      <c r="F53" s="166"/>
      <c r="G53" s="166"/>
      <c r="H53" s="166"/>
      <c r="I53" s="166"/>
      <c r="J53" s="166"/>
      <c r="K53" s="166"/>
      <c r="L53" s="3"/>
      <c r="M53" s="3"/>
    </row>
    <row r="54" spans="1:14" ht="16.5" customHeight="1">
      <c r="A54" s="167">
        <v>1</v>
      </c>
      <c r="B54" s="199" t="s">
        <v>143</v>
      </c>
      <c r="C54" s="199"/>
      <c r="D54" s="199"/>
      <c r="E54" s="199"/>
      <c r="F54" s="199"/>
      <c r="G54" s="199"/>
      <c r="H54" s="199"/>
      <c r="I54" s="199"/>
      <c r="J54" s="199"/>
      <c r="K54" s="199"/>
      <c r="L54" s="3"/>
      <c r="M54" s="3"/>
    </row>
    <row r="55" spans="1:14">
      <c r="A55" s="3"/>
      <c r="B55" s="3"/>
      <c r="C55" s="3"/>
      <c r="D55" s="3"/>
      <c r="E55" s="3"/>
      <c r="F55" s="3"/>
      <c r="G55" s="3"/>
      <c r="H55" s="3"/>
      <c r="I55" s="3"/>
      <c r="J55" s="3"/>
      <c r="K55" s="3"/>
      <c r="L55" s="3"/>
      <c r="M55" s="3"/>
    </row>
    <row r="56" spans="1:14">
      <c r="A56" s="3"/>
      <c r="B56" s="3"/>
      <c r="C56" s="3"/>
      <c r="D56" s="3"/>
      <c r="E56" s="3"/>
      <c r="F56" s="3"/>
      <c r="G56" s="3"/>
      <c r="H56" s="3"/>
      <c r="I56" s="3"/>
      <c r="J56" s="3"/>
      <c r="K56" s="3"/>
      <c r="L56" s="3"/>
      <c r="M56" s="3"/>
    </row>
    <row r="57" spans="1:14">
      <c r="A57" s="3"/>
      <c r="B57" s="3"/>
      <c r="C57" s="3"/>
      <c r="D57" s="3"/>
      <c r="E57" s="3"/>
      <c r="F57" s="3"/>
      <c r="G57" s="3"/>
      <c r="H57" s="3"/>
      <c r="I57" s="3"/>
      <c r="J57" s="3"/>
      <c r="K57" s="3"/>
      <c r="L57" s="3"/>
      <c r="M57" s="3"/>
    </row>
    <row r="58" spans="1:14">
      <c r="A58" s="3"/>
      <c r="B58" s="3"/>
      <c r="C58" s="3"/>
      <c r="D58" s="3"/>
      <c r="E58" s="3"/>
      <c r="F58" s="3"/>
      <c r="G58" s="3"/>
      <c r="H58" s="3"/>
      <c r="I58" s="3"/>
      <c r="J58" s="3"/>
      <c r="K58" s="3"/>
      <c r="L58" s="3"/>
      <c r="M58" s="3"/>
    </row>
    <row r="59" spans="1:14">
      <c r="A59" s="3"/>
      <c r="B59" s="3"/>
      <c r="C59" s="3"/>
      <c r="D59" s="3"/>
      <c r="E59" s="3"/>
      <c r="F59" s="3"/>
      <c r="G59" s="3"/>
      <c r="H59" s="3"/>
      <c r="I59" s="3"/>
      <c r="J59" s="3"/>
      <c r="K59" s="3"/>
      <c r="L59" s="3"/>
      <c r="M59" s="3"/>
    </row>
    <row r="60" spans="1:14">
      <c r="A60" s="3"/>
      <c r="B60" s="3"/>
      <c r="C60" s="3"/>
      <c r="D60" s="3"/>
      <c r="E60" s="3"/>
      <c r="F60" s="3"/>
      <c r="G60" s="3"/>
      <c r="H60" s="3"/>
      <c r="I60" s="3"/>
      <c r="J60" s="3"/>
      <c r="K60" s="3"/>
      <c r="L60" s="3"/>
      <c r="M60" s="3"/>
    </row>
    <row r="61" spans="1:14">
      <c r="A61" s="3"/>
      <c r="B61" s="3"/>
      <c r="C61" s="3"/>
      <c r="D61" s="3"/>
      <c r="E61" s="3"/>
      <c r="F61" s="3"/>
      <c r="G61" s="3"/>
      <c r="H61" s="3"/>
      <c r="I61" s="3"/>
      <c r="J61" s="3"/>
      <c r="K61" s="3"/>
      <c r="L61" s="3"/>
      <c r="M61" s="3"/>
    </row>
    <row r="206" spans="1:13" s="3" customFormat="1" ht="16.5" customHeight="1">
      <c r="A206" s="4"/>
      <c r="B206" s="4"/>
      <c r="C206" s="4"/>
      <c r="D206" s="4"/>
      <c r="E206" s="4"/>
      <c r="F206" s="4"/>
      <c r="G206" s="4"/>
      <c r="H206" s="4"/>
      <c r="I206" s="4"/>
      <c r="J206" s="4"/>
      <c r="K206" s="4"/>
      <c r="L206" s="4"/>
      <c r="M206" s="4"/>
    </row>
    <row r="207" spans="1:13" s="3" customFormat="1" ht="16.5" customHeight="1">
      <c r="A207" s="4"/>
      <c r="B207" s="4"/>
      <c r="C207" s="4"/>
      <c r="D207" s="4"/>
      <c r="E207" s="4"/>
      <c r="F207" s="4"/>
      <c r="G207" s="4"/>
      <c r="H207" s="4"/>
      <c r="I207" s="4"/>
      <c r="J207" s="4"/>
      <c r="K207" s="4"/>
      <c r="L207" s="4"/>
      <c r="M207" s="4"/>
    </row>
    <row r="208" spans="1:13" s="126" customFormat="1">
      <c r="A208" s="4"/>
      <c r="B208" s="4"/>
      <c r="C208" s="4"/>
      <c r="D208" s="4"/>
      <c r="E208" s="4"/>
      <c r="F208" s="4"/>
      <c r="G208" s="4"/>
      <c r="H208" s="4"/>
      <c r="I208" s="4"/>
      <c r="J208" s="4"/>
      <c r="K208" s="4"/>
      <c r="L208" s="4"/>
      <c r="M208" s="4"/>
    </row>
    <row r="209" spans="1:13" s="3" customFormat="1">
      <c r="A209" s="4"/>
      <c r="B209" s="4"/>
      <c r="C209" s="4"/>
      <c r="D209" s="4"/>
      <c r="E209" s="4"/>
      <c r="F209" s="4"/>
      <c r="G209" s="4"/>
      <c r="H209" s="4"/>
      <c r="I209" s="4"/>
      <c r="J209" s="4"/>
      <c r="K209" s="4"/>
      <c r="L209" s="4"/>
      <c r="M209" s="4"/>
    </row>
    <row r="210" spans="1:13" s="3" customFormat="1">
      <c r="A210" s="4"/>
      <c r="B210" s="4"/>
      <c r="C210" s="4"/>
      <c r="D210" s="4"/>
      <c r="E210" s="4"/>
      <c r="F210" s="4"/>
      <c r="G210" s="4"/>
      <c r="H210" s="4"/>
      <c r="I210" s="4"/>
      <c r="J210" s="4"/>
      <c r="K210" s="4"/>
      <c r="L210" s="4"/>
      <c r="M210" s="4"/>
    </row>
    <row r="211" spans="1:13" s="3" customFormat="1">
      <c r="A211" s="4"/>
      <c r="B211" s="4"/>
      <c r="C211" s="4"/>
      <c r="D211" s="4"/>
      <c r="E211" s="4"/>
      <c r="F211" s="4"/>
      <c r="G211" s="4"/>
      <c r="H211" s="4"/>
      <c r="I211" s="4"/>
      <c r="J211" s="4"/>
      <c r="K211" s="4"/>
      <c r="L211" s="4"/>
      <c r="M211" s="4"/>
    </row>
    <row r="212" spans="1:13" s="3" customFormat="1">
      <c r="A212" s="4"/>
      <c r="B212" s="4"/>
      <c r="C212" s="4"/>
      <c r="D212" s="4"/>
      <c r="E212" s="4"/>
      <c r="F212" s="4"/>
      <c r="G212" s="4"/>
      <c r="H212" s="4"/>
      <c r="I212" s="4"/>
      <c r="J212" s="4"/>
      <c r="K212" s="4"/>
      <c r="L212" s="4"/>
      <c r="M212" s="4"/>
    </row>
    <row r="213" spans="1:13" s="3" customFormat="1">
      <c r="A213" s="4"/>
      <c r="B213" s="4"/>
      <c r="C213" s="4"/>
      <c r="D213" s="4"/>
      <c r="E213" s="4"/>
      <c r="F213" s="4"/>
      <c r="G213" s="4"/>
      <c r="H213" s="4"/>
      <c r="I213" s="4"/>
      <c r="J213" s="4"/>
      <c r="K213" s="4"/>
      <c r="L213" s="4"/>
      <c r="M213" s="4"/>
    </row>
    <row r="214" spans="1:13" s="3" customFormat="1">
      <c r="A214" s="4"/>
      <c r="B214" s="4"/>
      <c r="C214" s="4"/>
      <c r="D214" s="4"/>
      <c r="E214" s="4"/>
      <c r="F214" s="4"/>
      <c r="G214" s="4"/>
      <c r="H214" s="4"/>
      <c r="I214" s="4"/>
      <c r="J214" s="4"/>
      <c r="K214" s="4"/>
      <c r="L214" s="4"/>
      <c r="M214" s="4"/>
    </row>
    <row r="215" spans="1:13" s="3" customFormat="1">
      <c r="A215" s="4"/>
      <c r="B215" s="4"/>
      <c r="C215" s="4"/>
      <c r="D215" s="4"/>
      <c r="E215" s="4"/>
      <c r="F215" s="4"/>
      <c r="G215" s="4"/>
      <c r="H215" s="4"/>
      <c r="I215" s="4"/>
      <c r="J215" s="4"/>
      <c r="K215" s="4"/>
      <c r="L215" s="4"/>
      <c r="M215" s="4"/>
    </row>
    <row r="216" spans="1:13" s="3" customFormat="1">
      <c r="A216" s="4"/>
      <c r="B216" s="4"/>
      <c r="C216" s="4"/>
      <c r="D216" s="4"/>
      <c r="E216" s="4"/>
      <c r="F216" s="4"/>
      <c r="G216" s="4"/>
      <c r="H216" s="4"/>
      <c r="I216" s="4"/>
      <c r="J216" s="4"/>
      <c r="K216" s="4"/>
      <c r="L216" s="4"/>
      <c r="M216" s="4"/>
    </row>
    <row r="217" spans="1:13" s="3"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127" customFormat="1">
      <c r="A224" s="4"/>
      <c r="B224" s="4"/>
      <c r="C224" s="4"/>
      <c r="D224" s="4"/>
      <c r="E224" s="4"/>
      <c r="F224" s="4"/>
      <c r="G224" s="4"/>
      <c r="H224" s="4"/>
      <c r="I224" s="4"/>
      <c r="J224" s="4"/>
      <c r="K224" s="4"/>
      <c r="L224" s="4"/>
      <c r="M224" s="4"/>
    </row>
    <row r="225" spans="1:13" s="127" customFormat="1">
      <c r="A225" s="4"/>
      <c r="B225" s="4"/>
      <c r="C225" s="4"/>
      <c r="D225" s="4"/>
      <c r="E225" s="4"/>
      <c r="F225" s="4"/>
      <c r="G225" s="4"/>
      <c r="H225" s="4"/>
      <c r="I225" s="4"/>
      <c r="J225" s="4"/>
      <c r="K225" s="4"/>
      <c r="L225" s="4"/>
      <c r="M225" s="4"/>
    </row>
    <row r="226" spans="1:13" s="127" customFormat="1">
      <c r="A226" s="4"/>
      <c r="B226" s="4"/>
      <c r="C226" s="4"/>
      <c r="D226" s="4"/>
      <c r="E226" s="4"/>
      <c r="F226" s="4"/>
      <c r="G226" s="4"/>
      <c r="H226" s="4"/>
      <c r="I226" s="4"/>
      <c r="J226" s="4"/>
      <c r="K226" s="4"/>
      <c r="L226" s="4"/>
      <c r="M226" s="4"/>
    </row>
    <row r="227" spans="1:13" s="127" customFormat="1">
      <c r="A227" s="4"/>
      <c r="B227" s="4"/>
      <c r="C227" s="4"/>
      <c r="D227" s="4"/>
      <c r="E227" s="4"/>
      <c r="F227" s="4"/>
      <c r="G227" s="4"/>
      <c r="H227" s="4"/>
      <c r="I227" s="4"/>
      <c r="J227" s="4"/>
      <c r="K227" s="4"/>
      <c r="L227" s="4"/>
      <c r="M227" s="4"/>
    </row>
    <row r="228" spans="1:13" s="127"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127" customFormat="1">
      <c r="A230" s="4"/>
      <c r="B230" s="4"/>
      <c r="C230" s="4"/>
      <c r="D230" s="4"/>
      <c r="E230" s="4"/>
      <c r="F230" s="4"/>
      <c r="G230" s="4"/>
      <c r="H230" s="4"/>
      <c r="I230" s="4"/>
      <c r="J230" s="4"/>
      <c r="K230" s="4"/>
      <c r="L230" s="4"/>
      <c r="M230" s="4"/>
    </row>
    <row r="231" spans="1:13" s="127" customFormat="1">
      <c r="A231" s="4"/>
      <c r="B231" s="4"/>
      <c r="C231" s="4"/>
      <c r="D231" s="4"/>
      <c r="E231" s="4"/>
      <c r="F231" s="4"/>
      <c r="G231" s="4"/>
      <c r="H231" s="4"/>
      <c r="I231" s="4"/>
      <c r="J231" s="4"/>
      <c r="K231" s="4"/>
      <c r="L231" s="4"/>
      <c r="M231" s="4"/>
    </row>
    <row r="232" spans="1:13" s="127"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3" customFormat="1">
      <c r="A247" s="4"/>
      <c r="B247" s="4"/>
      <c r="C247" s="4"/>
      <c r="D247" s="4"/>
      <c r="E247" s="4"/>
      <c r="F247" s="4"/>
      <c r="G247" s="4"/>
      <c r="H247" s="4"/>
      <c r="I247" s="4"/>
      <c r="J247" s="4"/>
      <c r="K247" s="4"/>
      <c r="L247" s="4"/>
      <c r="M247" s="4"/>
    </row>
    <row r="248" spans="1:13" s="3" customFormat="1">
      <c r="A248" s="4"/>
      <c r="B248" s="4"/>
      <c r="C248" s="4"/>
      <c r="D248" s="4"/>
      <c r="E248" s="4"/>
      <c r="F248" s="4"/>
      <c r="G248" s="4"/>
      <c r="H248" s="4"/>
      <c r="I248" s="4"/>
      <c r="J248" s="4"/>
      <c r="K248" s="4"/>
      <c r="L248" s="4"/>
      <c r="M248" s="4"/>
    </row>
    <row r="249" spans="1:13" s="3" customFormat="1">
      <c r="A249" s="4"/>
      <c r="B249" s="4"/>
      <c r="C249" s="4"/>
      <c r="D249" s="4"/>
      <c r="E249" s="4"/>
      <c r="F249" s="4"/>
      <c r="G249" s="4"/>
      <c r="H249" s="4"/>
      <c r="I249" s="4"/>
      <c r="J249" s="4"/>
      <c r="K249" s="4"/>
      <c r="L249" s="4"/>
      <c r="M249" s="4"/>
    </row>
    <row r="250" spans="1:13" s="3" customFormat="1">
      <c r="A250" s="4"/>
      <c r="B250" s="4"/>
      <c r="C250" s="4"/>
      <c r="D250" s="4"/>
      <c r="E250" s="4"/>
      <c r="F250" s="4"/>
      <c r="G250" s="4"/>
      <c r="H250" s="4"/>
      <c r="I250" s="4"/>
      <c r="J250" s="4"/>
      <c r="K250" s="4"/>
      <c r="L250" s="4"/>
      <c r="M250" s="4"/>
    </row>
    <row r="251" spans="1:13" s="3" customFormat="1">
      <c r="A251" s="4"/>
      <c r="B251" s="4"/>
      <c r="C251" s="4"/>
      <c r="D251" s="4"/>
      <c r="E251" s="4"/>
      <c r="F251" s="4"/>
      <c r="G251" s="4"/>
      <c r="H251" s="4"/>
      <c r="I251" s="4"/>
      <c r="J251" s="4"/>
      <c r="K251" s="4"/>
      <c r="L251" s="4"/>
      <c r="M251" s="4"/>
    </row>
    <row r="252" spans="1:13" s="3" customFormat="1">
      <c r="A252" s="4"/>
      <c r="B252" s="4"/>
      <c r="C252" s="4"/>
      <c r="D252" s="4"/>
      <c r="E252" s="4"/>
      <c r="F252" s="4"/>
      <c r="G252" s="4"/>
      <c r="H252" s="4"/>
      <c r="I252" s="4"/>
      <c r="J252" s="4"/>
      <c r="K252" s="4"/>
      <c r="L252" s="4"/>
      <c r="M252" s="4"/>
    </row>
    <row r="253" spans="1:13" s="3" customFormat="1">
      <c r="A253" s="4"/>
      <c r="B253" s="4"/>
      <c r="C253" s="4"/>
      <c r="D253" s="4"/>
      <c r="E253" s="4"/>
      <c r="F253" s="4"/>
      <c r="G253" s="4"/>
      <c r="H253" s="4"/>
      <c r="I253" s="4"/>
      <c r="J253" s="4"/>
      <c r="K253" s="4"/>
      <c r="L253" s="4"/>
      <c r="M253" s="4"/>
    </row>
    <row r="254" spans="1:13" s="3" customFormat="1">
      <c r="A254" s="4"/>
      <c r="B254" s="4"/>
      <c r="C254" s="4"/>
      <c r="D254" s="4"/>
      <c r="E254" s="4"/>
      <c r="F254" s="4"/>
      <c r="G254" s="4"/>
      <c r="H254" s="4"/>
      <c r="I254" s="4"/>
      <c r="J254" s="4"/>
      <c r="K254" s="4"/>
      <c r="L254" s="4"/>
      <c r="M254" s="4"/>
    </row>
    <row r="255" spans="1:13" s="3"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127"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127" customFormat="1">
      <c r="A279" s="4"/>
      <c r="B279" s="4"/>
      <c r="C279" s="4"/>
      <c r="D279" s="4"/>
      <c r="E279" s="4"/>
      <c r="F279" s="4"/>
      <c r="G279" s="4"/>
      <c r="H279" s="4"/>
      <c r="I279" s="4"/>
      <c r="J279" s="4"/>
      <c r="K279" s="4"/>
      <c r="L279" s="4"/>
      <c r="M279" s="4"/>
    </row>
    <row r="280" spans="1:13" s="127"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127"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127" customFormat="1">
      <c r="A291" s="4"/>
      <c r="B291" s="4"/>
      <c r="C291" s="4"/>
      <c r="D291" s="4"/>
      <c r="E291" s="4"/>
      <c r="F291" s="4"/>
      <c r="G291" s="4"/>
      <c r="H291" s="4"/>
      <c r="I291" s="4"/>
      <c r="J291" s="4"/>
      <c r="K291" s="4"/>
      <c r="L291" s="4"/>
      <c r="M291" s="4"/>
    </row>
    <row r="292" spans="1:13" s="127" customFormat="1">
      <c r="A292" s="4"/>
      <c r="B292" s="4"/>
      <c r="C292" s="4"/>
      <c r="D292" s="4"/>
      <c r="E292" s="4"/>
      <c r="F292" s="4"/>
      <c r="G292" s="4"/>
      <c r="H292" s="4"/>
      <c r="I292" s="4"/>
      <c r="J292" s="4"/>
      <c r="K292" s="4"/>
      <c r="L292" s="4"/>
      <c r="M292" s="4"/>
    </row>
    <row r="293" spans="1:13" s="127"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3"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3"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3" customFormat="1">
      <c r="A329" s="4"/>
      <c r="B329" s="4"/>
      <c r="C329" s="4"/>
      <c r="D329" s="4"/>
      <c r="E329" s="4"/>
      <c r="F329" s="4"/>
      <c r="G329" s="4"/>
      <c r="H329" s="4"/>
      <c r="I329" s="4"/>
      <c r="J329" s="4"/>
      <c r="K329" s="4"/>
      <c r="L329" s="4"/>
      <c r="M329" s="4"/>
    </row>
    <row r="330" spans="1:13" s="3" customFormat="1">
      <c r="A330" s="4"/>
      <c r="B330" s="4"/>
      <c r="C330" s="4"/>
      <c r="D330" s="4"/>
      <c r="E330" s="4"/>
      <c r="F330" s="4"/>
      <c r="G330" s="4"/>
      <c r="H330" s="4"/>
      <c r="I330" s="4"/>
      <c r="J330" s="4"/>
      <c r="K330" s="4"/>
      <c r="L330" s="4"/>
      <c r="M330" s="4"/>
    </row>
    <row r="331" spans="1:13" s="3" customFormat="1">
      <c r="A331" s="4"/>
      <c r="B331" s="4"/>
      <c r="C331" s="4"/>
      <c r="D331" s="4"/>
      <c r="E331" s="4"/>
      <c r="F331" s="4"/>
      <c r="G331" s="4"/>
      <c r="H331" s="4"/>
      <c r="I331" s="4"/>
      <c r="J331" s="4"/>
      <c r="K331" s="4"/>
      <c r="L331" s="4"/>
      <c r="M331" s="4"/>
    </row>
    <row r="332" spans="1:13" s="3" customFormat="1">
      <c r="A332" s="4"/>
      <c r="B332" s="4"/>
      <c r="C332" s="4"/>
      <c r="D332" s="4"/>
      <c r="E332" s="4"/>
      <c r="F332" s="4"/>
      <c r="G332" s="4"/>
      <c r="H332" s="4"/>
      <c r="I332" s="4"/>
      <c r="J332" s="4"/>
      <c r="K332" s="4"/>
      <c r="L332" s="4"/>
      <c r="M332" s="4"/>
    </row>
    <row r="333" spans="1:13" s="3" customFormat="1">
      <c r="A333" s="4"/>
      <c r="B333" s="4"/>
      <c r="C333" s="4"/>
      <c r="D333" s="4"/>
      <c r="E333" s="4"/>
      <c r="F333" s="4"/>
      <c r="G333" s="4"/>
      <c r="H333" s="4"/>
      <c r="I333" s="4"/>
      <c r="J333" s="4"/>
      <c r="K333" s="4"/>
      <c r="L333" s="4"/>
      <c r="M333" s="4"/>
    </row>
    <row r="334" spans="1:13" s="3"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3" customFormat="1">
      <c r="A336" s="4"/>
      <c r="B336" s="4"/>
      <c r="C336" s="4"/>
      <c r="D336" s="4"/>
      <c r="E336" s="4"/>
      <c r="F336" s="4"/>
      <c r="G336" s="4"/>
      <c r="H336" s="4"/>
      <c r="I336" s="4"/>
      <c r="J336" s="4"/>
      <c r="K336" s="4"/>
      <c r="L336" s="4"/>
      <c r="M336" s="4"/>
    </row>
    <row r="337" spans="1:13" s="3"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127"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127"/>
      <c r="B347" s="127"/>
      <c r="C347" s="127"/>
      <c r="D347" s="127"/>
      <c r="E347" s="128"/>
      <c r="F347" s="128"/>
      <c r="G347" s="87"/>
      <c r="H347" s="87"/>
      <c r="I347" s="129"/>
      <c r="J347" s="127"/>
      <c r="K347" s="87"/>
      <c r="L347" s="87"/>
      <c r="M347" s="130"/>
    </row>
    <row r="348" spans="1:13" s="127" customFormat="1">
      <c r="E348" s="128"/>
      <c r="F348" s="128"/>
      <c r="G348" s="87"/>
      <c r="H348" s="87"/>
      <c r="I348" s="129"/>
      <c r="K348" s="87"/>
      <c r="L348" s="87"/>
      <c r="M348" s="131"/>
    </row>
    <row r="349" spans="1:13" s="3" customFormat="1">
      <c r="A349" s="127"/>
      <c r="B349" s="127"/>
      <c r="C349" s="127"/>
      <c r="D349" s="127"/>
      <c r="E349" s="132"/>
      <c r="F349" s="133"/>
      <c r="G349" s="87"/>
      <c r="H349" s="87"/>
      <c r="I349" s="129"/>
      <c r="J349" s="127"/>
      <c r="K349" s="87"/>
      <c r="L349" s="87"/>
      <c r="M349" s="134"/>
    </row>
    <row r="350" spans="1:13" s="3" customFormat="1">
      <c r="A350" s="127"/>
      <c r="B350" s="127"/>
      <c r="C350" s="127"/>
      <c r="D350" s="127"/>
      <c r="E350" s="132"/>
      <c r="F350" s="133"/>
      <c r="G350" s="87"/>
      <c r="H350" s="87"/>
      <c r="I350" s="129"/>
      <c r="J350" s="127"/>
      <c r="K350" s="87"/>
      <c r="L350" s="87"/>
      <c r="M350" s="130"/>
    </row>
    <row r="351" spans="1:13" s="3" customFormat="1">
      <c r="A351" s="127"/>
      <c r="B351" s="127"/>
      <c r="C351" s="127"/>
      <c r="D351" s="127"/>
      <c r="E351" s="128"/>
      <c r="F351" s="128"/>
      <c r="G351" s="87"/>
      <c r="H351" s="87"/>
      <c r="I351" s="129"/>
      <c r="J351" s="127"/>
      <c r="K351" s="87"/>
      <c r="L351" s="87"/>
      <c r="M351" s="130"/>
    </row>
    <row r="352" spans="1:13" s="3" customFormat="1">
      <c r="A352" s="127"/>
      <c r="B352" s="127"/>
      <c r="C352" s="127"/>
      <c r="D352" s="127"/>
      <c r="E352" s="128"/>
      <c r="F352" s="128"/>
      <c r="G352" s="87"/>
      <c r="H352" s="87"/>
      <c r="I352" s="87"/>
      <c r="J352" s="87"/>
      <c r="K352" s="87"/>
      <c r="L352" s="87"/>
      <c r="M352" s="87"/>
    </row>
    <row r="353" spans="1:13" s="3" customFormat="1">
      <c r="A353" s="127"/>
      <c r="B353" s="127"/>
      <c r="C353" s="135"/>
      <c r="D353" s="127"/>
      <c r="E353" s="128"/>
      <c r="F353" s="128"/>
      <c r="G353" s="87"/>
      <c r="H353" s="87"/>
      <c r="I353" s="87"/>
      <c r="J353" s="87"/>
      <c r="K353" s="87"/>
      <c r="L353" s="87"/>
      <c r="M353" s="87"/>
    </row>
    <row r="354" spans="1:13" s="127" customFormat="1" ht="15.75">
      <c r="E354" s="128"/>
      <c r="F354" s="128"/>
      <c r="G354" s="130"/>
      <c r="I354" s="87"/>
      <c r="J354" s="87"/>
      <c r="K354" s="87"/>
      <c r="L354" s="87"/>
      <c r="M354" s="134"/>
    </row>
    <row r="355" spans="1:13" s="3" customFormat="1">
      <c r="A355" s="127"/>
      <c r="B355" s="127"/>
      <c r="C355" s="127"/>
      <c r="D355" s="127"/>
      <c r="E355" s="128"/>
      <c r="F355" s="128"/>
      <c r="G355" s="87"/>
      <c r="H355" s="87"/>
      <c r="I355" s="87"/>
      <c r="J355" s="87"/>
      <c r="K355" s="130"/>
      <c r="L355" s="127"/>
      <c r="M355" s="130"/>
    </row>
    <row r="356" spans="1:13" s="3" customFormat="1">
      <c r="A356" s="127"/>
      <c r="B356" s="127"/>
      <c r="C356" s="127"/>
      <c r="D356" s="127"/>
      <c r="E356" s="128"/>
      <c r="F356" s="128"/>
      <c r="G356" s="87"/>
      <c r="H356" s="87"/>
      <c r="I356" s="129"/>
      <c r="J356" s="127"/>
      <c r="K356" s="87"/>
      <c r="L356" s="87"/>
      <c r="M356" s="131"/>
    </row>
    <row r="357" spans="1:13" s="3" customFormat="1">
      <c r="A357" s="127"/>
      <c r="B357" s="127"/>
      <c r="C357" s="127"/>
      <c r="D357" s="127"/>
      <c r="E357" s="128"/>
      <c r="F357" s="128"/>
      <c r="G357" s="87"/>
      <c r="H357" s="87"/>
      <c r="I357" s="129"/>
      <c r="J357" s="127"/>
      <c r="K357" s="87"/>
      <c r="L357" s="87"/>
      <c r="M357" s="131"/>
    </row>
    <row r="358" spans="1:13" s="3" customFormat="1">
      <c r="A358" s="127"/>
      <c r="B358" s="127"/>
      <c r="C358" s="127"/>
      <c r="D358" s="127"/>
      <c r="E358" s="133"/>
      <c r="F358" s="128"/>
      <c r="G358" s="87"/>
      <c r="H358" s="87"/>
      <c r="I358" s="129"/>
      <c r="J358" s="127"/>
      <c r="K358" s="87"/>
      <c r="L358" s="87"/>
      <c r="M358" s="130"/>
    </row>
    <row r="359" spans="1:13" s="3" customFormat="1">
      <c r="A359" s="127"/>
      <c r="B359" s="127"/>
      <c r="C359" s="127"/>
      <c r="D359" s="127"/>
      <c r="E359" s="133"/>
      <c r="F359" s="128"/>
      <c r="G359" s="87"/>
      <c r="H359" s="87"/>
      <c r="I359" s="129"/>
      <c r="J359" s="127"/>
      <c r="K359" s="87"/>
      <c r="L359" s="87"/>
      <c r="M359" s="134"/>
    </row>
    <row r="360" spans="1:13" s="127" customFormat="1">
      <c r="E360" s="133"/>
      <c r="F360" s="128"/>
      <c r="G360" s="87"/>
      <c r="H360" s="87"/>
      <c r="I360" s="129"/>
      <c r="K360" s="87"/>
      <c r="L360" s="87"/>
      <c r="M360" s="130"/>
    </row>
    <row r="361" spans="1:13" s="3" customFormat="1">
      <c r="A361" s="127"/>
      <c r="B361" s="136"/>
      <c r="C361" s="127"/>
      <c r="D361" s="127"/>
      <c r="E361" s="128"/>
      <c r="F361" s="128"/>
      <c r="G361" s="87"/>
      <c r="H361" s="87"/>
      <c r="I361" s="129"/>
      <c r="J361" s="127"/>
      <c r="K361" s="87"/>
      <c r="L361" s="87"/>
      <c r="M361" s="131"/>
    </row>
    <row r="362" spans="1:13" s="3" customFormat="1">
      <c r="A362" s="127"/>
      <c r="B362" s="127"/>
      <c r="C362" s="127"/>
      <c r="D362" s="127"/>
      <c r="E362" s="132"/>
      <c r="F362" s="133"/>
      <c r="G362" s="87"/>
      <c r="H362" s="87"/>
      <c r="I362" s="129"/>
      <c r="J362" s="127"/>
      <c r="K362" s="87"/>
      <c r="L362" s="87"/>
      <c r="M362" s="134"/>
    </row>
    <row r="363" spans="1:13" s="3" customFormat="1">
      <c r="A363" s="127"/>
      <c r="B363" s="127"/>
      <c r="C363" s="127"/>
      <c r="D363" s="127"/>
      <c r="E363" s="132"/>
      <c r="F363" s="133"/>
      <c r="G363" s="87"/>
      <c r="H363" s="87"/>
      <c r="I363" s="129"/>
      <c r="J363" s="127"/>
      <c r="K363" s="87"/>
      <c r="L363" s="87"/>
      <c r="M363" s="130"/>
    </row>
    <row r="364" spans="1:13" s="3" customFormat="1">
      <c r="A364" s="127"/>
      <c r="B364" s="127"/>
      <c r="C364" s="127"/>
      <c r="D364" s="127"/>
      <c r="E364" s="128"/>
      <c r="F364" s="128"/>
      <c r="G364" s="87"/>
      <c r="H364" s="87"/>
      <c r="I364" s="129"/>
      <c r="J364" s="127"/>
      <c r="K364" s="87"/>
      <c r="L364" s="87"/>
      <c r="M364" s="130"/>
    </row>
    <row r="365" spans="1:13" s="3" customFormat="1">
      <c r="A365" s="127"/>
      <c r="B365" s="127"/>
      <c r="C365" s="127"/>
      <c r="D365" s="127"/>
      <c r="E365" s="127"/>
      <c r="F365" s="127"/>
      <c r="G365" s="87"/>
      <c r="H365" s="87"/>
      <c r="I365" s="87"/>
      <c r="J365" s="87"/>
      <c r="K365" s="87"/>
      <c r="L365" s="87"/>
      <c r="M365" s="87"/>
    </row>
    <row r="366" spans="1:13" s="127" customFormat="1" ht="15.75">
      <c r="C366" s="135"/>
      <c r="D366" s="137"/>
      <c r="E366" s="128"/>
      <c r="F366" s="128"/>
      <c r="G366" s="87"/>
      <c r="H366" s="87"/>
      <c r="I366" s="87"/>
      <c r="J366" s="87"/>
      <c r="K366" s="87"/>
      <c r="L366" s="87"/>
      <c r="M366" s="87"/>
    </row>
    <row r="367" spans="1:13" s="3" customFormat="1">
      <c r="A367" s="127"/>
      <c r="B367" s="127"/>
      <c r="C367" s="127"/>
      <c r="D367" s="127"/>
      <c r="E367" s="128"/>
      <c r="F367" s="128"/>
      <c r="G367" s="130"/>
      <c r="H367" s="127"/>
      <c r="I367" s="87"/>
      <c r="J367" s="87"/>
      <c r="K367" s="87"/>
      <c r="L367" s="87"/>
      <c r="M367" s="134"/>
    </row>
    <row r="368" spans="1:13" s="3" customFormat="1">
      <c r="A368" s="127"/>
      <c r="B368" s="127"/>
      <c r="C368" s="127"/>
      <c r="D368" s="127"/>
      <c r="E368" s="128"/>
      <c r="F368" s="128"/>
      <c r="G368" s="87"/>
      <c r="H368" s="87"/>
      <c r="I368" s="87"/>
      <c r="J368" s="87"/>
      <c r="K368" s="130"/>
      <c r="L368" s="127"/>
      <c r="M368" s="130"/>
    </row>
    <row r="369" spans="1:13" s="3" customFormat="1">
      <c r="A369" s="127"/>
      <c r="B369" s="127"/>
      <c r="C369" s="127"/>
      <c r="D369" s="127"/>
      <c r="E369" s="128"/>
      <c r="F369" s="128"/>
      <c r="G369" s="130"/>
      <c r="H369" s="131"/>
      <c r="I369" s="129"/>
      <c r="J369" s="127"/>
      <c r="K369" s="87"/>
      <c r="L369" s="87"/>
      <c r="M369" s="131"/>
    </row>
    <row r="370" spans="1:13" s="3" customFormat="1">
      <c r="A370" s="138"/>
      <c r="B370" s="138"/>
      <c r="C370" s="138"/>
      <c r="D370" s="138"/>
      <c r="E370" s="138"/>
      <c r="F370" s="138"/>
      <c r="G370" s="138"/>
      <c r="H370" s="138"/>
      <c r="I370" s="138"/>
      <c r="J370" s="138"/>
      <c r="K370" s="138"/>
      <c r="L370" s="138"/>
      <c r="M370" s="138"/>
    </row>
    <row r="371" spans="1:13" s="3" customFormat="1">
      <c r="A371" s="127"/>
      <c r="B371" s="127"/>
      <c r="C371" s="127"/>
      <c r="D371" s="127"/>
      <c r="E371" s="128"/>
      <c r="F371" s="128"/>
      <c r="G371" s="130"/>
      <c r="H371" s="131"/>
      <c r="I371" s="129"/>
      <c r="J371" s="127"/>
      <c r="K371" s="87"/>
      <c r="L371" s="87"/>
      <c r="M371" s="131"/>
    </row>
    <row r="372" spans="1:13" s="127" customFormat="1">
      <c r="E372" s="128"/>
      <c r="F372" s="128"/>
      <c r="G372" s="130"/>
      <c r="H372" s="131"/>
      <c r="I372" s="129"/>
      <c r="K372" s="87"/>
      <c r="L372" s="87"/>
      <c r="M372" s="130"/>
    </row>
    <row r="373" spans="1:13" s="127" customFormat="1">
      <c r="E373" s="128"/>
      <c r="F373" s="128"/>
      <c r="G373" s="130"/>
      <c r="I373" s="129"/>
      <c r="K373" s="87"/>
      <c r="L373" s="87"/>
      <c r="M373" s="134"/>
    </row>
    <row r="374" spans="1:13" s="127" customFormat="1" ht="15.75">
      <c r="C374" s="135"/>
      <c r="D374" s="137"/>
      <c r="E374" s="128"/>
      <c r="F374" s="128"/>
      <c r="G374" s="87"/>
      <c r="H374" s="87"/>
      <c r="I374" s="87"/>
      <c r="J374" s="87"/>
      <c r="K374" s="87"/>
      <c r="L374" s="87"/>
      <c r="M374" s="87"/>
    </row>
    <row r="375" spans="1:13" s="127" customFormat="1" ht="15.75">
      <c r="E375" s="128"/>
      <c r="F375" s="128"/>
      <c r="G375" s="130"/>
      <c r="I375" s="87"/>
      <c r="J375" s="87"/>
      <c r="K375" s="87"/>
      <c r="L375" s="87"/>
      <c r="M375" s="134"/>
    </row>
    <row r="376" spans="1:13" s="3" customFormat="1">
      <c r="A376" s="127"/>
      <c r="B376" s="127"/>
      <c r="C376" s="127"/>
      <c r="D376" s="127"/>
      <c r="E376" s="128"/>
      <c r="F376" s="128"/>
      <c r="G376" s="87"/>
      <c r="H376" s="87"/>
      <c r="I376" s="87"/>
      <c r="J376" s="87"/>
      <c r="K376" s="130"/>
      <c r="L376" s="127"/>
      <c r="M376" s="130"/>
    </row>
    <row r="377" spans="1:13" s="127" customFormat="1">
      <c r="E377" s="128"/>
      <c r="F377" s="128"/>
      <c r="G377" s="130"/>
      <c r="H377" s="131"/>
      <c r="I377" s="129"/>
      <c r="K377" s="87"/>
      <c r="L377" s="87"/>
      <c r="M377" s="131"/>
    </row>
    <row r="378" spans="1:13" s="127" customFormat="1">
      <c r="E378" s="128"/>
      <c r="F378" s="128"/>
      <c r="G378" s="130"/>
      <c r="H378" s="131"/>
      <c r="I378" s="129"/>
      <c r="K378" s="87"/>
      <c r="L378" s="87"/>
      <c r="M378" s="131"/>
    </row>
    <row r="379" spans="1:13" s="127" customFormat="1">
      <c r="E379" s="128"/>
      <c r="F379" s="128"/>
      <c r="G379" s="130"/>
      <c r="H379" s="131"/>
      <c r="I379" s="129"/>
      <c r="K379" s="87"/>
      <c r="L379" s="87"/>
      <c r="M379" s="130"/>
    </row>
    <row r="380" spans="1:13" s="127" customFormat="1">
      <c r="E380" s="128"/>
      <c r="F380" s="128"/>
      <c r="G380" s="130"/>
      <c r="I380" s="129"/>
      <c r="K380" s="87"/>
      <c r="L380" s="87"/>
      <c r="M380" s="134"/>
    </row>
    <row r="381" spans="1:13" s="3" customFormat="1">
      <c r="A381" s="127"/>
      <c r="B381" s="127"/>
      <c r="C381" s="135"/>
      <c r="D381" s="137"/>
      <c r="E381" s="128"/>
      <c r="F381" s="128"/>
      <c r="G381" s="87"/>
      <c r="H381" s="87"/>
      <c r="I381" s="87"/>
      <c r="J381" s="87"/>
      <c r="K381" s="87"/>
      <c r="L381" s="87"/>
      <c r="M381" s="87"/>
    </row>
    <row r="382" spans="1:13" s="127" customFormat="1" ht="15.75">
      <c r="E382" s="128"/>
      <c r="F382" s="128"/>
      <c r="G382" s="130"/>
      <c r="I382" s="87"/>
      <c r="J382" s="87"/>
      <c r="K382" s="87"/>
      <c r="L382" s="87"/>
      <c r="M382" s="134"/>
    </row>
    <row r="383" spans="1:13" s="3" customFormat="1">
      <c r="A383" s="127"/>
      <c r="B383" s="127"/>
      <c r="C383" s="127"/>
      <c r="D383" s="127"/>
      <c r="E383" s="128"/>
      <c r="F383" s="128"/>
      <c r="G383" s="87"/>
      <c r="H383" s="87"/>
      <c r="I383" s="87"/>
      <c r="J383" s="87"/>
      <c r="K383" s="130"/>
      <c r="L383" s="127"/>
      <c r="M383" s="130"/>
    </row>
    <row r="384" spans="1:13" s="3" customFormat="1">
      <c r="A384" s="127"/>
      <c r="B384" s="127"/>
      <c r="C384" s="127"/>
      <c r="D384" s="127"/>
      <c r="E384" s="128"/>
      <c r="F384" s="128"/>
      <c r="G384" s="130"/>
      <c r="H384" s="131"/>
      <c r="I384" s="129"/>
      <c r="J384" s="127"/>
      <c r="K384" s="87"/>
      <c r="L384" s="87"/>
      <c r="M384" s="131"/>
    </row>
    <row r="385" spans="1:13" s="3" customFormat="1">
      <c r="A385" s="127"/>
      <c r="B385" s="127"/>
      <c r="C385" s="127"/>
      <c r="D385" s="127"/>
      <c r="E385" s="128"/>
      <c r="F385" s="128"/>
      <c r="G385" s="130"/>
      <c r="H385" s="131"/>
      <c r="I385" s="129"/>
      <c r="J385" s="127"/>
      <c r="K385" s="87"/>
      <c r="L385" s="87"/>
      <c r="M385" s="131"/>
    </row>
    <row r="386" spans="1:13" s="127" customFormat="1">
      <c r="E386" s="128"/>
      <c r="F386" s="128"/>
      <c r="G386" s="130"/>
      <c r="H386" s="131"/>
      <c r="I386" s="129"/>
      <c r="K386" s="87"/>
      <c r="L386" s="87"/>
      <c r="M386" s="130"/>
    </row>
    <row r="387" spans="1:13" s="127" customFormat="1">
      <c r="E387" s="128"/>
      <c r="F387" s="128"/>
      <c r="G387" s="130"/>
      <c r="I387" s="129"/>
      <c r="K387" s="87"/>
      <c r="L387" s="87"/>
      <c r="M387" s="134"/>
    </row>
    <row r="388" spans="1:13" s="127" customFormat="1" ht="15.75">
      <c r="E388" s="128"/>
      <c r="F388" s="128"/>
      <c r="G388" s="130"/>
      <c r="H388" s="139"/>
      <c r="I388" s="87"/>
      <c r="J388" s="139"/>
      <c r="K388" s="87"/>
      <c r="L388" s="139"/>
      <c r="M388" s="139"/>
    </row>
    <row r="389" spans="1:13" s="127" customFormat="1" ht="15.75">
      <c r="E389" s="128"/>
      <c r="F389" s="128"/>
      <c r="G389" s="130"/>
      <c r="H389" s="87"/>
      <c r="I389" s="87"/>
      <c r="J389" s="87"/>
      <c r="K389" s="87"/>
      <c r="L389" s="87"/>
      <c r="M389" s="87"/>
    </row>
    <row r="390" spans="1:13" s="127" customFormat="1" ht="15.75">
      <c r="E390" s="128"/>
      <c r="F390" s="128"/>
      <c r="G390" s="130"/>
      <c r="H390" s="87"/>
      <c r="I390" s="87"/>
      <c r="J390" s="87"/>
      <c r="K390" s="87"/>
      <c r="L390" s="87"/>
      <c r="M390" s="87"/>
    </row>
    <row r="391" spans="1:13" s="127" customFormat="1" ht="15.75">
      <c r="E391" s="128"/>
      <c r="F391" s="128"/>
      <c r="G391" s="130"/>
      <c r="H391" s="87"/>
      <c r="I391" s="87"/>
      <c r="J391" s="87"/>
      <c r="K391" s="87"/>
      <c r="L391" s="87"/>
      <c r="M391" s="87"/>
    </row>
    <row r="392" spans="1:13" s="127" customFormat="1" ht="15.75">
      <c r="G392" s="87"/>
      <c r="H392" s="87"/>
      <c r="I392" s="87"/>
      <c r="J392" s="87"/>
      <c r="K392" s="87"/>
      <c r="L392" s="87"/>
      <c r="M392" s="87"/>
    </row>
    <row r="393" spans="1:13" s="127" customFormat="1" ht="15.75">
      <c r="E393" s="128"/>
      <c r="F393" s="128"/>
      <c r="G393" s="130"/>
      <c r="I393" s="87"/>
      <c r="J393" s="87"/>
      <c r="K393" s="87"/>
      <c r="L393" s="87"/>
      <c r="M393" s="134"/>
    </row>
    <row r="394" spans="1:13" s="127" customFormat="1" ht="15.75">
      <c r="E394" s="128"/>
      <c r="F394" s="128"/>
      <c r="G394" s="87"/>
      <c r="H394" s="87"/>
      <c r="I394" s="87"/>
      <c r="J394" s="87"/>
      <c r="K394" s="130"/>
      <c r="M394" s="130"/>
    </row>
    <row r="395" spans="1:13" s="127" customFormat="1">
      <c r="F395" s="128"/>
      <c r="G395" s="87"/>
      <c r="H395" s="87"/>
      <c r="I395" s="129"/>
      <c r="K395" s="87"/>
      <c r="L395" s="87"/>
      <c r="M395" s="131"/>
    </row>
    <row r="396" spans="1:13" s="127" customFormat="1">
      <c r="F396" s="128"/>
      <c r="G396" s="87"/>
      <c r="H396" s="87"/>
      <c r="I396" s="129"/>
      <c r="K396" s="87"/>
      <c r="L396" s="87"/>
      <c r="M396" s="131"/>
    </row>
    <row r="397" spans="1:13" s="3" customFormat="1">
      <c r="A397" s="127"/>
      <c r="B397" s="127"/>
      <c r="C397" s="127"/>
      <c r="D397" s="127"/>
      <c r="E397" s="130"/>
      <c r="F397" s="128"/>
      <c r="G397" s="87"/>
      <c r="H397" s="87"/>
      <c r="I397" s="140"/>
      <c r="J397" s="127"/>
      <c r="K397" s="87"/>
      <c r="L397" s="87"/>
      <c r="M397" s="130"/>
    </row>
    <row r="398" spans="1:13" s="3" customFormat="1">
      <c r="A398" s="127"/>
      <c r="B398" s="127"/>
      <c r="C398" s="127"/>
      <c r="D398" s="127"/>
      <c r="E398" s="127"/>
      <c r="F398" s="128"/>
      <c r="G398" s="87"/>
      <c r="H398" s="87"/>
      <c r="J398" s="127"/>
      <c r="K398" s="87"/>
      <c r="L398" s="87"/>
      <c r="M398" s="134"/>
    </row>
    <row r="399" spans="1:13" s="3" customFormat="1">
      <c r="A399" s="127"/>
      <c r="B399" s="127"/>
      <c r="C399" s="127"/>
      <c r="D399" s="127"/>
      <c r="E399" s="128"/>
      <c r="F399" s="128"/>
      <c r="G399" s="87"/>
      <c r="H399" s="87"/>
      <c r="I399" s="129"/>
      <c r="J399" s="127"/>
      <c r="K399" s="87"/>
      <c r="L399" s="87"/>
      <c r="M399" s="130"/>
    </row>
    <row r="400" spans="1:13" s="3" customFormat="1">
      <c r="A400" s="127"/>
      <c r="B400" s="127"/>
      <c r="C400" s="127"/>
      <c r="D400" s="127"/>
      <c r="E400" s="128"/>
      <c r="F400" s="128"/>
      <c r="G400" s="87"/>
      <c r="H400" s="87"/>
      <c r="I400" s="129"/>
      <c r="J400" s="127"/>
      <c r="K400" s="87"/>
      <c r="L400" s="87"/>
      <c r="M400" s="131"/>
    </row>
    <row r="401" spans="1:13" s="3" customFormat="1">
      <c r="A401" s="127"/>
      <c r="B401" s="127"/>
      <c r="C401" s="127"/>
      <c r="D401" s="127"/>
      <c r="E401" s="128"/>
      <c r="F401" s="128"/>
      <c r="G401" s="130"/>
      <c r="H401" s="87"/>
      <c r="I401" s="87"/>
      <c r="J401" s="87"/>
      <c r="K401" s="87"/>
      <c r="L401" s="87"/>
      <c r="M401" s="87"/>
    </row>
    <row r="402" spans="1:13" s="3" customFormat="1">
      <c r="A402" s="138"/>
      <c r="B402" s="138"/>
      <c r="C402" s="138"/>
      <c r="D402" s="138"/>
      <c r="E402" s="138"/>
      <c r="F402" s="138"/>
      <c r="G402" s="138"/>
      <c r="H402" s="138"/>
      <c r="I402" s="138"/>
      <c r="J402" s="138"/>
      <c r="K402" s="138"/>
      <c r="L402" s="138"/>
      <c r="M402" s="138"/>
    </row>
    <row r="403" spans="1:13" s="3" customFormat="1">
      <c r="A403" s="127"/>
      <c r="B403" s="136"/>
      <c r="C403" s="135"/>
      <c r="D403" s="127"/>
      <c r="E403" s="128"/>
      <c r="F403" s="141"/>
      <c r="G403" s="142"/>
      <c r="H403" s="142"/>
      <c r="I403" s="129"/>
      <c r="J403" s="127"/>
      <c r="K403" s="87"/>
      <c r="L403" s="87"/>
      <c r="M403" s="130"/>
    </row>
    <row r="404" spans="1:13" s="3" customFormat="1">
      <c r="A404" s="127"/>
      <c r="B404" s="136"/>
      <c r="C404" s="127"/>
      <c r="D404" s="127"/>
      <c r="E404" s="128"/>
      <c r="F404" s="128"/>
      <c r="G404" s="130"/>
      <c r="H404" s="127"/>
      <c r="I404" s="87"/>
      <c r="J404" s="87"/>
      <c r="K404" s="87"/>
      <c r="L404" s="87"/>
      <c r="M404" s="134"/>
    </row>
    <row r="405" spans="1:13" s="3" customFormat="1">
      <c r="A405" s="127"/>
      <c r="B405" s="127"/>
      <c r="C405" s="127"/>
      <c r="D405" s="127"/>
      <c r="E405" s="133"/>
      <c r="F405" s="128"/>
      <c r="G405" s="87"/>
      <c r="H405" s="87"/>
      <c r="I405" s="87"/>
      <c r="J405" s="87"/>
      <c r="K405" s="130"/>
      <c r="L405" s="127"/>
      <c r="M405" s="130"/>
    </row>
    <row r="406" spans="1:13" s="3" customFormat="1">
      <c r="A406" s="127"/>
      <c r="B406" s="127"/>
      <c r="C406" s="127"/>
      <c r="D406" s="127"/>
      <c r="E406" s="127"/>
      <c r="F406" s="128"/>
      <c r="G406" s="87"/>
      <c r="H406" s="87"/>
      <c r="I406" s="129"/>
      <c r="J406" s="127"/>
      <c r="K406" s="87"/>
      <c r="L406" s="87"/>
      <c r="M406" s="134"/>
    </row>
    <row r="407" spans="1:13" s="3" customFormat="1">
      <c r="A407" s="127"/>
      <c r="B407" s="127"/>
      <c r="C407" s="127"/>
      <c r="D407" s="127"/>
      <c r="E407" s="128"/>
      <c r="F407" s="128"/>
      <c r="G407" s="87"/>
      <c r="H407" s="87"/>
      <c r="I407" s="129"/>
      <c r="J407" s="127"/>
      <c r="K407" s="87"/>
      <c r="L407" s="87"/>
      <c r="M407" s="130"/>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30"/>
      <c r="F410" s="128"/>
      <c r="G410" s="87"/>
      <c r="H410" s="87"/>
      <c r="I410" s="140"/>
      <c r="J410" s="127"/>
      <c r="K410" s="87"/>
      <c r="L410" s="87"/>
      <c r="M410" s="130"/>
    </row>
    <row r="411" spans="1:13" s="3" customFormat="1">
      <c r="A411" s="127"/>
      <c r="B411" s="127"/>
      <c r="C411" s="127"/>
      <c r="D411" s="127"/>
      <c r="E411" s="128"/>
      <c r="F411" s="128"/>
      <c r="G411" s="87"/>
      <c r="H411" s="87"/>
      <c r="I411" s="129"/>
      <c r="J411" s="127"/>
      <c r="K411" s="87"/>
      <c r="L411" s="87"/>
      <c r="M411" s="130"/>
    </row>
    <row r="412" spans="1:13" s="3" customFormat="1">
      <c r="A412" s="127"/>
      <c r="B412" s="127"/>
      <c r="C412" s="127"/>
      <c r="D412" s="127"/>
      <c r="E412" s="133"/>
      <c r="F412" s="128"/>
      <c r="G412" s="87"/>
      <c r="H412" s="87"/>
      <c r="I412" s="129"/>
      <c r="J412" s="127"/>
      <c r="K412" s="87"/>
      <c r="L412" s="87"/>
      <c r="M412" s="130"/>
    </row>
    <row r="413" spans="1:13" s="3" customFormat="1">
      <c r="A413" s="127"/>
      <c r="B413" s="127"/>
      <c r="C413" s="127"/>
      <c r="D413" s="127"/>
      <c r="E413" s="128"/>
      <c r="F413" s="128"/>
      <c r="G413" s="142"/>
      <c r="H413" s="142"/>
      <c r="I413" s="129"/>
      <c r="J413" s="127"/>
      <c r="K413" s="87"/>
      <c r="L413" s="87"/>
      <c r="M413" s="130"/>
    </row>
    <row r="414" spans="1:13" s="3" customFormat="1">
      <c r="A414" s="127"/>
      <c r="B414" s="127"/>
      <c r="C414" s="135"/>
      <c r="D414" s="127"/>
      <c r="E414" s="128"/>
      <c r="F414" s="133"/>
      <c r="G414" s="130"/>
      <c r="H414" s="87"/>
      <c r="I414" s="87"/>
      <c r="J414" s="87"/>
      <c r="K414" s="87"/>
      <c r="L414" s="87"/>
      <c r="M414" s="87"/>
    </row>
    <row r="415" spans="1:13" s="3" customFormat="1">
      <c r="A415" s="127"/>
      <c r="B415" s="127"/>
      <c r="C415" s="127"/>
      <c r="D415" s="127"/>
      <c r="E415" s="128"/>
      <c r="F415" s="128"/>
      <c r="G415" s="130"/>
      <c r="H415" s="127"/>
      <c r="I415" s="87"/>
      <c r="J415" s="87"/>
      <c r="K415" s="87"/>
      <c r="L415" s="87"/>
      <c r="M415" s="130"/>
    </row>
    <row r="416" spans="1:13" s="3" customFormat="1">
      <c r="A416" s="127"/>
      <c r="B416" s="127"/>
      <c r="C416" s="127"/>
      <c r="D416" s="127"/>
      <c r="E416" s="128"/>
      <c r="F416" s="128"/>
      <c r="G416" s="87"/>
      <c r="H416" s="87"/>
      <c r="I416" s="87"/>
      <c r="J416" s="87"/>
      <c r="K416" s="130"/>
      <c r="L416" s="127"/>
      <c r="M416" s="130"/>
    </row>
    <row r="417" spans="1:13" s="3" customFormat="1">
      <c r="A417" s="127"/>
      <c r="B417" s="127"/>
      <c r="C417" s="127"/>
      <c r="D417" s="127"/>
      <c r="E417" s="132"/>
      <c r="F417" s="133"/>
      <c r="G417" s="87"/>
      <c r="H417" s="87"/>
      <c r="I417" s="130"/>
      <c r="J417" s="127"/>
      <c r="K417" s="87"/>
      <c r="L417" s="87"/>
      <c r="M417" s="130"/>
    </row>
    <row r="418" spans="1:13" s="3" customFormat="1">
      <c r="A418" s="127"/>
      <c r="B418" s="127"/>
      <c r="C418" s="127"/>
      <c r="D418" s="127"/>
      <c r="E418" s="128"/>
      <c r="F418" s="128"/>
      <c r="G418" s="130"/>
      <c r="H418" s="87"/>
      <c r="I418" s="130"/>
      <c r="J418" s="127"/>
      <c r="K418" s="87"/>
      <c r="L418" s="87"/>
      <c r="M418" s="130"/>
    </row>
    <row r="419" spans="1:13" s="3" customFormat="1">
      <c r="A419" s="127"/>
      <c r="B419" s="127"/>
      <c r="C419" s="127"/>
      <c r="D419" s="127"/>
      <c r="E419" s="128"/>
      <c r="F419" s="128"/>
      <c r="G419" s="130"/>
      <c r="H419" s="87"/>
      <c r="I419" s="87"/>
      <c r="J419" s="87"/>
      <c r="K419" s="87"/>
      <c r="L419" s="87"/>
      <c r="M419" s="87"/>
    </row>
    <row r="420" spans="1:13" s="3" customFormat="1">
      <c r="A420" s="127"/>
      <c r="B420" s="137"/>
      <c r="C420" s="135"/>
      <c r="D420" s="127"/>
      <c r="E420" s="128"/>
      <c r="F420" s="128"/>
      <c r="G420" s="130"/>
      <c r="H420" s="127"/>
      <c r="I420" s="87"/>
      <c r="J420" s="127"/>
      <c r="K420" s="87"/>
      <c r="L420" s="127"/>
      <c r="M420" s="131"/>
    </row>
    <row r="421" spans="1:13" s="3" customFormat="1">
      <c r="A421" s="127"/>
      <c r="B421" s="127"/>
      <c r="C421" s="127"/>
      <c r="D421" s="127"/>
      <c r="E421" s="128"/>
      <c r="F421" s="128"/>
      <c r="G421" s="130"/>
      <c r="H421" s="87"/>
      <c r="I421" s="87"/>
      <c r="J421" s="87"/>
      <c r="K421" s="87"/>
      <c r="L421" s="87"/>
      <c r="M421" s="87"/>
    </row>
    <row r="422" spans="1:13" s="3" customFormat="1">
      <c r="A422" s="127"/>
      <c r="B422" s="127"/>
      <c r="C422" s="127"/>
      <c r="D422" s="127"/>
      <c r="E422" s="128"/>
      <c r="F422" s="128"/>
      <c r="G422" s="130"/>
      <c r="H422" s="139"/>
      <c r="I422" s="87"/>
      <c r="J422" s="139"/>
      <c r="K422" s="87"/>
      <c r="L422" s="139"/>
      <c r="M422" s="139"/>
    </row>
    <row r="423" spans="1:13" s="3" customFormat="1">
      <c r="A423" s="127"/>
      <c r="B423" s="127"/>
      <c r="C423" s="127"/>
      <c r="D423" s="127"/>
      <c r="E423" s="128"/>
      <c r="F423" s="128"/>
      <c r="G423" s="130"/>
      <c r="H423" s="87"/>
      <c r="I423" s="87"/>
      <c r="J423" s="87"/>
      <c r="K423" s="87"/>
      <c r="L423" s="87"/>
      <c r="M423" s="87"/>
    </row>
    <row r="424" spans="1:13" s="3" customFormat="1">
      <c r="A424" s="127"/>
      <c r="B424" s="127"/>
      <c r="C424" s="127"/>
      <c r="D424" s="127"/>
      <c r="E424" s="128"/>
      <c r="F424" s="128"/>
      <c r="G424" s="130"/>
      <c r="H424" s="87"/>
      <c r="I424" s="87"/>
      <c r="J424" s="87"/>
      <c r="K424" s="87"/>
      <c r="L424" s="87"/>
      <c r="M424" s="87"/>
    </row>
    <row r="425" spans="1:13" s="3" customFormat="1">
      <c r="A425" s="127"/>
      <c r="B425" s="127"/>
      <c r="C425" s="127"/>
      <c r="D425" s="127"/>
      <c r="E425" s="128"/>
      <c r="F425" s="128"/>
      <c r="G425" s="130"/>
      <c r="H425" s="87"/>
      <c r="I425" s="87"/>
      <c r="J425" s="87"/>
      <c r="K425" s="87"/>
      <c r="L425" s="87"/>
      <c r="M425" s="87"/>
    </row>
    <row r="426" spans="1:13" s="3" customFormat="1">
      <c r="A426" s="127"/>
      <c r="B426" s="137"/>
      <c r="C426" s="127"/>
      <c r="D426" s="127"/>
      <c r="E426" s="128"/>
      <c r="F426" s="128"/>
      <c r="G426" s="130"/>
      <c r="H426" s="127"/>
      <c r="I426" s="87"/>
      <c r="J426" s="127"/>
      <c r="K426" s="87"/>
      <c r="L426" s="127"/>
      <c r="M426" s="131"/>
    </row>
    <row r="427" spans="1:13" s="3" customFormat="1">
      <c r="A427" s="127"/>
      <c r="B427" s="127"/>
      <c r="C427" s="127"/>
      <c r="D427" s="127"/>
      <c r="E427" s="128"/>
      <c r="F427" s="128"/>
      <c r="G427" s="130"/>
      <c r="H427" s="87"/>
      <c r="I427" s="87"/>
      <c r="J427" s="87"/>
      <c r="K427" s="87"/>
      <c r="L427" s="87"/>
      <c r="M427" s="87"/>
    </row>
    <row r="428" spans="1:13" s="3" customFormat="1">
      <c r="A428" s="127"/>
      <c r="B428" s="137"/>
      <c r="C428" s="127"/>
      <c r="D428" s="127"/>
      <c r="E428" s="128"/>
      <c r="F428" s="128"/>
      <c r="G428" s="130"/>
      <c r="H428" s="127"/>
      <c r="I428" s="87"/>
      <c r="J428" s="127"/>
      <c r="K428" s="87"/>
      <c r="L428" s="127"/>
      <c r="M428" s="131"/>
    </row>
    <row r="429" spans="1:13" s="3" customFormat="1">
      <c r="A429" s="127"/>
      <c r="B429" s="127"/>
      <c r="C429" s="127"/>
      <c r="D429" s="127"/>
      <c r="E429" s="128"/>
      <c r="F429" s="128"/>
      <c r="G429" s="130"/>
      <c r="H429" s="87"/>
      <c r="I429" s="87"/>
      <c r="J429" s="87"/>
      <c r="K429" s="87"/>
      <c r="L429" s="87"/>
      <c r="M429" s="87"/>
    </row>
    <row r="430" spans="1:13" s="3" customFormat="1">
      <c r="A430" s="127"/>
      <c r="B430" s="137"/>
      <c r="C430" s="127"/>
      <c r="D430" s="127"/>
      <c r="E430" s="128"/>
      <c r="F430" s="128"/>
      <c r="G430" s="130"/>
      <c r="H430" s="127"/>
      <c r="I430" s="143"/>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37"/>
      <c r="C432" s="127"/>
      <c r="D432" s="127"/>
      <c r="E432" s="128"/>
      <c r="F432" s="128"/>
      <c r="G432" s="130"/>
      <c r="H432" s="127"/>
      <c r="I432" s="87"/>
      <c r="J432" s="127"/>
      <c r="K432" s="87"/>
      <c r="L432" s="127"/>
      <c r="M432" s="131"/>
    </row>
    <row r="433" spans="1:13" s="3" customFormat="1">
      <c r="A433" s="127"/>
      <c r="B433" s="127"/>
      <c r="C433" s="127"/>
      <c r="D433" s="127"/>
      <c r="E433" s="128"/>
      <c r="F433" s="128"/>
      <c r="G433" s="130"/>
      <c r="H433" s="87"/>
      <c r="I433" s="87"/>
      <c r="J433" s="87"/>
      <c r="K433" s="87"/>
      <c r="L433" s="87"/>
      <c r="M433" s="87"/>
    </row>
    <row r="434" spans="1:13" s="3" customFormat="1">
      <c r="A434" s="127"/>
      <c r="B434" s="137"/>
      <c r="C434" s="127"/>
      <c r="D434" s="127"/>
      <c r="E434" s="128"/>
      <c r="F434" s="128"/>
      <c r="G434" s="130"/>
      <c r="H434" s="127"/>
      <c r="I434" s="87"/>
      <c r="J434" s="127"/>
      <c r="K434" s="87"/>
      <c r="L434" s="127"/>
      <c r="M434" s="131"/>
    </row>
    <row r="435" spans="1:13" s="3" customFormat="1">
      <c r="A435" s="127"/>
      <c r="B435" s="127"/>
      <c r="C435" s="127"/>
      <c r="D435" s="127"/>
      <c r="E435" s="128"/>
      <c r="F435" s="128"/>
      <c r="G435" s="130"/>
      <c r="H435" s="87"/>
      <c r="I435" s="87"/>
      <c r="J435" s="87"/>
      <c r="K435" s="87"/>
      <c r="L435" s="87"/>
      <c r="M435" s="87"/>
    </row>
    <row r="436" spans="1:13" s="3" customFormat="1">
      <c r="A436" s="138"/>
      <c r="B436" s="138"/>
      <c r="C436" s="138"/>
      <c r="D436" s="138"/>
      <c r="E436" s="138"/>
      <c r="F436" s="138"/>
      <c r="G436" s="138"/>
      <c r="H436" s="138"/>
      <c r="I436" s="138"/>
      <c r="J436" s="138"/>
      <c r="K436" s="138"/>
      <c r="L436" s="138"/>
      <c r="M436" s="138"/>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87"/>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27"/>
      <c r="B445" s="137"/>
      <c r="C445" s="127"/>
      <c r="D445" s="127"/>
      <c r="E445" s="128"/>
      <c r="F445" s="128"/>
      <c r="G445" s="130"/>
      <c r="H445" s="127"/>
      <c r="I445" s="87"/>
      <c r="J445" s="127"/>
      <c r="K445" s="87"/>
      <c r="L445" s="127"/>
      <c r="M445" s="131"/>
    </row>
    <row r="446" spans="1:13" s="3" customFormat="1">
      <c r="A446" s="127"/>
      <c r="B446" s="127"/>
      <c r="C446" s="127"/>
      <c r="D446" s="127"/>
      <c r="E446" s="128"/>
      <c r="F446" s="128"/>
      <c r="G446" s="130"/>
      <c r="H446" s="87"/>
      <c r="I446" s="87"/>
      <c r="J446" s="87"/>
      <c r="K446" s="87"/>
      <c r="L446" s="87"/>
      <c r="M446" s="87"/>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31"/>
      <c r="I449" s="130"/>
      <c r="J449" s="127"/>
      <c r="K449" s="87"/>
      <c r="L449" s="87"/>
      <c r="M449" s="134"/>
    </row>
    <row r="450" spans="1:13" s="3" customFormat="1">
      <c r="A450" s="127"/>
      <c r="B450" s="127"/>
      <c r="C450" s="127"/>
      <c r="D450" s="127"/>
      <c r="E450" s="128"/>
      <c r="F450" s="128"/>
      <c r="G450" s="130"/>
      <c r="H450" s="87"/>
      <c r="I450" s="87"/>
      <c r="J450" s="87"/>
      <c r="K450" s="87"/>
      <c r="L450" s="87"/>
      <c r="M450" s="87"/>
    </row>
    <row r="451" spans="1:13" s="3" customFormat="1">
      <c r="A451" s="127"/>
      <c r="B451" s="137"/>
      <c r="C451" s="135"/>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38"/>
      <c r="B453" s="138"/>
      <c r="C453" s="138"/>
      <c r="D453" s="138"/>
      <c r="E453" s="138"/>
      <c r="F453" s="138"/>
      <c r="G453" s="138"/>
      <c r="H453" s="138"/>
      <c r="I453" s="138"/>
      <c r="J453" s="138"/>
      <c r="K453" s="138"/>
      <c r="L453" s="138"/>
      <c r="M453" s="138"/>
    </row>
    <row r="454" spans="1:13" s="3" customFormat="1">
      <c r="A454" s="127"/>
      <c r="B454" s="137"/>
      <c r="C454" s="135"/>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35"/>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27"/>
      <c r="C458" s="135"/>
      <c r="D458" s="127"/>
      <c r="E458" s="128"/>
      <c r="F458" s="128"/>
      <c r="G458" s="130"/>
      <c r="H458" s="127"/>
      <c r="I458" s="87"/>
      <c r="J458" s="127"/>
      <c r="K458" s="87"/>
      <c r="L458" s="127"/>
      <c r="M458" s="131"/>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27"/>
      <c r="B462" s="127"/>
      <c r="C462" s="135"/>
      <c r="D462" s="127"/>
      <c r="E462" s="128"/>
      <c r="F462" s="128"/>
      <c r="G462" s="130"/>
      <c r="H462" s="127"/>
      <c r="I462" s="87"/>
      <c r="J462" s="127"/>
      <c r="K462" s="87"/>
      <c r="L462" s="127"/>
      <c r="M462" s="131"/>
    </row>
    <row r="463" spans="1:13" s="3" customFormat="1">
      <c r="A463" s="127"/>
      <c r="B463" s="127"/>
      <c r="C463" s="127"/>
      <c r="D463" s="127"/>
      <c r="E463" s="128"/>
      <c r="F463" s="128"/>
      <c r="G463" s="130"/>
      <c r="H463" s="87"/>
      <c r="I463" s="87"/>
      <c r="J463" s="87"/>
      <c r="K463" s="87"/>
      <c r="L463" s="87"/>
      <c r="M463" s="87"/>
    </row>
    <row r="464" spans="1:13" s="3" customFormat="1">
      <c r="A464" s="127"/>
      <c r="B464" s="12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2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27"/>
      <c r="C470" s="135"/>
      <c r="D470" s="127"/>
      <c r="E470" s="127"/>
      <c r="F470" s="127"/>
      <c r="G470" s="130"/>
      <c r="H470" s="127"/>
      <c r="I470" s="87"/>
      <c r="J470" s="87"/>
      <c r="K470" s="87"/>
      <c r="L470" s="87"/>
      <c r="M470" s="87"/>
    </row>
    <row r="471" spans="1:13" s="3" customFormat="1">
      <c r="A471" s="127"/>
      <c r="B471" s="127"/>
      <c r="C471" s="127"/>
      <c r="D471" s="127"/>
      <c r="E471" s="128"/>
      <c r="F471" s="128"/>
      <c r="G471" s="130"/>
      <c r="H471" s="127"/>
      <c r="I471" s="87"/>
      <c r="J471" s="87"/>
      <c r="K471" s="87"/>
      <c r="L471" s="87"/>
      <c r="M471" s="131"/>
    </row>
    <row r="472" spans="1:13">
      <c r="A472" s="127"/>
      <c r="B472" s="127"/>
      <c r="C472" s="127"/>
      <c r="D472" s="127"/>
      <c r="E472" s="128"/>
      <c r="F472" s="128"/>
      <c r="G472" s="130"/>
      <c r="H472" s="131"/>
      <c r="I472" s="130"/>
      <c r="J472" s="127"/>
      <c r="K472" s="130"/>
      <c r="L472" s="127"/>
      <c r="M472" s="130"/>
    </row>
    <row r="473" spans="1:13">
      <c r="A473" s="127"/>
      <c r="B473" s="127"/>
      <c r="C473" s="127"/>
      <c r="D473" s="127"/>
      <c r="E473" s="130"/>
      <c r="F473" s="128"/>
      <c r="G473" s="130"/>
      <c r="H473" s="131"/>
      <c r="I473" s="129"/>
      <c r="J473" s="127"/>
      <c r="K473" s="87"/>
      <c r="L473" s="87"/>
      <c r="M473" s="131"/>
    </row>
    <row r="474" spans="1:13">
      <c r="A474" s="127"/>
      <c r="B474" s="127"/>
      <c r="C474" s="127"/>
      <c r="D474" s="127"/>
      <c r="E474" s="128"/>
      <c r="F474" s="128"/>
      <c r="G474" s="130"/>
      <c r="H474" s="3"/>
      <c r="I474" s="129"/>
      <c r="J474" s="127"/>
      <c r="K474" s="87"/>
      <c r="L474" s="87"/>
      <c r="M474" s="131"/>
    </row>
    <row r="475" spans="1:13">
      <c r="A475" s="127"/>
      <c r="B475" s="127"/>
      <c r="C475" s="127"/>
      <c r="D475" s="127"/>
      <c r="E475" s="128"/>
      <c r="F475" s="128"/>
      <c r="G475" s="130"/>
      <c r="H475" s="131"/>
      <c r="I475" s="129"/>
      <c r="J475" s="127"/>
      <c r="K475" s="87"/>
      <c r="L475" s="87"/>
      <c r="M475" s="131"/>
    </row>
    <row r="476" spans="1:13">
      <c r="A476" s="127"/>
      <c r="B476" s="127"/>
      <c r="C476" s="127"/>
      <c r="D476" s="127"/>
      <c r="E476" s="128"/>
      <c r="F476" s="128"/>
      <c r="G476" s="130"/>
      <c r="H476" s="87"/>
      <c r="I476" s="87"/>
      <c r="J476" s="87"/>
      <c r="K476" s="87"/>
      <c r="L476" s="87"/>
      <c r="M476" s="87"/>
    </row>
    <row r="477" spans="1:13">
      <c r="A477" s="127"/>
      <c r="B477" s="127"/>
      <c r="C477" s="135"/>
      <c r="D477" s="127"/>
      <c r="E477" s="127"/>
      <c r="F477" s="127"/>
      <c r="G477" s="130"/>
      <c r="H477" s="127"/>
      <c r="I477" s="87"/>
      <c r="J477" s="87"/>
      <c r="K477" s="87"/>
      <c r="L477" s="87"/>
      <c r="M477" s="87"/>
    </row>
    <row r="478" spans="1:13">
      <c r="A478" s="127"/>
      <c r="B478" s="127"/>
      <c r="C478" s="127"/>
      <c r="D478" s="127"/>
      <c r="E478" s="128"/>
      <c r="F478" s="128"/>
      <c r="G478" s="130"/>
      <c r="H478" s="127"/>
      <c r="I478" s="87"/>
      <c r="J478" s="87"/>
      <c r="K478" s="87"/>
      <c r="L478" s="87"/>
      <c r="M478" s="131"/>
    </row>
    <row r="479" spans="1:13">
      <c r="A479" s="127"/>
      <c r="B479" s="127"/>
      <c r="C479" s="127"/>
      <c r="D479" s="127"/>
      <c r="E479" s="133"/>
      <c r="F479" s="128"/>
      <c r="G479" s="130"/>
      <c r="H479" s="131"/>
      <c r="I479" s="130"/>
      <c r="J479" s="127"/>
      <c r="K479" s="130"/>
      <c r="L479" s="127"/>
      <c r="M479" s="130"/>
    </row>
    <row r="480" spans="1:13">
      <c r="A480" s="127"/>
      <c r="B480" s="127"/>
      <c r="C480" s="127"/>
      <c r="D480" s="127"/>
      <c r="E480" s="130"/>
      <c r="F480" s="128"/>
      <c r="G480" s="130"/>
      <c r="H480" s="131"/>
      <c r="I480" s="129"/>
      <c r="J480" s="127"/>
      <c r="K480" s="87"/>
      <c r="L480" s="87"/>
      <c r="M480" s="131"/>
    </row>
    <row r="481" spans="1:13">
      <c r="A481" s="127"/>
      <c r="B481" s="127"/>
      <c r="C481" s="127"/>
      <c r="D481" s="127"/>
      <c r="E481" s="133"/>
      <c r="F481" s="128"/>
      <c r="G481" s="130"/>
      <c r="H481" s="131"/>
      <c r="I481" s="129"/>
      <c r="J481" s="127"/>
      <c r="K481" s="87"/>
      <c r="L481" s="87"/>
      <c r="M481" s="131"/>
    </row>
    <row r="482" spans="1:13">
      <c r="A482" s="127"/>
      <c r="B482" s="127"/>
      <c r="C482" s="127"/>
      <c r="D482" s="127"/>
      <c r="E482" s="128"/>
      <c r="F482" s="128"/>
      <c r="G482" s="130"/>
      <c r="H482" s="87"/>
      <c r="I482" s="87"/>
      <c r="J482" s="87"/>
      <c r="K482" s="87"/>
      <c r="L482" s="87"/>
      <c r="M482" s="87"/>
    </row>
    <row r="483" spans="1:13">
      <c r="A483" s="138"/>
      <c r="B483" s="138"/>
      <c r="C483" s="138"/>
      <c r="D483" s="138"/>
      <c r="E483" s="138"/>
      <c r="F483" s="138"/>
      <c r="G483" s="138"/>
      <c r="H483" s="138"/>
      <c r="I483" s="138"/>
      <c r="J483" s="138"/>
      <c r="K483" s="138"/>
      <c r="L483" s="138"/>
      <c r="M483" s="138"/>
    </row>
    <row r="484" spans="1:13">
      <c r="A484" s="127"/>
      <c r="B484" s="127"/>
      <c r="C484" s="135"/>
      <c r="D484" s="127"/>
      <c r="E484" s="127"/>
      <c r="F484" s="127"/>
      <c r="G484" s="130"/>
      <c r="H484" s="127"/>
      <c r="I484" s="87"/>
      <c r="J484" s="87"/>
      <c r="K484" s="87"/>
      <c r="L484" s="87"/>
      <c r="M484" s="87"/>
    </row>
    <row r="485" spans="1:13">
      <c r="A485" s="127"/>
      <c r="B485" s="127"/>
      <c r="C485" s="127"/>
      <c r="D485" s="127"/>
      <c r="E485" s="128"/>
      <c r="F485" s="128"/>
      <c r="G485" s="130"/>
      <c r="H485" s="127"/>
      <c r="I485" s="87"/>
      <c r="J485" s="87"/>
      <c r="K485" s="87"/>
      <c r="L485" s="87"/>
      <c r="M485" s="131"/>
    </row>
    <row r="486" spans="1:13">
      <c r="A486" s="127"/>
      <c r="B486" s="127"/>
      <c r="C486" s="127"/>
      <c r="D486" s="127"/>
      <c r="E486" s="133"/>
      <c r="F486" s="128"/>
      <c r="G486" s="130"/>
      <c r="H486" s="131"/>
      <c r="I486" s="130"/>
      <c r="J486" s="127"/>
      <c r="K486" s="130"/>
      <c r="L486" s="127"/>
      <c r="M486" s="130"/>
    </row>
    <row r="487" spans="1:13">
      <c r="A487" s="127"/>
      <c r="B487" s="127"/>
      <c r="C487" s="127"/>
      <c r="D487" s="127"/>
      <c r="E487" s="130"/>
      <c r="F487" s="128"/>
      <c r="G487" s="130"/>
      <c r="H487" s="131"/>
      <c r="I487" s="129"/>
      <c r="J487" s="127"/>
      <c r="K487" s="87"/>
      <c r="L487" s="87"/>
      <c r="M487" s="131"/>
    </row>
    <row r="488" spans="1:13">
      <c r="A488" s="127"/>
      <c r="B488" s="127"/>
      <c r="C488" s="127"/>
      <c r="D488" s="127"/>
      <c r="E488" s="133"/>
      <c r="F488" s="128"/>
      <c r="G488" s="130"/>
      <c r="H488" s="131"/>
      <c r="I488" s="129"/>
      <c r="J488" s="127"/>
      <c r="K488" s="87"/>
      <c r="L488" s="87"/>
      <c r="M488" s="131"/>
    </row>
    <row r="489" spans="1:13">
      <c r="A489" s="127"/>
      <c r="B489" s="127"/>
      <c r="C489" s="127"/>
      <c r="D489" s="127"/>
      <c r="E489" s="128"/>
      <c r="F489" s="128"/>
      <c r="G489" s="130"/>
      <c r="H489" s="87"/>
      <c r="I489" s="87"/>
      <c r="J489" s="87"/>
      <c r="K489" s="87"/>
      <c r="L489" s="87"/>
      <c r="M489" s="87"/>
    </row>
    <row r="490" spans="1:13">
      <c r="A490" s="127"/>
      <c r="B490" s="127"/>
      <c r="C490" s="135"/>
      <c r="D490" s="127"/>
      <c r="E490" s="127"/>
      <c r="F490" s="127"/>
      <c r="G490" s="130"/>
      <c r="H490" s="127"/>
      <c r="I490" s="87"/>
      <c r="J490" s="87"/>
      <c r="K490" s="87"/>
      <c r="L490" s="87"/>
      <c r="M490" s="87"/>
    </row>
    <row r="491" spans="1:13">
      <c r="A491" s="127"/>
      <c r="B491" s="127"/>
      <c r="C491" s="127"/>
      <c r="D491" s="127"/>
      <c r="E491" s="128"/>
      <c r="F491" s="128"/>
      <c r="G491" s="130"/>
      <c r="H491" s="127"/>
      <c r="I491" s="87"/>
      <c r="J491" s="87"/>
      <c r="K491" s="87"/>
      <c r="L491" s="87"/>
      <c r="M491" s="131"/>
    </row>
    <row r="492" spans="1:13">
      <c r="A492" s="127"/>
      <c r="B492" s="127"/>
      <c r="C492" s="127"/>
      <c r="D492" s="127"/>
      <c r="E492" s="133"/>
      <c r="F492" s="128"/>
      <c r="G492" s="130"/>
      <c r="H492" s="131"/>
      <c r="I492" s="130"/>
      <c r="J492" s="127"/>
      <c r="K492" s="130"/>
      <c r="L492" s="127"/>
      <c r="M492" s="130"/>
    </row>
    <row r="493" spans="1:13">
      <c r="A493" s="127"/>
      <c r="B493" s="127"/>
      <c r="C493" s="127"/>
      <c r="D493" s="127"/>
      <c r="E493" s="130"/>
      <c r="F493" s="128"/>
      <c r="G493" s="130"/>
      <c r="H493" s="131"/>
      <c r="I493" s="129"/>
      <c r="J493" s="127"/>
      <c r="K493" s="87"/>
      <c r="L493" s="87"/>
      <c r="M493" s="131"/>
    </row>
    <row r="494" spans="1:13">
      <c r="A494" s="127"/>
      <c r="B494" s="127"/>
      <c r="C494" s="127"/>
      <c r="D494" s="127"/>
      <c r="E494" s="133"/>
      <c r="F494" s="128"/>
      <c r="G494" s="130"/>
      <c r="H494" s="131"/>
      <c r="I494" s="129"/>
      <c r="J494" s="127"/>
      <c r="K494" s="87"/>
      <c r="L494" s="87"/>
      <c r="M494" s="131"/>
    </row>
    <row r="495" spans="1:13">
      <c r="A495" s="127"/>
      <c r="B495" s="127"/>
      <c r="C495" s="127"/>
      <c r="D495" s="127"/>
      <c r="E495" s="128"/>
      <c r="F495" s="128"/>
      <c r="G495" s="130"/>
      <c r="H495" s="87"/>
      <c r="I495" s="87"/>
      <c r="J495" s="87"/>
      <c r="K495" s="87"/>
      <c r="L495" s="87"/>
      <c r="M495" s="87"/>
    </row>
    <row r="496" spans="1:13">
      <c r="A496" s="127"/>
      <c r="B496" s="127"/>
      <c r="C496" s="135"/>
      <c r="D496" s="127"/>
      <c r="E496" s="127"/>
      <c r="F496" s="127"/>
      <c r="G496" s="130"/>
      <c r="H496" s="127"/>
      <c r="I496" s="87"/>
      <c r="J496" s="87"/>
      <c r="K496" s="87"/>
      <c r="L496" s="87"/>
      <c r="M496" s="87"/>
    </row>
    <row r="497" spans="1:13">
      <c r="A497" s="127"/>
      <c r="B497" s="127"/>
      <c r="C497" s="127"/>
      <c r="D497" s="127"/>
      <c r="E497" s="128"/>
      <c r="F497" s="128"/>
      <c r="G497" s="130"/>
      <c r="H497" s="127"/>
      <c r="I497" s="87"/>
      <c r="J497" s="87"/>
      <c r="K497" s="87"/>
      <c r="L497" s="87"/>
      <c r="M497" s="131"/>
    </row>
    <row r="498" spans="1:13">
      <c r="A498" s="127"/>
      <c r="B498" s="127"/>
      <c r="C498" s="127"/>
      <c r="D498" s="127"/>
      <c r="E498" s="133"/>
      <c r="F498" s="128"/>
      <c r="G498" s="130"/>
      <c r="H498" s="131"/>
      <c r="I498" s="130"/>
      <c r="J498" s="127"/>
      <c r="K498" s="130"/>
      <c r="L498" s="127"/>
      <c r="M498" s="130"/>
    </row>
    <row r="499" spans="1:13">
      <c r="A499" s="127"/>
      <c r="B499" s="127"/>
      <c r="C499" s="127"/>
      <c r="D499" s="127"/>
      <c r="E499" s="130"/>
      <c r="F499" s="128"/>
      <c r="G499" s="130"/>
      <c r="H499" s="131"/>
      <c r="I499" s="129"/>
      <c r="J499" s="127"/>
      <c r="K499" s="87"/>
      <c r="L499" s="87"/>
      <c r="M499" s="131"/>
    </row>
    <row r="500" spans="1:13">
      <c r="A500" s="127"/>
      <c r="B500" s="127"/>
      <c r="C500" s="127"/>
      <c r="D500" s="127"/>
      <c r="E500" s="133"/>
      <c r="F500" s="128"/>
      <c r="G500" s="130"/>
      <c r="H500" s="131"/>
      <c r="I500" s="129"/>
      <c r="J500" s="127"/>
      <c r="K500" s="87"/>
      <c r="L500" s="87"/>
      <c r="M500" s="131"/>
    </row>
    <row r="501" spans="1:13">
      <c r="A501" s="127"/>
      <c r="B501" s="127"/>
      <c r="C501" s="127"/>
      <c r="D501" s="127"/>
      <c r="E501" s="128"/>
      <c r="F501" s="128"/>
      <c r="G501" s="130"/>
      <c r="H501" s="87"/>
      <c r="I501" s="87"/>
      <c r="J501" s="87"/>
      <c r="K501" s="87"/>
      <c r="L501" s="87"/>
      <c r="M501" s="87"/>
    </row>
    <row r="502" spans="1:13">
      <c r="A502" s="127"/>
      <c r="B502" s="127"/>
      <c r="C502" s="135"/>
      <c r="D502" s="127"/>
      <c r="E502" s="127"/>
      <c r="F502" s="127"/>
      <c r="G502" s="130"/>
      <c r="H502" s="127"/>
      <c r="I502" s="87"/>
      <c r="J502" s="87"/>
      <c r="K502" s="87"/>
      <c r="L502" s="87"/>
      <c r="M502" s="87"/>
    </row>
    <row r="503" spans="1:13">
      <c r="A503" s="127"/>
      <c r="B503" s="127"/>
      <c r="C503" s="127"/>
      <c r="D503" s="127"/>
      <c r="E503" s="128"/>
      <c r="F503" s="128"/>
      <c r="G503" s="130"/>
      <c r="H503" s="127"/>
      <c r="I503" s="87"/>
      <c r="J503" s="87"/>
      <c r="K503" s="87"/>
      <c r="L503" s="87"/>
      <c r="M503" s="131"/>
    </row>
    <row r="504" spans="1:13">
      <c r="A504" s="127"/>
      <c r="B504" s="127"/>
      <c r="C504" s="127"/>
      <c r="D504" s="127"/>
      <c r="E504" s="133"/>
      <c r="F504" s="128"/>
      <c r="G504" s="130"/>
      <c r="H504" s="131"/>
      <c r="I504" s="130"/>
      <c r="J504" s="127"/>
      <c r="K504" s="130"/>
      <c r="L504" s="127"/>
      <c r="M504" s="130"/>
    </row>
    <row r="505" spans="1:13">
      <c r="A505" s="127"/>
      <c r="B505" s="127"/>
      <c r="C505" s="127"/>
      <c r="D505" s="127"/>
      <c r="E505" s="130"/>
      <c r="F505" s="128"/>
      <c r="G505" s="130"/>
      <c r="H505" s="131"/>
      <c r="I505" s="129"/>
      <c r="J505" s="127"/>
      <c r="K505" s="87"/>
      <c r="L505" s="87"/>
      <c r="M505" s="131"/>
    </row>
    <row r="506" spans="1:13">
      <c r="A506" s="127"/>
      <c r="B506" s="127"/>
      <c r="C506" s="127"/>
      <c r="D506" s="127"/>
      <c r="E506" s="133"/>
      <c r="F506" s="128"/>
      <c r="G506" s="130"/>
      <c r="H506" s="131"/>
      <c r="I506" s="129"/>
      <c r="J506" s="127"/>
      <c r="K506" s="87"/>
      <c r="L506" s="87"/>
      <c r="M506" s="131"/>
    </row>
    <row r="507" spans="1:13">
      <c r="A507" s="127"/>
      <c r="B507" s="127"/>
      <c r="C507" s="127"/>
      <c r="D507" s="127"/>
      <c r="E507" s="128"/>
      <c r="F507" s="128"/>
      <c r="G507" s="130"/>
      <c r="H507" s="87"/>
      <c r="I507" s="87"/>
      <c r="J507" s="87"/>
      <c r="K507" s="87"/>
      <c r="L507" s="87"/>
      <c r="M507" s="87"/>
    </row>
    <row r="508" spans="1:13">
      <c r="A508" s="127"/>
      <c r="B508" s="127"/>
      <c r="C508" s="135"/>
      <c r="D508" s="127"/>
      <c r="E508" s="127"/>
      <c r="F508" s="127"/>
      <c r="G508" s="130"/>
      <c r="H508" s="127"/>
      <c r="I508" s="87"/>
      <c r="J508" s="87"/>
      <c r="K508" s="87"/>
      <c r="L508" s="87"/>
      <c r="M508" s="87"/>
    </row>
    <row r="509" spans="1:13">
      <c r="A509" s="127"/>
      <c r="B509" s="127"/>
      <c r="C509" s="127"/>
      <c r="D509" s="127"/>
      <c r="E509" s="128"/>
      <c r="F509" s="128"/>
      <c r="G509" s="130"/>
      <c r="H509" s="127"/>
      <c r="I509" s="87"/>
      <c r="J509" s="87"/>
      <c r="K509" s="87"/>
      <c r="L509" s="87"/>
      <c r="M509" s="131"/>
    </row>
    <row r="510" spans="1:13">
      <c r="A510" s="127"/>
      <c r="B510" s="127"/>
      <c r="C510" s="127"/>
      <c r="D510" s="127"/>
      <c r="E510" s="133"/>
      <c r="F510" s="128"/>
      <c r="G510" s="130"/>
      <c r="H510" s="131"/>
      <c r="I510" s="130"/>
      <c r="J510" s="127"/>
      <c r="K510" s="130"/>
      <c r="L510" s="127"/>
      <c r="M510" s="130"/>
    </row>
    <row r="511" spans="1:13">
      <c r="A511" s="127"/>
      <c r="B511" s="127"/>
      <c r="C511" s="127"/>
      <c r="D511" s="127"/>
      <c r="E511" s="130"/>
      <c r="F511" s="128"/>
      <c r="G511" s="130"/>
      <c r="H511" s="131"/>
      <c r="I511" s="129"/>
      <c r="J511" s="127"/>
      <c r="K511" s="87"/>
      <c r="L511" s="87"/>
      <c r="M511" s="131"/>
    </row>
    <row r="512" spans="1:13">
      <c r="A512" s="127"/>
      <c r="B512" s="127"/>
      <c r="C512" s="127"/>
      <c r="D512" s="127"/>
      <c r="E512" s="133"/>
      <c r="F512" s="128"/>
      <c r="G512" s="130"/>
      <c r="H512" s="131"/>
      <c r="I512" s="129"/>
      <c r="J512" s="127"/>
      <c r="K512" s="87"/>
      <c r="L512" s="87"/>
      <c r="M512" s="131"/>
    </row>
    <row r="513" spans="1:13">
      <c r="A513" s="127"/>
      <c r="B513" s="127"/>
      <c r="C513" s="127"/>
      <c r="D513" s="127"/>
      <c r="E513" s="128"/>
      <c r="F513" s="128"/>
      <c r="G513" s="130"/>
      <c r="H513" s="87"/>
      <c r="I513" s="87"/>
      <c r="J513" s="87"/>
      <c r="K513" s="87"/>
      <c r="L513" s="87"/>
      <c r="M513" s="87"/>
    </row>
    <row r="514" spans="1:13">
      <c r="A514" s="127"/>
      <c r="B514" s="127"/>
      <c r="C514" s="127"/>
      <c r="D514" s="127"/>
      <c r="E514" s="127"/>
      <c r="F514" s="127"/>
      <c r="G514" s="130"/>
      <c r="H514" s="127"/>
      <c r="I514" s="87"/>
      <c r="J514" s="87"/>
      <c r="K514" s="87"/>
      <c r="L514" s="87"/>
      <c r="M514" s="87"/>
    </row>
    <row r="515" spans="1:13">
      <c r="A515" s="127"/>
      <c r="B515" s="127"/>
      <c r="C515" s="127"/>
      <c r="D515" s="127"/>
      <c r="E515" s="128"/>
      <c r="F515" s="128"/>
      <c r="G515" s="130"/>
      <c r="H515" s="127"/>
      <c r="I515" s="87"/>
      <c r="J515" s="87"/>
      <c r="K515" s="87"/>
      <c r="L515" s="87"/>
      <c r="M515" s="131"/>
    </row>
    <row r="516" spans="1:13">
      <c r="A516" s="127"/>
      <c r="B516" s="127"/>
      <c r="C516" s="127"/>
      <c r="D516" s="127"/>
      <c r="E516" s="133"/>
      <c r="F516" s="128"/>
      <c r="G516" s="130"/>
      <c r="H516" s="131"/>
      <c r="I516" s="130"/>
      <c r="J516" s="127"/>
      <c r="K516" s="130"/>
      <c r="L516" s="127"/>
      <c r="M516" s="130"/>
    </row>
    <row r="517" spans="1:13">
      <c r="A517" s="138"/>
      <c r="B517" s="138"/>
      <c r="C517" s="138"/>
      <c r="D517" s="138"/>
      <c r="E517" s="138"/>
      <c r="F517" s="138"/>
      <c r="G517" s="138"/>
      <c r="H517" s="138"/>
      <c r="I517" s="138"/>
      <c r="J517" s="138"/>
      <c r="K517" s="138"/>
      <c r="L517" s="138"/>
      <c r="M517" s="138"/>
    </row>
    <row r="518" spans="1:13">
      <c r="A518" s="127"/>
      <c r="B518" s="127"/>
      <c r="C518" s="127"/>
      <c r="D518" s="127"/>
      <c r="E518" s="130"/>
      <c r="F518" s="128"/>
      <c r="G518" s="130"/>
      <c r="H518" s="131"/>
      <c r="I518" s="129"/>
      <c r="J518" s="127"/>
      <c r="K518" s="87"/>
      <c r="L518" s="87"/>
      <c r="M518" s="131"/>
    </row>
    <row r="519" spans="1:13">
      <c r="A519" s="127"/>
      <c r="B519" s="127"/>
      <c r="C519" s="127"/>
      <c r="D519" s="127"/>
      <c r="E519" s="128"/>
      <c r="F519" s="128"/>
      <c r="G519" s="130"/>
      <c r="H519" s="131"/>
      <c r="I519" s="129"/>
      <c r="J519" s="127"/>
      <c r="K519" s="87"/>
      <c r="L519" s="87"/>
      <c r="M519" s="131"/>
    </row>
    <row r="520" spans="1:13">
      <c r="A520" s="127"/>
      <c r="B520" s="127"/>
      <c r="C520" s="127"/>
      <c r="D520" s="127"/>
      <c r="E520" s="133"/>
      <c r="F520" s="128"/>
      <c r="G520" s="130"/>
      <c r="H520" s="131"/>
      <c r="I520" s="129"/>
      <c r="J520" s="127"/>
      <c r="K520" s="87"/>
      <c r="L520" s="87"/>
      <c r="M520" s="131"/>
    </row>
    <row r="521" spans="1:13">
      <c r="A521" s="127"/>
      <c r="B521" s="127"/>
      <c r="C521" s="127"/>
      <c r="D521" s="127"/>
      <c r="E521" s="128"/>
      <c r="F521" s="128"/>
      <c r="G521" s="130"/>
      <c r="H521" s="87"/>
      <c r="I521" s="87"/>
      <c r="J521" s="87"/>
      <c r="K521" s="87"/>
      <c r="L521" s="87"/>
      <c r="M521" s="87"/>
    </row>
    <row r="522" spans="1:13">
      <c r="A522" s="127"/>
      <c r="B522" s="127"/>
      <c r="C522" s="135"/>
      <c r="D522" s="127"/>
      <c r="E522" s="127"/>
      <c r="F522" s="127"/>
      <c r="G522" s="130"/>
      <c r="H522" s="127"/>
      <c r="I522" s="87"/>
      <c r="J522" s="87"/>
      <c r="K522" s="87"/>
      <c r="L522" s="87"/>
      <c r="M522" s="87"/>
    </row>
    <row r="523" spans="1:13">
      <c r="A523" s="127"/>
      <c r="B523" s="127"/>
      <c r="C523" s="127"/>
      <c r="D523" s="127"/>
      <c r="E523" s="128"/>
      <c r="F523" s="128"/>
      <c r="G523" s="130"/>
      <c r="H523" s="127"/>
      <c r="I523" s="87"/>
      <c r="J523" s="87"/>
      <c r="K523" s="87"/>
      <c r="L523" s="87"/>
      <c r="M523" s="131"/>
    </row>
    <row r="524" spans="1:13">
      <c r="A524" s="127"/>
      <c r="B524" s="127"/>
      <c r="C524" s="127"/>
      <c r="D524" s="127"/>
      <c r="E524" s="133"/>
      <c r="F524" s="128"/>
      <c r="G524" s="130"/>
      <c r="H524" s="131"/>
      <c r="I524" s="130"/>
      <c r="J524" s="127"/>
      <c r="K524" s="130"/>
      <c r="L524" s="127"/>
      <c r="M524" s="130"/>
    </row>
    <row r="525" spans="1:13">
      <c r="A525" s="127"/>
      <c r="B525" s="127"/>
      <c r="C525" s="127"/>
      <c r="D525" s="127"/>
      <c r="E525" s="130"/>
      <c r="F525" s="128"/>
      <c r="G525" s="130"/>
      <c r="H525" s="131"/>
      <c r="I525" s="129"/>
      <c r="J525" s="127"/>
      <c r="K525" s="87"/>
      <c r="L525" s="87"/>
      <c r="M525" s="131"/>
    </row>
    <row r="526" spans="1:13">
      <c r="A526" s="127"/>
      <c r="B526" s="127"/>
      <c r="C526" s="127"/>
      <c r="D526" s="127"/>
      <c r="E526" s="133"/>
      <c r="F526" s="128"/>
      <c r="G526" s="130"/>
      <c r="H526" s="131"/>
      <c r="I526" s="129"/>
      <c r="J526" s="127"/>
      <c r="K526" s="87"/>
      <c r="L526" s="87"/>
      <c r="M526" s="131"/>
    </row>
    <row r="527" spans="1:13">
      <c r="A527" s="127"/>
      <c r="B527" s="127"/>
      <c r="C527" s="127"/>
      <c r="D527" s="127"/>
      <c r="E527" s="128"/>
      <c r="F527" s="128"/>
      <c r="G527" s="130"/>
      <c r="H527" s="87"/>
      <c r="I527" s="87"/>
      <c r="J527" s="87"/>
      <c r="K527" s="87"/>
      <c r="L527" s="87"/>
      <c r="M527" s="87"/>
    </row>
    <row r="528" spans="1:13">
      <c r="A528" s="127"/>
      <c r="B528" s="127"/>
      <c r="C528" s="127"/>
      <c r="D528" s="127"/>
      <c r="E528" s="128"/>
      <c r="F528" s="128"/>
      <c r="G528" s="130"/>
      <c r="H528" s="127"/>
      <c r="I528" s="87"/>
      <c r="J528" s="87"/>
      <c r="K528" s="87"/>
      <c r="L528" s="87"/>
      <c r="M528" s="87"/>
    </row>
    <row r="529" spans="1:13">
      <c r="A529" s="127"/>
      <c r="B529" s="127"/>
      <c r="C529" s="127"/>
      <c r="D529" s="127"/>
      <c r="E529" s="128"/>
      <c r="F529" s="128"/>
      <c r="G529" s="130"/>
      <c r="H529" s="127"/>
      <c r="I529" s="87"/>
      <c r="J529" s="87"/>
      <c r="K529" s="87"/>
      <c r="L529" s="87"/>
      <c r="M529" s="131"/>
    </row>
    <row r="530" spans="1:13">
      <c r="A530" s="127"/>
      <c r="B530" s="127"/>
      <c r="C530" s="127"/>
      <c r="D530" s="127"/>
      <c r="E530" s="128"/>
      <c r="F530" s="128"/>
      <c r="G530" s="130"/>
      <c r="H530" s="131"/>
      <c r="I530" s="129"/>
      <c r="J530" s="127"/>
      <c r="K530" s="87"/>
      <c r="L530" s="87"/>
      <c r="M530" s="131"/>
    </row>
    <row r="531" spans="1:13">
      <c r="A531" s="127"/>
      <c r="B531" s="127"/>
      <c r="C531" s="127"/>
      <c r="D531" s="127"/>
      <c r="E531" s="128"/>
      <c r="F531" s="128"/>
      <c r="G531" s="130"/>
      <c r="H531" s="131"/>
      <c r="I531" s="129"/>
      <c r="J531" s="127"/>
      <c r="K531" s="87"/>
      <c r="L531" s="87"/>
      <c r="M531" s="131"/>
    </row>
    <row r="532" spans="1:13">
      <c r="A532" s="127"/>
      <c r="B532" s="137"/>
      <c r="C532" s="127"/>
      <c r="D532" s="127"/>
      <c r="E532" s="128"/>
      <c r="F532" s="128"/>
      <c r="G532" s="130"/>
      <c r="H532" s="131"/>
      <c r="I532" s="129"/>
      <c r="J532" s="127"/>
      <c r="K532" s="87"/>
      <c r="L532" s="87"/>
      <c r="M532" s="131"/>
    </row>
    <row r="533" spans="1:13">
      <c r="A533" s="127"/>
      <c r="B533" s="127"/>
      <c r="C533" s="127"/>
      <c r="D533" s="127"/>
      <c r="E533" s="128"/>
      <c r="F533" s="128"/>
      <c r="G533" s="130"/>
      <c r="H533" s="87"/>
      <c r="I533" s="87"/>
      <c r="J533" s="87"/>
      <c r="K533" s="87"/>
      <c r="L533" s="87"/>
      <c r="M533" s="87"/>
    </row>
    <row r="534" spans="1:13">
      <c r="A534" s="127"/>
      <c r="B534" s="127"/>
      <c r="C534" s="127"/>
      <c r="D534" s="127"/>
      <c r="E534" s="128"/>
      <c r="F534" s="128"/>
      <c r="G534" s="130"/>
      <c r="H534" s="87"/>
      <c r="I534" s="87"/>
      <c r="J534" s="87"/>
      <c r="K534" s="87"/>
      <c r="L534" s="87"/>
      <c r="M534" s="87"/>
    </row>
    <row r="535" spans="1:13">
      <c r="A535" s="127"/>
      <c r="B535" s="137"/>
      <c r="C535" s="135"/>
      <c r="D535" s="127"/>
      <c r="E535" s="128"/>
      <c r="F535" s="128"/>
      <c r="G535" s="144"/>
      <c r="H535" s="127"/>
      <c r="I535" s="87"/>
      <c r="J535" s="127"/>
      <c r="K535" s="87"/>
      <c r="L535" s="12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39"/>
      <c r="I537" s="87"/>
      <c r="J537" s="139"/>
      <c r="K537" s="87"/>
      <c r="L537" s="139"/>
      <c r="M537" s="145"/>
    </row>
    <row r="538" spans="1:13">
      <c r="A538" s="138"/>
      <c r="B538" s="138"/>
      <c r="C538" s="138"/>
      <c r="D538" s="138"/>
      <c r="E538" s="138"/>
      <c r="F538" s="138"/>
      <c r="G538" s="138"/>
      <c r="H538" s="138"/>
      <c r="I538" s="138"/>
      <c r="J538" s="138"/>
      <c r="K538" s="138"/>
      <c r="L538" s="138"/>
      <c r="M538" s="138"/>
    </row>
    <row r="539" spans="1:13">
      <c r="A539" s="3"/>
      <c r="B539" s="3"/>
      <c r="C539" s="3"/>
      <c r="D539" s="3"/>
      <c r="E539" s="3"/>
      <c r="F539" s="3"/>
      <c r="G539" s="3"/>
      <c r="H539" s="3"/>
      <c r="I539" s="3"/>
      <c r="J539" s="3"/>
      <c r="K539" s="3"/>
      <c r="L539" s="3"/>
      <c r="M539" s="3"/>
    </row>
    <row r="540" spans="1:13">
      <c r="A540" s="3"/>
      <c r="B540" s="3"/>
      <c r="C540" s="3"/>
      <c r="D540" s="3"/>
      <c r="E540" s="3"/>
      <c r="F540" s="3"/>
      <c r="G540" s="3"/>
      <c r="H540" s="3"/>
      <c r="I540" s="3"/>
      <c r="J540" s="3"/>
      <c r="K540" s="3"/>
      <c r="L540" s="3"/>
      <c r="M540" s="3"/>
    </row>
    <row r="541" spans="1:13">
      <c r="A541" s="3"/>
      <c r="B541" s="3"/>
      <c r="C541" s="3"/>
      <c r="D541" s="3"/>
      <c r="E541" s="3"/>
      <c r="F541" s="3"/>
      <c r="G541" s="3"/>
      <c r="H541" s="3"/>
      <c r="I541" s="3"/>
      <c r="J541" s="3"/>
      <c r="K541" s="3"/>
      <c r="L541" s="3"/>
      <c r="M541" s="3"/>
    </row>
    <row r="542" spans="1:13">
      <c r="A542" s="3"/>
      <c r="B542" s="3"/>
      <c r="C542" s="3"/>
      <c r="D542" s="3"/>
      <c r="E542" s="3"/>
      <c r="F542" s="3"/>
      <c r="G542" s="3"/>
      <c r="H542" s="3"/>
      <c r="I542" s="3"/>
      <c r="J542" s="3"/>
      <c r="K542" s="3"/>
      <c r="L542" s="3"/>
      <c r="M542" s="3"/>
    </row>
    <row r="543" spans="1:13">
      <c r="A543" s="3"/>
      <c r="B543" s="3"/>
      <c r="C543" s="3"/>
      <c r="D543" s="3"/>
      <c r="E543" s="3"/>
      <c r="F543" s="3"/>
      <c r="G543" s="3"/>
      <c r="H543" s="3"/>
      <c r="I543" s="3"/>
      <c r="J543" s="3"/>
      <c r="K543" s="3"/>
      <c r="L543" s="3"/>
      <c r="M543" s="3"/>
    </row>
    <row r="544" spans="1:13">
      <c r="A544" s="3"/>
      <c r="B544" s="3"/>
      <c r="C544" s="3"/>
      <c r="D544" s="3"/>
      <c r="E544" s="3"/>
      <c r="F544" s="3"/>
      <c r="G544" s="3"/>
      <c r="H544" s="3"/>
      <c r="I544" s="3"/>
      <c r="J544" s="3"/>
      <c r="K544" s="3"/>
      <c r="L544" s="3"/>
      <c r="M544" s="3"/>
    </row>
    <row r="545" spans="1:13">
      <c r="A545" s="3"/>
      <c r="B545" s="3"/>
      <c r="C545" s="3"/>
      <c r="D545" s="3"/>
      <c r="E545" s="3"/>
      <c r="F545" s="3"/>
      <c r="G545" s="3"/>
      <c r="H545" s="3"/>
      <c r="I545" s="3"/>
      <c r="J545" s="3"/>
      <c r="K545" s="3"/>
      <c r="L545" s="3"/>
      <c r="M545" s="3"/>
    </row>
    <row r="546" spans="1:13">
      <c r="A546" s="3"/>
      <c r="B546" s="3"/>
      <c r="C546" s="3"/>
      <c r="D546" s="3"/>
      <c r="E546" s="3"/>
      <c r="F546" s="3"/>
      <c r="G546" s="3"/>
      <c r="H546" s="3"/>
      <c r="I546" s="3"/>
      <c r="J546" s="3"/>
      <c r="K546" s="3"/>
      <c r="L546" s="3"/>
      <c r="M546" s="3"/>
    </row>
    <row r="547" spans="1:13">
      <c r="A547" s="3"/>
      <c r="B547" s="3"/>
      <c r="C547" s="3"/>
      <c r="D547" s="3"/>
      <c r="E547" s="3"/>
      <c r="F547" s="3"/>
      <c r="G547" s="3"/>
      <c r="H547" s="3"/>
      <c r="I547" s="3"/>
      <c r="J547" s="3"/>
      <c r="K547" s="3"/>
      <c r="L547" s="3"/>
      <c r="M547" s="3"/>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sheetData>
  <mergeCells count="4">
    <mergeCell ref="A1:M1"/>
    <mergeCell ref="A50:C50"/>
    <mergeCell ref="A53:B53"/>
    <mergeCell ref="B54:K54"/>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11.140625" style="4" bestFit="1" customWidth="1"/>
    <col min="3" max="3" width="37.7109375" style="4" customWidth="1"/>
    <col min="4" max="4" width="8.5703125" style="4" customWidth="1"/>
    <col min="5" max="5" width="10.42578125"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5" customHeight="1">
      <c r="I2" s="3"/>
      <c r="J2" s="3"/>
      <c r="K2" s="3"/>
      <c r="L2" s="3"/>
      <c r="M2" s="3"/>
      <c r="N2" s="3"/>
      <c r="O2" s="3"/>
      <c r="P2" s="3"/>
      <c r="Q2" s="3"/>
      <c r="R2" s="3"/>
      <c r="S2" s="3"/>
      <c r="T2" s="3"/>
      <c r="U2" s="3"/>
      <c r="V2" s="3"/>
    </row>
    <row r="3" spans="1:22" ht="16.5" customHeight="1">
      <c r="C3" s="154" t="s">
        <v>82</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0.84*7</f>
        <v>5.88</v>
      </c>
      <c r="G10" s="40"/>
      <c r="H10" s="41"/>
      <c r="I10" s="40"/>
      <c r="J10" s="41"/>
      <c r="K10" s="44"/>
      <c r="L10" s="41"/>
      <c r="M10" s="40"/>
    </row>
    <row r="11" spans="1:22" s="53" customFormat="1" ht="15.75">
      <c r="A11" s="46"/>
      <c r="B11" s="46"/>
      <c r="C11" s="46" t="s">
        <v>31</v>
      </c>
      <c r="D11" s="46" t="s">
        <v>32</v>
      </c>
      <c r="E11" s="47">
        <v>3.88</v>
      </c>
      <c r="F11" s="48">
        <f>F10*E11</f>
        <v>22.814399999999999</v>
      </c>
      <c r="G11" s="47"/>
      <c r="H11" s="48"/>
      <c r="I11" s="76"/>
      <c r="J11" s="75"/>
      <c r="K11" s="76"/>
      <c r="L11" s="75"/>
      <c r="M11" s="47"/>
    </row>
    <row r="12" spans="1:22" s="67" customFormat="1" ht="31.5">
      <c r="A12" s="38">
        <v>2</v>
      </c>
      <c r="B12" s="38" t="s">
        <v>34</v>
      </c>
      <c r="C12" s="40" t="s">
        <v>51</v>
      </c>
      <c r="D12" s="62" t="s">
        <v>30</v>
      </c>
      <c r="E12" s="63"/>
      <c r="F12" s="64">
        <f>0.7*0.1*7</f>
        <v>0.48999999999999994</v>
      </c>
      <c r="G12" s="65"/>
      <c r="H12" s="66"/>
      <c r="I12" s="65"/>
      <c r="J12" s="66"/>
      <c r="K12" s="65"/>
      <c r="L12" s="66"/>
      <c r="M12" s="65"/>
    </row>
    <row r="13" spans="1:22" s="53" customFormat="1" ht="15.75">
      <c r="A13" s="54"/>
      <c r="B13" s="68"/>
      <c r="C13" s="54" t="s">
        <v>31</v>
      </c>
      <c r="D13" s="54" t="s">
        <v>32</v>
      </c>
      <c r="E13" s="56">
        <v>0.89</v>
      </c>
      <c r="F13" s="69">
        <f>F12*E13</f>
        <v>0.43609999999999993</v>
      </c>
      <c r="G13" s="70"/>
      <c r="H13" s="57"/>
      <c r="I13" s="71"/>
      <c r="J13" s="72"/>
      <c r="K13" s="71"/>
      <c r="L13" s="72"/>
      <c r="M13" s="70"/>
    </row>
    <row r="14" spans="1:22" s="53" customFormat="1" ht="15.75">
      <c r="A14" s="54"/>
      <c r="B14" s="55"/>
      <c r="C14" s="54" t="s">
        <v>35</v>
      </c>
      <c r="D14" s="55" t="s">
        <v>0</v>
      </c>
      <c r="E14" s="56">
        <v>0.37</v>
      </c>
      <c r="F14" s="69">
        <f>F12*E14</f>
        <v>0.18129999999999996</v>
      </c>
      <c r="G14" s="73"/>
      <c r="H14" s="72"/>
      <c r="I14" s="71"/>
      <c r="J14" s="72"/>
      <c r="K14" s="70"/>
      <c r="L14" s="57"/>
      <c r="M14" s="70"/>
    </row>
    <row r="15" spans="1:22" s="53" customFormat="1" ht="27.75">
      <c r="A15" s="54"/>
      <c r="B15" s="185" t="s">
        <v>167</v>
      </c>
      <c r="C15" s="54" t="s">
        <v>63</v>
      </c>
      <c r="D15" s="55" t="s">
        <v>30</v>
      </c>
      <c r="E15" s="56">
        <v>1.1499999999999999</v>
      </c>
      <c r="F15" s="69">
        <f>F12*E15</f>
        <v>0.56349999999999989</v>
      </c>
      <c r="G15" s="73"/>
      <c r="H15" s="72"/>
      <c r="I15" s="74"/>
      <c r="J15" s="57"/>
      <c r="K15" s="71"/>
      <c r="L15" s="72"/>
      <c r="M15" s="70"/>
    </row>
    <row r="16" spans="1:22" s="53" customFormat="1" ht="15.75">
      <c r="A16" s="46"/>
      <c r="B16" s="50"/>
      <c r="C16" s="46" t="s">
        <v>36</v>
      </c>
      <c r="D16" s="50" t="s">
        <v>0</v>
      </c>
      <c r="E16" s="59">
        <v>0.02</v>
      </c>
      <c r="F16" s="60">
        <f>F12*E16</f>
        <v>9.7999999999999997E-3</v>
      </c>
      <c r="G16" s="51"/>
      <c r="H16" s="75"/>
      <c r="I16" s="47"/>
      <c r="J16" s="48"/>
      <c r="K16" s="76"/>
      <c r="L16" s="75"/>
      <c r="M16" s="47"/>
    </row>
    <row r="17" spans="1:13" s="62" customFormat="1" ht="47.25">
      <c r="A17" s="38" t="s">
        <v>59</v>
      </c>
      <c r="B17" s="38" t="s">
        <v>60</v>
      </c>
      <c r="C17" s="40" t="s">
        <v>61</v>
      </c>
      <c r="D17" s="62" t="s">
        <v>30</v>
      </c>
      <c r="E17" s="63"/>
      <c r="F17" s="64">
        <f>0.7*1.1*7</f>
        <v>5.3900000000000006</v>
      </c>
      <c r="G17" s="65"/>
      <c r="H17" s="66"/>
      <c r="I17" s="65"/>
      <c r="J17" s="66"/>
      <c r="K17" s="65"/>
      <c r="L17" s="66"/>
      <c r="M17" s="65"/>
    </row>
    <row r="18" spans="1:13" s="55" customFormat="1" ht="15.75">
      <c r="A18" s="54"/>
      <c r="B18" s="54"/>
      <c r="C18" s="54" t="s">
        <v>31</v>
      </c>
      <c r="D18" s="54" t="s">
        <v>32</v>
      </c>
      <c r="E18" s="56">
        <v>6.66</v>
      </c>
      <c r="F18" s="69">
        <f>F17*E18</f>
        <v>35.897400000000005</v>
      </c>
      <c r="G18" s="70"/>
      <c r="H18" s="57"/>
      <c r="I18" s="71"/>
      <c r="J18" s="72"/>
      <c r="K18" s="71"/>
      <c r="L18" s="72"/>
      <c r="M18" s="70"/>
    </row>
    <row r="19" spans="1:13" s="55" customFormat="1" ht="15.75">
      <c r="A19" s="54"/>
      <c r="C19" s="54" t="s">
        <v>35</v>
      </c>
      <c r="D19" s="55" t="s">
        <v>0</v>
      </c>
      <c r="E19" s="56">
        <v>0.59</v>
      </c>
      <c r="F19" s="77">
        <f>F17*E19</f>
        <v>3.1801000000000004</v>
      </c>
      <c r="G19" s="73"/>
      <c r="H19" s="72"/>
      <c r="I19" s="71"/>
      <c r="J19" s="72"/>
      <c r="K19" s="70"/>
      <c r="L19" s="57"/>
      <c r="M19" s="70"/>
    </row>
    <row r="20" spans="1:13" s="55" customFormat="1" ht="15.75">
      <c r="A20" s="54"/>
      <c r="C20" s="54" t="s">
        <v>62</v>
      </c>
      <c r="D20" s="55" t="s">
        <v>30</v>
      </c>
      <c r="E20" s="56">
        <v>1.0149999999999999</v>
      </c>
      <c r="F20" s="69">
        <f>F17*E20</f>
        <v>5.4708500000000004</v>
      </c>
      <c r="G20" s="73"/>
      <c r="H20" s="72"/>
      <c r="I20" s="70"/>
      <c r="J20" s="57"/>
      <c r="K20" s="71"/>
      <c r="L20" s="72"/>
      <c r="M20" s="70"/>
    </row>
    <row r="21" spans="1:13" s="55" customFormat="1" ht="15.75">
      <c r="A21" s="54"/>
      <c r="C21" s="54" t="s">
        <v>37</v>
      </c>
      <c r="D21" s="55" t="s">
        <v>38</v>
      </c>
      <c r="E21" s="56">
        <v>1.6</v>
      </c>
      <c r="F21" s="69">
        <f>F17*E21</f>
        <v>8.6240000000000006</v>
      </c>
      <c r="G21" s="73"/>
      <c r="H21" s="72"/>
      <c r="I21" s="70"/>
      <c r="J21" s="57"/>
      <c r="K21" s="71"/>
      <c r="L21" s="72"/>
      <c r="M21" s="70"/>
    </row>
    <row r="22" spans="1:13" s="55" customFormat="1" ht="15.75">
      <c r="A22" s="54"/>
      <c r="C22" s="54" t="s">
        <v>39</v>
      </c>
      <c r="D22" s="55" t="s">
        <v>30</v>
      </c>
      <c r="E22" s="78">
        <v>1.83E-2</v>
      </c>
      <c r="F22" s="69">
        <f>F17*E22</f>
        <v>9.8637000000000016E-2</v>
      </c>
      <c r="G22" s="73"/>
      <c r="H22" s="72"/>
      <c r="I22" s="70"/>
      <c r="J22" s="57"/>
      <c r="K22" s="71"/>
      <c r="L22" s="72"/>
      <c r="M22" s="70"/>
    </row>
    <row r="23" spans="1:13" s="58" customFormat="1" ht="15.75">
      <c r="A23" s="54"/>
      <c r="B23" s="55"/>
      <c r="C23" s="54" t="s">
        <v>41</v>
      </c>
      <c r="D23" s="55" t="s">
        <v>43</v>
      </c>
      <c r="E23" s="79" t="s">
        <v>40</v>
      </c>
      <c r="F23" s="77">
        <f>0.95*F17</f>
        <v>5.1205000000000007</v>
      </c>
      <c r="G23" s="73"/>
      <c r="H23" s="72"/>
      <c r="I23" s="56"/>
      <c r="J23" s="57"/>
      <c r="K23" s="71"/>
      <c r="L23" s="72"/>
      <c r="M23" s="70"/>
    </row>
    <row r="24" spans="1:13" s="58" customFormat="1" ht="15.75">
      <c r="A24" s="46"/>
      <c r="B24" s="50"/>
      <c r="C24" s="46" t="s">
        <v>36</v>
      </c>
      <c r="D24" s="50" t="s">
        <v>0</v>
      </c>
      <c r="E24" s="59">
        <v>0.4</v>
      </c>
      <c r="F24" s="60">
        <f>F17*E24</f>
        <v>2.1560000000000001</v>
      </c>
      <c r="G24" s="51"/>
      <c r="H24" s="75"/>
      <c r="I24" s="47"/>
      <c r="J24" s="48"/>
      <c r="K24" s="76"/>
      <c r="L24" s="75"/>
      <c r="M24" s="47"/>
    </row>
    <row r="25" spans="1:13" s="41" customFormat="1" ht="15.75">
      <c r="A25" s="40">
        <v>3</v>
      </c>
      <c r="B25" s="41" t="s">
        <v>71</v>
      </c>
      <c r="C25" s="40" t="s">
        <v>79</v>
      </c>
      <c r="D25" s="41" t="s">
        <v>45</v>
      </c>
      <c r="E25" s="61"/>
      <c r="F25" s="146">
        <v>1</v>
      </c>
      <c r="G25" s="42"/>
      <c r="H25" s="147"/>
      <c r="I25" s="42"/>
      <c r="K25" s="89"/>
      <c r="L25" s="90"/>
      <c r="M25" s="42"/>
    </row>
    <row r="26" spans="1:13" s="62" customFormat="1" ht="15.75">
      <c r="A26" s="38"/>
      <c r="B26" s="38"/>
      <c r="C26" s="38" t="s">
        <v>44</v>
      </c>
      <c r="D26" s="38" t="s">
        <v>32</v>
      </c>
      <c r="E26" s="85">
        <v>8.07</v>
      </c>
      <c r="F26" s="80">
        <f>F25*E26</f>
        <v>8.07</v>
      </c>
      <c r="G26" s="85"/>
      <c r="H26" s="83"/>
      <c r="I26" s="84"/>
      <c r="J26" s="81"/>
      <c r="K26" s="84"/>
      <c r="L26" s="81"/>
      <c r="M26" s="85"/>
    </row>
    <row r="27" spans="1:13" s="62" customFormat="1" ht="15.75">
      <c r="A27" s="38"/>
      <c r="B27" s="152" t="s">
        <v>67</v>
      </c>
      <c r="C27" s="38" t="s">
        <v>54</v>
      </c>
      <c r="D27" s="62" t="s">
        <v>53</v>
      </c>
      <c r="E27" s="63">
        <v>1.085</v>
      </c>
      <c r="F27" s="80">
        <f>F25*E27</f>
        <v>1.085</v>
      </c>
      <c r="G27" s="65"/>
      <c r="H27" s="81"/>
      <c r="I27" s="85"/>
      <c r="J27" s="83"/>
      <c r="K27" s="82"/>
      <c r="L27" s="83"/>
      <c r="M27" s="85"/>
    </row>
    <row r="28" spans="1:13" s="88" customFormat="1" ht="31.5">
      <c r="A28" s="38"/>
      <c r="B28" s="62"/>
      <c r="C28" s="40" t="s">
        <v>168</v>
      </c>
      <c r="D28" s="62" t="s">
        <v>45</v>
      </c>
      <c r="E28" s="148" t="s">
        <v>40</v>
      </c>
      <c r="F28" s="80">
        <v>3</v>
      </c>
      <c r="G28" s="65"/>
      <c r="H28" s="81"/>
      <c r="I28" s="85"/>
      <c r="J28" s="83"/>
      <c r="K28" s="84"/>
      <c r="L28" s="81"/>
      <c r="M28" s="85"/>
    </row>
    <row r="29" spans="1:13" s="88" customFormat="1" ht="15.75">
      <c r="A29" s="38"/>
      <c r="B29" s="62"/>
      <c r="C29" s="40" t="s">
        <v>70</v>
      </c>
      <c r="D29" s="62" t="s">
        <v>45</v>
      </c>
      <c r="E29" s="148" t="s">
        <v>40</v>
      </c>
      <c r="F29" s="80">
        <f>F28</f>
        <v>3</v>
      </c>
      <c r="G29" s="65"/>
      <c r="H29" s="81"/>
      <c r="I29" s="85"/>
      <c r="J29" s="83"/>
      <c r="K29" s="84"/>
      <c r="L29" s="81"/>
      <c r="M29" s="85"/>
    </row>
    <row r="30" spans="1:13" s="88" customFormat="1" ht="15.75">
      <c r="A30" s="38"/>
      <c r="B30" s="62"/>
      <c r="C30" s="38" t="s">
        <v>55</v>
      </c>
      <c r="D30" s="62" t="s">
        <v>42</v>
      </c>
      <c r="E30" s="85">
        <v>3.23</v>
      </c>
      <c r="F30" s="80">
        <f>F25*E30</f>
        <v>3.23</v>
      </c>
      <c r="G30" s="65"/>
      <c r="H30" s="81"/>
      <c r="I30" s="85"/>
      <c r="J30" s="83"/>
      <c r="K30" s="84"/>
      <c r="L30" s="81"/>
      <c r="M30" s="85"/>
    </row>
    <row r="31" spans="1:13" s="88" customFormat="1" ht="15.75">
      <c r="A31" s="38"/>
      <c r="B31" s="62"/>
      <c r="C31" s="38" t="s">
        <v>169</v>
      </c>
      <c r="D31" s="62" t="s">
        <v>45</v>
      </c>
      <c r="E31" s="86" t="s">
        <v>40</v>
      </c>
      <c r="F31" s="80">
        <f>6*F25</f>
        <v>6</v>
      </c>
      <c r="G31" s="65"/>
      <c r="H31" s="81"/>
      <c r="I31" s="85"/>
      <c r="J31" s="83"/>
      <c r="K31" s="84"/>
      <c r="L31" s="81"/>
      <c r="M31" s="85"/>
    </row>
    <row r="32" spans="1:13" s="88" customFormat="1" ht="70.5" customHeight="1">
      <c r="A32" s="38"/>
      <c r="B32" s="62"/>
      <c r="C32" s="161" t="s">
        <v>64</v>
      </c>
      <c r="D32" s="62" t="s">
        <v>45</v>
      </c>
      <c r="E32" s="86" t="s">
        <v>40</v>
      </c>
      <c r="F32" s="80">
        <v>1</v>
      </c>
      <c r="G32" s="65"/>
      <c r="H32" s="81"/>
      <c r="I32" s="85"/>
      <c r="J32" s="83"/>
      <c r="K32" s="84"/>
      <c r="L32" s="81"/>
      <c r="M32" s="85"/>
    </row>
    <row r="33" spans="1:14" s="88" customFormat="1" ht="15.75">
      <c r="A33" s="91"/>
      <c r="B33" s="92"/>
      <c r="C33" s="91" t="s">
        <v>36</v>
      </c>
      <c r="D33" s="92" t="s">
        <v>0</v>
      </c>
      <c r="E33" s="93">
        <v>4.2</v>
      </c>
      <c r="F33" s="94">
        <f>F25*E33</f>
        <v>4.2</v>
      </c>
      <c r="G33" s="149"/>
      <c r="H33" s="150"/>
      <c r="I33" s="95"/>
      <c r="J33" s="96"/>
      <c r="K33" s="151"/>
      <c r="L33" s="150"/>
      <c r="M33" s="95"/>
    </row>
    <row r="34" spans="1:14" s="41" customFormat="1" ht="15.75">
      <c r="A34" s="40">
        <v>3</v>
      </c>
      <c r="B34" s="41" t="s">
        <v>52</v>
      </c>
      <c r="C34" s="40" t="s">
        <v>56</v>
      </c>
      <c r="D34" s="41" t="s">
        <v>45</v>
      </c>
      <c r="E34" s="61"/>
      <c r="F34" s="146">
        <v>2</v>
      </c>
      <c r="G34" s="42"/>
      <c r="H34" s="147"/>
      <c r="I34" s="42"/>
      <c r="K34" s="89"/>
      <c r="L34" s="90"/>
      <c r="M34" s="42"/>
    </row>
    <row r="35" spans="1:14" s="62" customFormat="1" ht="15.75">
      <c r="A35" s="38"/>
      <c r="B35" s="38"/>
      <c r="C35" s="38" t="s">
        <v>44</v>
      </c>
      <c r="D35" s="38" t="s">
        <v>32</v>
      </c>
      <c r="E35" s="85">
        <v>5.59</v>
      </c>
      <c r="F35" s="80">
        <f>F34*E35</f>
        <v>11.18</v>
      </c>
      <c r="G35" s="85"/>
      <c r="H35" s="83"/>
      <c r="I35" s="84"/>
      <c r="J35" s="81"/>
      <c r="K35" s="84"/>
      <c r="L35" s="81"/>
      <c r="M35" s="85"/>
    </row>
    <row r="36" spans="1:14" s="62" customFormat="1" ht="15.75">
      <c r="A36" s="38"/>
      <c r="B36" s="152" t="s">
        <v>67</v>
      </c>
      <c r="C36" s="38" t="s">
        <v>54</v>
      </c>
      <c r="D36" s="62" t="s">
        <v>53</v>
      </c>
      <c r="E36" s="63">
        <v>0.74399999999999999</v>
      </c>
      <c r="F36" s="80">
        <f>F34*E36</f>
        <v>1.488</v>
      </c>
      <c r="G36" s="65"/>
      <c r="H36" s="81"/>
      <c r="I36" s="85"/>
      <c r="J36" s="83"/>
      <c r="K36" s="82"/>
      <c r="L36" s="83"/>
      <c r="M36" s="85"/>
    </row>
    <row r="37" spans="1:14" s="88" customFormat="1" ht="31.5">
      <c r="A37" s="38"/>
      <c r="B37" s="62"/>
      <c r="C37" s="40" t="s">
        <v>168</v>
      </c>
      <c r="D37" s="62" t="s">
        <v>45</v>
      </c>
      <c r="E37" s="148" t="s">
        <v>40</v>
      </c>
      <c r="F37" s="80">
        <v>4</v>
      </c>
      <c r="G37" s="65"/>
      <c r="H37" s="81"/>
      <c r="I37" s="85"/>
      <c r="J37" s="83"/>
      <c r="K37" s="84"/>
      <c r="L37" s="81"/>
      <c r="M37" s="85"/>
    </row>
    <row r="38" spans="1:14" s="88" customFormat="1" ht="15.75">
      <c r="A38" s="38"/>
      <c r="B38" s="62"/>
      <c r="C38" s="40" t="s">
        <v>70</v>
      </c>
      <c r="D38" s="62" t="s">
        <v>45</v>
      </c>
      <c r="E38" s="148" t="s">
        <v>40</v>
      </c>
      <c r="F38" s="80">
        <f>F37</f>
        <v>4</v>
      </c>
      <c r="G38" s="65"/>
      <c r="H38" s="81"/>
      <c r="I38" s="85"/>
      <c r="J38" s="83"/>
      <c r="K38" s="84"/>
      <c r="L38" s="81"/>
      <c r="M38" s="85"/>
    </row>
    <row r="39" spans="1:14" s="88" customFormat="1" ht="15.75">
      <c r="A39" s="38"/>
      <c r="B39" s="62"/>
      <c r="C39" s="38" t="s">
        <v>55</v>
      </c>
      <c r="D39" s="62" t="s">
        <v>42</v>
      </c>
      <c r="E39" s="85">
        <v>1.58</v>
      </c>
      <c r="F39" s="80">
        <f>F34*E39</f>
        <v>3.16</v>
      </c>
      <c r="G39" s="65"/>
      <c r="H39" s="81"/>
      <c r="I39" s="85"/>
      <c r="J39" s="83"/>
      <c r="K39" s="84"/>
      <c r="L39" s="81"/>
      <c r="M39" s="85"/>
    </row>
    <row r="40" spans="1:14" s="88" customFormat="1" ht="15.75">
      <c r="A40" s="38"/>
      <c r="B40" s="62"/>
      <c r="C40" s="38" t="s">
        <v>169</v>
      </c>
      <c r="D40" s="62" t="s">
        <v>45</v>
      </c>
      <c r="E40" s="86" t="s">
        <v>40</v>
      </c>
      <c r="F40" s="80">
        <f>4*F34</f>
        <v>8</v>
      </c>
      <c r="G40" s="65"/>
      <c r="H40" s="81"/>
      <c r="I40" s="85"/>
      <c r="J40" s="83"/>
      <c r="K40" s="84"/>
      <c r="L40" s="81"/>
      <c r="M40" s="85"/>
    </row>
    <row r="41" spans="1:14" s="88" customFormat="1" ht="67.5">
      <c r="A41" s="38"/>
      <c r="B41" s="62"/>
      <c r="C41" s="161" t="s">
        <v>66</v>
      </c>
      <c r="D41" s="62" t="s">
        <v>45</v>
      </c>
      <c r="E41" s="86" t="s">
        <v>40</v>
      </c>
      <c r="F41" s="80">
        <v>1</v>
      </c>
      <c r="G41" s="65"/>
      <c r="H41" s="81"/>
      <c r="I41" s="85"/>
      <c r="J41" s="83"/>
      <c r="K41" s="84"/>
      <c r="L41" s="81"/>
      <c r="M41" s="85"/>
    </row>
    <row r="42" spans="1:14" s="88" customFormat="1" ht="67.5">
      <c r="A42" s="38"/>
      <c r="B42" s="62"/>
      <c r="C42" s="161" t="s">
        <v>65</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F34*E43</f>
        <v>3.82</v>
      </c>
      <c r="G43" s="149"/>
      <c r="H43" s="150"/>
      <c r="I43" s="95"/>
      <c r="J43" s="96"/>
      <c r="K43" s="151"/>
      <c r="L43" s="150"/>
      <c r="M43" s="95"/>
    </row>
    <row r="44" spans="1:14" s="53" customFormat="1" ht="15.75">
      <c r="A44" s="54">
        <v>4</v>
      </c>
      <c r="B44" s="55" t="s">
        <v>33</v>
      </c>
      <c r="C44" s="54" t="s">
        <v>50</v>
      </c>
      <c r="D44" s="55" t="s">
        <v>30</v>
      </c>
      <c r="E44" s="56"/>
      <c r="F44" s="57">
        <f>F10</f>
        <v>5.88</v>
      </c>
      <c r="G44" s="54"/>
      <c r="H44" s="58"/>
      <c r="I44" s="54"/>
      <c r="J44" s="58"/>
      <c r="K44" s="54"/>
      <c r="L44" s="58"/>
      <c r="M44" s="54"/>
    </row>
    <row r="45" spans="1:14" s="53" customFormat="1" ht="15.75">
      <c r="A45" s="46"/>
      <c r="B45" s="46"/>
      <c r="C45" s="46" t="s">
        <v>31</v>
      </c>
      <c r="D45" s="46" t="s">
        <v>32</v>
      </c>
      <c r="E45" s="59">
        <v>1.21</v>
      </c>
      <c r="F45" s="60">
        <f>F44*E45</f>
        <v>7.1147999999999998</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1"/>
  <sheetViews>
    <sheetView zoomScaleNormal="100" zoomScaleSheetLayoutView="130" workbookViewId="0">
      <selection activeCell="B10" sqref="B10:F45"/>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5" customHeight="1">
      <c r="I2" s="3"/>
      <c r="J2" s="3"/>
      <c r="K2" s="3"/>
      <c r="L2" s="3"/>
      <c r="M2" s="3"/>
      <c r="N2" s="3"/>
      <c r="O2" s="3"/>
      <c r="P2" s="3"/>
      <c r="Q2" s="3"/>
      <c r="R2" s="3"/>
      <c r="S2" s="3"/>
      <c r="T2" s="3"/>
      <c r="U2" s="3"/>
      <c r="V2" s="3"/>
    </row>
    <row r="3" spans="1:22" ht="16.5" customHeight="1">
      <c r="C3" s="154" t="s">
        <v>83</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0.84*11</f>
        <v>9.24</v>
      </c>
      <c r="G10" s="40"/>
      <c r="H10" s="41"/>
      <c r="I10" s="40"/>
      <c r="J10" s="41"/>
      <c r="K10" s="44"/>
      <c r="L10" s="41"/>
      <c r="M10" s="40"/>
    </row>
    <row r="11" spans="1:22" s="53" customFormat="1" ht="15.75">
      <c r="A11" s="46"/>
      <c r="B11" s="46"/>
      <c r="C11" s="46" t="s">
        <v>31</v>
      </c>
      <c r="D11" s="46" t="s">
        <v>32</v>
      </c>
      <c r="E11" s="47">
        <v>3.88</v>
      </c>
      <c r="F11" s="48">
        <f>F10*E11</f>
        <v>35.851199999999999</v>
      </c>
      <c r="G11" s="47"/>
      <c r="H11" s="48"/>
      <c r="I11" s="76"/>
      <c r="J11" s="75"/>
      <c r="K11" s="76"/>
      <c r="L11" s="75"/>
      <c r="M11" s="47"/>
    </row>
    <row r="12" spans="1:22" s="67" customFormat="1" ht="31.5">
      <c r="A12" s="38">
        <v>2</v>
      </c>
      <c r="B12" s="38" t="s">
        <v>34</v>
      </c>
      <c r="C12" s="40" t="s">
        <v>51</v>
      </c>
      <c r="D12" s="62" t="s">
        <v>30</v>
      </c>
      <c r="E12" s="63"/>
      <c r="F12" s="64">
        <f>0.7*0.1*11</f>
        <v>0.76999999999999991</v>
      </c>
      <c r="G12" s="65"/>
      <c r="H12" s="66"/>
      <c r="I12" s="65"/>
      <c r="J12" s="66"/>
      <c r="K12" s="65"/>
      <c r="L12" s="66"/>
      <c r="M12" s="65"/>
    </row>
    <row r="13" spans="1:22" s="53" customFormat="1" ht="15.75">
      <c r="A13" s="54"/>
      <c r="B13" s="68"/>
      <c r="C13" s="54" t="s">
        <v>31</v>
      </c>
      <c r="D13" s="54" t="s">
        <v>32</v>
      </c>
      <c r="E13" s="56">
        <v>0.89</v>
      </c>
      <c r="F13" s="69">
        <f>F12*E13</f>
        <v>0.68529999999999991</v>
      </c>
      <c r="G13" s="70"/>
      <c r="H13" s="57"/>
      <c r="I13" s="71"/>
      <c r="J13" s="72"/>
      <c r="K13" s="71"/>
      <c r="L13" s="72"/>
      <c r="M13" s="70"/>
    </row>
    <row r="14" spans="1:22" s="53" customFormat="1" ht="15.75">
      <c r="A14" s="54"/>
      <c r="B14" s="55"/>
      <c r="C14" s="54" t="s">
        <v>35</v>
      </c>
      <c r="D14" s="55" t="s">
        <v>0</v>
      </c>
      <c r="E14" s="56">
        <v>0.37</v>
      </c>
      <c r="F14" s="69">
        <f>F12*E14</f>
        <v>0.28489999999999999</v>
      </c>
      <c r="G14" s="73"/>
      <c r="H14" s="72"/>
      <c r="I14" s="71"/>
      <c r="J14" s="72"/>
      <c r="K14" s="70"/>
      <c r="L14" s="57"/>
      <c r="M14" s="70"/>
    </row>
    <row r="15" spans="1:22" s="53" customFormat="1" ht="27.75">
      <c r="A15" s="54"/>
      <c r="B15" s="185" t="s">
        <v>167</v>
      </c>
      <c r="C15" s="54" t="s">
        <v>63</v>
      </c>
      <c r="D15" s="55" t="s">
        <v>30</v>
      </c>
      <c r="E15" s="56">
        <v>1.1499999999999999</v>
      </c>
      <c r="F15" s="69">
        <f>F12*E15</f>
        <v>0.88549999999999984</v>
      </c>
      <c r="G15" s="73"/>
      <c r="H15" s="72"/>
      <c r="I15" s="74"/>
      <c r="J15" s="57"/>
      <c r="K15" s="71"/>
      <c r="L15" s="72"/>
      <c r="M15" s="70"/>
    </row>
    <row r="16" spans="1:22" s="53" customFormat="1" ht="15.75">
      <c r="A16" s="46"/>
      <c r="B16" s="50"/>
      <c r="C16" s="46" t="s">
        <v>36</v>
      </c>
      <c r="D16" s="50" t="s">
        <v>0</v>
      </c>
      <c r="E16" s="59">
        <v>0.02</v>
      </c>
      <c r="F16" s="60">
        <f>F12*E16</f>
        <v>1.5399999999999999E-2</v>
      </c>
      <c r="G16" s="51"/>
      <c r="H16" s="75"/>
      <c r="I16" s="47"/>
      <c r="J16" s="48"/>
      <c r="K16" s="76"/>
      <c r="L16" s="75"/>
      <c r="M16" s="47"/>
    </row>
    <row r="17" spans="1:13" s="62" customFormat="1" ht="47.25">
      <c r="A17" s="38" t="s">
        <v>59</v>
      </c>
      <c r="B17" s="38" t="s">
        <v>60</v>
      </c>
      <c r="C17" s="40" t="s">
        <v>61</v>
      </c>
      <c r="D17" s="62" t="s">
        <v>30</v>
      </c>
      <c r="E17" s="63"/>
      <c r="F17" s="64">
        <f>0.7*1.1*11</f>
        <v>8.4700000000000006</v>
      </c>
      <c r="G17" s="65"/>
      <c r="H17" s="66"/>
      <c r="I17" s="65"/>
      <c r="J17" s="66"/>
      <c r="K17" s="65"/>
      <c r="L17" s="66"/>
      <c r="M17" s="65"/>
    </row>
    <row r="18" spans="1:13" s="55" customFormat="1" ht="15.75">
      <c r="A18" s="54"/>
      <c r="B18" s="54"/>
      <c r="C18" s="54" t="s">
        <v>31</v>
      </c>
      <c r="D18" s="54" t="s">
        <v>32</v>
      </c>
      <c r="E18" s="56">
        <v>6.66</v>
      </c>
      <c r="F18" s="69">
        <f>F17*E18</f>
        <v>56.410200000000003</v>
      </c>
      <c r="G18" s="70"/>
      <c r="H18" s="57"/>
      <c r="I18" s="71"/>
      <c r="J18" s="72"/>
      <c r="K18" s="71"/>
      <c r="L18" s="72"/>
      <c r="M18" s="70"/>
    </row>
    <row r="19" spans="1:13" s="55" customFormat="1" ht="15.75">
      <c r="A19" s="54"/>
      <c r="C19" s="54" t="s">
        <v>35</v>
      </c>
      <c r="D19" s="55" t="s">
        <v>0</v>
      </c>
      <c r="E19" s="56">
        <v>0.59</v>
      </c>
      <c r="F19" s="77">
        <f>F17*E19</f>
        <v>4.9973000000000001</v>
      </c>
      <c r="G19" s="73"/>
      <c r="H19" s="72"/>
      <c r="I19" s="71"/>
      <c r="J19" s="72"/>
      <c r="K19" s="70"/>
      <c r="L19" s="57"/>
      <c r="M19" s="70"/>
    </row>
    <row r="20" spans="1:13" s="55" customFormat="1" ht="15.75">
      <c r="A20" s="54"/>
      <c r="C20" s="54" t="s">
        <v>62</v>
      </c>
      <c r="D20" s="55" t="s">
        <v>30</v>
      </c>
      <c r="E20" s="56">
        <v>1.0149999999999999</v>
      </c>
      <c r="F20" s="69">
        <f>F17*E20</f>
        <v>8.5970499999999994</v>
      </c>
      <c r="G20" s="73"/>
      <c r="H20" s="72"/>
      <c r="I20" s="70"/>
      <c r="J20" s="57"/>
      <c r="K20" s="71"/>
      <c r="L20" s="72"/>
      <c r="M20" s="70"/>
    </row>
    <row r="21" spans="1:13" s="55" customFormat="1" ht="15.75">
      <c r="A21" s="54"/>
      <c r="C21" s="54" t="s">
        <v>37</v>
      </c>
      <c r="D21" s="55" t="s">
        <v>38</v>
      </c>
      <c r="E21" s="56">
        <v>1.6</v>
      </c>
      <c r="F21" s="69">
        <f>F17*E21</f>
        <v>13.552000000000001</v>
      </c>
      <c r="G21" s="73"/>
      <c r="H21" s="72"/>
      <c r="I21" s="70"/>
      <c r="J21" s="57"/>
      <c r="K21" s="71"/>
      <c r="L21" s="72"/>
      <c r="M21" s="70"/>
    </row>
    <row r="22" spans="1:13" s="55" customFormat="1" ht="15.75">
      <c r="A22" s="54"/>
      <c r="C22" s="54" t="s">
        <v>39</v>
      </c>
      <c r="D22" s="55" t="s">
        <v>30</v>
      </c>
      <c r="E22" s="78">
        <v>1.83E-2</v>
      </c>
      <c r="F22" s="69">
        <f>F17*E22</f>
        <v>0.15500100000000003</v>
      </c>
      <c r="G22" s="73"/>
      <c r="H22" s="72"/>
      <c r="I22" s="70"/>
      <c r="J22" s="57"/>
      <c r="K22" s="71"/>
      <c r="L22" s="72"/>
      <c r="M22" s="70"/>
    </row>
    <row r="23" spans="1:13" s="58" customFormat="1" ht="15.75">
      <c r="A23" s="54"/>
      <c r="B23" s="55"/>
      <c r="C23" s="54" t="s">
        <v>41</v>
      </c>
      <c r="D23" s="55" t="s">
        <v>43</v>
      </c>
      <c r="E23" s="79" t="s">
        <v>40</v>
      </c>
      <c r="F23" s="77">
        <f>0.95*F17</f>
        <v>8.0465</v>
      </c>
      <c r="G23" s="73"/>
      <c r="H23" s="72"/>
      <c r="I23" s="56"/>
      <c r="J23" s="57"/>
      <c r="K23" s="71"/>
      <c r="L23" s="72"/>
      <c r="M23" s="70"/>
    </row>
    <row r="24" spans="1:13" s="58" customFormat="1" ht="15.75">
      <c r="A24" s="46"/>
      <c r="B24" s="50"/>
      <c r="C24" s="46" t="s">
        <v>36</v>
      </c>
      <c r="D24" s="50" t="s">
        <v>0</v>
      </c>
      <c r="E24" s="59">
        <v>0.4</v>
      </c>
      <c r="F24" s="60">
        <f>F17*E24</f>
        <v>3.3880000000000003</v>
      </c>
      <c r="G24" s="51"/>
      <c r="H24" s="75"/>
      <c r="I24" s="47"/>
      <c r="J24" s="48"/>
      <c r="K24" s="76"/>
      <c r="L24" s="75"/>
      <c r="M24" s="47"/>
    </row>
    <row r="25" spans="1:13" s="41" customFormat="1" ht="15.75">
      <c r="A25" s="40">
        <v>3</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2"/>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72</v>
      </c>
      <c r="D32" s="62" t="s">
        <v>45</v>
      </c>
      <c r="E32" s="86" t="s">
        <v>40</v>
      </c>
      <c r="F32" s="80">
        <v>2</v>
      </c>
      <c r="G32" s="65"/>
      <c r="H32" s="81"/>
      <c r="I32" s="85"/>
      <c r="J32" s="83"/>
      <c r="K32" s="84"/>
      <c r="L32" s="81"/>
      <c r="M32" s="85"/>
    </row>
    <row r="33" spans="1:14" s="88" customFormat="1" ht="70.5" customHeight="1">
      <c r="A33" s="38"/>
      <c r="B33" s="62"/>
      <c r="C33" s="161" t="s">
        <v>84</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3</v>
      </c>
      <c r="B35" s="41" t="s">
        <v>52</v>
      </c>
      <c r="C35" s="40" t="s">
        <v>56</v>
      </c>
      <c r="D35" s="41" t="s">
        <v>45</v>
      </c>
      <c r="E35" s="61"/>
      <c r="F35" s="146">
        <v>1</v>
      </c>
      <c r="G35" s="42"/>
      <c r="H35" s="147"/>
      <c r="I35" s="42"/>
      <c r="K35" s="89"/>
      <c r="L35" s="90"/>
      <c r="M35" s="42"/>
    </row>
    <row r="36" spans="1:14" s="62" customFormat="1" ht="15.75">
      <c r="A36" s="38"/>
      <c r="B36" s="38"/>
      <c r="C36" s="38" t="s">
        <v>44</v>
      </c>
      <c r="D36" s="38" t="s">
        <v>32</v>
      </c>
      <c r="E36" s="85">
        <v>5.59</v>
      </c>
      <c r="F36" s="80">
        <f>F35*E36</f>
        <v>5.59</v>
      </c>
      <c r="G36" s="85"/>
      <c r="H36" s="83"/>
      <c r="I36" s="84"/>
      <c r="J36" s="81"/>
      <c r="K36" s="84"/>
      <c r="L36" s="81"/>
      <c r="M36" s="85"/>
    </row>
    <row r="37" spans="1:14" s="62" customFormat="1" ht="15.75">
      <c r="A37" s="38"/>
      <c r="B37" s="152" t="s">
        <v>67</v>
      </c>
      <c r="C37" s="38" t="s">
        <v>54</v>
      </c>
      <c r="D37" s="62" t="s">
        <v>53</v>
      </c>
      <c r="E37" s="63">
        <v>0.74399999999999999</v>
      </c>
      <c r="F37" s="80">
        <f>F35*E37</f>
        <v>0.74399999999999999</v>
      </c>
      <c r="G37" s="65"/>
      <c r="H37" s="81"/>
      <c r="I37" s="85"/>
      <c r="J37" s="83"/>
      <c r="K37" s="82"/>
      <c r="L37" s="83"/>
      <c r="M37" s="85"/>
    </row>
    <row r="38" spans="1:14" s="88" customFormat="1" ht="31.5">
      <c r="A38" s="38"/>
      <c r="B38" s="62"/>
      <c r="C38" s="40" t="s">
        <v>168</v>
      </c>
      <c r="D38" s="62" t="s">
        <v>45</v>
      </c>
      <c r="E38" s="148" t="s">
        <v>40</v>
      </c>
      <c r="F38" s="80">
        <f>2*F35</f>
        <v>2</v>
      </c>
      <c r="G38" s="65"/>
      <c r="H38" s="81"/>
      <c r="I38" s="85"/>
      <c r="J38" s="83"/>
      <c r="K38" s="84"/>
      <c r="L38" s="81"/>
      <c r="M38" s="85"/>
    </row>
    <row r="39" spans="1:14" s="88" customFormat="1" ht="15.75">
      <c r="A39" s="38"/>
      <c r="B39" s="62"/>
      <c r="C39" s="40" t="s">
        <v>70</v>
      </c>
      <c r="D39" s="62" t="s">
        <v>45</v>
      </c>
      <c r="E39" s="148" t="s">
        <v>40</v>
      </c>
      <c r="F39" s="80">
        <f>F38</f>
        <v>2</v>
      </c>
      <c r="G39" s="65"/>
      <c r="H39" s="81"/>
      <c r="I39" s="85"/>
      <c r="J39" s="83"/>
      <c r="K39" s="84"/>
      <c r="L39" s="81"/>
      <c r="M39" s="85"/>
    </row>
    <row r="40" spans="1:14" s="88" customFormat="1" ht="15.75">
      <c r="A40" s="38"/>
      <c r="B40" s="62"/>
      <c r="C40" s="38" t="s">
        <v>55</v>
      </c>
      <c r="D40" s="62" t="s">
        <v>42</v>
      </c>
      <c r="E40" s="85">
        <v>1.58</v>
      </c>
      <c r="F40" s="80">
        <f>F35*E40</f>
        <v>1.58</v>
      </c>
      <c r="G40" s="65"/>
      <c r="H40" s="81"/>
      <c r="I40" s="85"/>
      <c r="J40" s="83"/>
      <c r="K40" s="84"/>
      <c r="L40" s="81"/>
      <c r="M40" s="85"/>
    </row>
    <row r="41" spans="1:14" s="88" customFormat="1" ht="15.75">
      <c r="A41" s="38"/>
      <c r="B41" s="62"/>
      <c r="C41" s="38" t="s">
        <v>169</v>
      </c>
      <c r="D41" s="62" t="s">
        <v>45</v>
      </c>
      <c r="E41" s="86" t="s">
        <v>40</v>
      </c>
      <c r="F41" s="80">
        <f>4*F35</f>
        <v>4</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15.75">
      <c r="A43" s="91"/>
      <c r="B43" s="92"/>
      <c r="C43" s="91" t="s">
        <v>36</v>
      </c>
      <c r="D43" s="92" t="s">
        <v>0</v>
      </c>
      <c r="E43" s="93">
        <v>1.91</v>
      </c>
      <c r="F43" s="94">
        <f>F35*E43</f>
        <v>1.91</v>
      </c>
      <c r="G43" s="149"/>
      <c r="H43" s="150"/>
      <c r="I43" s="95"/>
      <c r="J43" s="96"/>
      <c r="K43" s="151"/>
      <c r="L43" s="150"/>
      <c r="M43" s="95"/>
    </row>
    <row r="44" spans="1:14" s="53" customFormat="1" ht="15.75">
      <c r="A44" s="54">
        <v>4</v>
      </c>
      <c r="B44" s="55" t="s">
        <v>33</v>
      </c>
      <c r="C44" s="54" t="s">
        <v>50</v>
      </c>
      <c r="D44" s="55" t="s">
        <v>30</v>
      </c>
      <c r="E44" s="56"/>
      <c r="F44" s="57">
        <f>F10</f>
        <v>9.24</v>
      </c>
      <c r="G44" s="54"/>
      <c r="H44" s="58"/>
      <c r="I44" s="54"/>
      <c r="J44" s="58"/>
      <c r="K44" s="54"/>
      <c r="L44" s="58"/>
      <c r="M44" s="54"/>
    </row>
    <row r="45" spans="1:14" s="53" customFormat="1" ht="15.75">
      <c r="A45" s="46"/>
      <c r="B45" s="46"/>
      <c r="C45" s="46" t="s">
        <v>31</v>
      </c>
      <c r="D45" s="46" t="s">
        <v>32</v>
      </c>
      <c r="E45" s="59">
        <v>1.21</v>
      </c>
      <c r="F45" s="60">
        <f>F44*E45</f>
        <v>11.180400000000001</v>
      </c>
      <c r="G45" s="49"/>
      <c r="H45" s="48"/>
      <c r="I45" s="51"/>
      <c r="J45" s="52"/>
      <c r="K45" s="51"/>
      <c r="L45" s="52"/>
      <c r="M45" s="47"/>
    </row>
    <row r="46" spans="1:14" s="108" customFormat="1" ht="15.75">
      <c r="A46" s="97"/>
      <c r="B46" s="98"/>
      <c r="C46" s="99" t="s">
        <v>46</v>
      </c>
      <c r="D46" s="100"/>
      <c r="E46" s="101"/>
      <c r="F46" s="102"/>
      <c r="G46" s="103"/>
      <c r="H46" s="104"/>
      <c r="I46" s="105"/>
      <c r="J46" s="104"/>
      <c r="K46" s="106"/>
      <c r="L46" s="104"/>
      <c r="M46" s="104"/>
      <c r="N46" s="107"/>
    </row>
    <row r="47" spans="1:14" s="114" customFormat="1">
      <c r="A47" s="109"/>
      <c r="B47" s="109"/>
      <c r="C47" s="109" t="s">
        <v>47</v>
      </c>
      <c r="D47" s="110" t="s">
        <v>141</v>
      </c>
      <c r="E47" s="111"/>
      <c r="F47" s="111"/>
      <c r="G47" s="112"/>
      <c r="H47" s="113"/>
      <c r="I47" s="113"/>
      <c r="J47" s="113"/>
      <c r="K47" s="113"/>
      <c r="L47" s="113"/>
      <c r="M47" s="113"/>
    </row>
    <row r="48" spans="1:14" s="114" customFormat="1">
      <c r="A48" s="115"/>
      <c r="B48" s="115"/>
      <c r="C48" s="115" t="s">
        <v>8</v>
      </c>
      <c r="D48" s="115"/>
      <c r="E48" s="115"/>
      <c r="F48" s="115"/>
      <c r="G48" s="115"/>
      <c r="H48" s="113"/>
      <c r="I48" s="113"/>
      <c r="J48" s="113"/>
      <c r="K48" s="113"/>
      <c r="L48" s="113"/>
      <c r="M48" s="113"/>
    </row>
    <row r="49" spans="1:14" s="122" customFormat="1">
      <c r="A49" s="116"/>
      <c r="B49" s="117"/>
      <c r="C49" s="117" t="s">
        <v>48</v>
      </c>
      <c r="D49" s="118" t="s">
        <v>141</v>
      </c>
      <c r="E49" s="119"/>
      <c r="F49" s="119"/>
      <c r="G49" s="120"/>
      <c r="H49" s="120"/>
      <c r="I49" s="120"/>
      <c r="J49" s="120"/>
      <c r="K49" s="120"/>
      <c r="L49" s="120"/>
      <c r="M49" s="120"/>
      <c r="N49" s="121"/>
    </row>
    <row r="50" spans="1:14" s="3" customFormat="1">
      <c r="A50" s="123"/>
      <c r="B50" s="124"/>
      <c r="C50" s="124" t="s">
        <v>8</v>
      </c>
      <c r="D50" s="124"/>
      <c r="E50" s="124"/>
      <c r="F50" s="124"/>
      <c r="G50" s="124"/>
      <c r="H50" s="125"/>
      <c r="I50" s="125"/>
      <c r="J50" s="125"/>
      <c r="K50" s="125"/>
      <c r="L50" s="125"/>
      <c r="M50" s="125"/>
      <c r="N50" s="7"/>
    </row>
    <row r="51" spans="1:14" s="122" customFormat="1">
      <c r="A51" s="116"/>
      <c r="B51" s="117"/>
      <c r="C51" s="117" t="s">
        <v>49</v>
      </c>
      <c r="D51" s="118" t="s">
        <v>141</v>
      </c>
      <c r="E51" s="119"/>
      <c r="F51" s="119"/>
      <c r="G51" s="120"/>
      <c r="H51" s="120"/>
      <c r="I51" s="120"/>
      <c r="J51" s="120"/>
      <c r="K51" s="120"/>
      <c r="L51" s="120"/>
      <c r="M51" s="120"/>
      <c r="N51" s="121"/>
    </row>
    <row r="52" spans="1:14" s="3" customFormat="1">
      <c r="A52" s="123"/>
      <c r="B52" s="124"/>
      <c r="C52" s="124" t="s">
        <v>8</v>
      </c>
      <c r="D52" s="124"/>
      <c r="E52" s="124"/>
      <c r="F52" s="124"/>
      <c r="G52" s="124"/>
      <c r="H52" s="125"/>
      <c r="I52" s="125"/>
      <c r="J52" s="125"/>
      <c r="K52" s="125"/>
      <c r="L52" s="125"/>
      <c r="M52" s="125"/>
      <c r="N52" s="7"/>
    </row>
    <row r="53" spans="1:14" s="3" customFormat="1">
      <c r="A53" s="123"/>
      <c r="B53" s="124"/>
      <c r="C53" s="124" t="s">
        <v>142</v>
      </c>
      <c r="D53" s="155">
        <v>0.03</v>
      </c>
      <c r="E53" s="124"/>
      <c r="F53" s="124"/>
      <c r="G53" s="124"/>
      <c r="H53" s="125"/>
      <c r="I53" s="125"/>
      <c r="J53" s="125"/>
      <c r="K53" s="125"/>
      <c r="L53" s="125"/>
      <c r="M53" s="125"/>
      <c r="N53" s="7"/>
    </row>
    <row r="54" spans="1:14" s="3" customFormat="1">
      <c r="A54" s="123"/>
      <c r="B54" s="124"/>
      <c r="C54" s="124" t="s">
        <v>8</v>
      </c>
      <c r="D54" s="124"/>
      <c r="E54" s="124"/>
      <c r="F54" s="124"/>
      <c r="G54" s="124"/>
      <c r="H54" s="125"/>
      <c r="I54" s="125"/>
      <c r="J54" s="125"/>
      <c r="K54" s="125"/>
      <c r="L54" s="125"/>
      <c r="M54" s="125"/>
      <c r="N54" s="7"/>
    </row>
    <row r="55" spans="1:14" s="3" customFormat="1">
      <c r="A55" s="123"/>
      <c r="B55" s="124"/>
      <c r="C55" s="124" t="s">
        <v>68</v>
      </c>
      <c r="D55" s="155">
        <v>0.18</v>
      </c>
      <c r="E55" s="124"/>
      <c r="F55" s="124"/>
      <c r="G55" s="124"/>
      <c r="H55" s="125"/>
      <c r="I55" s="125"/>
      <c r="J55" s="125"/>
      <c r="K55" s="125"/>
      <c r="L55" s="125"/>
      <c r="M55" s="125"/>
      <c r="N55" s="7"/>
    </row>
    <row r="56" spans="1:14">
      <c r="A56" s="156"/>
      <c r="B56" s="157"/>
      <c r="C56" s="158" t="s">
        <v>14</v>
      </c>
      <c r="D56" s="157"/>
      <c r="E56" s="157"/>
      <c r="F56" s="157"/>
      <c r="G56" s="157"/>
      <c r="H56" s="159"/>
      <c r="I56" s="159"/>
      <c r="J56" s="159"/>
      <c r="K56" s="159"/>
      <c r="L56" s="159"/>
      <c r="M56" s="160"/>
      <c r="N56" s="28"/>
    </row>
    <row r="57" spans="1:14">
      <c r="A57" s="3"/>
      <c r="B57" s="3"/>
      <c r="C57" s="3"/>
      <c r="D57" s="3"/>
      <c r="E57" s="3"/>
      <c r="F57" s="3"/>
      <c r="G57" s="3"/>
      <c r="H57" s="129"/>
      <c r="I57" s="129"/>
      <c r="J57" s="129"/>
      <c r="K57" s="129"/>
      <c r="L57" s="129"/>
      <c r="M57" s="130"/>
    </row>
    <row r="58" spans="1:14">
      <c r="A58" s="3"/>
      <c r="B58" s="3"/>
      <c r="C58" s="3"/>
      <c r="D58" s="3"/>
      <c r="E58" s="3"/>
      <c r="F58" s="3"/>
      <c r="G58" s="3"/>
      <c r="H58" s="3"/>
      <c r="I58" s="3"/>
      <c r="J58" s="3"/>
      <c r="K58" s="3"/>
      <c r="L58" s="3"/>
      <c r="M58" s="3"/>
    </row>
    <row r="59" spans="1:14">
      <c r="A59" s="200"/>
      <c r="B59" s="200"/>
      <c r="C59" s="200"/>
      <c r="D59" s="162"/>
      <c r="E59" s="162"/>
      <c r="F59" s="162"/>
      <c r="G59" s="163"/>
      <c r="H59" s="164"/>
      <c r="I59" s="163"/>
      <c r="J59" s="163"/>
      <c r="K59" s="162"/>
      <c r="L59" s="3"/>
      <c r="M59" s="3"/>
    </row>
    <row r="60" spans="1:14">
      <c r="A60" s="168" t="s">
        <v>137</v>
      </c>
      <c r="B60" s="168"/>
      <c r="C60" s="168"/>
      <c r="D60" s="166"/>
      <c r="E60" s="166"/>
      <c r="F60" s="166"/>
      <c r="G60" s="166"/>
      <c r="H60" s="169" t="s">
        <v>138</v>
      </c>
      <c r="I60" s="166"/>
      <c r="J60" s="166"/>
      <c r="K60" s="166"/>
      <c r="L60" s="7"/>
      <c r="M60" s="7"/>
      <c r="N60" s="28"/>
    </row>
    <row r="61" spans="1:14">
      <c r="A61" s="162"/>
      <c r="B61" s="162"/>
      <c r="C61" s="162"/>
      <c r="D61" s="162"/>
      <c r="E61" s="162"/>
      <c r="F61" s="162"/>
      <c r="G61" s="162"/>
      <c r="H61" s="162"/>
      <c r="I61" s="162"/>
      <c r="J61" s="162"/>
      <c r="K61" s="162"/>
      <c r="L61" s="7"/>
      <c r="M61" s="7"/>
      <c r="N61" s="28"/>
    </row>
    <row r="62" spans="1:14">
      <c r="A62" s="198" t="s">
        <v>139</v>
      </c>
      <c r="B62" s="198"/>
      <c r="C62" s="165"/>
      <c r="D62" s="165"/>
      <c r="E62" s="166"/>
      <c r="F62" s="166"/>
      <c r="G62" s="166"/>
      <c r="H62" s="166"/>
      <c r="I62" s="166"/>
      <c r="J62" s="166"/>
      <c r="K62" s="166"/>
      <c r="L62" s="3"/>
      <c r="M62" s="3"/>
    </row>
    <row r="63" spans="1:14" ht="16.5" customHeight="1">
      <c r="A63" s="167">
        <v>1</v>
      </c>
      <c r="B63" s="199" t="s">
        <v>143</v>
      </c>
      <c r="C63" s="199"/>
      <c r="D63" s="199"/>
      <c r="E63" s="199"/>
      <c r="F63" s="199"/>
      <c r="G63" s="199"/>
      <c r="H63" s="199"/>
      <c r="I63" s="199"/>
      <c r="J63" s="199"/>
      <c r="K63" s="199"/>
      <c r="L63" s="3"/>
      <c r="M63" s="3"/>
    </row>
    <row r="64" spans="1:14">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215" spans="1:13" s="3" customFormat="1" ht="16.5" customHeight="1">
      <c r="A215" s="4"/>
      <c r="B215" s="4"/>
      <c r="C215" s="4"/>
      <c r="D215" s="4"/>
      <c r="E215" s="4"/>
      <c r="F215" s="4"/>
      <c r="G215" s="4"/>
      <c r="H215" s="4"/>
      <c r="I215" s="4"/>
      <c r="J215" s="4"/>
      <c r="K215" s="4"/>
      <c r="L215" s="4"/>
      <c r="M215" s="4"/>
    </row>
    <row r="216" spans="1:13" s="3" customFormat="1" ht="16.5" customHeight="1">
      <c r="A216" s="4"/>
      <c r="B216" s="4"/>
      <c r="C216" s="4"/>
      <c r="D216" s="4"/>
      <c r="E216" s="4"/>
      <c r="F216" s="4"/>
      <c r="G216" s="4"/>
      <c r="H216" s="4"/>
      <c r="I216" s="4"/>
      <c r="J216" s="4"/>
      <c r="K216" s="4"/>
      <c r="L216" s="4"/>
      <c r="M216" s="4"/>
    </row>
    <row r="217" spans="1:13" s="126" customFormat="1">
      <c r="A217" s="4"/>
      <c r="B217" s="4"/>
      <c r="C217" s="4"/>
      <c r="D217" s="4"/>
      <c r="E217" s="4"/>
      <c r="F217" s="4"/>
      <c r="G217" s="4"/>
      <c r="H217" s="4"/>
      <c r="I217" s="4"/>
      <c r="J217" s="4"/>
      <c r="K217" s="4"/>
      <c r="L217" s="4"/>
      <c r="M217" s="4"/>
    </row>
    <row r="218" spans="1:13" s="3"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127"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3" customFormat="1">
      <c r="A238" s="4"/>
      <c r="B238" s="4"/>
      <c r="C238" s="4"/>
      <c r="D238" s="4"/>
      <c r="E238" s="4"/>
      <c r="F238" s="4"/>
      <c r="G238" s="4"/>
      <c r="H238" s="4"/>
      <c r="I238" s="4"/>
      <c r="J238" s="4"/>
      <c r="K238" s="4"/>
      <c r="L238" s="4"/>
      <c r="M238" s="4"/>
    </row>
    <row r="239" spans="1:13" s="127"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3"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127" customFormat="1">
      <c r="A285" s="4"/>
      <c r="B285" s="4"/>
      <c r="C285" s="4"/>
      <c r="D285" s="4"/>
      <c r="E285" s="4"/>
      <c r="F285" s="4"/>
      <c r="G285" s="4"/>
      <c r="H285" s="4"/>
      <c r="I285" s="4"/>
      <c r="J285" s="4"/>
      <c r="K285" s="4"/>
      <c r="L285" s="4"/>
      <c r="M285" s="4"/>
    </row>
    <row r="286" spans="1:13" s="3"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127"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3"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127"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3" customFormat="1">
      <c r="A304" s="4"/>
      <c r="B304" s="4"/>
      <c r="C304" s="4"/>
      <c r="D304" s="4"/>
      <c r="E304" s="4"/>
      <c r="F304" s="4"/>
      <c r="G304" s="4"/>
      <c r="H304" s="4"/>
      <c r="I304" s="4"/>
      <c r="J304" s="4"/>
      <c r="K304" s="4"/>
      <c r="L304" s="4"/>
      <c r="M304" s="4"/>
    </row>
    <row r="305" spans="1:13" s="127"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3" customFormat="1">
      <c r="A321" s="4"/>
      <c r="B321" s="4"/>
      <c r="C321" s="4"/>
      <c r="D321" s="4"/>
      <c r="E321" s="4"/>
      <c r="F321" s="4"/>
      <c r="G321" s="4"/>
      <c r="H321" s="4"/>
      <c r="I321" s="4"/>
      <c r="J321" s="4"/>
      <c r="K321" s="4"/>
      <c r="L321" s="4"/>
      <c r="M321" s="4"/>
    </row>
    <row r="322" spans="1:13" s="127"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3"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127" customFormat="1">
      <c r="A344" s="4"/>
      <c r="B344" s="4"/>
      <c r="C344" s="4"/>
      <c r="D344" s="4"/>
      <c r="E344" s="4"/>
      <c r="F344" s="4"/>
      <c r="G344" s="4"/>
      <c r="H344" s="4"/>
      <c r="I344" s="4"/>
      <c r="J344" s="4"/>
      <c r="K344" s="4"/>
      <c r="L344" s="4"/>
      <c r="M344" s="4"/>
    </row>
    <row r="345" spans="1:13" s="3"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127" customFormat="1">
      <c r="A350" s="4"/>
      <c r="B350" s="4"/>
      <c r="C350" s="4"/>
      <c r="D350" s="4"/>
      <c r="E350" s="4"/>
      <c r="F350" s="4"/>
      <c r="G350" s="4"/>
      <c r="H350" s="4"/>
      <c r="I350" s="4"/>
      <c r="J350" s="4"/>
      <c r="K350" s="4"/>
      <c r="L350" s="4"/>
      <c r="M350" s="4"/>
    </row>
    <row r="351" spans="1:13" s="3"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127"/>
      <c r="B356" s="127"/>
      <c r="C356" s="127"/>
      <c r="D356" s="127"/>
      <c r="E356" s="128"/>
      <c r="F356" s="128"/>
      <c r="G356" s="87"/>
      <c r="H356" s="87"/>
      <c r="I356" s="129"/>
      <c r="J356" s="127"/>
      <c r="K356" s="87"/>
      <c r="L356" s="87"/>
      <c r="M356" s="130"/>
    </row>
    <row r="357" spans="1:13" s="127" customFormat="1">
      <c r="E357" s="128"/>
      <c r="F357" s="128"/>
      <c r="G357" s="87"/>
      <c r="H357" s="87"/>
      <c r="I357" s="129"/>
      <c r="K357" s="87"/>
      <c r="L357" s="87"/>
      <c r="M357" s="131"/>
    </row>
    <row r="358" spans="1:13" s="3" customFormat="1">
      <c r="A358" s="127"/>
      <c r="B358" s="127"/>
      <c r="C358" s="127"/>
      <c r="D358" s="127"/>
      <c r="E358" s="132"/>
      <c r="F358" s="133"/>
      <c r="G358" s="87"/>
      <c r="H358" s="87"/>
      <c r="I358" s="129"/>
      <c r="J358" s="127"/>
      <c r="K358" s="87"/>
      <c r="L358" s="87"/>
      <c r="M358" s="134"/>
    </row>
    <row r="359" spans="1:13" s="3" customFormat="1">
      <c r="A359" s="127"/>
      <c r="B359" s="127"/>
      <c r="C359" s="127"/>
      <c r="D359" s="127"/>
      <c r="E359" s="132"/>
      <c r="F359" s="133"/>
      <c r="G359" s="87"/>
      <c r="H359" s="87"/>
      <c r="I359" s="129"/>
      <c r="J359" s="127"/>
      <c r="K359" s="87"/>
      <c r="L359" s="87"/>
      <c r="M359" s="130"/>
    </row>
    <row r="360" spans="1:13" s="3" customFormat="1">
      <c r="A360" s="127"/>
      <c r="B360" s="127"/>
      <c r="C360" s="127"/>
      <c r="D360" s="127"/>
      <c r="E360" s="128"/>
      <c r="F360" s="128"/>
      <c r="G360" s="87"/>
      <c r="H360" s="87"/>
      <c r="I360" s="129"/>
      <c r="J360" s="127"/>
      <c r="K360" s="87"/>
      <c r="L360" s="87"/>
      <c r="M360" s="130"/>
    </row>
    <row r="361" spans="1:13" s="3" customFormat="1">
      <c r="A361" s="127"/>
      <c r="B361" s="127"/>
      <c r="C361" s="127"/>
      <c r="D361" s="127"/>
      <c r="E361" s="128"/>
      <c r="F361" s="128"/>
      <c r="G361" s="87"/>
      <c r="H361" s="87"/>
      <c r="I361" s="87"/>
      <c r="J361" s="87"/>
      <c r="K361" s="87"/>
      <c r="L361" s="87"/>
      <c r="M361" s="87"/>
    </row>
    <row r="362" spans="1:13" s="3" customFormat="1">
      <c r="A362" s="127"/>
      <c r="B362" s="127"/>
      <c r="C362" s="135"/>
      <c r="D362" s="127"/>
      <c r="E362" s="128"/>
      <c r="F362" s="128"/>
      <c r="G362" s="87"/>
      <c r="H362" s="87"/>
      <c r="I362" s="87"/>
      <c r="J362" s="87"/>
      <c r="K362" s="87"/>
      <c r="L362" s="87"/>
      <c r="M362" s="87"/>
    </row>
    <row r="363" spans="1:13" s="127" customFormat="1" ht="15.75">
      <c r="E363" s="128"/>
      <c r="F363" s="128"/>
      <c r="G363" s="130"/>
      <c r="I363" s="87"/>
      <c r="J363" s="87"/>
      <c r="K363" s="87"/>
      <c r="L363" s="87"/>
      <c r="M363" s="134"/>
    </row>
    <row r="364" spans="1:13" s="3" customFormat="1">
      <c r="A364" s="127"/>
      <c r="B364" s="127"/>
      <c r="C364" s="127"/>
      <c r="D364" s="127"/>
      <c r="E364" s="128"/>
      <c r="F364" s="128"/>
      <c r="G364" s="87"/>
      <c r="H364" s="87"/>
      <c r="I364" s="87"/>
      <c r="J364" s="87"/>
      <c r="K364" s="130"/>
      <c r="L364" s="127"/>
      <c r="M364" s="130"/>
    </row>
    <row r="365" spans="1:13" s="3" customFormat="1">
      <c r="A365" s="127"/>
      <c r="B365" s="127"/>
      <c r="C365" s="127"/>
      <c r="D365" s="127"/>
      <c r="E365" s="128"/>
      <c r="F365" s="128"/>
      <c r="G365" s="87"/>
      <c r="H365" s="87"/>
      <c r="I365" s="129"/>
      <c r="J365" s="127"/>
      <c r="K365" s="87"/>
      <c r="L365" s="87"/>
      <c r="M365" s="131"/>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33"/>
      <c r="F367" s="128"/>
      <c r="G367" s="87"/>
      <c r="H367" s="87"/>
      <c r="I367" s="129"/>
      <c r="J367" s="127"/>
      <c r="K367" s="87"/>
      <c r="L367" s="87"/>
      <c r="M367" s="130"/>
    </row>
    <row r="368" spans="1:13" s="3" customFormat="1">
      <c r="A368" s="127"/>
      <c r="B368" s="127"/>
      <c r="C368" s="127"/>
      <c r="D368" s="127"/>
      <c r="E368" s="133"/>
      <c r="F368" s="128"/>
      <c r="G368" s="87"/>
      <c r="H368" s="87"/>
      <c r="I368" s="129"/>
      <c r="J368" s="127"/>
      <c r="K368" s="87"/>
      <c r="L368" s="87"/>
      <c r="M368" s="134"/>
    </row>
    <row r="369" spans="1:13" s="127" customFormat="1">
      <c r="E369" s="133"/>
      <c r="F369" s="128"/>
      <c r="G369" s="87"/>
      <c r="H369" s="87"/>
      <c r="I369" s="129"/>
      <c r="K369" s="87"/>
      <c r="L369" s="87"/>
      <c r="M369" s="130"/>
    </row>
    <row r="370" spans="1:13" s="3" customFormat="1">
      <c r="A370" s="127"/>
      <c r="B370" s="136"/>
      <c r="C370" s="127"/>
      <c r="D370" s="127"/>
      <c r="E370" s="128"/>
      <c r="F370" s="128"/>
      <c r="G370" s="87"/>
      <c r="H370" s="87"/>
      <c r="I370" s="129"/>
      <c r="J370" s="127"/>
      <c r="K370" s="87"/>
      <c r="L370" s="87"/>
      <c r="M370" s="131"/>
    </row>
    <row r="371" spans="1:13" s="3" customFormat="1">
      <c r="A371" s="127"/>
      <c r="B371" s="127"/>
      <c r="C371" s="127"/>
      <c r="D371" s="127"/>
      <c r="E371" s="132"/>
      <c r="F371" s="133"/>
      <c r="G371" s="87"/>
      <c r="H371" s="87"/>
      <c r="I371" s="129"/>
      <c r="J371" s="127"/>
      <c r="K371" s="87"/>
      <c r="L371" s="87"/>
      <c r="M371" s="134"/>
    </row>
    <row r="372" spans="1:13" s="3" customFormat="1">
      <c r="A372" s="127"/>
      <c r="B372" s="127"/>
      <c r="C372" s="127"/>
      <c r="D372" s="127"/>
      <c r="E372" s="132"/>
      <c r="F372" s="133"/>
      <c r="G372" s="87"/>
      <c r="H372" s="87"/>
      <c r="I372" s="129"/>
      <c r="J372" s="127"/>
      <c r="K372" s="87"/>
      <c r="L372" s="87"/>
      <c r="M372" s="130"/>
    </row>
    <row r="373" spans="1:13" s="3" customFormat="1">
      <c r="A373" s="127"/>
      <c r="B373" s="127"/>
      <c r="C373" s="127"/>
      <c r="D373" s="127"/>
      <c r="E373" s="128"/>
      <c r="F373" s="128"/>
      <c r="G373" s="87"/>
      <c r="H373" s="87"/>
      <c r="I373" s="129"/>
      <c r="J373" s="127"/>
      <c r="K373" s="87"/>
      <c r="L373" s="87"/>
      <c r="M373" s="130"/>
    </row>
    <row r="374" spans="1:13" s="3" customFormat="1">
      <c r="A374" s="127"/>
      <c r="B374" s="127"/>
      <c r="C374" s="127"/>
      <c r="D374" s="127"/>
      <c r="E374" s="127"/>
      <c r="F374" s="127"/>
      <c r="G374" s="87"/>
      <c r="H374" s="87"/>
      <c r="I374" s="87"/>
      <c r="J374" s="87"/>
      <c r="K374" s="87"/>
      <c r="L374" s="87"/>
      <c r="M374" s="87"/>
    </row>
    <row r="375" spans="1:13" s="127" customFormat="1" ht="15.75">
      <c r="C375" s="135"/>
      <c r="D375" s="137"/>
      <c r="E375" s="128"/>
      <c r="F375" s="128"/>
      <c r="G375" s="87"/>
      <c r="H375" s="87"/>
      <c r="I375" s="87"/>
      <c r="J375" s="87"/>
      <c r="K375" s="87"/>
      <c r="L375" s="87"/>
      <c r="M375" s="87"/>
    </row>
    <row r="376" spans="1:13" s="3" customFormat="1">
      <c r="A376" s="127"/>
      <c r="B376" s="127"/>
      <c r="C376" s="127"/>
      <c r="D376" s="127"/>
      <c r="E376" s="128"/>
      <c r="F376" s="128"/>
      <c r="G376" s="130"/>
      <c r="H376" s="127"/>
      <c r="I376" s="87"/>
      <c r="J376" s="87"/>
      <c r="K376" s="87"/>
      <c r="L376" s="87"/>
      <c r="M376" s="134"/>
    </row>
    <row r="377" spans="1:13" s="3" customFormat="1">
      <c r="A377" s="127"/>
      <c r="B377" s="127"/>
      <c r="C377" s="127"/>
      <c r="D377" s="127"/>
      <c r="E377" s="128"/>
      <c r="F377" s="128"/>
      <c r="G377" s="87"/>
      <c r="H377" s="87"/>
      <c r="I377" s="87"/>
      <c r="J377" s="87"/>
      <c r="K377" s="130"/>
      <c r="L377" s="127"/>
      <c r="M377" s="130"/>
    </row>
    <row r="378" spans="1:13" s="3" customFormat="1">
      <c r="A378" s="127"/>
      <c r="B378" s="127"/>
      <c r="C378" s="127"/>
      <c r="D378" s="127"/>
      <c r="E378" s="128"/>
      <c r="F378" s="128"/>
      <c r="G378" s="130"/>
      <c r="H378" s="131"/>
      <c r="I378" s="129"/>
      <c r="J378" s="127"/>
      <c r="K378" s="87"/>
      <c r="L378" s="87"/>
      <c r="M378" s="131"/>
    </row>
    <row r="379" spans="1:13" s="3" customFormat="1">
      <c r="A379" s="138"/>
      <c r="B379" s="138"/>
      <c r="C379" s="138"/>
      <c r="D379" s="138"/>
      <c r="E379" s="138"/>
      <c r="F379" s="138"/>
      <c r="G379" s="138"/>
      <c r="H379" s="138"/>
      <c r="I379" s="138"/>
      <c r="J379" s="138"/>
      <c r="K379" s="138"/>
      <c r="L379" s="138"/>
      <c r="M379" s="138"/>
    </row>
    <row r="380" spans="1:13" s="3" customFormat="1">
      <c r="A380" s="127"/>
      <c r="B380" s="127"/>
      <c r="C380" s="127"/>
      <c r="D380" s="127"/>
      <c r="E380" s="128"/>
      <c r="F380" s="128"/>
      <c r="G380" s="130"/>
      <c r="H380" s="131"/>
      <c r="I380" s="129"/>
      <c r="J380" s="127"/>
      <c r="K380" s="87"/>
      <c r="L380" s="87"/>
      <c r="M380" s="131"/>
    </row>
    <row r="381" spans="1:13" s="127" customFormat="1">
      <c r="E381" s="128"/>
      <c r="F381" s="128"/>
      <c r="G381" s="130"/>
      <c r="H381" s="131"/>
      <c r="I381" s="129"/>
      <c r="K381" s="87"/>
      <c r="L381" s="87"/>
      <c r="M381" s="130"/>
    </row>
    <row r="382" spans="1:13" s="127" customFormat="1">
      <c r="E382" s="128"/>
      <c r="F382" s="128"/>
      <c r="G382" s="130"/>
      <c r="I382" s="129"/>
      <c r="K382" s="87"/>
      <c r="L382" s="87"/>
      <c r="M382" s="134"/>
    </row>
    <row r="383" spans="1:13" s="127" customFormat="1" ht="15.75">
      <c r="C383" s="135"/>
      <c r="D383" s="137"/>
      <c r="E383" s="128"/>
      <c r="F383" s="128"/>
      <c r="G383" s="87"/>
      <c r="H383" s="87"/>
      <c r="I383" s="87"/>
      <c r="J383" s="87"/>
      <c r="K383" s="87"/>
      <c r="L383" s="87"/>
      <c r="M383" s="87"/>
    </row>
    <row r="384" spans="1:13" s="127" customFormat="1" ht="15.75">
      <c r="E384" s="128"/>
      <c r="F384" s="128"/>
      <c r="G384" s="130"/>
      <c r="I384" s="87"/>
      <c r="J384" s="87"/>
      <c r="K384" s="87"/>
      <c r="L384" s="87"/>
      <c r="M384" s="134"/>
    </row>
    <row r="385" spans="1:13" s="3" customFormat="1">
      <c r="A385" s="127"/>
      <c r="B385" s="127"/>
      <c r="C385" s="127"/>
      <c r="D385" s="127"/>
      <c r="E385" s="128"/>
      <c r="F385" s="128"/>
      <c r="G385" s="87"/>
      <c r="H385" s="87"/>
      <c r="I385" s="87"/>
      <c r="J385" s="87"/>
      <c r="K385" s="130"/>
      <c r="L385" s="127"/>
      <c r="M385" s="130"/>
    </row>
    <row r="386" spans="1:13" s="127" customFormat="1">
      <c r="E386" s="128"/>
      <c r="F386" s="128"/>
      <c r="G386" s="130"/>
      <c r="H386" s="131"/>
      <c r="I386" s="129"/>
      <c r="K386" s="87"/>
      <c r="L386" s="87"/>
      <c r="M386" s="131"/>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0"/>
    </row>
    <row r="389" spans="1:13" s="127" customFormat="1">
      <c r="E389" s="128"/>
      <c r="F389" s="128"/>
      <c r="G389" s="130"/>
      <c r="I389" s="129"/>
      <c r="K389" s="87"/>
      <c r="L389" s="87"/>
      <c r="M389" s="134"/>
    </row>
    <row r="390" spans="1:13" s="3" customFormat="1">
      <c r="A390" s="127"/>
      <c r="B390" s="127"/>
      <c r="C390" s="135"/>
      <c r="D390" s="137"/>
      <c r="E390" s="128"/>
      <c r="F390" s="128"/>
      <c r="G390" s="87"/>
      <c r="H390" s="87"/>
      <c r="I390" s="87"/>
      <c r="J390" s="87"/>
      <c r="K390" s="87"/>
      <c r="L390" s="87"/>
      <c r="M390" s="87"/>
    </row>
    <row r="391" spans="1:13" s="127" customFormat="1" ht="15.75">
      <c r="E391" s="128"/>
      <c r="F391" s="128"/>
      <c r="G391" s="130"/>
      <c r="I391" s="87"/>
      <c r="J391" s="87"/>
      <c r="K391" s="87"/>
      <c r="L391" s="87"/>
      <c r="M391" s="134"/>
    </row>
    <row r="392" spans="1:13" s="3" customFormat="1">
      <c r="A392" s="127"/>
      <c r="B392" s="127"/>
      <c r="C392" s="127"/>
      <c r="D392" s="127"/>
      <c r="E392" s="128"/>
      <c r="F392" s="128"/>
      <c r="G392" s="87"/>
      <c r="H392" s="87"/>
      <c r="I392" s="87"/>
      <c r="J392" s="87"/>
      <c r="K392" s="130"/>
      <c r="L392" s="127"/>
      <c r="M392" s="130"/>
    </row>
    <row r="393" spans="1:13" s="3" customFormat="1">
      <c r="A393" s="127"/>
      <c r="B393" s="127"/>
      <c r="C393" s="127"/>
      <c r="D393" s="127"/>
      <c r="E393" s="128"/>
      <c r="F393" s="128"/>
      <c r="G393" s="130"/>
      <c r="H393" s="131"/>
      <c r="I393" s="129"/>
      <c r="J393" s="127"/>
      <c r="K393" s="87"/>
      <c r="L393" s="87"/>
      <c r="M393" s="131"/>
    </row>
    <row r="394" spans="1:13" s="3" customFormat="1">
      <c r="A394" s="127"/>
      <c r="B394" s="127"/>
      <c r="C394" s="127"/>
      <c r="D394" s="127"/>
      <c r="E394" s="128"/>
      <c r="F394" s="128"/>
      <c r="G394" s="130"/>
      <c r="H394" s="131"/>
      <c r="I394" s="129"/>
      <c r="J394" s="127"/>
      <c r="K394" s="87"/>
      <c r="L394" s="87"/>
      <c r="M394" s="131"/>
    </row>
    <row r="395" spans="1:13" s="127" customFormat="1">
      <c r="E395" s="128"/>
      <c r="F395" s="128"/>
      <c r="G395" s="130"/>
      <c r="H395" s="131"/>
      <c r="I395" s="129"/>
      <c r="K395" s="87"/>
      <c r="L395" s="87"/>
      <c r="M395" s="130"/>
    </row>
    <row r="396" spans="1:13" s="127" customFormat="1">
      <c r="E396" s="128"/>
      <c r="F396" s="128"/>
      <c r="G396" s="130"/>
      <c r="I396" s="129"/>
      <c r="K396" s="87"/>
      <c r="L396" s="87"/>
      <c r="M396" s="134"/>
    </row>
    <row r="397" spans="1:13" s="127" customFormat="1" ht="15.75">
      <c r="E397" s="128"/>
      <c r="F397" s="128"/>
      <c r="G397" s="130"/>
      <c r="H397" s="139"/>
      <c r="I397" s="87"/>
      <c r="J397" s="139"/>
      <c r="K397" s="87"/>
      <c r="L397" s="139"/>
      <c r="M397" s="139"/>
    </row>
    <row r="398" spans="1:13" s="127" customFormat="1" ht="15.75">
      <c r="E398" s="128"/>
      <c r="F398" s="128"/>
      <c r="G398" s="130"/>
      <c r="H398" s="87"/>
      <c r="I398" s="87"/>
      <c r="J398" s="87"/>
      <c r="K398" s="87"/>
      <c r="L398" s="87"/>
      <c r="M398" s="87"/>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G401" s="87"/>
      <c r="H401" s="87"/>
      <c r="I401" s="87"/>
      <c r="J401" s="87"/>
      <c r="K401" s="87"/>
      <c r="L401" s="87"/>
      <c r="M401" s="87"/>
    </row>
    <row r="402" spans="1:13" s="127" customFormat="1" ht="15.75">
      <c r="E402" s="128"/>
      <c r="F402" s="128"/>
      <c r="G402" s="130"/>
      <c r="I402" s="87"/>
      <c r="J402" s="87"/>
      <c r="K402" s="87"/>
      <c r="L402" s="87"/>
      <c r="M402" s="134"/>
    </row>
    <row r="403" spans="1:13" s="127" customFormat="1" ht="15.75">
      <c r="E403" s="128"/>
      <c r="F403" s="128"/>
      <c r="G403" s="87"/>
      <c r="H403" s="87"/>
      <c r="I403" s="87"/>
      <c r="J403" s="87"/>
      <c r="K403" s="130"/>
      <c r="M403" s="130"/>
    </row>
    <row r="404" spans="1:13" s="127" customFormat="1">
      <c r="F404" s="128"/>
      <c r="G404" s="87"/>
      <c r="H404" s="87"/>
      <c r="I404" s="129"/>
      <c r="K404" s="87"/>
      <c r="L404" s="87"/>
      <c r="M404" s="131"/>
    </row>
    <row r="405" spans="1:13" s="127" customFormat="1">
      <c r="F405" s="128"/>
      <c r="G405" s="87"/>
      <c r="H405" s="87"/>
      <c r="I405" s="129"/>
      <c r="K405" s="87"/>
      <c r="L405" s="87"/>
      <c r="M405" s="131"/>
    </row>
    <row r="406" spans="1:13" s="3" customFormat="1">
      <c r="A406" s="127"/>
      <c r="B406" s="127"/>
      <c r="C406" s="127"/>
      <c r="D406" s="127"/>
      <c r="E406" s="130"/>
      <c r="F406" s="128"/>
      <c r="G406" s="87"/>
      <c r="H406" s="87"/>
      <c r="I406" s="140"/>
      <c r="J406" s="127"/>
      <c r="K406" s="87"/>
      <c r="L406" s="87"/>
      <c r="M406" s="130"/>
    </row>
    <row r="407" spans="1:13" s="3" customFormat="1">
      <c r="A407" s="127"/>
      <c r="B407" s="127"/>
      <c r="C407" s="127"/>
      <c r="D407" s="127"/>
      <c r="E407" s="127"/>
      <c r="F407" s="128"/>
      <c r="G407" s="87"/>
      <c r="H407" s="87"/>
      <c r="J407" s="127"/>
      <c r="K407" s="87"/>
      <c r="L407" s="87"/>
      <c r="M407" s="134"/>
    </row>
    <row r="408" spans="1:13" s="3" customFormat="1">
      <c r="A408" s="127"/>
      <c r="B408" s="127"/>
      <c r="C408" s="127"/>
      <c r="D408" s="127"/>
      <c r="E408" s="128"/>
      <c r="F408" s="128"/>
      <c r="G408" s="87"/>
      <c r="H408" s="87"/>
      <c r="I408" s="129"/>
      <c r="J408" s="127"/>
      <c r="K408" s="87"/>
      <c r="L408" s="87"/>
      <c r="M408" s="130"/>
    </row>
    <row r="409" spans="1:13" s="3" customFormat="1">
      <c r="A409" s="127"/>
      <c r="B409" s="127"/>
      <c r="C409" s="127"/>
      <c r="D409" s="127"/>
      <c r="E409" s="128"/>
      <c r="F409" s="128"/>
      <c r="G409" s="87"/>
      <c r="H409" s="87"/>
      <c r="I409" s="129"/>
      <c r="J409" s="127"/>
      <c r="K409" s="87"/>
      <c r="L409" s="87"/>
      <c r="M409" s="131"/>
    </row>
    <row r="410" spans="1:13" s="3" customFormat="1">
      <c r="A410" s="127"/>
      <c r="B410" s="127"/>
      <c r="C410" s="127"/>
      <c r="D410" s="127"/>
      <c r="E410" s="128"/>
      <c r="F410" s="128"/>
      <c r="G410" s="130"/>
      <c r="H410" s="87"/>
      <c r="I410" s="87"/>
      <c r="J410" s="87"/>
      <c r="K410" s="87"/>
      <c r="L410" s="87"/>
      <c r="M410" s="87"/>
    </row>
    <row r="411" spans="1:13" s="3" customFormat="1">
      <c r="A411" s="138"/>
      <c r="B411" s="138"/>
      <c r="C411" s="138"/>
      <c r="D411" s="138"/>
      <c r="E411" s="138"/>
      <c r="F411" s="138"/>
      <c r="G411" s="138"/>
      <c r="H411" s="138"/>
      <c r="I411" s="138"/>
      <c r="J411" s="138"/>
      <c r="K411" s="138"/>
      <c r="L411" s="138"/>
      <c r="M411" s="138"/>
    </row>
    <row r="412" spans="1:13" s="3" customFormat="1">
      <c r="A412" s="127"/>
      <c r="B412" s="136"/>
      <c r="C412" s="135"/>
      <c r="D412" s="127"/>
      <c r="E412" s="128"/>
      <c r="F412" s="141"/>
      <c r="G412" s="142"/>
      <c r="H412" s="142"/>
      <c r="I412" s="129"/>
      <c r="J412" s="127"/>
      <c r="K412" s="87"/>
      <c r="L412" s="87"/>
      <c r="M412" s="130"/>
    </row>
    <row r="413" spans="1:13" s="3" customFormat="1">
      <c r="A413" s="127"/>
      <c r="B413" s="136"/>
      <c r="C413" s="127"/>
      <c r="D413" s="127"/>
      <c r="E413" s="128"/>
      <c r="F413" s="128"/>
      <c r="G413" s="130"/>
      <c r="H413" s="127"/>
      <c r="I413" s="87"/>
      <c r="J413" s="87"/>
      <c r="K413" s="87"/>
      <c r="L413" s="87"/>
      <c r="M413" s="134"/>
    </row>
    <row r="414" spans="1:13" s="3" customFormat="1">
      <c r="A414" s="127"/>
      <c r="B414" s="127"/>
      <c r="C414" s="127"/>
      <c r="D414" s="127"/>
      <c r="E414" s="133"/>
      <c r="F414" s="128"/>
      <c r="G414" s="87"/>
      <c r="H414" s="87"/>
      <c r="I414" s="87"/>
      <c r="J414" s="87"/>
      <c r="K414" s="130"/>
      <c r="L414" s="127"/>
      <c r="M414" s="130"/>
    </row>
    <row r="415" spans="1:13" s="3" customFormat="1">
      <c r="A415" s="127"/>
      <c r="B415" s="127"/>
      <c r="C415" s="127"/>
      <c r="D415" s="127"/>
      <c r="E415" s="127"/>
      <c r="F415" s="128"/>
      <c r="G415" s="87"/>
      <c r="H415" s="87"/>
      <c r="I415" s="129"/>
      <c r="J415" s="127"/>
      <c r="K415" s="87"/>
      <c r="L415" s="87"/>
      <c r="M415" s="134"/>
    </row>
    <row r="416" spans="1:13" s="3" customFormat="1">
      <c r="A416" s="127"/>
      <c r="B416" s="127"/>
      <c r="C416" s="127"/>
      <c r="D416" s="127"/>
      <c r="E416" s="128"/>
      <c r="F416" s="128"/>
      <c r="G416" s="87"/>
      <c r="H416" s="87"/>
      <c r="I416" s="129"/>
      <c r="J416" s="127"/>
      <c r="K416" s="87"/>
      <c r="L416" s="87"/>
      <c r="M416" s="130"/>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30"/>
      <c r="F419" s="128"/>
      <c r="G419" s="87"/>
      <c r="H419" s="87"/>
      <c r="I419" s="140"/>
      <c r="J419" s="127"/>
      <c r="K419" s="87"/>
      <c r="L419" s="87"/>
      <c r="M419" s="130"/>
    </row>
    <row r="420" spans="1:13" s="3" customFormat="1">
      <c r="A420" s="127"/>
      <c r="B420" s="127"/>
      <c r="C420" s="127"/>
      <c r="D420" s="127"/>
      <c r="E420" s="128"/>
      <c r="F420" s="128"/>
      <c r="G420" s="87"/>
      <c r="H420" s="87"/>
      <c r="I420" s="129"/>
      <c r="J420" s="127"/>
      <c r="K420" s="87"/>
      <c r="L420" s="87"/>
      <c r="M420" s="130"/>
    </row>
    <row r="421" spans="1:13" s="3" customFormat="1">
      <c r="A421" s="127"/>
      <c r="B421" s="127"/>
      <c r="C421" s="127"/>
      <c r="D421" s="127"/>
      <c r="E421" s="133"/>
      <c r="F421" s="128"/>
      <c r="G421" s="87"/>
      <c r="H421" s="87"/>
      <c r="I421" s="129"/>
      <c r="J421" s="127"/>
      <c r="K421" s="87"/>
      <c r="L421" s="87"/>
      <c r="M421" s="130"/>
    </row>
    <row r="422" spans="1:13" s="3" customFormat="1">
      <c r="A422" s="127"/>
      <c r="B422" s="127"/>
      <c r="C422" s="127"/>
      <c r="D422" s="127"/>
      <c r="E422" s="128"/>
      <c r="F422" s="128"/>
      <c r="G422" s="142"/>
      <c r="H422" s="142"/>
      <c r="I422" s="129"/>
      <c r="J422" s="127"/>
      <c r="K422" s="87"/>
      <c r="L422" s="87"/>
      <c r="M422" s="130"/>
    </row>
    <row r="423" spans="1:13" s="3" customFormat="1">
      <c r="A423" s="127"/>
      <c r="B423" s="127"/>
      <c r="C423" s="135"/>
      <c r="D423" s="127"/>
      <c r="E423" s="128"/>
      <c r="F423" s="133"/>
      <c r="G423" s="130"/>
      <c r="H423" s="87"/>
      <c r="I423" s="87"/>
      <c r="J423" s="87"/>
      <c r="K423" s="87"/>
      <c r="L423" s="87"/>
      <c r="M423" s="87"/>
    </row>
    <row r="424" spans="1:13" s="3" customFormat="1">
      <c r="A424" s="127"/>
      <c r="B424" s="127"/>
      <c r="C424" s="127"/>
      <c r="D424" s="127"/>
      <c r="E424" s="128"/>
      <c r="F424" s="128"/>
      <c r="G424" s="130"/>
      <c r="H424" s="127"/>
      <c r="I424" s="87"/>
      <c r="J424" s="87"/>
      <c r="K424" s="87"/>
      <c r="L424" s="87"/>
      <c r="M424" s="130"/>
    </row>
    <row r="425" spans="1:13" s="3" customFormat="1">
      <c r="A425" s="127"/>
      <c r="B425" s="127"/>
      <c r="C425" s="127"/>
      <c r="D425" s="127"/>
      <c r="E425" s="128"/>
      <c r="F425" s="128"/>
      <c r="G425" s="87"/>
      <c r="H425" s="87"/>
      <c r="I425" s="87"/>
      <c r="J425" s="87"/>
      <c r="K425" s="130"/>
      <c r="L425" s="127"/>
      <c r="M425" s="130"/>
    </row>
    <row r="426" spans="1:13" s="3" customFormat="1">
      <c r="A426" s="127"/>
      <c r="B426" s="127"/>
      <c r="C426" s="127"/>
      <c r="D426" s="127"/>
      <c r="E426" s="132"/>
      <c r="F426" s="133"/>
      <c r="G426" s="87"/>
      <c r="H426" s="87"/>
      <c r="I426" s="130"/>
      <c r="J426" s="127"/>
      <c r="K426" s="87"/>
      <c r="L426" s="87"/>
      <c r="M426" s="130"/>
    </row>
    <row r="427" spans="1:13" s="3" customFormat="1">
      <c r="A427" s="127"/>
      <c r="B427" s="127"/>
      <c r="C427" s="127"/>
      <c r="D427" s="127"/>
      <c r="E427" s="128"/>
      <c r="F427" s="128"/>
      <c r="G427" s="130"/>
      <c r="H427" s="87"/>
      <c r="I427" s="130"/>
      <c r="J427" s="127"/>
      <c r="K427" s="87"/>
      <c r="L427" s="87"/>
      <c r="M427" s="130"/>
    </row>
    <row r="428" spans="1:13" s="3" customFormat="1">
      <c r="A428" s="127"/>
      <c r="B428" s="127"/>
      <c r="C428" s="127"/>
      <c r="D428" s="127"/>
      <c r="E428" s="128"/>
      <c r="F428" s="128"/>
      <c r="G428" s="130"/>
      <c r="H428" s="87"/>
      <c r="I428" s="87"/>
      <c r="J428" s="87"/>
      <c r="K428" s="87"/>
      <c r="L428" s="87"/>
      <c r="M428" s="87"/>
    </row>
    <row r="429" spans="1:13" s="3" customFormat="1">
      <c r="A429" s="127"/>
      <c r="B429" s="137"/>
      <c r="C429" s="135"/>
      <c r="D429" s="127"/>
      <c r="E429" s="128"/>
      <c r="F429" s="128"/>
      <c r="G429" s="130"/>
      <c r="H429" s="127"/>
      <c r="I429" s="87"/>
      <c r="J429" s="127"/>
      <c r="K429" s="87"/>
      <c r="L429" s="127"/>
      <c r="M429" s="131"/>
    </row>
    <row r="430" spans="1:13" s="3" customFormat="1">
      <c r="A430" s="127"/>
      <c r="B430" s="127"/>
      <c r="C430" s="127"/>
      <c r="D430" s="127"/>
      <c r="E430" s="128"/>
      <c r="F430" s="128"/>
      <c r="G430" s="130"/>
      <c r="H430" s="87"/>
      <c r="I430" s="87"/>
      <c r="J430" s="87"/>
      <c r="K430" s="87"/>
      <c r="L430" s="87"/>
      <c r="M430" s="87"/>
    </row>
    <row r="431" spans="1:13" s="3" customFormat="1">
      <c r="A431" s="127"/>
      <c r="B431" s="127"/>
      <c r="C431" s="127"/>
      <c r="D431" s="127"/>
      <c r="E431" s="128"/>
      <c r="F431" s="128"/>
      <c r="G431" s="130"/>
      <c r="H431" s="139"/>
      <c r="I431" s="87"/>
      <c r="J431" s="139"/>
      <c r="K431" s="87"/>
      <c r="L431" s="139"/>
      <c r="M431" s="139"/>
    </row>
    <row r="432" spans="1:13" s="3" customFormat="1">
      <c r="A432" s="127"/>
      <c r="B432" s="127"/>
      <c r="C432" s="127"/>
      <c r="D432" s="127"/>
      <c r="E432" s="128"/>
      <c r="F432" s="128"/>
      <c r="G432" s="130"/>
      <c r="H432" s="87"/>
      <c r="I432" s="87"/>
      <c r="J432" s="87"/>
      <c r="K432" s="87"/>
      <c r="L432" s="87"/>
      <c r="M432" s="87"/>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37"/>
      <c r="C435" s="127"/>
      <c r="D435" s="127"/>
      <c r="E435" s="128"/>
      <c r="F435" s="128"/>
      <c r="G435" s="130"/>
      <c r="H435" s="127"/>
      <c r="I435" s="87"/>
      <c r="J435" s="127"/>
      <c r="K435" s="87"/>
      <c r="L435" s="127"/>
      <c r="M435" s="131"/>
    </row>
    <row r="436" spans="1:13" s="3" customFormat="1">
      <c r="A436" s="127"/>
      <c r="B436" s="127"/>
      <c r="C436" s="127"/>
      <c r="D436" s="127"/>
      <c r="E436" s="128"/>
      <c r="F436" s="128"/>
      <c r="G436" s="130"/>
      <c r="H436" s="87"/>
      <c r="I436" s="87"/>
      <c r="J436" s="87"/>
      <c r="K436" s="87"/>
      <c r="L436" s="87"/>
      <c r="M436" s="87"/>
    </row>
    <row r="437" spans="1:13" s="3" customFormat="1">
      <c r="A437" s="127"/>
      <c r="B437" s="137"/>
      <c r="C437" s="127"/>
      <c r="D437" s="127"/>
      <c r="E437" s="128"/>
      <c r="F437" s="128"/>
      <c r="G437" s="130"/>
      <c r="H437" s="127"/>
      <c r="I437" s="87"/>
      <c r="J437" s="127"/>
      <c r="K437" s="87"/>
      <c r="L437" s="127"/>
      <c r="M437" s="131"/>
    </row>
    <row r="438" spans="1:13" s="3" customFormat="1">
      <c r="A438" s="127"/>
      <c r="B438" s="127"/>
      <c r="C438" s="127"/>
      <c r="D438" s="127"/>
      <c r="E438" s="128"/>
      <c r="F438" s="128"/>
      <c r="G438" s="130"/>
      <c r="H438" s="87"/>
      <c r="I438" s="87"/>
      <c r="J438" s="87"/>
      <c r="K438" s="87"/>
      <c r="L438" s="87"/>
      <c r="M438" s="87"/>
    </row>
    <row r="439" spans="1:13" s="3" customFormat="1">
      <c r="A439" s="127"/>
      <c r="B439" s="137"/>
      <c r="C439" s="127"/>
      <c r="D439" s="127"/>
      <c r="E439" s="128"/>
      <c r="F439" s="128"/>
      <c r="G439" s="130"/>
      <c r="H439" s="127"/>
      <c r="I439" s="143"/>
      <c r="J439" s="127"/>
      <c r="K439" s="87"/>
      <c r="L439" s="127"/>
      <c r="M439" s="131"/>
    </row>
    <row r="440" spans="1:13" s="3" customFormat="1">
      <c r="A440" s="127"/>
      <c r="B440" s="127"/>
      <c r="C440" s="127"/>
      <c r="D440" s="127"/>
      <c r="E440" s="128"/>
      <c r="F440" s="128"/>
      <c r="G440" s="130"/>
      <c r="H440" s="87"/>
      <c r="I440" s="87"/>
      <c r="J440" s="87"/>
      <c r="K440" s="87"/>
      <c r="L440" s="87"/>
      <c r="M440" s="87"/>
    </row>
    <row r="441" spans="1:13" s="3" customFormat="1">
      <c r="A441" s="127"/>
      <c r="B441" s="137"/>
      <c r="C441" s="127"/>
      <c r="D441" s="127"/>
      <c r="E441" s="128"/>
      <c r="F441" s="128"/>
      <c r="G441" s="130"/>
      <c r="H441" s="127"/>
      <c r="I441" s="87"/>
      <c r="J441" s="127"/>
      <c r="K441" s="87"/>
      <c r="L441" s="127"/>
      <c r="M441" s="131"/>
    </row>
    <row r="442" spans="1:13" s="3" customFormat="1">
      <c r="A442" s="127"/>
      <c r="B442" s="127"/>
      <c r="C442" s="127"/>
      <c r="D442" s="127"/>
      <c r="E442" s="128"/>
      <c r="F442" s="128"/>
      <c r="G442" s="130"/>
      <c r="H442" s="87"/>
      <c r="I442" s="87"/>
      <c r="J442" s="87"/>
      <c r="K442" s="87"/>
      <c r="L442" s="87"/>
      <c r="M442" s="87"/>
    </row>
    <row r="443" spans="1:13" s="3" customFormat="1">
      <c r="A443" s="127"/>
      <c r="B443" s="137"/>
      <c r="C443" s="127"/>
      <c r="D443" s="127"/>
      <c r="E443" s="128"/>
      <c r="F443" s="128"/>
      <c r="G443" s="130"/>
      <c r="H443" s="127"/>
      <c r="I443" s="87"/>
      <c r="J443" s="127"/>
      <c r="K443" s="87"/>
      <c r="L443" s="127"/>
      <c r="M443" s="131"/>
    </row>
    <row r="444" spans="1:13" s="3" customFormat="1">
      <c r="A444" s="127"/>
      <c r="B444" s="127"/>
      <c r="C444" s="127"/>
      <c r="D444" s="127"/>
      <c r="E444" s="128"/>
      <c r="F444" s="128"/>
      <c r="G444" s="130"/>
      <c r="H444" s="87"/>
      <c r="I444" s="87"/>
      <c r="J444" s="87"/>
      <c r="K444" s="87"/>
      <c r="L444" s="87"/>
      <c r="M444" s="87"/>
    </row>
    <row r="445" spans="1:13" s="3" customFormat="1">
      <c r="A445" s="138"/>
      <c r="B445" s="138"/>
      <c r="C445" s="138"/>
      <c r="D445" s="138"/>
      <c r="E445" s="138"/>
      <c r="F445" s="138"/>
      <c r="G445" s="138"/>
      <c r="H445" s="138"/>
      <c r="I445" s="138"/>
      <c r="J445" s="138"/>
      <c r="K445" s="138"/>
      <c r="L445" s="138"/>
      <c r="M445" s="138"/>
    </row>
    <row r="446" spans="1:13" s="3" customFormat="1">
      <c r="A446" s="127"/>
      <c r="B446" s="137"/>
      <c r="C446" s="127"/>
      <c r="D446" s="127"/>
      <c r="E446" s="128"/>
      <c r="F446" s="128"/>
      <c r="G446" s="130"/>
      <c r="H446" s="127"/>
      <c r="I446" s="87"/>
      <c r="J446" s="127"/>
      <c r="K446" s="87"/>
      <c r="L446" s="127"/>
      <c r="M446" s="131"/>
    </row>
    <row r="447" spans="1:13" s="3" customFormat="1">
      <c r="A447" s="127"/>
      <c r="B447" s="127"/>
      <c r="C447" s="127"/>
      <c r="D447" s="127"/>
      <c r="E447" s="128"/>
      <c r="F447" s="128"/>
      <c r="G447" s="130"/>
      <c r="H447" s="87"/>
      <c r="I447" s="87"/>
      <c r="J447" s="87"/>
      <c r="K447" s="87"/>
      <c r="L447" s="87"/>
      <c r="M447" s="87"/>
    </row>
    <row r="448" spans="1:13" s="3" customFormat="1">
      <c r="A448" s="127"/>
      <c r="B448" s="137"/>
      <c r="C448" s="127"/>
      <c r="D448" s="127"/>
      <c r="E448" s="128"/>
      <c r="F448" s="128"/>
      <c r="G448" s="130"/>
      <c r="H448" s="127"/>
      <c r="I448" s="87"/>
      <c r="J448" s="127"/>
      <c r="K448" s="87"/>
      <c r="L448" s="127"/>
      <c r="M448" s="131"/>
    </row>
    <row r="449" spans="1:13" s="3" customFormat="1">
      <c r="A449" s="127"/>
      <c r="B449" s="127"/>
      <c r="C449" s="127"/>
      <c r="D449" s="127"/>
      <c r="E449" s="128"/>
      <c r="F449" s="128"/>
      <c r="G449" s="130"/>
      <c r="H449" s="87"/>
      <c r="I449" s="87"/>
      <c r="J449" s="87"/>
      <c r="K449" s="87"/>
      <c r="L449" s="87"/>
      <c r="M449" s="87"/>
    </row>
    <row r="450" spans="1:13" s="3" customFormat="1">
      <c r="A450" s="127"/>
      <c r="B450" s="137"/>
      <c r="C450" s="127"/>
      <c r="D450" s="127"/>
      <c r="E450" s="128"/>
      <c r="F450" s="128"/>
      <c r="G450" s="130"/>
      <c r="H450" s="127"/>
      <c r="I450" s="87"/>
      <c r="J450" s="127"/>
      <c r="K450" s="87"/>
      <c r="L450" s="127"/>
      <c r="M450" s="131"/>
    </row>
    <row r="451" spans="1:13" s="3" customFormat="1">
      <c r="A451" s="127"/>
      <c r="B451" s="127"/>
      <c r="C451" s="127"/>
      <c r="D451" s="127"/>
      <c r="E451" s="128"/>
      <c r="F451" s="128"/>
      <c r="G451" s="130"/>
      <c r="H451" s="87"/>
      <c r="I451" s="87"/>
      <c r="J451" s="87"/>
      <c r="K451" s="87"/>
      <c r="L451" s="87"/>
      <c r="M451" s="87"/>
    </row>
    <row r="452" spans="1:13" s="3" customFormat="1">
      <c r="A452" s="127"/>
      <c r="B452" s="137"/>
      <c r="C452" s="127"/>
      <c r="D452" s="127"/>
      <c r="E452" s="128"/>
      <c r="F452" s="128"/>
      <c r="G452" s="130"/>
      <c r="H452" s="127"/>
      <c r="I452" s="87"/>
      <c r="J452" s="127"/>
      <c r="K452" s="87"/>
      <c r="L452" s="127"/>
      <c r="M452" s="131"/>
    </row>
    <row r="453" spans="1:13" s="3" customFormat="1">
      <c r="A453" s="127"/>
      <c r="B453" s="127"/>
      <c r="C453" s="127"/>
      <c r="D453" s="127"/>
      <c r="E453" s="128"/>
      <c r="F453" s="128"/>
      <c r="G453" s="130"/>
      <c r="H453" s="87"/>
      <c r="I453" s="87"/>
      <c r="J453" s="87"/>
      <c r="K453" s="87"/>
      <c r="L453" s="87"/>
      <c r="M453" s="87"/>
    </row>
    <row r="454" spans="1:13" s="3" customFormat="1">
      <c r="A454" s="127"/>
      <c r="B454" s="137"/>
      <c r="C454" s="127"/>
      <c r="D454" s="127"/>
      <c r="E454" s="128"/>
      <c r="F454" s="128"/>
      <c r="G454" s="130"/>
      <c r="H454" s="127"/>
      <c r="I454" s="87"/>
      <c r="J454" s="127"/>
      <c r="K454" s="87"/>
      <c r="L454" s="127"/>
      <c r="M454" s="131"/>
    </row>
    <row r="455" spans="1:13" s="3" customFormat="1">
      <c r="A455" s="127"/>
      <c r="B455" s="127"/>
      <c r="C455" s="127"/>
      <c r="D455" s="127"/>
      <c r="E455" s="128"/>
      <c r="F455" s="128"/>
      <c r="G455" s="130"/>
      <c r="H455" s="87"/>
      <c r="I455" s="87"/>
      <c r="J455" s="87"/>
      <c r="K455" s="87"/>
      <c r="L455" s="87"/>
      <c r="M455" s="87"/>
    </row>
    <row r="456" spans="1:13" s="3" customFormat="1">
      <c r="A456" s="127"/>
      <c r="B456" s="137"/>
      <c r="C456" s="127"/>
      <c r="D456" s="127"/>
      <c r="E456" s="128"/>
      <c r="F456" s="128"/>
      <c r="G456" s="130"/>
      <c r="H456" s="127"/>
      <c r="I456" s="87"/>
      <c r="J456" s="127"/>
      <c r="K456" s="87"/>
      <c r="L456" s="127"/>
      <c r="M456" s="131"/>
    </row>
    <row r="457" spans="1:13" s="3" customFormat="1">
      <c r="A457" s="127"/>
      <c r="B457" s="127"/>
      <c r="C457" s="127"/>
      <c r="D457" s="127"/>
      <c r="E457" s="128"/>
      <c r="F457" s="128"/>
      <c r="G457" s="130"/>
      <c r="H457" s="87"/>
      <c r="I457" s="87"/>
      <c r="J457" s="87"/>
      <c r="K457" s="87"/>
      <c r="L457" s="87"/>
      <c r="M457" s="87"/>
    </row>
    <row r="458" spans="1:13" s="3" customFormat="1">
      <c r="A458" s="127"/>
      <c r="B458" s="137"/>
      <c r="C458" s="127"/>
      <c r="D458" s="127"/>
      <c r="E458" s="128"/>
      <c r="F458" s="128"/>
      <c r="G458" s="130"/>
      <c r="H458" s="131"/>
      <c r="I458" s="130"/>
      <c r="J458" s="127"/>
      <c r="K458" s="87"/>
      <c r="L458" s="87"/>
      <c r="M458" s="134"/>
    </row>
    <row r="459" spans="1:13" s="3" customFormat="1">
      <c r="A459" s="127"/>
      <c r="B459" s="127"/>
      <c r="C459" s="127"/>
      <c r="D459" s="127"/>
      <c r="E459" s="128"/>
      <c r="F459" s="128"/>
      <c r="G459" s="130"/>
      <c r="H459" s="87"/>
      <c r="I459" s="87"/>
      <c r="J459" s="87"/>
      <c r="K459" s="87"/>
      <c r="L459" s="87"/>
      <c r="M459" s="87"/>
    </row>
    <row r="460" spans="1:13" s="3" customFormat="1">
      <c r="A460" s="127"/>
      <c r="B460" s="137"/>
      <c r="C460" s="135"/>
      <c r="D460" s="127"/>
      <c r="E460" s="128"/>
      <c r="F460" s="128"/>
      <c r="G460" s="130"/>
      <c r="H460" s="127"/>
      <c r="I460" s="87"/>
      <c r="J460" s="127"/>
      <c r="K460" s="87"/>
      <c r="L460" s="127"/>
      <c r="M460" s="131"/>
    </row>
    <row r="461" spans="1:13" s="3" customFormat="1">
      <c r="A461" s="127"/>
      <c r="B461" s="127"/>
      <c r="C461" s="127"/>
      <c r="D461" s="127"/>
      <c r="E461" s="128"/>
      <c r="F461" s="128"/>
      <c r="G461" s="130"/>
      <c r="H461" s="87"/>
      <c r="I461" s="87"/>
      <c r="J461" s="87"/>
      <c r="K461" s="87"/>
      <c r="L461" s="87"/>
      <c r="M461" s="87"/>
    </row>
    <row r="462" spans="1:13" s="3" customFormat="1">
      <c r="A462" s="138"/>
      <c r="B462" s="138"/>
      <c r="C462" s="138"/>
      <c r="D462" s="138"/>
      <c r="E462" s="138"/>
      <c r="F462" s="138"/>
      <c r="G462" s="138"/>
      <c r="H462" s="138"/>
      <c r="I462" s="138"/>
      <c r="J462" s="138"/>
      <c r="K462" s="138"/>
      <c r="L462" s="138"/>
      <c r="M462" s="138"/>
    </row>
    <row r="463" spans="1:13" s="3" customFormat="1">
      <c r="A463" s="127"/>
      <c r="B463" s="137"/>
      <c r="C463" s="135"/>
      <c r="D463" s="127"/>
      <c r="E463" s="128"/>
      <c r="F463" s="128"/>
      <c r="G463" s="130"/>
      <c r="H463" s="127"/>
      <c r="I463" s="87"/>
      <c r="J463" s="127"/>
      <c r="K463" s="87"/>
      <c r="L463" s="127"/>
      <c r="M463" s="131"/>
    </row>
    <row r="464" spans="1:13" s="3" customFormat="1">
      <c r="A464" s="127"/>
      <c r="B464" s="127"/>
      <c r="C464" s="127"/>
      <c r="D464" s="127"/>
      <c r="E464" s="128"/>
      <c r="F464" s="128"/>
      <c r="G464" s="130"/>
      <c r="H464" s="87"/>
      <c r="I464" s="87"/>
      <c r="J464" s="87"/>
      <c r="K464" s="87"/>
      <c r="L464" s="87"/>
      <c r="M464" s="87"/>
    </row>
    <row r="465" spans="1:13" s="3" customFormat="1">
      <c r="A465" s="127"/>
      <c r="B465" s="137"/>
      <c r="C465" s="135"/>
      <c r="D465" s="127"/>
      <c r="E465" s="128"/>
      <c r="F465" s="128"/>
      <c r="G465" s="130"/>
      <c r="H465" s="127"/>
      <c r="I465" s="87"/>
      <c r="J465" s="127"/>
      <c r="K465" s="87"/>
      <c r="L465" s="127"/>
      <c r="M465" s="131"/>
    </row>
    <row r="466" spans="1:13" s="3" customFormat="1">
      <c r="A466" s="127"/>
      <c r="B466" s="127"/>
      <c r="C466" s="127"/>
      <c r="D466" s="127"/>
      <c r="E466" s="128"/>
      <c r="F466" s="128"/>
      <c r="G466" s="130"/>
      <c r="H466" s="87"/>
      <c r="I466" s="87"/>
      <c r="J466" s="87"/>
      <c r="K466" s="87"/>
      <c r="L466" s="87"/>
      <c r="M466" s="87"/>
    </row>
    <row r="467" spans="1:13" s="3" customFormat="1">
      <c r="A467" s="127"/>
      <c r="B467" s="127"/>
      <c r="C467" s="135"/>
      <c r="D467" s="127"/>
      <c r="E467" s="128"/>
      <c r="F467" s="128"/>
      <c r="G467" s="130"/>
      <c r="H467" s="127"/>
      <c r="I467" s="87"/>
      <c r="J467" s="127"/>
      <c r="K467" s="87"/>
      <c r="L467" s="127"/>
      <c r="M467" s="131"/>
    </row>
    <row r="468" spans="1:13" s="3" customFormat="1">
      <c r="A468" s="127"/>
      <c r="B468" s="127"/>
      <c r="C468" s="127"/>
      <c r="D468" s="127"/>
      <c r="E468" s="128"/>
      <c r="F468" s="128"/>
      <c r="G468" s="130"/>
      <c r="H468" s="87"/>
      <c r="I468" s="87"/>
      <c r="J468" s="87"/>
      <c r="K468" s="87"/>
      <c r="L468" s="87"/>
      <c r="M468" s="87"/>
    </row>
    <row r="469" spans="1:13" s="3" customFormat="1">
      <c r="A469" s="127"/>
      <c r="B469" s="137"/>
      <c r="C469" s="135"/>
      <c r="D469" s="127"/>
      <c r="E469" s="128"/>
      <c r="F469" s="128"/>
      <c r="G469" s="130"/>
      <c r="H469" s="127"/>
      <c r="I469" s="87"/>
      <c r="J469" s="127"/>
      <c r="K469" s="87"/>
      <c r="L469" s="127"/>
      <c r="M469" s="131"/>
    </row>
    <row r="470" spans="1:13" s="3" customFormat="1">
      <c r="A470" s="127"/>
      <c r="B470" s="127"/>
      <c r="C470" s="127"/>
      <c r="D470" s="127"/>
      <c r="E470" s="128"/>
      <c r="F470" s="128"/>
      <c r="G470" s="130"/>
      <c r="H470" s="87"/>
      <c r="I470" s="87"/>
      <c r="J470" s="87"/>
      <c r="K470" s="87"/>
      <c r="L470" s="87"/>
      <c r="M470" s="87"/>
    </row>
    <row r="471" spans="1:13" s="3" customFormat="1">
      <c r="A471" s="127"/>
      <c r="B471" s="127"/>
      <c r="C471" s="135"/>
      <c r="D471" s="127"/>
      <c r="E471" s="128"/>
      <c r="F471" s="128"/>
      <c r="G471" s="130"/>
      <c r="H471" s="127"/>
      <c r="I471" s="87"/>
      <c r="J471" s="127"/>
      <c r="K471" s="87"/>
      <c r="L471" s="127"/>
      <c r="M471" s="131"/>
    </row>
    <row r="472" spans="1:13" s="3" customFormat="1">
      <c r="A472" s="127"/>
      <c r="B472" s="127"/>
      <c r="C472" s="127"/>
      <c r="D472" s="127"/>
      <c r="E472" s="128"/>
      <c r="F472" s="128"/>
      <c r="G472" s="130"/>
      <c r="H472" s="87"/>
      <c r="I472" s="87"/>
      <c r="J472" s="87"/>
      <c r="K472" s="87"/>
      <c r="L472" s="87"/>
      <c r="M472" s="87"/>
    </row>
    <row r="473" spans="1:13" s="3" customFormat="1">
      <c r="A473" s="127"/>
      <c r="B473" s="127"/>
      <c r="C473" s="135"/>
      <c r="D473" s="127"/>
      <c r="E473" s="128"/>
      <c r="F473" s="128"/>
      <c r="G473" s="130"/>
      <c r="H473" s="127"/>
      <c r="I473" s="87"/>
      <c r="J473" s="127"/>
      <c r="K473" s="87"/>
      <c r="L473" s="127"/>
      <c r="M473" s="131"/>
    </row>
    <row r="474" spans="1:13" s="3" customFormat="1">
      <c r="A474" s="127"/>
      <c r="B474" s="127"/>
      <c r="C474" s="127"/>
      <c r="D474" s="127"/>
      <c r="E474" s="128"/>
      <c r="F474" s="128"/>
      <c r="G474" s="130"/>
      <c r="H474" s="87"/>
      <c r="I474" s="87"/>
      <c r="J474" s="87"/>
      <c r="K474" s="87"/>
      <c r="L474" s="87"/>
      <c r="M474" s="87"/>
    </row>
    <row r="475" spans="1:13" s="3" customFormat="1">
      <c r="A475" s="127"/>
      <c r="B475" s="127"/>
      <c r="C475" s="135"/>
      <c r="D475" s="127"/>
      <c r="E475" s="128"/>
      <c r="F475" s="128"/>
      <c r="G475" s="130"/>
      <c r="H475" s="127"/>
      <c r="I475" s="87"/>
      <c r="J475" s="127"/>
      <c r="K475" s="87"/>
      <c r="L475" s="127"/>
      <c r="M475" s="131"/>
    </row>
    <row r="476" spans="1:13" s="3" customFormat="1">
      <c r="A476" s="127"/>
      <c r="B476" s="127"/>
      <c r="C476" s="127"/>
      <c r="D476" s="127"/>
      <c r="E476" s="128"/>
      <c r="F476" s="128"/>
      <c r="G476" s="130"/>
      <c r="H476" s="87"/>
      <c r="I476" s="87"/>
      <c r="J476" s="87"/>
      <c r="K476" s="87"/>
      <c r="L476" s="87"/>
      <c r="M476" s="87"/>
    </row>
    <row r="477" spans="1:13" s="3" customFormat="1">
      <c r="A477" s="127"/>
      <c r="B477" s="127"/>
      <c r="C477" s="135"/>
      <c r="D477" s="127"/>
      <c r="E477" s="128"/>
      <c r="F477" s="128"/>
      <c r="G477" s="130"/>
      <c r="H477" s="127"/>
      <c r="I477" s="87"/>
      <c r="J477" s="127"/>
      <c r="K477" s="87"/>
      <c r="L477" s="127"/>
      <c r="M477" s="131"/>
    </row>
    <row r="478" spans="1:13" s="3" customFormat="1">
      <c r="A478" s="127"/>
      <c r="B478" s="127"/>
      <c r="C478" s="127"/>
      <c r="D478" s="127"/>
      <c r="E478" s="128"/>
      <c r="F478" s="128"/>
      <c r="G478" s="130"/>
      <c r="H478" s="87"/>
      <c r="I478" s="87"/>
      <c r="J478" s="87"/>
      <c r="K478" s="87"/>
      <c r="L478" s="87"/>
      <c r="M478" s="87"/>
    </row>
    <row r="479" spans="1:13" s="3" customFormat="1">
      <c r="A479" s="127"/>
      <c r="B479" s="127"/>
      <c r="C479" s="135"/>
      <c r="D479" s="127"/>
      <c r="E479" s="127"/>
      <c r="F479" s="127"/>
      <c r="G479" s="130"/>
      <c r="H479" s="127"/>
      <c r="I479" s="87"/>
      <c r="J479" s="87"/>
      <c r="K479" s="87"/>
      <c r="L479" s="87"/>
      <c r="M479" s="87"/>
    </row>
    <row r="480" spans="1:13" s="3" customFormat="1">
      <c r="A480" s="127"/>
      <c r="B480" s="127"/>
      <c r="C480" s="127"/>
      <c r="D480" s="127"/>
      <c r="E480" s="128"/>
      <c r="F480" s="128"/>
      <c r="G480" s="130"/>
      <c r="H480" s="127"/>
      <c r="I480" s="87"/>
      <c r="J480" s="87"/>
      <c r="K480" s="87"/>
      <c r="L480" s="87"/>
      <c r="M480" s="131"/>
    </row>
    <row r="481" spans="1:13">
      <c r="A481" s="127"/>
      <c r="B481" s="127"/>
      <c r="C481" s="127"/>
      <c r="D481" s="127"/>
      <c r="E481" s="128"/>
      <c r="F481" s="128"/>
      <c r="G481" s="130"/>
      <c r="H481" s="131"/>
      <c r="I481" s="130"/>
      <c r="J481" s="127"/>
      <c r="K481" s="130"/>
      <c r="L481" s="127"/>
      <c r="M481" s="130"/>
    </row>
    <row r="482" spans="1:13">
      <c r="A482" s="127"/>
      <c r="B482" s="127"/>
      <c r="C482" s="127"/>
      <c r="D482" s="127"/>
      <c r="E482" s="130"/>
      <c r="F482" s="128"/>
      <c r="G482" s="130"/>
      <c r="H482" s="131"/>
      <c r="I482" s="129"/>
      <c r="J482" s="127"/>
      <c r="K482" s="87"/>
      <c r="L482" s="87"/>
      <c r="M482" s="131"/>
    </row>
    <row r="483" spans="1:13">
      <c r="A483" s="127"/>
      <c r="B483" s="127"/>
      <c r="C483" s="127"/>
      <c r="D483" s="127"/>
      <c r="E483" s="128"/>
      <c r="F483" s="128"/>
      <c r="G483" s="130"/>
      <c r="H483" s="3"/>
      <c r="I483" s="129"/>
      <c r="J483" s="127"/>
      <c r="K483" s="87"/>
      <c r="L483" s="87"/>
      <c r="M483" s="131"/>
    </row>
    <row r="484" spans="1:13">
      <c r="A484" s="127"/>
      <c r="B484" s="127"/>
      <c r="C484" s="127"/>
      <c r="D484" s="127"/>
      <c r="E484" s="128"/>
      <c r="F484" s="128"/>
      <c r="G484" s="130"/>
      <c r="H484" s="131"/>
      <c r="I484" s="129"/>
      <c r="J484" s="127"/>
      <c r="K484" s="87"/>
      <c r="L484" s="87"/>
      <c r="M484" s="131"/>
    </row>
    <row r="485" spans="1:13">
      <c r="A485" s="127"/>
      <c r="B485" s="127"/>
      <c r="C485" s="127"/>
      <c r="D485" s="127"/>
      <c r="E485" s="128"/>
      <c r="F485" s="128"/>
      <c r="G485" s="130"/>
      <c r="H485" s="87"/>
      <c r="I485" s="87"/>
      <c r="J485" s="87"/>
      <c r="K485" s="87"/>
      <c r="L485" s="87"/>
      <c r="M485" s="87"/>
    </row>
    <row r="486" spans="1:13">
      <c r="A486" s="127"/>
      <c r="B486" s="127"/>
      <c r="C486" s="135"/>
      <c r="D486" s="127"/>
      <c r="E486" s="127"/>
      <c r="F486" s="127"/>
      <c r="G486" s="130"/>
      <c r="H486" s="127"/>
      <c r="I486" s="87"/>
      <c r="J486" s="87"/>
      <c r="K486" s="87"/>
      <c r="L486" s="87"/>
      <c r="M486" s="87"/>
    </row>
    <row r="487" spans="1:13">
      <c r="A487" s="127"/>
      <c r="B487" s="127"/>
      <c r="C487" s="127"/>
      <c r="D487" s="127"/>
      <c r="E487" s="128"/>
      <c r="F487" s="128"/>
      <c r="G487" s="130"/>
      <c r="H487" s="127"/>
      <c r="I487" s="87"/>
      <c r="J487" s="87"/>
      <c r="K487" s="87"/>
      <c r="L487" s="87"/>
      <c r="M487" s="131"/>
    </row>
    <row r="488" spans="1:13">
      <c r="A488" s="127"/>
      <c r="B488" s="127"/>
      <c r="C488" s="127"/>
      <c r="D488" s="127"/>
      <c r="E488" s="133"/>
      <c r="F488" s="128"/>
      <c r="G488" s="130"/>
      <c r="H488" s="131"/>
      <c r="I488" s="130"/>
      <c r="J488" s="127"/>
      <c r="K488" s="130"/>
      <c r="L488" s="127"/>
      <c r="M488" s="130"/>
    </row>
    <row r="489" spans="1:13">
      <c r="A489" s="127"/>
      <c r="B489" s="127"/>
      <c r="C489" s="127"/>
      <c r="D489" s="127"/>
      <c r="E489" s="130"/>
      <c r="F489" s="128"/>
      <c r="G489" s="130"/>
      <c r="H489" s="131"/>
      <c r="I489" s="129"/>
      <c r="J489" s="127"/>
      <c r="K489" s="87"/>
      <c r="L489" s="87"/>
      <c r="M489" s="131"/>
    </row>
    <row r="490" spans="1:13">
      <c r="A490" s="127"/>
      <c r="B490" s="127"/>
      <c r="C490" s="127"/>
      <c r="D490" s="127"/>
      <c r="E490" s="133"/>
      <c r="F490" s="128"/>
      <c r="G490" s="130"/>
      <c r="H490" s="131"/>
      <c r="I490" s="129"/>
      <c r="J490" s="127"/>
      <c r="K490" s="87"/>
      <c r="L490" s="87"/>
      <c r="M490" s="131"/>
    </row>
    <row r="491" spans="1:13">
      <c r="A491" s="127"/>
      <c r="B491" s="127"/>
      <c r="C491" s="127"/>
      <c r="D491" s="127"/>
      <c r="E491" s="128"/>
      <c r="F491" s="128"/>
      <c r="G491" s="130"/>
      <c r="H491" s="87"/>
      <c r="I491" s="87"/>
      <c r="J491" s="87"/>
      <c r="K491" s="87"/>
      <c r="L491" s="87"/>
      <c r="M491" s="87"/>
    </row>
    <row r="492" spans="1:13">
      <c r="A492" s="138"/>
      <c r="B492" s="138"/>
      <c r="C492" s="138"/>
      <c r="D492" s="138"/>
      <c r="E492" s="138"/>
      <c r="F492" s="138"/>
      <c r="G492" s="138"/>
      <c r="H492" s="138"/>
      <c r="I492" s="138"/>
      <c r="J492" s="138"/>
      <c r="K492" s="138"/>
      <c r="L492" s="138"/>
      <c r="M492" s="138"/>
    </row>
    <row r="493" spans="1:13">
      <c r="A493" s="127"/>
      <c r="B493" s="127"/>
      <c r="C493" s="135"/>
      <c r="D493" s="127"/>
      <c r="E493" s="127"/>
      <c r="F493" s="127"/>
      <c r="G493" s="130"/>
      <c r="H493" s="127"/>
      <c r="I493" s="87"/>
      <c r="J493" s="87"/>
      <c r="K493" s="87"/>
      <c r="L493" s="87"/>
      <c r="M493" s="87"/>
    </row>
    <row r="494" spans="1:13">
      <c r="A494" s="127"/>
      <c r="B494" s="127"/>
      <c r="C494" s="127"/>
      <c r="D494" s="127"/>
      <c r="E494" s="128"/>
      <c r="F494" s="128"/>
      <c r="G494" s="130"/>
      <c r="H494" s="127"/>
      <c r="I494" s="87"/>
      <c r="J494" s="87"/>
      <c r="K494" s="87"/>
      <c r="L494" s="87"/>
      <c r="M494" s="131"/>
    </row>
    <row r="495" spans="1:13">
      <c r="A495" s="127"/>
      <c r="B495" s="127"/>
      <c r="C495" s="127"/>
      <c r="D495" s="127"/>
      <c r="E495" s="133"/>
      <c r="F495" s="128"/>
      <c r="G495" s="130"/>
      <c r="H495" s="131"/>
      <c r="I495" s="130"/>
      <c r="J495" s="127"/>
      <c r="K495" s="130"/>
      <c r="L495" s="127"/>
      <c r="M495" s="130"/>
    </row>
    <row r="496" spans="1:13">
      <c r="A496" s="127"/>
      <c r="B496" s="127"/>
      <c r="C496" s="127"/>
      <c r="D496" s="127"/>
      <c r="E496" s="130"/>
      <c r="F496" s="128"/>
      <c r="G496" s="130"/>
      <c r="H496" s="131"/>
      <c r="I496" s="129"/>
      <c r="J496" s="127"/>
      <c r="K496" s="87"/>
      <c r="L496" s="87"/>
      <c r="M496" s="131"/>
    </row>
    <row r="497" spans="1:13">
      <c r="A497" s="127"/>
      <c r="B497" s="127"/>
      <c r="C497" s="127"/>
      <c r="D497" s="127"/>
      <c r="E497" s="133"/>
      <c r="F497" s="128"/>
      <c r="G497" s="130"/>
      <c r="H497" s="131"/>
      <c r="I497" s="129"/>
      <c r="J497" s="127"/>
      <c r="K497" s="87"/>
      <c r="L497" s="87"/>
      <c r="M497" s="131"/>
    </row>
    <row r="498" spans="1:13">
      <c r="A498" s="127"/>
      <c r="B498" s="127"/>
      <c r="C498" s="127"/>
      <c r="D498" s="127"/>
      <c r="E498" s="128"/>
      <c r="F498" s="128"/>
      <c r="G498" s="130"/>
      <c r="H498" s="87"/>
      <c r="I498" s="87"/>
      <c r="J498" s="87"/>
      <c r="K498" s="87"/>
      <c r="L498" s="87"/>
      <c r="M498" s="87"/>
    </row>
    <row r="499" spans="1:13">
      <c r="A499" s="127"/>
      <c r="B499" s="127"/>
      <c r="C499" s="135"/>
      <c r="D499" s="127"/>
      <c r="E499" s="127"/>
      <c r="F499" s="127"/>
      <c r="G499" s="130"/>
      <c r="H499" s="127"/>
      <c r="I499" s="87"/>
      <c r="J499" s="87"/>
      <c r="K499" s="87"/>
      <c r="L499" s="87"/>
      <c r="M499" s="87"/>
    </row>
    <row r="500" spans="1:13">
      <c r="A500" s="127"/>
      <c r="B500" s="127"/>
      <c r="C500" s="127"/>
      <c r="D500" s="127"/>
      <c r="E500" s="128"/>
      <c r="F500" s="128"/>
      <c r="G500" s="130"/>
      <c r="H500" s="127"/>
      <c r="I500" s="87"/>
      <c r="J500" s="87"/>
      <c r="K500" s="87"/>
      <c r="L500" s="87"/>
      <c r="M500" s="131"/>
    </row>
    <row r="501" spans="1:13">
      <c r="A501" s="127"/>
      <c r="B501" s="127"/>
      <c r="C501" s="127"/>
      <c r="D501" s="127"/>
      <c r="E501" s="133"/>
      <c r="F501" s="128"/>
      <c r="G501" s="130"/>
      <c r="H501" s="131"/>
      <c r="I501" s="130"/>
      <c r="J501" s="127"/>
      <c r="K501" s="130"/>
      <c r="L501" s="127"/>
      <c r="M501" s="130"/>
    </row>
    <row r="502" spans="1:13">
      <c r="A502" s="127"/>
      <c r="B502" s="127"/>
      <c r="C502" s="127"/>
      <c r="D502" s="127"/>
      <c r="E502" s="130"/>
      <c r="F502" s="128"/>
      <c r="G502" s="130"/>
      <c r="H502" s="131"/>
      <c r="I502" s="129"/>
      <c r="J502" s="127"/>
      <c r="K502" s="87"/>
      <c r="L502" s="87"/>
      <c r="M502" s="131"/>
    </row>
    <row r="503" spans="1:13">
      <c r="A503" s="127"/>
      <c r="B503" s="127"/>
      <c r="C503" s="127"/>
      <c r="D503" s="127"/>
      <c r="E503" s="133"/>
      <c r="F503" s="128"/>
      <c r="G503" s="130"/>
      <c r="H503" s="131"/>
      <c r="I503" s="129"/>
      <c r="J503" s="127"/>
      <c r="K503" s="87"/>
      <c r="L503" s="87"/>
      <c r="M503" s="131"/>
    </row>
    <row r="504" spans="1:13">
      <c r="A504" s="127"/>
      <c r="B504" s="127"/>
      <c r="C504" s="127"/>
      <c r="D504" s="127"/>
      <c r="E504" s="128"/>
      <c r="F504" s="128"/>
      <c r="G504" s="130"/>
      <c r="H504" s="87"/>
      <c r="I504" s="87"/>
      <c r="J504" s="87"/>
      <c r="K504" s="87"/>
      <c r="L504" s="87"/>
      <c r="M504" s="87"/>
    </row>
    <row r="505" spans="1:13">
      <c r="A505" s="127"/>
      <c r="B505" s="127"/>
      <c r="C505" s="135"/>
      <c r="D505" s="127"/>
      <c r="E505" s="127"/>
      <c r="F505" s="127"/>
      <c r="G505" s="130"/>
      <c r="H505" s="127"/>
      <c r="I505" s="87"/>
      <c r="J505" s="87"/>
      <c r="K505" s="87"/>
      <c r="L505" s="87"/>
      <c r="M505" s="87"/>
    </row>
    <row r="506" spans="1:13">
      <c r="A506" s="127"/>
      <c r="B506" s="127"/>
      <c r="C506" s="127"/>
      <c r="D506" s="127"/>
      <c r="E506" s="128"/>
      <c r="F506" s="128"/>
      <c r="G506" s="130"/>
      <c r="H506" s="127"/>
      <c r="I506" s="87"/>
      <c r="J506" s="87"/>
      <c r="K506" s="87"/>
      <c r="L506" s="87"/>
      <c r="M506" s="131"/>
    </row>
    <row r="507" spans="1:13">
      <c r="A507" s="127"/>
      <c r="B507" s="127"/>
      <c r="C507" s="127"/>
      <c r="D507" s="127"/>
      <c r="E507" s="133"/>
      <c r="F507" s="128"/>
      <c r="G507" s="130"/>
      <c r="H507" s="131"/>
      <c r="I507" s="130"/>
      <c r="J507" s="127"/>
      <c r="K507" s="130"/>
      <c r="L507" s="127"/>
      <c r="M507" s="130"/>
    </row>
    <row r="508" spans="1:13">
      <c r="A508" s="127"/>
      <c r="B508" s="127"/>
      <c r="C508" s="127"/>
      <c r="D508" s="127"/>
      <c r="E508" s="130"/>
      <c r="F508" s="128"/>
      <c r="G508" s="130"/>
      <c r="H508" s="131"/>
      <c r="I508" s="129"/>
      <c r="J508" s="127"/>
      <c r="K508" s="87"/>
      <c r="L508" s="87"/>
      <c r="M508" s="131"/>
    </row>
    <row r="509" spans="1:13">
      <c r="A509" s="127"/>
      <c r="B509" s="127"/>
      <c r="C509" s="127"/>
      <c r="D509" s="127"/>
      <c r="E509" s="133"/>
      <c r="F509" s="128"/>
      <c r="G509" s="130"/>
      <c r="H509" s="131"/>
      <c r="I509" s="129"/>
      <c r="J509" s="127"/>
      <c r="K509" s="87"/>
      <c r="L509" s="87"/>
      <c r="M509" s="131"/>
    </row>
    <row r="510" spans="1:13">
      <c r="A510" s="127"/>
      <c r="B510" s="127"/>
      <c r="C510" s="127"/>
      <c r="D510" s="127"/>
      <c r="E510" s="128"/>
      <c r="F510" s="128"/>
      <c r="G510" s="130"/>
      <c r="H510" s="87"/>
      <c r="I510" s="87"/>
      <c r="J510" s="87"/>
      <c r="K510" s="87"/>
      <c r="L510" s="87"/>
      <c r="M510" s="87"/>
    </row>
    <row r="511" spans="1:13">
      <c r="A511" s="127"/>
      <c r="B511" s="127"/>
      <c r="C511" s="135"/>
      <c r="D511" s="127"/>
      <c r="E511" s="127"/>
      <c r="F511" s="127"/>
      <c r="G511" s="130"/>
      <c r="H511" s="127"/>
      <c r="I511" s="87"/>
      <c r="J511" s="87"/>
      <c r="K511" s="87"/>
      <c r="L511" s="87"/>
      <c r="M511" s="87"/>
    </row>
    <row r="512" spans="1:13">
      <c r="A512" s="127"/>
      <c r="B512" s="127"/>
      <c r="C512" s="127"/>
      <c r="D512" s="127"/>
      <c r="E512" s="128"/>
      <c r="F512" s="128"/>
      <c r="G512" s="130"/>
      <c r="H512" s="127"/>
      <c r="I512" s="87"/>
      <c r="J512" s="87"/>
      <c r="K512" s="87"/>
      <c r="L512" s="87"/>
      <c r="M512" s="131"/>
    </row>
    <row r="513" spans="1:13">
      <c r="A513" s="127"/>
      <c r="B513" s="127"/>
      <c r="C513" s="127"/>
      <c r="D513" s="127"/>
      <c r="E513" s="133"/>
      <c r="F513" s="128"/>
      <c r="G513" s="130"/>
      <c r="H513" s="131"/>
      <c r="I513" s="130"/>
      <c r="J513" s="127"/>
      <c r="K513" s="130"/>
      <c r="L513" s="127"/>
      <c r="M513" s="130"/>
    </row>
    <row r="514" spans="1:13">
      <c r="A514" s="127"/>
      <c r="B514" s="127"/>
      <c r="C514" s="127"/>
      <c r="D514" s="127"/>
      <c r="E514" s="130"/>
      <c r="F514" s="128"/>
      <c r="G514" s="130"/>
      <c r="H514" s="131"/>
      <c r="I514" s="129"/>
      <c r="J514" s="127"/>
      <c r="K514" s="87"/>
      <c r="L514" s="87"/>
      <c r="M514" s="131"/>
    </row>
    <row r="515" spans="1:13">
      <c r="A515" s="127"/>
      <c r="B515" s="127"/>
      <c r="C515" s="127"/>
      <c r="D515" s="127"/>
      <c r="E515" s="133"/>
      <c r="F515" s="128"/>
      <c r="G515" s="130"/>
      <c r="H515" s="131"/>
      <c r="I515" s="129"/>
      <c r="J515" s="127"/>
      <c r="K515" s="87"/>
      <c r="L515" s="87"/>
      <c r="M515" s="131"/>
    </row>
    <row r="516" spans="1:13">
      <c r="A516" s="127"/>
      <c r="B516" s="127"/>
      <c r="C516" s="127"/>
      <c r="D516" s="127"/>
      <c r="E516" s="128"/>
      <c r="F516" s="128"/>
      <c r="G516" s="130"/>
      <c r="H516" s="87"/>
      <c r="I516" s="87"/>
      <c r="J516" s="87"/>
      <c r="K516" s="87"/>
      <c r="L516" s="87"/>
      <c r="M516" s="87"/>
    </row>
    <row r="517" spans="1:13">
      <c r="A517" s="127"/>
      <c r="B517" s="127"/>
      <c r="C517" s="135"/>
      <c r="D517" s="127"/>
      <c r="E517" s="127"/>
      <c r="F517" s="127"/>
      <c r="G517" s="130"/>
      <c r="H517" s="127"/>
      <c r="I517" s="87"/>
      <c r="J517" s="87"/>
      <c r="K517" s="87"/>
      <c r="L517" s="87"/>
      <c r="M517" s="87"/>
    </row>
    <row r="518" spans="1:13">
      <c r="A518" s="127"/>
      <c r="B518" s="127"/>
      <c r="C518" s="127"/>
      <c r="D518" s="127"/>
      <c r="E518" s="128"/>
      <c r="F518" s="128"/>
      <c r="G518" s="130"/>
      <c r="H518" s="127"/>
      <c r="I518" s="87"/>
      <c r="J518" s="87"/>
      <c r="K518" s="87"/>
      <c r="L518" s="87"/>
      <c r="M518" s="131"/>
    </row>
    <row r="519" spans="1:13">
      <c r="A519" s="127"/>
      <c r="B519" s="127"/>
      <c r="C519" s="127"/>
      <c r="D519" s="127"/>
      <c r="E519" s="133"/>
      <c r="F519" s="128"/>
      <c r="G519" s="130"/>
      <c r="H519" s="131"/>
      <c r="I519" s="130"/>
      <c r="J519" s="127"/>
      <c r="K519" s="130"/>
      <c r="L519" s="127"/>
      <c r="M519" s="130"/>
    </row>
    <row r="520" spans="1:13">
      <c r="A520" s="127"/>
      <c r="B520" s="127"/>
      <c r="C520" s="127"/>
      <c r="D520" s="127"/>
      <c r="E520" s="130"/>
      <c r="F520" s="128"/>
      <c r="G520" s="130"/>
      <c r="H520" s="131"/>
      <c r="I520" s="129"/>
      <c r="J520" s="127"/>
      <c r="K520" s="87"/>
      <c r="L520" s="87"/>
      <c r="M520" s="131"/>
    </row>
    <row r="521" spans="1:13">
      <c r="A521" s="127"/>
      <c r="B521" s="127"/>
      <c r="C521" s="127"/>
      <c r="D521" s="127"/>
      <c r="E521" s="133"/>
      <c r="F521" s="128"/>
      <c r="G521" s="130"/>
      <c r="H521" s="131"/>
      <c r="I521" s="129"/>
      <c r="J521" s="127"/>
      <c r="K521" s="87"/>
      <c r="L521" s="87"/>
      <c r="M521" s="131"/>
    </row>
    <row r="522" spans="1:13">
      <c r="A522" s="127"/>
      <c r="B522" s="127"/>
      <c r="C522" s="127"/>
      <c r="D522" s="127"/>
      <c r="E522" s="128"/>
      <c r="F522" s="128"/>
      <c r="G522" s="130"/>
      <c r="H522" s="87"/>
      <c r="I522" s="87"/>
      <c r="J522" s="87"/>
      <c r="K522" s="87"/>
      <c r="L522" s="87"/>
      <c r="M522" s="87"/>
    </row>
    <row r="523" spans="1:13">
      <c r="A523" s="127"/>
      <c r="B523" s="127"/>
      <c r="C523" s="127"/>
      <c r="D523" s="127"/>
      <c r="E523" s="127"/>
      <c r="F523" s="127"/>
      <c r="G523" s="130"/>
      <c r="H523" s="127"/>
      <c r="I523" s="87"/>
      <c r="J523" s="87"/>
      <c r="K523" s="87"/>
      <c r="L523" s="87"/>
      <c r="M523" s="87"/>
    </row>
    <row r="524" spans="1:13">
      <c r="A524" s="127"/>
      <c r="B524" s="127"/>
      <c r="C524" s="127"/>
      <c r="D524" s="127"/>
      <c r="E524" s="128"/>
      <c r="F524" s="128"/>
      <c r="G524" s="130"/>
      <c r="H524" s="127"/>
      <c r="I524" s="87"/>
      <c r="J524" s="87"/>
      <c r="K524" s="87"/>
      <c r="L524" s="87"/>
      <c r="M524" s="131"/>
    </row>
    <row r="525" spans="1:13">
      <c r="A525" s="127"/>
      <c r="B525" s="127"/>
      <c r="C525" s="127"/>
      <c r="D525" s="127"/>
      <c r="E525" s="133"/>
      <c r="F525" s="128"/>
      <c r="G525" s="130"/>
      <c r="H525" s="131"/>
      <c r="I525" s="130"/>
      <c r="J525" s="127"/>
      <c r="K525" s="130"/>
      <c r="L525" s="127"/>
      <c r="M525" s="130"/>
    </row>
    <row r="526" spans="1:13">
      <c r="A526" s="138"/>
      <c r="B526" s="138"/>
      <c r="C526" s="138"/>
      <c r="D526" s="138"/>
      <c r="E526" s="138"/>
      <c r="F526" s="138"/>
      <c r="G526" s="138"/>
      <c r="H526" s="138"/>
      <c r="I526" s="138"/>
      <c r="J526" s="138"/>
      <c r="K526" s="138"/>
      <c r="L526" s="138"/>
      <c r="M526" s="138"/>
    </row>
    <row r="527" spans="1:13">
      <c r="A527" s="127"/>
      <c r="B527" s="127"/>
      <c r="C527" s="127"/>
      <c r="D527" s="127"/>
      <c r="E527" s="130"/>
      <c r="F527" s="128"/>
      <c r="G527" s="130"/>
      <c r="H527" s="131"/>
      <c r="I527" s="129"/>
      <c r="J527" s="127"/>
      <c r="K527" s="87"/>
      <c r="L527" s="87"/>
      <c r="M527" s="131"/>
    </row>
    <row r="528" spans="1:13">
      <c r="A528" s="127"/>
      <c r="B528" s="127"/>
      <c r="C528" s="127"/>
      <c r="D528" s="127"/>
      <c r="E528" s="128"/>
      <c r="F528" s="128"/>
      <c r="G528" s="130"/>
      <c r="H528" s="131"/>
      <c r="I528" s="129"/>
      <c r="J528" s="127"/>
      <c r="K528" s="87"/>
      <c r="L528" s="87"/>
      <c r="M528" s="131"/>
    </row>
    <row r="529" spans="1:13">
      <c r="A529" s="127"/>
      <c r="B529" s="127"/>
      <c r="C529" s="127"/>
      <c r="D529" s="127"/>
      <c r="E529" s="133"/>
      <c r="F529" s="128"/>
      <c r="G529" s="130"/>
      <c r="H529" s="131"/>
      <c r="I529" s="129"/>
      <c r="J529" s="127"/>
      <c r="K529" s="87"/>
      <c r="L529" s="87"/>
      <c r="M529" s="131"/>
    </row>
    <row r="530" spans="1:13">
      <c r="A530" s="127"/>
      <c r="B530" s="127"/>
      <c r="C530" s="127"/>
      <c r="D530" s="127"/>
      <c r="E530" s="128"/>
      <c r="F530" s="128"/>
      <c r="G530" s="130"/>
      <c r="H530" s="87"/>
      <c r="I530" s="87"/>
      <c r="J530" s="87"/>
      <c r="K530" s="87"/>
      <c r="L530" s="87"/>
      <c r="M530" s="87"/>
    </row>
    <row r="531" spans="1:13">
      <c r="A531" s="127"/>
      <c r="B531" s="127"/>
      <c r="C531" s="135"/>
      <c r="D531" s="127"/>
      <c r="E531" s="127"/>
      <c r="F531" s="127"/>
      <c r="G531" s="130"/>
      <c r="H531" s="127"/>
      <c r="I531" s="87"/>
      <c r="J531" s="87"/>
      <c r="K531" s="87"/>
      <c r="L531" s="87"/>
      <c r="M531" s="87"/>
    </row>
    <row r="532" spans="1:13">
      <c r="A532" s="127"/>
      <c r="B532" s="127"/>
      <c r="C532" s="127"/>
      <c r="D532" s="127"/>
      <c r="E532" s="128"/>
      <c r="F532" s="128"/>
      <c r="G532" s="130"/>
      <c r="H532" s="127"/>
      <c r="I532" s="87"/>
      <c r="J532" s="87"/>
      <c r="K532" s="87"/>
      <c r="L532" s="87"/>
      <c r="M532" s="131"/>
    </row>
    <row r="533" spans="1:13">
      <c r="A533" s="127"/>
      <c r="B533" s="127"/>
      <c r="C533" s="127"/>
      <c r="D533" s="127"/>
      <c r="E533" s="133"/>
      <c r="F533" s="128"/>
      <c r="G533" s="130"/>
      <c r="H533" s="131"/>
      <c r="I533" s="130"/>
      <c r="J533" s="127"/>
      <c r="K533" s="130"/>
      <c r="L533" s="127"/>
      <c r="M533" s="130"/>
    </row>
    <row r="534" spans="1:13">
      <c r="A534" s="127"/>
      <c r="B534" s="127"/>
      <c r="C534" s="127"/>
      <c r="D534" s="127"/>
      <c r="E534" s="130"/>
      <c r="F534" s="128"/>
      <c r="G534" s="130"/>
      <c r="H534" s="131"/>
      <c r="I534" s="129"/>
      <c r="J534" s="127"/>
      <c r="K534" s="87"/>
      <c r="L534" s="87"/>
      <c r="M534" s="131"/>
    </row>
    <row r="535" spans="1:13">
      <c r="A535" s="127"/>
      <c r="B535" s="127"/>
      <c r="C535" s="127"/>
      <c r="D535" s="127"/>
      <c r="E535" s="133"/>
      <c r="F535" s="128"/>
      <c r="G535" s="130"/>
      <c r="H535" s="131"/>
      <c r="I535" s="129"/>
      <c r="J535" s="127"/>
      <c r="K535" s="87"/>
      <c r="L535" s="87"/>
      <c r="M535" s="131"/>
    </row>
    <row r="536" spans="1:13">
      <c r="A536" s="127"/>
      <c r="B536" s="127"/>
      <c r="C536" s="127"/>
      <c r="D536" s="127"/>
      <c r="E536" s="128"/>
      <c r="F536" s="128"/>
      <c r="G536" s="130"/>
      <c r="H536" s="87"/>
      <c r="I536" s="87"/>
      <c r="J536" s="87"/>
      <c r="K536" s="87"/>
      <c r="L536" s="87"/>
      <c r="M536" s="87"/>
    </row>
    <row r="537" spans="1:13">
      <c r="A537" s="127"/>
      <c r="B537" s="127"/>
      <c r="C537" s="127"/>
      <c r="D537" s="127"/>
      <c r="E537" s="128"/>
      <c r="F537" s="128"/>
      <c r="G537" s="130"/>
      <c r="H537" s="127"/>
      <c r="I537" s="87"/>
      <c r="J537" s="87"/>
      <c r="K537" s="87"/>
      <c r="L537" s="87"/>
      <c r="M537" s="87"/>
    </row>
    <row r="538" spans="1:13">
      <c r="A538" s="127"/>
      <c r="B538" s="127"/>
      <c r="C538" s="127"/>
      <c r="D538" s="127"/>
      <c r="E538" s="128"/>
      <c r="F538" s="128"/>
      <c r="G538" s="130"/>
      <c r="H538" s="127"/>
      <c r="I538" s="87"/>
      <c r="J538" s="87"/>
      <c r="K538" s="87"/>
      <c r="L538" s="87"/>
      <c r="M538" s="131"/>
    </row>
    <row r="539" spans="1:13">
      <c r="A539" s="127"/>
      <c r="B539" s="127"/>
      <c r="C539" s="127"/>
      <c r="D539" s="127"/>
      <c r="E539" s="128"/>
      <c r="F539" s="128"/>
      <c r="G539" s="130"/>
      <c r="H539" s="131"/>
      <c r="I539" s="129"/>
      <c r="J539" s="127"/>
      <c r="K539" s="87"/>
      <c r="L539" s="87"/>
      <c r="M539" s="131"/>
    </row>
    <row r="540" spans="1:13">
      <c r="A540" s="127"/>
      <c r="B540" s="127"/>
      <c r="C540" s="127"/>
      <c r="D540" s="127"/>
      <c r="E540" s="128"/>
      <c r="F540" s="128"/>
      <c r="G540" s="130"/>
      <c r="H540" s="131"/>
      <c r="I540" s="129"/>
      <c r="J540" s="127"/>
      <c r="K540" s="87"/>
      <c r="L540" s="87"/>
      <c r="M540" s="131"/>
    </row>
    <row r="541" spans="1:13">
      <c r="A541" s="127"/>
      <c r="B541" s="137"/>
      <c r="C541" s="127"/>
      <c r="D541" s="127"/>
      <c r="E541" s="128"/>
      <c r="F541" s="128"/>
      <c r="G541" s="130"/>
      <c r="H541" s="131"/>
      <c r="I541" s="129"/>
      <c r="J541" s="127"/>
      <c r="K541" s="87"/>
      <c r="L541" s="87"/>
      <c r="M541" s="131"/>
    </row>
    <row r="542" spans="1:13">
      <c r="A542" s="127"/>
      <c r="B542" s="127"/>
      <c r="C542" s="127"/>
      <c r="D542" s="127"/>
      <c r="E542" s="128"/>
      <c r="F542" s="128"/>
      <c r="G542" s="130"/>
      <c r="H542" s="87"/>
      <c r="I542" s="87"/>
      <c r="J542" s="87"/>
      <c r="K542" s="87"/>
      <c r="L542" s="87"/>
      <c r="M542" s="87"/>
    </row>
    <row r="543" spans="1:13">
      <c r="A543" s="127"/>
      <c r="B543" s="127"/>
      <c r="C543" s="127"/>
      <c r="D543" s="127"/>
      <c r="E543" s="128"/>
      <c r="F543" s="128"/>
      <c r="G543" s="130"/>
      <c r="H543" s="87"/>
      <c r="I543" s="87"/>
      <c r="J543" s="87"/>
      <c r="K543" s="87"/>
      <c r="L543" s="87"/>
      <c r="M543" s="87"/>
    </row>
    <row r="544" spans="1:13">
      <c r="A544" s="127"/>
      <c r="B544" s="137"/>
      <c r="C544" s="135"/>
      <c r="D544" s="127"/>
      <c r="E544" s="128"/>
      <c r="F544" s="128"/>
      <c r="G544" s="144"/>
      <c r="H544" s="127"/>
      <c r="I544" s="87"/>
      <c r="J544" s="127"/>
      <c r="K544" s="87"/>
      <c r="L544" s="127"/>
      <c r="M544" s="131"/>
    </row>
    <row r="545" spans="1:13">
      <c r="A545" s="127"/>
      <c r="B545" s="127"/>
      <c r="C545" s="127"/>
      <c r="D545" s="127"/>
      <c r="E545" s="128"/>
      <c r="F545" s="128"/>
      <c r="G545" s="130"/>
      <c r="H545" s="87"/>
      <c r="I545" s="87"/>
      <c r="J545" s="87"/>
      <c r="K545" s="87"/>
      <c r="L545" s="87"/>
      <c r="M545" s="87"/>
    </row>
    <row r="546" spans="1:13">
      <c r="A546" s="127"/>
      <c r="B546" s="127"/>
      <c r="C546" s="127"/>
      <c r="D546" s="127"/>
      <c r="E546" s="128"/>
      <c r="F546" s="128"/>
      <c r="G546" s="130"/>
      <c r="H546" s="139"/>
      <c r="I546" s="87"/>
      <c r="J546" s="139"/>
      <c r="K546" s="87"/>
      <c r="L546" s="139"/>
      <c r="M546" s="145"/>
    </row>
    <row r="547" spans="1:13">
      <c r="A547" s="138"/>
      <c r="B547" s="138"/>
      <c r="C547" s="138"/>
      <c r="D547" s="138"/>
      <c r="E547" s="138"/>
      <c r="F547" s="138"/>
      <c r="G547" s="138"/>
      <c r="H547" s="138"/>
      <c r="I547" s="138"/>
      <c r="J547" s="138"/>
      <c r="K547" s="138"/>
      <c r="L547" s="138"/>
      <c r="M547" s="138"/>
    </row>
    <row r="548" spans="1:13">
      <c r="A548" s="3"/>
      <c r="B548" s="3"/>
      <c r="C548" s="3"/>
      <c r="D548" s="3"/>
      <c r="E548" s="3"/>
      <c r="F548" s="3"/>
      <c r="G548" s="3"/>
      <c r="H548" s="3"/>
      <c r="I548" s="3"/>
      <c r="J548" s="3"/>
      <c r="K548" s="3"/>
      <c r="L548" s="3"/>
      <c r="M548" s="3"/>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sheetData>
  <mergeCells count="4">
    <mergeCell ref="A1:M1"/>
    <mergeCell ref="A59:C59"/>
    <mergeCell ref="A62:B62"/>
    <mergeCell ref="B63:K63"/>
  </mergeCells>
  <pageMargins left="0.5" right="0" top="0.74803149606299202" bottom="0.74803149606299202" header="0.31496062992126" footer="0.31496062992126"/>
  <pageSetup paperSize="9" orientation="landscape" r:id="rId1"/>
  <headerFooter alignWithMargins="0">
    <oddFooter>&amp;C&amp;R&amp;P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22"/>
  <sheetViews>
    <sheetView zoomScaleNormal="100" zoomScaleSheetLayoutView="130" workbookViewId="0">
      <selection activeCell="B10" sqref="B10:F46"/>
    </sheetView>
  </sheetViews>
  <sheetFormatPr defaultRowHeight="16.5"/>
  <cols>
    <col min="1" max="1" width="3.85546875" style="4" customWidth="1"/>
    <col min="2" max="2" width="9.5703125" style="4" customWidth="1"/>
    <col min="3" max="3" width="37.7109375" style="4" customWidth="1"/>
    <col min="4" max="4" width="8.5703125" style="4" customWidth="1"/>
    <col min="5" max="5" width="9" style="4" customWidth="1"/>
    <col min="6" max="6" width="10.28515625" style="4" customWidth="1"/>
    <col min="7" max="7" width="7.28515625" style="4" customWidth="1"/>
    <col min="8" max="8" width="9.42578125" style="4" customWidth="1"/>
    <col min="9" max="9" width="9" style="4" customWidth="1"/>
    <col min="10" max="10" width="11.140625" style="4" customWidth="1"/>
    <col min="11" max="11" width="6.85546875" style="4" customWidth="1"/>
    <col min="12" max="12" width="10.5703125" style="4" customWidth="1"/>
    <col min="13" max="13" width="10.28515625" style="4" customWidth="1"/>
    <col min="14" max="256" width="9.140625" style="4"/>
    <col min="257" max="257" width="3.85546875" style="4" customWidth="1"/>
    <col min="258" max="258" width="9.5703125" style="4" customWidth="1"/>
    <col min="259" max="259" width="37.7109375" style="4" customWidth="1"/>
    <col min="260" max="260" width="8.5703125" style="4" customWidth="1"/>
    <col min="261" max="261" width="9" style="4" customWidth="1"/>
    <col min="262" max="262" width="10.28515625" style="4" customWidth="1"/>
    <col min="263" max="263" width="7.28515625" style="4" customWidth="1"/>
    <col min="264" max="264" width="9.42578125" style="4" customWidth="1"/>
    <col min="265" max="265" width="9" style="4" customWidth="1"/>
    <col min="266" max="266" width="11.140625" style="4" customWidth="1"/>
    <col min="267" max="267" width="6.85546875" style="4" customWidth="1"/>
    <col min="268" max="268" width="10.5703125" style="4" customWidth="1"/>
    <col min="269" max="269" width="10.28515625" style="4" customWidth="1"/>
    <col min="270" max="512" width="9.140625" style="4"/>
    <col min="513" max="513" width="3.85546875" style="4" customWidth="1"/>
    <col min="514" max="514" width="9.5703125" style="4" customWidth="1"/>
    <col min="515" max="515" width="37.7109375" style="4" customWidth="1"/>
    <col min="516" max="516" width="8.5703125" style="4" customWidth="1"/>
    <col min="517" max="517" width="9" style="4" customWidth="1"/>
    <col min="518" max="518" width="10.28515625" style="4" customWidth="1"/>
    <col min="519" max="519" width="7.28515625" style="4" customWidth="1"/>
    <col min="520" max="520" width="9.42578125" style="4" customWidth="1"/>
    <col min="521" max="521" width="9" style="4" customWidth="1"/>
    <col min="522" max="522" width="11.140625" style="4" customWidth="1"/>
    <col min="523" max="523" width="6.85546875" style="4" customWidth="1"/>
    <col min="524" max="524" width="10.5703125" style="4" customWidth="1"/>
    <col min="525" max="525" width="10.28515625" style="4" customWidth="1"/>
    <col min="526" max="768" width="9.140625" style="4"/>
    <col min="769" max="769" width="3.85546875" style="4" customWidth="1"/>
    <col min="770" max="770" width="9.5703125" style="4" customWidth="1"/>
    <col min="771" max="771" width="37.7109375" style="4" customWidth="1"/>
    <col min="772" max="772" width="8.5703125" style="4" customWidth="1"/>
    <col min="773" max="773" width="9" style="4" customWidth="1"/>
    <col min="774" max="774" width="10.28515625" style="4" customWidth="1"/>
    <col min="775" max="775" width="7.28515625" style="4" customWidth="1"/>
    <col min="776" max="776" width="9.42578125" style="4" customWidth="1"/>
    <col min="777" max="777" width="9" style="4" customWidth="1"/>
    <col min="778" max="778" width="11.140625" style="4" customWidth="1"/>
    <col min="779" max="779" width="6.85546875" style="4" customWidth="1"/>
    <col min="780" max="780" width="10.5703125" style="4" customWidth="1"/>
    <col min="781" max="781" width="10.28515625" style="4" customWidth="1"/>
    <col min="782" max="1024" width="9.140625" style="4"/>
    <col min="1025" max="1025" width="3.85546875" style="4" customWidth="1"/>
    <col min="1026" max="1026" width="9.5703125" style="4" customWidth="1"/>
    <col min="1027" max="1027" width="37.7109375" style="4" customWidth="1"/>
    <col min="1028" max="1028" width="8.5703125" style="4" customWidth="1"/>
    <col min="1029" max="1029" width="9" style="4" customWidth="1"/>
    <col min="1030" max="1030" width="10.28515625" style="4" customWidth="1"/>
    <col min="1031" max="1031" width="7.28515625" style="4" customWidth="1"/>
    <col min="1032" max="1032" width="9.42578125" style="4" customWidth="1"/>
    <col min="1033" max="1033" width="9" style="4" customWidth="1"/>
    <col min="1034" max="1034" width="11.140625" style="4" customWidth="1"/>
    <col min="1035" max="1035" width="6.85546875" style="4" customWidth="1"/>
    <col min="1036" max="1036" width="10.5703125" style="4" customWidth="1"/>
    <col min="1037" max="1037" width="10.28515625" style="4" customWidth="1"/>
    <col min="1038" max="1280" width="9.140625" style="4"/>
    <col min="1281" max="1281" width="3.85546875" style="4" customWidth="1"/>
    <col min="1282" max="1282" width="9.5703125" style="4" customWidth="1"/>
    <col min="1283" max="1283" width="37.7109375" style="4" customWidth="1"/>
    <col min="1284" max="1284" width="8.5703125" style="4" customWidth="1"/>
    <col min="1285" max="1285" width="9" style="4" customWidth="1"/>
    <col min="1286" max="1286" width="10.28515625" style="4" customWidth="1"/>
    <col min="1287" max="1287" width="7.28515625" style="4" customWidth="1"/>
    <col min="1288" max="1288" width="9.42578125" style="4" customWidth="1"/>
    <col min="1289" max="1289" width="9" style="4" customWidth="1"/>
    <col min="1290" max="1290" width="11.140625" style="4" customWidth="1"/>
    <col min="1291" max="1291" width="6.85546875" style="4" customWidth="1"/>
    <col min="1292" max="1292" width="10.5703125" style="4" customWidth="1"/>
    <col min="1293" max="1293" width="10.28515625" style="4" customWidth="1"/>
    <col min="1294" max="1536" width="9.140625" style="4"/>
    <col min="1537" max="1537" width="3.85546875" style="4" customWidth="1"/>
    <col min="1538" max="1538" width="9.5703125" style="4" customWidth="1"/>
    <col min="1539" max="1539" width="37.7109375" style="4" customWidth="1"/>
    <col min="1540" max="1540" width="8.5703125" style="4" customWidth="1"/>
    <col min="1541" max="1541" width="9" style="4" customWidth="1"/>
    <col min="1542" max="1542" width="10.28515625" style="4" customWidth="1"/>
    <col min="1543" max="1543" width="7.28515625" style="4" customWidth="1"/>
    <col min="1544" max="1544" width="9.42578125" style="4" customWidth="1"/>
    <col min="1545" max="1545" width="9" style="4" customWidth="1"/>
    <col min="1546" max="1546" width="11.140625" style="4" customWidth="1"/>
    <col min="1547" max="1547" width="6.85546875" style="4" customWidth="1"/>
    <col min="1548" max="1548" width="10.5703125" style="4" customWidth="1"/>
    <col min="1549" max="1549" width="10.28515625" style="4" customWidth="1"/>
    <col min="1550" max="1792" width="9.140625" style="4"/>
    <col min="1793" max="1793" width="3.85546875" style="4" customWidth="1"/>
    <col min="1794" max="1794" width="9.5703125" style="4" customWidth="1"/>
    <col min="1795" max="1795" width="37.7109375" style="4" customWidth="1"/>
    <col min="1796" max="1796" width="8.5703125" style="4" customWidth="1"/>
    <col min="1797" max="1797" width="9" style="4" customWidth="1"/>
    <col min="1798" max="1798" width="10.28515625" style="4" customWidth="1"/>
    <col min="1799" max="1799" width="7.28515625" style="4" customWidth="1"/>
    <col min="1800" max="1800" width="9.42578125" style="4" customWidth="1"/>
    <col min="1801" max="1801" width="9" style="4" customWidth="1"/>
    <col min="1802" max="1802" width="11.140625" style="4" customWidth="1"/>
    <col min="1803" max="1803" width="6.85546875" style="4" customWidth="1"/>
    <col min="1804" max="1804" width="10.5703125" style="4" customWidth="1"/>
    <col min="1805" max="1805" width="10.28515625" style="4" customWidth="1"/>
    <col min="1806" max="2048" width="9.140625" style="4"/>
    <col min="2049" max="2049" width="3.85546875" style="4" customWidth="1"/>
    <col min="2050" max="2050" width="9.5703125" style="4" customWidth="1"/>
    <col min="2051" max="2051" width="37.7109375" style="4" customWidth="1"/>
    <col min="2052" max="2052" width="8.5703125" style="4" customWidth="1"/>
    <col min="2053" max="2053" width="9" style="4" customWidth="1"/>
    <col min="2054" max="2054" width="10.28515625" style="4" customWidth="1"/>
    <col min="2055" max="2055" width="7.28515625" style="4" customWidth="1"/>
    <col min="2056" max="2056" width="9.42578125" style="4" customWidth="1"/>
    <col min="2057" max="2057" width="9" style="4" customWidth="1"/>
    <col min="2058" max="2058" width="11.140625" style="4" customWidth="1"/>
    <col min="2059" max="2059" width="6.85546875" style="4" customWidth="1"/>
    <col min="2060" max="2060" width="10.5703125" style="4" customWidth="1"/>
    <col min="2061" max="2061" width="10.28515625" style="4" customWidth="1"/>
    <col min="2062" max="2304" width="9.140625" style="4"/>
    <col min="2305" max="2305" width="3.85546875" style="4" customWidth="1"/>
    <col min="2306" max="2306" width="9.5703125" style="4" customWidth="1"/>
    <col min="2307" max="2307" width="37.7109375" style="4" customWidth="1"/>
    <col min="2308" max="2308" width="8.5703125" style="4" customWidth="1"/>
    <col min="2309" max="2309" width="9" style="4" customWidth="1"/>
    <col min="2310" max="2310" width="10.28515625" style="4" customWidth="1"/>
    <col min="2311" max="2311" width="7.28515625" style="4" customWidth="1"/>
    <col min="2312" max="2312" width="9.42578125" style="4" customWidth="1"/>
    <col min="2313" max="2313" width="9" style="4" customWidth="1"/>
    <col min="2314" max="2314" width="11.140625" style="4" customWidth="1"/>
    <col min="2315" max="2315" width="6.85546875" style="4" customWidth="1"/>
    <col min="2316" max="2316" width="10.5703125" style="4" customWidth="1"/>
    <col min="2317" max="2317" width="10.28515625" style="4" customWidth="1"/>
    <col min="2318" max="2560" width="9.140625" style="4"/>
    <col min="2561" max="2561" width="3.85546875" style="4" customWidth="1"/>
    <col min="2562" max="2562" width="9.5703125" style="4" customWidth="1"/>
    <col min="2563" max="2563" width="37.7109375" style="4" customWidth="1"/>
    <col min="2564" max="2564" width="8.5703125" style="4" customWidth="1"/>
    <col min="2565" max="2565" width="9" style="4" customWidth="1"/>
    <col min="2566" max="2566" width="10.28515625" style="4" customWidth="1"/>
    <col min="2567" max="2567" width="7.28515625" style="4" customWidth="1"/>
    <col min="2568" max="2568" width="9.42578125" style="4" customWidth="1"/>
    <col min="2569" max="2569" width="9" style="4" customWidth="1"/>
    <col min="2570" max="2570" width="11.140625" style="4" customWidth="1"/>
    <col min="2571" max="2571" width="6.85546875" style="4" customWidth="1"/>
    <col min="2572" max="2572" width="10.5703125" style="4" customWidth="1"/>
    <col min="2573" max="2573" width="10.28515625" style="4" customWidth="1"/>
    <col min="2574" max="2816" width="9.140625" style="4"/>
    <col min="2817" max="2817" width="3.85546875" style="4" customWidth="1"/>
    <col min="2818" max="2818" width="9.5703125" style="4" customWidth="1"/>
    <col min="2819" max="2819" width="37.7109375" style="4" customWidth="1"/>
    <col min="2820" max="2820" width="8.5703125" style="4" customWidth="1"/>
    <col min="2821" max="2821" width="9" style="4" customWidth="1"/>
    <col min="2822" max="2822" width="10.28515625" style="4" customWidth="1"/>
    <col min="2823" max="2823" width="7.28515625" style="4" customWidth="1"/>
    <col min="2824" max="2824" width="9.42578125" style="4" customWidth="1"/>
    <col min="2825" max="2825" width="9" style="4" customWidth="1"/>
    <col min="2826" max="2826" width="11.140625" style="4" customWidth="1"/>
    <col min="2827" max="2827" width="6.85546875" style="4" customWidth="1"/>
    <col min="2828" max="2828" width="10.5703125" style="4" customWidth="1"/>
    <col min="2829" max="2829" width="10.28515625" style="4" customWidth="1"/>
    <col min="2830" max="3072" width="9.140625" style="4"/>
    <col min="3073" max="3073" width="3.85546875" style="4" customWidth="1"/>
    <col min="3074" max="3074" width="9.5703125" style="4" customWidth="1"/>
    <col min="3075" max="3075" width="37.7109375" style="4" customWidth="1"/>
    <col min="3076" max="3076" width="8.5703125" style="4" customWidth="1"/>
    <col min="3077" max="3077" width="9" style="4" customWidth="1"/>
    <col min="3078" max="3078" width="10.28515625" style="4" customWidth="1"/>
    <col min="3079" max="3079" width="7.28515625" style="4" customWidth="1"/>
    <col min="3080" max="3080" width="9.42578125" style="4" customWidth="1"/>
    <col min="3081" max="3081" width="9" style="4" customWidth="1"/>
    <col min="3082" max="3082" width="11.140625" style="4" customWidth="1"/>
    <col min="3083" max="3083" width="6.85546875" style="4" customWidth="1"/>
    <col min="3084" max="3084" width="10.5703125" style="4" customWidth="1"/>
    <col min="3085" max="3085" width="10.28515625" style="4" customWidth="1"/>
    <col min="3086" max="3328" width="9.140625" style="4"/>
    <col min="3329" max="3329" width="3.85546875" style="4" customWidth="1"/>
    <col min="3330" max="3330" width="9.5703125" style="4" customWidth="1"/>
    <col min="3331" max="3331" width="37.7109375" style="4" customWidth="1"/>
    <col min="3332" max="3332" width="8.5703125" style="4" customWidth="1"/>
    <col min="3333" max="3333" width="9" style="4" customWidth="1"/>
    <col min="3334" max="3334" width="10.28515625" style="4" customWidth="1"/>
    <col min="3335" max="3335" width="7.28515625" style="4" customWidth="1"/>
    <col min="3336" max="3336" width="9.42578125" style="4" customWidth="1"/>
    <col min="3337" max="3337" width="9" style="4" customWidth="1"/>
    <col min="3338" max="3338" width="11.140625" style="4" customWidth="1"/>
    <col min="3339" max="3339" width="6.85546875" style="4" customWidth="1"/>
    <col min="3340" max="3340" width="10.5703125" style="4" customWidth="1"/>
    <col min="3341" max="3341" width="10.28515625" style="4" customWidth="1"/>
    <col min="3342" max="3584" width="9.140625" style="4"/>
    <col min="3585" max="3585" width="3.85546875" style="4" customWidth="1"/>
    <col min="3586" max="3586" width="9.5703125" style="4" customWidth="1"/>
    <col min="3587" max="3587" width="37.7109375" style="4" customWidth="1"/>
    <col min="3588" max="3588" width="8.5703125" style="4" customWidth="1"/>
    <col min="3589" max="3589" width="9" style="4" customWidth="1"/>
    <col min="3590" max="3590" width="10.28515625" style="4" customWidth="1"/>
    <col min="3591" max="3591" width="7.28515625" style="4" customWidth="1"/>
    <col min="3592" max="3592" width="9.42578125" style="4" customWidth="1"/>
    <col min="3593" max="3593" width="9" style="4" customWidth="1"/>
    <col min="3594" max="3594" width="11.140625" style="4" customWidth="1"/>
    <col min="3595" max="3595" width="6.85546875" style="4" customWidth="1"/>
    <col min="3596" max="3596" width="10.5703125" style="4" customWidth="1"/>
    <col min="3597" max="3597" width="10.28515625" style="4" customWidth="1"/>
    <col min="3598" max="3840" width="9.140625" style="4"/>
    <col min="3841" max="3841" width="3.85546875" style="4" customWidth="1"/>
    <col min="3842" max="3842" width="9.5703125" style="4" customWidth="1"/>
    <col min="3843" max="3843" width="37.7109375" style="4" customWidth="1"/>
    <col min="3844" max="3844" width="8.5703125" style="4" customWidth="1"/>
    <col min="3845" max="3845" width="9" style="4" customWidth="1"/>
    <col min="3846" max="3846" width="10.28515625" style="4" customWidth="1"/>
    <col min="3847" max="3847" width="7.28515625" style="4" customWidth="1"/>
    <col min="3848" max="3848" width="9.42578125" style="4" customWidth="1"/>
    <col min="3849" max="3849" width="9" style="4" customWidth="1"/>
    <col min="3850" max="3850" width="11.140625" style="4" customWidth="1"/>
    <col min="3851" max="3851" width="6.85546875" style="4" customWidth="1"/>
    <col min="3852" max="3852" width="10.5703125" style="4" customWidth="1"/>
    <col min="3853" max="3853" width="10.28515625" style="4" customWidth="1"/>
    <col min="3854" max="4096" width="9.140625" style="4"/>
    <col min="4097" max="4097" width="3.85546875" style="4" customWidth="1"/>
    <col min="4098" max="4098" width="9.5703125" style="4" customWidth="1"/>
    <col min="4099" max="4099" width="37.7109375" style="4" customWidth="1"/>
    <col min="4100" max="4100" width="8.5703125" style="4" customWidth="1"/>
    <col min="4101" max="4101" width="9" style="4" customWidth="1"/>
    <col min="4102" max="4102" width="10.28515625" style="4" customWidth="1"/>
    <col min="4103" max="4103" width="7.28515625" style="4" customWidth="1"/>
    <col min="4104" max="4104" width="9.42578125" style="4" customWidth="1"/>
    <col min="4105" max="4105" width="9" style="4" customWidth="1"/>
    <col min="4106" max="4106" width="11.140625" style="4" customWidth="1"/>
    <col min="4107" max="4107" width="6.85546875" style="4" customWidth="1"/>
    <col min="4108" max="4108" width="10.5703125" style="4" customWidth="1"/>
    <col min="4109" max="4109" width="10.28515625" style="4" customWidth="1"/>
    <col min="4110" max="4352" width="9.140625" style="4"/>
    <col min="4353" max="4353" width="3.85546875" style="4" customWidth="1"/>
    <col min="4354" max="4354" width="9.5703125" style="4" customWidth="1"/>
    <col min="4355" max="4355" width="37.7109375" style="4" customWidth="1"/>
    <col min="4356" max="4356" width="8.5703125" style="4" customWidth="1"/>
    <col min="4357" max="4357" width="9" style="4" customWidth="1"/>
    <col min="4358" max="4358" width="10.28515625" style="4" customWidth="1"/>
    <col min="4359" max="4359" width="7.28515625" style="4" customWidth="1"/>
    <col min="4360" max="4360" width="9.42578125" style="4" customWidth="1"/>
    <col min="4361" max="4361" width="9" style="4" customWidth="1"/>
    <col min="4362" max="4362" width="11.140625" style="4" customWidth="1"/>
    <col min="4363" max="4363" width="6.85546875" style="4" customWidth="1"/>
    <col min="4364" max="4364" width="10.5703125" style="4" customWidth="1"/>
    <col min="4365" max="4365" width="10.28515625" style="4" customWidth="1"/>
    <col min="4366" max="4608" width="9.140625" style="4"/>
    <col min="4609" max="4609" width="3.85546875" style="4" customWidth="1"/>
    <col min="4610" max="4610" width="9.5703125" style="4" customWidth="1"/>
    <col min="4611" max="4611" width="37.7109375" style="4" customWidth="1"/>
    <col min="4612" max="4612" width="8.5703125" style="4" customWidth="1"/>
    <col min="4613" max="4613" width="9" style="4" customWidth="1"/>
    <col min="4614" max="4614" width="10.28515625" style="4" customWidth="1"/>
    <col min="4615" max="4615" width="7.28515625" style="4" customWidth="1"/>
    <col min="4616" max="4616" width="9.42578125" style="4" customWidth="1"/>
    <col min="4617" max="4617" width="9" style="4" customWidth="1"/>
    <col min="4618" max="4618" width="11.140625" style="4" customWidth="1"/>
    <col min="4619" max="4619" width="6.85546875" style="4" customWidth="1"/>
    <col min="4620" max="4620" width="10.5703125" style="4" customWidth="1"/>
    <col min="4621" max="4621" width="10.28515625" style="4" customWidth="1"/>
    <col min="4622" max="4864" width="9.140625" style="4"/>
    <col min="4865" max="4865" width="3.85546875" style="4" customWidth="1"/>
    <col min="4866" max="4866" width="9.5703125" style="4" customWidth="1"/>
    <col min="4867" max="4867" width="37.7109375" style="4" customWidth="1"/>
    <col min="4868" max="4868" width="8.5703125" style="4" customWidth="1"/>
    <col min="4869" max="4869" width="9" style="4" customWidth="1"/>
    <col min="4870" max="4870" width="10.28515625" style="4" customWidth="1"/>
    <col min="4871" max="4871" width="7.28515625" style="4" customWidth="1"/>
    <col min="4872" max="4872" width="9.42578125" style="4" customWidth="1"/>
    <col min="4873" max="4873" width="9" style="4" customWidth="1"/>
    <col min="4874" max="4874" width="11.140625" style="4" customWidth="1"/>
    <col min="4875" max="4875" width="6.85546875" style="4" customWidth="1"/>
    <col min="4876" max="4876" width="10.5703125" style="4" customWidth="1"/>
    <col min="4877" max="4877" width="10.28515625" style="4" customWidth="1"/>
    <col min="4878" max="5120" width="9.140625" style="4"/>
    <col min="5121" max="5121" width="3.85546875" style="4" customWidth="1"/>
    <col min="5122" max="5122" width="9.5703125" style="4" customWidth="1"/>
    <col min="5123" max="5123" width="37.7109375" style="4" customWidth="1"/>
    <col min="5124" max="5124" width="8.5703125" style="4" customWidth="1"/>
    <col min="5125" max="5125" width="9" style="4" customWidth="1"/>
    <col min="5126" max="5126" width="10.28515625" style="4" customWidth="1"/>
    <col min="5127" max="5127" width="7.28515625" style="4" customWidth="1"/>
    <col min="5128" max="5128" width="9.42578125" style="4" customWidth="1"/>
    <col min="5129" max="5129" width="9" style="4" customWidth="1"/>
    <col min="5130" max="5130" width="11.140625" style="4" customWidth="1"/>
    <col min="5131" max="5131" width="6.85546875" style="4" customWidth="1"/>
    <col min="5132" max="5132" width="10.5703125" style="4" customWidth="1"/>
    <col min="5133" max="5133" width="10.28515625" style="4" customWidth="1"/>
    <col min="5134" max="5376" width="9.140625" style="4"/>
    <col min="5377" max="5377" width="3.85546875" style="4" customWidth="1"/>
    <col min="5378" max="5378" width="9.5703125" style="4" customWidth="1"/>
    <col min="5379" max="5379" width="37.7109375" style="4" customWidth="1"/>
    <col min="5380" max="5380" width="8.5703125" style="4" customWidth="1"/>
    <col min="5381" max="5381" width="9" style="4" customWidth="1"/>
    <col min="5382" max="5382" width="10.28515625" style="4" customWidth="1"/>
    <col min="5383" max="5383" width="7.28515625" style="4" customWidth="1"/>
    <col min="5384" max="5384" width="9.42578125" style="4" customWidth="1"/>
    <col min="5385" max="5385" width="9" style="4" customWidth="1"/>
    <col min="5386" max="5386" width="11.140625" style="4" customWidth="1"/>
    <col min="5387" max="5387" width="6.85546875" style="4" customWidth="1"/>
    <col min="5388" max="5388" width="10.5703125" style="4" customWidth="1"/>
    <col min="5389" max="5389" width="10.28515625" style="4" customWidth="1"/>
    <col min="5390" max="5632" width="9.140625" style="4"/>
    <col min="5633" max="5633" width="3.85546875" style="4" customWidth="1"/>
    <col min="5634" max="5634" width="9.5703125" style="4" customWidth="1"/>
    <col min="5635" max="5635" width="37.7109375" style="4" customWidth="1"/>
    <col min="5636" max="5636" width="8.5703125" style="4" customWidth="1"/>
    <col min="5637" max="5637" width="9" style="4" customWidth="1"/>
    <col min="5638" max="5638" width="10.28515625" style="4" customWidth="1"/>
    <col min="5639" max="5639" width="7.28515625" style="4" customWidth="1"/>
    <col min="5640" max="5640" width="9.42578125" style="4" customWidth="1"/>
    <col min="5641" max="5641" width="9" style="4" customWidth="1"/>
    <col min="5642" max="5642" width="11.140625" style="4" customWidth="1"/>
    <col min="5643" max="5643" width="6.85546875" style="4" customWidth="1"/>
    <col min="5644" max="5644" width="10.5703125" style="4" customWidth="1"/>
    <col min="5645" max="5645" width="10.28515625" style="4" customWidth="1"/>
    <col min="5646" max="5888" width="9.140625" style="4"/>
    <col min="5889" max="5889" width="3.85546875" style="4" customWidth="1"/>
    <col min="5890" max="5890" width="9.5703125" style="4" customWidth="1"/>
    <col min="5891" max="5891" width="37.7109375" style="4" customWidth="1"/>
    <col min="5892" max="5892" width="8.5703125" style="4" customWidth="1"/>
    <col min="5893" max="5893" width="9" style="4" customWidth="1"/>
    <col min="5894" max="5894" width="10.28515625" style="4" customWidth="1"/>
    <col min="5895" max="5895" width="7.28515625" style="4" customWidth="1"/>
    <col min="5896" max="5896" width="9.42578125" style="4" customWidth="1"/>
    <col min="5897" max="5897" width="9" style="4" customWidth="1"/>
    <col min="5898" max="5898" width="11.140625" style="4" customWidth="1"/>
    <col min="5899" max="5899" width="6.85546875" style="4" customWidth="1"/>
    <col min="5900" max="5900" width="10.5703125" style="4" customWidth="1"/>
    <col min="5901" max="5901" width="10.28515625" style="4" customWidth="1"/>
    <col min="5902" max="6144" width="9.140625" style="4"/>
    <col min="6145" max="6145" width="3.85546875" style="4" customWidth="1"/>
    <col min="6146" max="6146" width="9.5703125" style="4" customWidth="1"/>
    <col min="6147" max="6147" width="37.7109375" style="4" customWidth="1"/>
    <col min="6148" max="6148" width="8.5703125" style="4" customWidth="1"/>
    <col min="6149" max="6149" width="9" style="4" customWidth="1"/>
    <col min="6150" max="6150" width="10.28515625" style="4" customWidth="1"/>
    <col min="6151" max="6151" width="7.28515625" style="4" customWidth="1"/>
    <col min="6152" max="6152" width="9.42578125" style="4" customWidth="1"/>
    <col min="6153" max="6153" width="9" style="4" customWidth="1"/>
    <col min="6154" max="6154" width="11.140625" style="4" customWidth="1"/>
    <col min="6155" max="6155" width="6.85546875" style="4" customWidth="1"/>
    <col min="6156" max="6156" width="10.5703125" style="4" customWidth="1"/>
    <col min="6157" max="6157" width="10.28515625" style="4" customWidth="1"/>
    <col min="6158" max="6400" width="9.140625" style="4"/>
    <col min="6401" max="6401" width="3.85546875" style="4" customWidth="1"/>
    <col min="6402" max="6402" width="9.5703125" style="4" customWidth="1"/>
    <col min="6403" max="6403" width="37.7109375" style="4" customWidth="1"/>
    <col min="6404" max="6404" width="8.5703125" style="4" customWidth="1"/>
    <col min="6405" max="6405" width="9" style="4" customWidth="1"/>
    <col min="6406" max="6406" width="10.28515625" style="4" customWidth="1"/>
    <col min="6407" max="6407" width="7.28515625" style="4" customWidth="1"/>
    <col min="6408" max="6408" width="9.42578125" style="4" customWidth="1"/>
    <col min="6409" max="6409" width="9" style="4" customWidth="1"/>
    <col min="6410" max="6410" width="11.140625" style="4" customWidth="1"/>
    <col min="6411" max="6411" width="6.85546875" style="4" customWidth="1"/>
    <col min="6412" max="6412" width="10.5703125" style="4" customWidth="1"/>
    <col min="6413" max="6413" width="10.28515625" style="4" customWidth="1"/>
    <col min="6414" max="6656" width="9.140625" style="4"/>
    <col min="6657" max="6657" width="3.85546875" style="4" customWidth="1"/>
    <col min="6658" max="6658" width="9.5703125" style="4" customWidth="1"/>
    <col min="6659" max="6659" width="37.7109375" style="4" customWidth="1"/>
    <col min="6660" max="6660" width="8.5703125" style="4" customWidth="1"/>
    <col min="6661" max="6661" width="9" style="4" customWidth="1"/>
    <col min="6662" max="6662" width="10.28515625" style="4" customWidth="1"/>
    <col min="6663" max="6663" width="7.28515625" style="4" customWidth="1"/>
    <col min="6664" max="6664" width="9.42578125" style="4" customWidth="1"/>
    <col min="6665" max="6665" width="9" style="4" customWidth="1"/>
    <col min="6666" max="6666" width="11.140625" style="4" customWidth="1"/>
    <col min="6667" max="6667" width="6.85546875" style="4" customWidth="1"/>
    <col min="6668" max="6668" width="10.5703125" style="4" customWidth="1"/>
    <col min="6669" max="6669" width="10.28515625" style="4" customWidth="1"/>
    <col min="6670" max="6912" width="9.140625" style="4"/>
    <col min="6913" max="6913" width="3.85546875" style="4" customWidth="1"/>
    <col min="6914" max="6914" width="9.5703125" style="4" customWidth="1"/>
    <col min="6915" max="6915" width="37.7109375" style="4" customWidth="1"/>
    <col min="6916" max="6916" width="8.5703125" style="4" customWidth="1"/>
    <col min="6917" max="6917" width="9" style="4" customWidth="1"/>
    <col min="6918" max="6918" width="10.28515625" style="4" customWidth="1"/>
    <col min="6919" max="6919" width="7.28515625" style="4" customWidth="1"/>
    <col min="6920" max="6920" width="9.42578125" style="4" customWidth="1"/>
    <col min="6921" max="6921" width="9" style="4" customWidth="1"/>
    <col min="6922" max="6922" width="11.140625" style="4" customWidth="1"/>
    <col min="6923" max="6923" width="6.85546875" style="4" customWidth="1"/>
    <col min="6924" max="6924" width="10.5703125" style="4" customWidth="1"/>
    <col min="6925" max="6925" width="10.28515625" style="4" customWidth="1"/>
    <col min="6926" max="7168" width="9.140625" style="4"/>
    <col min="7169" max="7169" width="3.85546875" style="4" customWidth="1"/>
    <col min="7170" max="7170" width="9.5703125" style="4" customWidth="1"/>
    <col min="7171" max="7171" width="37.7109375" style="4" customWidth="1"/>
    <col min="7172" max="7172" width="8.5703125" style="4" customWidth="1"/>
    <col min="7173" max="7173" width="9" style="4" customWidth="1"/>
    <col min="7174" max="7174" width="10.28515625" style="4" customWidth="1"/>
    <col min="7175" max="7175" width="7.28515625" style="4" customWidth="1"/>
    <col min="7176" max="7176" width="9.42578125" style="4" customWidth="1"/>
    <col min="7177" max="7177" width="9" style="4" customWidth="1"/>
    <col min="7178" max="7178" width="11.140625" style="4" customWidth="1"/>
    <col min="7179" max="7179" width="6.85546875" style="4" customWidth="1"/>
    <col min="7180" max="7180" width="10.5703125" style="4" customWidth="1"/>
    <col min="7181" max="7181" width="10.28515625" style="4" customWidth="1"/>
    <col min="7182" max="7424" width="9.140625" style="4"/>
    <col min="7425" max="7425" width="3.85546875" style="4" customWidth="1"/>
    <col min="7426" max="7426" width="9.5703125" style="4" customWidth="1"/>
    <col min="7427" max="7427" width="37.7109375" style="4" customWidth="1"/>
    <col min="7428" max="7428" width="8.5703125" style="4" customWidth="1"/>
    <col min="7429" max="7429" width="9" style="4" customWidth="1"/>
    <col min="7430" max="7430" width="10.28515625" style="4" customWidth="1"/>
    <col min="7431" max="7431" width="7.28515625" style="4" customWidth="1"/>
    <col min="7432" max="7432" width="9.42578125" style="4" customWidth="1"/>
    <col min="7433" max="7433" width="9" style="4" customWidth="1"/>
    <col min="7434" max="7434" width="11.140625" style="4" customWidth="1"/>
    <col min="7435" max="7435" width="6.85546875" style="4" customWidth="1"/>
    <col min="7436" max="7436" width="10.5703125" style="4" customWidth="1"/>
    <col min="7437" max="7437" width="10.28515625" style="4" customWidth="1"/>
    <col min="7438" max="7680" width="9.140625" style="4"/>
    <col min="7681" max="7681" width="3.85546875" style="4" customWidth="1"/>
    <col min="7682" max="7682" width="9.5703125" style="4" customWidth="1"/>
    <col min="7683" max="7683" width="37.7109375" style="4" customWidth="1"/>
    <col min="7684" max="7684" width="8.5703125" style="4" customWidth="1"/>
    <col min="7685" max="7685" width="9" style="4" customWidth="1"/>
    <col min="7686" max="7686" width="10.28515625" style="4" customWidth="1"/>
    <col min="7687" max="7687" width="7.28515625" style="4" customWidth="1"/>
    <col min="7688" max="7688" width="9.42578125" style="4" customWidth="1"/>
    <col min="7689" max="7689" width="9" style="4" customWidth="1"/>
    <col min="7690" max="7690" width="11.140625" style="4" customWidth="1"/>
    <col min="7691" max="7691" width="6.85546875" style="4" customWidth="1"/>
    <col min="7692" max="7692" width="10.5703125" style="4" customWidth="1"/>
    <col min="7693" max="7693" width="10.28515625" style="4" customWidth="1"/>
    <col min="7694" max="7936" width="9.140625" style="4"/>
    <col min="7937" max="7937" width="3.85546875" style="4" customWidth="1"/>
    <col min="7938" max="7938" width="9.5703125" style="4" customWidth="1"/>
    <col min="7939" max="7939" width="37.7109375" style="4" customWidth="1"/>
    <col min="7940" max="7940" width="8.5703125" style="4" customWidth="1"/>
    <col min="7941" max="7941" width="9" style="4" customWidth="1"/>
    <col min="7942" max="7942" width="10.28515625" style="4" customWidth="1"/>
    <col min="7943" max="7943" width="7.28515625" style="4" customWidth="1"/>
    <col min="7944" max="7944" width="9.42578125" style="4" customWidth="1"/>
    <col min="7945" max="7945" width="9" style="4" customWidth="1"/>
    <col min="7946" max="7946" width="11.140625" style="4" customWidth="1"/>
    <col min="7947" max="7947" width="6.85546875" style="4" customWidth="1"/>
    <col min="7948" max="7948" width="10.5703125" style="4" customWidth="1"/>
    <col min="7949" max="7949" width="10.28515625" style="4" customWidth="1"/>
    <col min="7950" max="8192" width="9.140625" style="4"/>
    <col min="8193" max="8193" width="3.85546875" style="4" customWidth="1"/>
    <col min="8194" max="8194" width="9.5703125" style="4" customWidth="1"/>
    <col min="8195" max="8195" width="37.7109375" style="4" customWidth="1"/>
    <col min="8196" max="8196" width="8.5703125" style="4" customWidth="1"/>
    <col min="8197" max="8197" width="9" style="4" customWidth="1"/>
    <col min="8198" max="8198" width="10.28515625" style="4" customWidth="1"/>
    <col min="8199" max="8199" width="7.28515625" style="4" customWidth="1"/>
    <col min="8200" max="8200" width="9.42578125" style="4" customWidth="1"/>
    <col min="8201" max="8201" width="9" style="4" customWidth="1"/>
    <col min="8202" max="8202" width="11.140625" style="4" customWidth="1"/>
    <col min="8203" max="8203" width="6.85546875" style="4" customWidth="1"/>
    <col min="8204" max="8204" width="10.5703125" style="4" customWidth="1"/>
    <col min="8205" max="8205" width="10.28515625" style="4" customWidth="1"/>
    <col min="8206" max="8448" width="9.140625" style="4"/>
    <col min="8449" max="8449" width="3.85546875" style="4" customWidth="1"/>
    <col min="8450" max="8450" width="9.5703125" style="4" customWidth="1"/>
    <col min="8451" max="8451" width="37.7109375" style="4" customWidth="1"/>
    <col min="8452" max="8452" width="8.5703125" style="4" customWidth="1"/>
    <col min="8453" max="8453" width="9" style="4" customWidth="1"/>
    <col min="8454" max="8454" width="10.28515625" style="4" customWidth="1"/>
    <col min="8455" max="8455" width="7.28515625" style="4" customWidth="1"/>
    <col min="8456" max="8456" width="9.42578125" style="4" customWidth="1"/>
    <col min="8457" max="8457" width="9" style="4" customWidth="1"/>
    <col min="8458" max="8458" width="11.140625" style="4" customWidth="1"/>
    <col min="8459" max="8459" width="6.85546875" style="4" customWidth="1"/>
    <col min="8460" max="8460" width="10.5703125" style="4" customWidth="1"/>
    <col min="8461" max="8461" width="10.28515625" style="4" customWidth="1"/>
    <col min="8462" max="8704" width="9.140625" style="4"/>
    <col min="8705" max="8705" width="3.85546875" style="4" customWidth="1"/>
    <col min="8706" max="8706" width="9.5703125" style="4" customWidth="1"/>
    <col min="8707" max="8707" width="37.7109375" style="4" customWidth="1"/>
    <col min="8708" max="8708" width="8.5703125" style="4" customWidth="1"/>
    <col min="8709" max="8709" width="9" style="4" customWidth="1"/>
    <col min="8710" max="8710" width="10.28515625" style="4" customWidth="1"/>
    <col min="8711" max="8711" width="7.28515625" style="4" customWidth="1"/>
    <col min="8712" max="8712" width="9.42578125" style="4" customWidth="1"/>
    <col min="8713" max="8713" width="9" style="4" customWidth="1"/>
    <col min="8714" max="8714" width="11.140625" style="4" customWidth="1"/>
    <col min="8715" max="8715" width="6.85546875" style="4" customWidth="1"/>
    <col min="8716" max="8716" width="10.5703125" style="4" customWidth="1"/>
    <col min="8717" max="8717" width="10.28515625" style="4" customWidth="1"/>
    <col min="8718" max="8960" width="9.140625" style="4"/>
    <col min="8961" max="8961" width="3.85546875" style="4" customWidth="1"/>
    <col min="8962" max="8962" width="9.5703125" style="4" customWidth="1"/>
    <col min="8963" max="8963" width="37.7109375" style="4" customWidth="1"/>
    <col min="8964" max="8964" width="8.5703125" style="4" customWidth="1"/>
    <col min="8965" max="8965" width="9" style="4" customWidth="1"/>
    <col min="8966" max="8966" width="10.28515625" style="4" customWidth="1"/>
    <col min="8967" max="8967" width="7.28515625" style="4" customWidth="1"/>
    <col min="8968" max="8968" width="9.42578125" style="4" customWidth="1"/>
    <col min="8969" max="8969" width="9" style="4" customWidth="1"/>
    <col min="8970" max="8970" width="11.140625" style="4" customWidth="1"/>
    <col min="8971" max="8971" width="6.85546875" style="4" customWidth="1"/>
    <col min="8972" max="8972" width="10.5703125" style="4" customWidth="1"/>
    <col min="8973" max="8973" width="10.28515625" style="4" customWidth="1"/>
    <col min="8974" max="9216" width="9.140625" style="4"/>
    <col min="9217" max="9217" width="3.85546875" style="4" customWidth="1"/>
    <col min="9218" max="9218" width="9.5703125" style="4" customWidth="1"/>
    <col min="9219" max="9219" width="37.7109375" style="4" customWidth="1"/>
    <col min="9220" max="9220" width="8.5703125" style="4" customWidth="1"/>
    <col min="9221" max="9221" width="9" style="4" customWidth="1"/>
    <col min="9222" max="9222" width="10.28515625" style="4" customWidth="1"/>
    <col min="9223" max="9223" width="7.28515625" style="4" customWidth="1"/>
    <col min="9224" max="9224" width="9.42578125" style="4" customWidth="1"/>
    <col min="9225" max="9225" width="9" style="4" customWidth="1"/>
    <col min="9226" max="9226" width="11.140625" style="4" customWidth="1"/>
    <col min="9227" max="9227" width="6.85546875" style="4" customWidth="1"/>
    <col min="9228" max="9228" width="10.5703125" style="4" customWidth="1"/>
    <col min="9229" max="9229" width="10.28515625" style="4" customWidth="1"/>
    <col min="9230" max="9472" width="9.140625" style="4"/>
    <col min="9473" max="9473" width="3.85546875" style="4" customWidth="1"/>
    <col min="9474" max="9474" width="9.5703125" style="4" customWidth="1"/>
    <col min="9475" max="9475" width="37.7109375" style="4" customWidth="1"/>
    <col min="9476" max="9476" width="8.5703125" style="4" customWidth="1"/>
    <col min="9477" max="9477" width="9" style="4" customWidth="1"/>
    <col min="9478" max="9478" width="10.28515625" style="4" customWidth="1"/>
    <col min="9479" max="9479" width="7.28515625" style="4" customWidth="1"/>
    <col min="9480" max="9480" width="9.42578125" style="4" customWidth="1"/>
    <col min="9481" max="9481" width="9" style="4" customWidth="1"/>
    <col min="9482" max="9482" width="11.140625" style="4" customWidth="1"/>
    <col min="9483" max="9483" width="6.85546875" style="4" customWidth="1"/>
    <col min="9484" max="9484" width="10.5703125" style="4" customWidth="1"/>
    <col min="9485" max="9485" width="10.28515625" style="4" customWidth="1"/>
    <col min="9486" max="9728" width="9.140625" style="4"/>
    <col min="9729" max="9729" width="3.85546875" style="4" customWidth="1"/>
    <col min="9730" max="9730" width="9.5703125" style="4" customWidth="1"/>
    <col min="9731" max="9731" width="37.7109375" style="4" customWidth="1"/>
    <col min="9732" max="9732" width="8.5703125" style="4" customWidth="1"/>
    <col min="9733" max="9733" width="9" style="4" customWidth="1"/>
    <col min="9734" max="9734" width="10.28515625" style="4" customWidth="1"/>
    <col min="9735" max="9735" width="7.28515625" style="4" customWidth="1"/>
    <col min="9736" max="9736" width="9.42578125" style="4" customWidth="1"/>
    <col min="9737" max="9737" width="9" style="4" customWidth="1"/>
    <col min="9738" max="9738" width="11.140625" style="4" customWidth="1"/>
    <col min="9739" max="9739" width="6.85546875" style="4" customWidth="1"/>
    <col min="9740" max="9740" width="10.5703125" style="4" customWidth="1"/>
    <col min="9741" max="9741" width="10.28515625" style="4" customWidth="1"/>
    <col min="9742" max="9984" width="9.140625" style="4"/>
    <col min="9985" max="9985" width="3.85546875" style="4" customWidth="1"/>
    <col min="9986" max="9986" width="9.5703125" style="4" customWidth="1"/>
    <col min="9987" max="9987" width="37.7109375" style="4" customWidth="1"/>
    <col min="9988" max="9988" width="8.5703125" style="4" customWidth="1"/>
    <col min="9989" max="9989" width="9" style="4" customWidth="1"/>
    <col min="9990" max="9990" width="10.28515625" style="4" customWidth="1"/>
    <col min="9991" max="9991" width="7.28515625" style="4" customWidth="1"/>
    <col min="9992" max="9992" width="9.42578125" style="4" customWidth="1"/>
    <col min="9993" max="9993" width="9" style="4" customWidth="1"/>
    <col min="9994" max="9994" width="11.140625" style="4" customWidth="1"/>
    <col min="9995" max="9995" width="6.85546875" style="4" customWidth="1"/>
    <col min="9996" max="9996" width="10.5703125" style="4" customWidth="1"/>
    <col min="9997" max="9997" width="10.28515625" style="4" customWidth="1"/>
    <col min="9998" max="10240" width="9.140625" style="4"/>
    <col min="10241" max="10241" width="3.85546875" style="4" customWidth="1"/>
    <col min="10242" max="10242" width="9.5703125" style="4" customWidth="1"/>
    <col min="10243" max="10243" width="37.7109375" style="4" customWidth="1"/>
    <col min="10244" max="10244" width="8.5703125" style="4" customWidth="1"/>
    <col min="10245" max="10245" width="9" style="4" customWidth="1"/>
    <col min="10246" max="10246" width="10.28515625" style="4" customWidth="1"/>
    <col min="10247" max="10247" width="7.28515625" style="4" customWidth="1"/>
    <col min="10248" max="10248" width="9.42578125" style="4" customWidth="1"/>
    <col min="10249" max="10249" width="9" style="4" customWidth="1"/>
    <col min="10250" max="10250" width="11.140625" style="4" customWidth="1"/>
    <col min="10251" max="10251" width="6.85546875" style="4" customWidth="1"/>
    <col min="10252" max="10252" width="10.5703125" style="4" customWidth="1"/>
    <col min="10253" max="10253" width="10.28515625" style="4" customWidth="1"/>
    <col min="10254" max="10496" width="9.140625" style="4"/>
    <col min="10497" max="10497" width="3.85546875" style="4" customWidth="1"/>
    <col min="10498" max="10498" width="9.5703125" style="4" customWidth="1"/>
    <col min="10499" max="10499" width="37.7109375" style="4" customWidth="1"/>
    <col min="10500" max="10500" width="8.5703125" style="4" customWidth="1"/>
    <col min="10501" max="10501" width="9" style="4" customWidth="1"/>
    <col min="10502" max="10502" width="10.28515625" style="4" customWidth="1"/>
    <col min="10503" max="10503" width="7.28515625" style="4" customWidth="1"/>
    <col min="10504" max="10504" width="9.42578125" style="4" customWidth="1"/>
    <col min="10505" max="10505" width="9" style="4" customWidth="1"/>
    <col min="10506" max="10506" width="11.140625" style="4" customWidth="1"/>
    <col min="10507" max="10507" width="6.85546875" style="4" customWidth="1"/>
    <col min="10508" max="10508" width="10.5703125" style="4" customWidth="1"/>
    <col min="10509" max="10509" width="10.28515625" style="4" customWidth="1"/>
    <col min="10510" max="10752" width="9.140625" style="4"/>
    <col min="10753" max="10753" width="3.85546875" style="4" customWidth="1"/>
    <col min="10754" max="10754" width="9.5703125" style="4" customWidth="1"/>
    <col min="10755" max="10755" width="37.7109375" style="4" customWidth="1"/>
    <col min="10756" max="10756" width="8.5703125" style="4" customWidth="1"/>
    <col min="10757" max="10757" width="9" style="4" customWidth="1"/>
    <col min="10758" max="10758" width="10.28515625" style="4" customWidth="1"/>
    <col min="10759" max="10759" width="7.28515625" style="4" customWidth="1"/>
    <col min="10760" max="10760" width="9.42578125" style="4" customWidth="1"/>
    <col min="10761" max="10761" width="9" style="4" customWidth="1"/>
    <col min="10762" max="10762" width="11.140625" style="4" customWidth="1"/>
    <col min="10763" max="10763" width="6.85546875" style="4" customWidth="1"/>
    <col min="10764" max="10764" width="10.5703125" style="4" customWidth="1"/>
    <col min="10765" max="10765" width="10.28515625" style="4" customWidth="1"/>
    <col min="10766" max="11008" width="9.140625" style="4"/>
    <col min="11009" max="11009" width="3.85546875" style="4" customWidth="1"/>
    <col min="11010" max="11010" width="9.5703125" style="4" customWidth="1"/>
    <col min="11011" max="11011" width="37.7109375" style="4" customWidth="1"/>
    <col min="11012" max="11012" width="8.5703125" style="4" customWidth="1"/>
    <col min="11013" max="11013" width="9" style="4" customWidth="1"/>
    <col min="11014" max="11014" width="10.28515625" style="4" customWidth="1"/>
    <col min="11015" max="11015" width="7.28515625" style="4" customWidth="1"/>
    <col min="11016" max="11016" width="9.42578125" style="4" customWidth="1"/>
    <col min="11017" max="11017" width="9" style="4" customWidth="1"/>
    <col min="11018" max="11018" width="11.140625" style="4" customWidth="1"/>
    <col min="11019" max="11019" width="6.85546875" style="4" customWidth="1"/>
    <col min="11020" max="11020" width="10.5703125" style="4" customWidth="1"/>
    <col min="11021" max="11021" width="10.28515625" style="4" customWidth="1"/>
    <col min="11022" max="11264" width="9.140625" style="4"/>
    <col min="11265" max="11265" width="3.85546875" style="4" customWidth="1"/>
    <col min="11266" max="11266" width="9.5703125" style="4" customWidth="1"/>
    <col min="11267" max="11267" width="37.7109375" style="4" customWidth="1"/>
    <col min="11268" max="11268" width="8.5703125" style="4" customWidth="1"/>
    <col min="11269" max="11269" width="9" style="4" customWidth="1"/>
    <col min="11270" max="11270" width="10.28515625" style="4" customWidth="1"/>
    <col min="11271" max="11271" width="7.28515625" style="4" customWidth="1"/>
    <col min="11272" max="11272" width="9.42578125" style="4" customWidth="1"/>
    <col min="11273" max="11273" width="9" style="4" customWidth="1"/>
    <col min="11274" max="11274" width="11.140625" style="4" customWidth="1"/>
    <col min="11275" max="11275" width="6.85546875" style="4" customWidth="1"/>
    <col min="11276" max="11276" width="10.5703125" style="4" customWidth="1"/>
    <col min="11277" max="11277" width="10.28515625" style="4" customWidth="1"/>
    <col min="11278" max="11520" width="9.140625" style="4"/>
    <col min="11521" max="11521" width="3.85546875" style="4" customWidth="1"/>
    <col min="11522" max="11522" width="9.5703125" style="4" customWidth="1"/>
    <col min="11523" max="11523" width="37.7109375" style="4" customWidth="1"/>
    <col min="11524" max="11524" width="8.5703125" style="4" customWidth="1"/>
    <col min="11525" max="11525" width="9" style="4" customWidth="1"/>
    <col min="11526" max="11526" width="10.28515625" style="4" customWidth="1"/>
    <col min="11527" max="11527" width="7.28515625" style="4" customWidth="1"/>
    <col min="11528" max="11528" width="9.42578125" style="4" customWidth="1"/>
    <col min="11529" max="11529" width="9" style="4" customWidth="1"/>
    <col min="11530" max="11530" width="11.140625" style="4" customWidth="1"/>
    <col min="11531" max="11531" width="6.85546875" style="4" customWidth="1"/>
    <col min="11532" max="11532" width="10.5703125" style="4" customWidth="1"/>
    <col min="11533" max="11533" width="10.28515625" style="4" customWidth="1"/>
    <col min="11534" max="11776" width="9.140625" style="4"/>
    <col min="11777" max="11777" width="3.85546875" style="4" customWidth="1"/>
    <col min="11778" max="11778" width="9.5703125" style="4" customWidth="1"/>
    <col min="11779" max="11779" width="37.7109375" style="4" customWidth="1"/>
    <col min="11780" max="11780" width="8.5703125" style="4" customWidth="1"/>
    <col min="11781" max="11781" width="9" style="4" customWidth="1"/>
    <col min="11782" max="11782" width="10.28515625" style="4" customWidth="1"/>
    <col min="11783" max="11783" width="7.28515625" style="4" customWidth="1"/>
    <col min="11784" max="11784" width="9.42578125" style="4" customWidth="1"/>
    <col min="11785" max="11785" width="9" style="4" customWidth="1"/>
    <col min="11786" max="11786" width="11.140625" style="4" customWidth="1"/>
    <col min="11787" max="11787" width="6.85546875" style="4" customWidth="1"/>
    <col min="11788" max="11788" width="10.5703125" style="4" customWidth="1"/>
    <col min="11789" max="11789" width="10.28515625" style="4" customWidth="1"/>
    <col min="11790" max="12032" width="9.140625" style="4"/>
    <col min="12033" max="12033" width="3.85546875" style="4" customWidth="1"/>
    <col min="12034" max="12034" width="9.5703125" style="4" customWidth="1"/>
    <col min="12035" max="12035" width="37.7109375" style="4" customWidth="1"/>
    <col min="12036" max="12036" width="8.5703125" style="4" customWidth="1"/>
    <col min="12037" max="12037" width="9" style="4" customWidth="1"/>
    <col min="12038" max="12038" width="10.28515625" style="4" customWidth="1"/>
    <col min="12039" max="12039" width="7.28515625" style="4" customWidth="1"/>
    <col min="12040" max="12040" width="9.42578125" style="4" customWidth="1"/>
    <col min="12041" max="12041" width="9" style="4" customWidth="1"/>
    <col min="12042" max="12042" width="11.140625" style="4" customWidth="1"/>
    <col min="12043" max="12043" width="6.85546875" style="4" customWidth="1"/>
    <col min="12044" max="12044" width="10.5703125" style="4" customWidth="1"/>
    <col min="12045" max="12045" width="10.28515625" style="4" customWidth="1"/>
    <col min="12046" max="12288" width="9.140625" style="4"/>
    <col min="12289" max="12289" width="3.85546875" style="4" customWidth="1"/>
    <col min="12290" max="12290" width="9.5703125" style="4" customWidth="1"/>
    <col min="12291" max="12291" width="37.7109375" style="4" customWidth="1"/>
    <col min="12292" max="12292" width="8.5703125" style="4" customWidth="1"/>
    <col min="12293" max="12293" width="9" style="4" customWidth="1"/>
    <col min="12294" max="12294" width="10.28515625" style="4" customWidth="1"/>
    <col min="12295" max="12295" width="7.28515625" style="4" customWidth="1"/>
    <col min="12296" max="12296" width="9.42578125" style="4" customWidth="1"/>
    <col min="12297" max="12297" width="9" style="4" customWidth="1"/>
    <col min="12298" max="12298" width="11.140625" style="4" customWidth="1"/>
    <col min="12299" max="12299" width="6.85546875" style="4" customWidth="1"/>
    <col min="12300" max="12300" width="10.5703125" style="4" customWidth="1"/>
    <col min="12301" max="12301" width="10.28515625" style="4" customWidth="1"/>
    <col min="12302" max="12544" width="9.140625" style="4"/>
    <col min="12545" max="12545" width="3.85546875" style="4" customWidth="1"/>
    <col min="12546" max="12546" width="9.5703125" style="4" customWidth="1"/>
    <col min="12547" max="12547" width="37.7109375" style="4" customWidth="1"/>
    <col min="12548" max="12548" width="8.5703125" style="4" customWidth="1"/>
    <col min="12549" max="12549" width="9" style="4" customWidth="1"/>
    <col min="12550" max="12550" width="10.28515625" style="4" customWidth="1"/>
    <col min="12551" max="12551" width="7.28515625" style="4" customWidth="1"/>
    <col min="12552" max="12552" width="9.42578125" style="4" customWidth="1"/>
    <col min="12553" max="12553" width="9" style="4" customWidth="1"/>
    <col min="12554" max="12554" width="11.140625" style="4" customWidth="1"/>
    <col min="12555" max="12555" width="6.85546875" style="4" customWidth="1"/>
    <col min="12556" max="12556" width="10.5703125" style="4" customWidth="1"/>
    <col min="12557" max="12557" width="10.28515625" style="4" customWidth="1"/>
    <col min="12558" max="12800" width="9.140625" style="4"/>
    <col min="12801" max="12801" width="3.85546875" style="4" customWidth="1"/>
    <col min="12802" max="12802" width="9.5703125" style="4" customWidth="1"/>
    <col min="12803" max="12803" width="37.7109375" style="4" customWidth="1"/>
    <col min="12804" max="12804" width="8.5703125" style="4" customWidth="1"/>
    <col min="12805" max="12805" width="9" style="4" customWidth="1"/>
    <col min="12806" max="12806" width="10.28515625" style="4" customWidth="1"/>
    <col min="12807" max="12807" width="7.28515625" style="4" customWidth="1"/>
    <col min="12808" max="12808" width="9.42578125" style="4" customWidth="1"/>
    <col min="12809" max="12809" width="9" style="4" customWidth="1"/>
    <col min="12810" max="12810" width="11.140625" style="4" customWidth="1"/>
    <col min="12811" max="12811" width="6.85546875" style="4" customWidth="1"/>
    <col min="12812" max="12812" width="10.5703125" style="4" customWidth="1"/>
    <col min="12813" max="12813" width="10.28515625" style="4" customWidth="1"/>
    <col min="12814" max="13056" width="9.140625" style="4"/>
    <col min="13057" max="13057" width="3.85546875" style="4" customWidth="1"/>
    <col min="13058" max="13058" width="9.5703125" style="4" customWidth="1"/>
    <col min="13059" max="13059" width="37.7109375" style="4" customWidth="1"/>
    <col min="13060" max="13060" width="8.5703125" style="4" customWidth="1"/>
    <col min="13061" max="13061" width="9" style="4" customWidth="1"/>
    <col min="13062" max="13062" width="10.28515625" style="4" customWidth="1"/>
    <col min="13063" max="13063" width="7.28515625" style="4" customWidth="1"/>
    <col min="13064" max="13064" width="9.42578125" style="4" customWidth="1"/>
    <col min="13065" max="13065" width="9" style="4" customWidth="1"/>
    <col min="13066" max="13066" width="11.140625" style="4" customWidth="1"/>
    <col min="13067" max="13067" width="6.85546875" style="4" customWidth="1"/>
    <col min="13068" max="13068" width="10.5703125" style="4" customWidth="1"/>
    <col min="13069" max="13069" width="10.28515625" style="4" customWidth="1"/>
    <col min="13070" max="13312" width="9.140625" style="4"/>
    <col min="13313" max="13313" width="3.85546875" style="4" customWidth="1"/>
    <col min="13314" max="13314" width="9.5703125" style="4" customWidth="1"/>
    <col min="13315" max="13315" width="37.7109375" style="4" customWidth="1"/>
    <col min="13316" max="13316" width="8.5703125" style="4" customWidth="1"/>
    <col min="13317" max="13317" width="9" style="4" customWidth="1"/>
    <col min="13318" max="13318" width="10.28515625" style="4" customWidth="1"/>
    <col min="13319" max="13319" width="7.28515625" style="4" customWidth="1"/>
    <col min="13320" max="13320" width="9.42578125" style="4" customWidth="1"/>
    <col min="13321" max="13321" width="9" style="4" customWidth="1"/>
    <col min="13322" max="13322" width="11.140625" style="4" customWidth="1"/>
    <col min="13323" max="13323" width="6.85546875" style="4" customWidth="1"/>
    <col min="13324" max="13324" width="10.5703125" style="4" customWidth="1"/>
    <col min="13325" max="13325" width="10.28515625" style="4" customWidth="1"/>
    <col min="13326" max="13568" width="9.140625" style="4"/>
    <col min="13569" max="13569" width="3.85546875" style="4" customWidth="1"/>
    <col min="13570" max="13570" width="9.5703125" style="4" customWidth="1"/>
    <col min="13571" max="13571" width="37.7109375" style="4" customWidth="1"/>
    <col min="13572" max="13572" width="8.5703125" style="4" customWidth="1"/>
    <col min="13573" max="13573" width="9" style="4" customWidth="1"/>
    <col min="13574" max="13574" width="10.28515625" style="4" customWidth="1"/>
    <col min="13575" max="13575" width="7.28515625" style="4" customWidth="1"/>
    <col min="13576" max="13576" width="9.42578125" style="4" customWidth="1"/>
    <col min="13577" max="13577" width="9" style="4" customWidth="1"/>
    <col min="13578" max="13578" width="11.140625" style="4" customWidth="1"/>
    <col min="13579" max="13579" width="6.85546875" style="4" customWidth="1"/>
    <col min="13580" max="13580" width="10.5703125" style="4" customWidth="1"/>
    <col min="13581" max="13581" width="10.28515625" style="4" customWidth="1"/>
    <col min="13582" max="13824" width="9.140625" style="4"/>
    <col min="13825" max="13825" width="3.85546875" style="4" customWidth="1"/>
    <col min="13826" max="13826" width="9.5703125" style="4" customWidth="1"/>
    <col min="13827" max="13827" width="37.7109375" style="4" customWidth="1"/>
    <col min="13828" max="13828" width="8.5703125" style="4" customWidth="1"/>
    <col min="13829" max="13829" width="9" style="4" customWidth="1"/>
    <col min="13830" max="13830" width="10.28515625" style="4" customWidth="1"/>
    <col min="13831" max="13831" width="7.28515625" style="4" customWidth="1"/>
    <col min="13832" max="13832" width="9.42578125" style="4" customWidth="1"/>
    <col min="13833" max="13833" width="9" style="4" customWidth="1"/>
    <col min="13834" max="13834" width="11.140625" style="4" customWidth="1"/>
    <col min="13835" max="13835" width="6.85546875" style="4" customWidth="1"/>
    <col min="13836" max="13836" width="10.5703125" style="4" customWidth="1"/>
    <col min="13837" max="13837" width="10.28515625" style="4" customWidth="1"/>
    <col min="13838" max="14080" width="9.140625" style="4"/>
    <col min="14081" max="14081" width="3.85546875" style="4" customWidth="1"/>
    <col min="14082" max="14082" width="9.5703125" style="4" customWidth="1"/>
    <col min="14083" max="14083" width="37.7109375" style="4" customWidth="1"/>
    <col min="14084" max="14084" width="8.5703125" style="4" customWidth="1"/>
    <col min="14085" max="14085" width="9" style="4" customWidth="1"/>
    <col min="14086" max="14086" width="10.28515625" style="4" customWidth="1"/>
    <col min="14087" max="14087" width="7.28515625" style="4" customWidth="1"/>
    <col min="14088" max="14088" width="9.42578125" style="4" customWidth="1"/>
    <col min="14089" max="14089" width="9" style="4" customWidth="1"/>
    <col min="14090" max="14090" width="11.140625" style="4" customWidth="1"/>
    <col min="14091" max="14091" width="6.85546875" style="4" customWidth="1"/>
    <col min="14092" max="14092" width="10.5703125" style="4" customWidth="1"/>
    <col min="14093" max="14093" width="10.28515625" style="4" customWidth="1"/>
    <col min="14094" max="14336" width="9.140625" style="4"/>
    <col min="14337" max="14337" width="3.85546875" style="4" customWidth="1"/>
    <col min="14338" max="14338" width="9.5703125" style="4" customWidth="1"/>
    <col min="14339" max="14339" width="37.7109375" style="4" customWidth="1"/>
    <col min="14340" max="14340" width="8.5703125" style="4" customWidth="1"/>
    <col min="14341" max="14341" width="9" style="4" customWidth="1"/>
    <col min="14342" max="14342" width="10.28515625" style="4" customWidth="1"/>
    <col min="14343" max="14343" width="7.28515625" style="4" customWidth="1"/>
    <col min="14344" max="14344" width="9.42578125" style="4" customWidth="1"/>
    <col min="14345" max="14345" width="9" style="4" customWidth="1"/>
    <col min="14346" max="14346" width="11.140625" style="4" customWidth="1"/>
    <col min="14347" max="14347" width="6.85546875" style="4" customWidth="1"/>
    <col min="14348" max="14348" width="10.5703125" style="4" customWidth="1"/>
    <col min="14349" max="14349" width="10.28515625" style="4" customWidth="1"/>
    <col min="14350" max="14592" width="9.140625" style="4"/>
    <col min="14593" max="14593" width="3.85546875" style="4" customWidth="1"/>
    <col min="14594" max="14594" width="9.5703125" style="4" customWidth="1"/>
    <col min="14595" max="14595" width="37.7109375" style="4" customWidth="1"/>
    <col min="14596" max="14596" width="8.5703125" style="4" customWidth="1"/>
    <col min="14597" max="14597" width="9" style="4" customWidth="1"/>
    <col min="14598" max="14598" width="10.28515625" style="4" customWidth="1"/>
    <col min="14599" max="14599" width="7.28515625" style="4" customWidth="1"/>
    <col min="14600" max="14600" width="9.42578125" style="4" customWidth="1"/>
    <col min="14601" max="14601" width="9" style="4" customWidth="1"/>
    <col min="14602" max="14602" width="11.140625" style="4" customWidth="1"/>
    <col min="14603" max="14603" width="6.85546875" style="4" customWidth="1"/>
    <col min="14604" max="14604" width="10.5703125" style="4" customWidth="1"/>
    <col min="14605" max="14605" width="10.28515625" style="4" customWidth="1"/>
    <col min="14606" max="14848" width="9.140625" style="4"/>
    <col min="14849" max="14849" width="3.85546875" style="4" customWidth="1"/>
    <col min="14850" max="14850" width="9.5703125" style="4" customWidth="1"/>
    <col min="14851" max="14851" width="37.7109375" style="4" customWidth="1"/>
    <col min="14852" max="14852" width="8.5703125" style="4" customWidth="1"/>
    <col min="14853" max="14853" width="9" style="4" customWidth="1"/>
    <col min="14854" max="14854" width="10.28515625" style="4" customWidth="1"/>
    <col min="14855" max="14855" width="7.28515625" style="4" customWidth="1"/>
    <col min="14856" max="14856" width="9.42578125" style="4" customWidth="1"/>
    <col min="14857" max="14857" width="9" style="4" customWidth="1"/>
    <col min="14858" max="14858" width="11.140625" style="4" customWidth="1"/>
    <col min="14859" max="14859" width="6.85546875" style="4" customWidth="1"/>
    <col min="14860" max="14860" width="10.5703125" style="4" customWidth="1"/>
    <col min="14861" max="14861" width="10.28515625" style="4" customWidth="1"/>
    <col min="14862" max="15104" width="9.140625" style="4"/>
    <col min="15105" max="15105" width="3.85546875" style="4" customWidth="1"/>
    <col min="15106" max="15106" width="9.5703125" style="4" customWidth="1"/>
    <col min="15107" max="15107" width="37.7109375" style="4" customWidth="1"/>
    <col min="15108" max="15108" width="8.5703125" style="4" customWidth="1"/>
    <col min="15109" max="15109" width="9" style="4" customWidth="1"/>
    <col min="15110" max="15110" width="10.28515625" style="4" customWidth="1"/>
    <col min="15111" max="15111" width="7.28515625" style="4" customWidth="1"/>
    <col min="15112" max="15112" width="9.42578125" style="4" customWidth="1"/>
    <col min="15113" max="15113" width="9" style="4" customWidth="1"/>
    <col min="15114" max="15114" width="11.140625" style="4" customWidth="1"/>
    <col min="15115" max="15115" width="6.85546875" style="4" customWidth="1"/>
    <col min="15116" max="15116" width="10.5703125" style="4" customWidth="1"/>
    <col min="15117" max="15117" width="10.28515625" style="4" customWidth="1"/>
    <col min="15118" max="15360" width="9.140625" style="4"/>
    <col min="15361" max="15361" width="3.85546875" style="4" customWidth="1"/>
    <col min="15362" max="15362" width="9.5703125" style="4" customWidth="1"/>
    <col min="15363" max="15363" width="37.7109375" style="4" customWidth="1"/>
    <col min="15364" max="15364" width="8.5703125" style="4" customWidth="1"/>
    <col min="15365" max="15365" width="9" style="4" customWidth="1"/>
    <col min="15366" max="15366" width="10.28515625" style="4" customWidth="1"/>
    <col min="15367" max="15367" width="7.28515625" style="4" customWidth="1"/>
    <col min="15368" max="15368" width="9.42578125" style="4" customWidth="1"/>
    <col min="15369" max="15369" width="9" style="4" customWidth="1"/>
    <col min="15370" max="15370" width="11.140625" style="4" customWidth="1"/>
    <col min="15371" max="15371" width="6.85546875" style="4" customWidth="1"/>
    <col min="15372" max="15372" width="10.5703125" style="4" customWidth="1"/>
    <col min="15373" max="15373" width="10.28515625" style="4" customWidth="1"/>
    <col min="15374" max="15616" width="9.140625" style="4"/>
    <col min="15617" max="15617" width="3.85546875" style="4" customWidth="1"/>
    <col min="15618" max="15618" width="9.5703125" style="4" customWidth="1"/>
    <col min="15619" max="15619" width="37.7109375" style="4" customWidth="1"/>
    <col min="15620" max="15620" width="8.5703125" style="4" customWidth="1"/>
    <col min="15621" max="15621" width="9" style="4" customWidth="1"/>
    <col min="15622" max="15622" width="10.28515625" style="4" customWidth="1"/>
    <col min="15623" max="15623" width="7.28515625" style="4" customWidth="1"/>
    <col min="15624" max="15624" width="9.42578125" style="4" customWidth="1"/>
    <col min="15625" max="15625" width="9" style="4" customWidth="1"/>
    <col min="15626" max="15626" width="11.140625" style="4" customWidth="1"/>
    <col min="15627" max="15627" width="6.85546875" style="4" customWidth="1"/>
    <col min="15628" max="15628" width="10.5703125" style="4" customWidth="1"/>
    <col min="15629" max="15629" width="10.28515625" style="4" customWidth="1"/>
    <col min="15630" max="15872" width="9.140625" style="4"/>
    <col min="15873" max="15873" width="3.85546875" style="4" customWidth="1"/>
    <col min="15874" max="15874" width="9.5703125" style="4" customWidth="1"/>
    <col min="15875" max="15875" width="37.7109375" style="4" customWidth="1"/>
    <col min="15876" max="15876" width="8.5703125" style="4" customWidth="1"/>
    <col min="15877" max="15877" width="9" style="4" customWidth="1"/>
    <col min="15878" max="15878" width="10.28515625" style="4" customWidth="1"/>
    <col min="15879" max="15879" width="7.28515625" style="4" customWidth="1"/>
    <col min="15880" max="15880" width="9.42578125" style="4" customWidth="1"/>
    <col min="15881" max="15881" width="9" style="4" customWidth="1"/>
    <col min="15882" max="15882" width="11.140625" style="4" customWidth="1"/>
    <col min="15883" max="15883" width="6.85546875" style="4" customWidth="1"/>
    <col min="15884" max="15884" width="10.5703125" style="4" customWidth="1"/>
    <col min="15885" max="15885" width="10.28515625" style="4" customWidth="1"/>
    <col min="15886" max="16128" width="9.140625" style="4"/>
    <col min="16129" max="16129" width="3.85546875" style="4" customWidth="1"/>
    <col min="16130" max="16130" width="9.5703125" style="4" customWidth="1"/>
    <col min="16131" max="16131" width="37.7109375" style="4" customWidth="1"/>
    <col min="16132" max="16132" width="8.5703125" style="4" customWidth="1"/>
    <col min="16133" max="16133" width="9" style="4" customWidth="1"/>
    <col min="16134" max="16134" width="10.28515625" style="4" customWidth="1"/>
    <col min="16135" max="16135" width="7.28515625" style="4" customWidth="1"/>
    <col min="16136" max="16136" width="9.42578125" style="4" customWidth="1"/>
    <col min="16137" max="16137" width="9" style="4" customWidth="1"/>
    <col min="16138" max="16138" width="11.140625" style="4" customWidth="1"/>
    <col min="16139" max="16139" width="6.85546875" style="4" customWidth="1"/>
    <col min="16140" max="16140" width="10.5703125" style="4" customWidth="1"/>
    <col min="16141" max="16141" width="10.28515625" style="4" customWidth="1"/>
    <col min="16142" max="16384" width="9.140625" style="4"/>
  </cols>
  <sheetData>
    <row r="1" spans="1:22" ht="15" customHeight="1">
      <c r="A1" s="196" t="s">
        <v>140</v>
      </c>
      <c r="B1" s="196"/>
      <c r="C1" s="196"/>
      <c r="D1" s="196"/>
      <c r="E1" s="196"/>
      <c r="F1" s="196"/>
      <c r="G1" s="196"/>
      <c r="H1" s="196"/>
      <c r="I1" s="196"/>
      <c r="J1" s="196"/>
      <c r="K1" s="196"/>
      <c r="L1" s="196"/>
      <c r="M1" s="196"/>
      <c r="N1" s="3"/>
      <c r="O1" s="3"/>
      <c r="P1" s="3"/>
      <c r="Q1" s="3"/>
      <c r="R1" s="3"/>
      <c r="S1" s="3"/>
      <c r="T1" s="3"/>
      <c r="U1" s="3"/>
      <c r="V1" s="3"/>
    </row>
    <row r="2" spans="1:22" ht="15" customHeight="1">
      <c r="I2" s="3"/>
      <c r="J2" s="3"/>
      <c r="K2" s="3"/>
      <c r="L2" s="3"/>
      <c r="M2" s="3"/>
      <c r="N2" s="3"/>
      <c r="O2" s="3"/>
      <c r="P2" s="3"/>
      <c r="Q2" s="3"/>
      <c r="R2" s="3"/>
      <c r="S2" s="3"/>
      <c r="T2" s="3"/>
      <c r="U2" s="3"/>
      <c r="V2" s="3"/>
    </row>
    <row r="3" spans="1:22" ht="16.5" customHeight="1">
      <c r="C3" s="154" t="s">
        <v>85</v>
      </c>
      <c r="D3" s="153"/>
      <c r="E3" s="153"/>
      <c r="F3" s="153"/>
      <c r="G3" s="153"/>
      <c r="H3" s="153"/>
      <c r="I3" s="153"/>
      <c r="J3" s="153"/>
      <c r="K3" s="3"/>
      <c r="L3" s="3"/>
      <c r="M3" s="3"/>
      <c r="N3" s="3"/>
      <c r="O3" s="3"/>
      <c r="P3" s="3"/>
      <c r="Q3" s="3"/>
      <c r="R3" s="3"/>
      <c r="S3" s="3"/>
      <c r="T3" s="3"/>
      <c r="U3" s="3"/>
      <c r="V3" s="3"/>
    </row>
    <row r="4" spans="1:22" s="3" customFormat="1">
      <c r="B4" s="7"/>
      <c r="C4" s="7"/>
      <c r="D4" s="9"/>
      <c r="E4" s="9"/>
      <c r="F4" s="9"/>
      <c r="G4" s="9"/>
      <c r="H4" s="7"/>
      <c r="I4" s="7"/>
      <c r="J4" s="7"/>
      <c r="K4" s="7"/>
      <c r="L4" s="7"/>
      <c r="M4" s="7"/>
      <c r="N4" s="7"/>
    </row>
    <row r="5" spans="1:22">
      <c r="A5" s="10"/>
      <c r="B5" s="11"/>
      <c r="C5" s="12"/>
      <c r="D5" s="13"/>
      <c r="E5" s="6" t="s">
        <v>1</v>
      </c>
      <c r="F5" s="14"/>
      <c r="G5" s="15" t="s">
        <v>2</v>
      </c>
      <c r="H5" s="16"/>
      <c r="I5" s="17" t="s">
        <v>3</v>
      </c>
      <c r="J5" s="16"/>
      <c r="K5" s="18" t="s">
        <v>4</v>
      </c>
      <c r="L5" s="18"/>
      <c r="M5" s="11"/>
      <c r="N5" s="7"/>
      <c r="O5" s="3"/>
      <c r="P5" s="3"/>
      <c r="Q5" s="3"/>
      <c r="R5" s="3"/>
      <c r="S5" s="3"/>
      <c r="T5" s="3"/>
      <c r="U5" s="3"/>
      <c r="V5" s="3"/>
    </row>
    <row r="6" spans="1:22">
      <c r="A6" s="19"/>
      <c r="B6" s="20"/>
      <c r="C6" s="21" t="s">
        <v>5</v>
      </c>
      <c r="D6" s="22"/>
      <c r="E6" s="23" t="s">
        <v>6</v>
      </c>
      <c r="F6" s="24"/>
      <c r="G6" s="25"/>
      <c r="H6" s="24"/>
      <c r="I6" s="25"/>
      <c r="J6" s="24"/>
      <c r="K6" s="25" t="s">
        <v>7</v>
      </c>
      <c r="L6" s="26"/>
      <c r="M6" s="20" t="s">
        <v>8</v>
      </c>
      <c r="N6" s="7"/>
      <c r="O6" s="3"/>
      <c r="P6" s="3"/>
      <c r="Q6" s="3"/>
      <c r="R6" s="3"/>
      <c r="S6" s="3"/>
      <c r="T6" s="3"/>
      <c r="U6" s="3"/>
      <c r="V6" s="3"/>
    </row>
    <row r="7" spans="1:22">
      <c r="A7" s="27" t="s">
        <v>9</v>
      </c>
      <c r="B7" s="20" t="s">
        <v>10</v>
      </c>
      <c r="C7" s="28" t="s">
        <v>11</v>
      </c>
      <c r="D7" s="20" t="s">
        <v>12</v>
      </c>
      <c r="E7" s="29" t="s">
        <v>13</v>
      </c>
      <c r="F7" s="8" t="s">
        <v>14</v>
      </c>
      <c r="G7" s="20" t="s">
        <v>15</v>
      </c>
      <c r="H7" s="8" t="s">
        <v>14</v>
      </c>
      <c r="I7" s="20" t="s">
        <v>15</v>
      </c>
      <c r="J7" s="8" t="s">
        <v>14</v>
      </c>
      <c r="K7" s="20" t="s">
        <v>15</v>
      </c>
      <c r="L7" s="8" t="s">
        <v>14</v>
      </c>
      <c r="M7" s="20"/>
      <c r="N7" s="7"/>
      <c r="O7" s="3"/>
      <c r="P7" s="3"/>
      <c r="Q7" s="3"/>
      <c r="R7" s="3"/>
      <c r="S7" s="3"/>
      <c r="T7" s="3"/>
      <c r="U7" s="3"/>
      <c r="V7" s="3"/>
    </row>
    <row r="8" spans="1:22">
      <c r="A8" s="30"/>
      <c r="B8" s="31"/>
      <c r="C8" s="32"/>
      <c r="D8" s="22"/>
      <c r="E8" s="31"/>
      <c r="F8" s="32"/>
      <c r="G8" s="31" t="s">
        <v>16</v>
      </c>
      <c r="H8" s="32"/>
      <c r="I8" s="31" t="s">
        <v>16</v>
      </c>
      <c r="J8" s="32"/>
      <c r="K8" s="31" t="s">
        <v>16</v>
      </c>
      <c r="L8" s="32"/>
      <c r="M8" s="31"/>
      <c r="N8" s="7"/>
      <c r="O8" s="3"/>
      <c r="P8" s="3"/>
      <c r="Q8" s="3"/>
      <c r="R8" s="3"/>
      <c r="S8" s="3"/>
      <c r="T8" s="3"/>
      <c r="U8" s="3"/>
      <c r="V8" s="3"/>
    </row>
    <row r="9" spans="1:22">
      <c r="A9" s="33" t="s">
        <v>17</v>
      </c>
      <c r="B9" s="34" t="s">
        <v>18</v>
      </c>
      <c r="C9" s="35" t="s">
        <v>19</v>
      </c>
      <c r="D9" s="36" t="s">
        <v>20</v>
      </c>
      <c r="E9" s="34" t="s">
        <v>21</v>
      </c>
      <c r="F9" s="37" t="s">
        <v>22</v>
      </c>
      <c r="G9" s="35" t="s">
        <v>23</v>
      </c>
      <c r="H9" s="36" t="s">
        <v>24</v>
      </c>
      <c r="I9" s="34" t="s">
        <v>25</v>
      </c>
      <c r="J9" s="35" t="s">
        <v>26</v>
      </c>
      <c r="K9" s="34" t="s">
        <v>27</v>
      </c>
      <c r="L9" s="36" t="s">
        <v>28</v>
      </c>
      <c r="M9" s="34" t="s">
        <v>29</v>
      </c>
      <c r="N9" s="7"/>
      <c r="O9" s="3"/>
      <c r="P9" s="3"/>
      <c r="Q9" s="3"/>
      <c r="R9" s="3"/>
      <c r="S9" s="3"/>
      <c r="T9" s="3"/>
      <c r="U9" s="3"/>
      <c r="V9" s="3"/>
    </row>
    <row r="10" spans="1:22" s="45" customFormat="1" ht="31.5">
      <c r="A10" s="38">
        <v>1</v>
      </c>
      <c r="B10" s="39" t="s">
        <v>57</v>
      </c>
      <c r="C10" s="40" t="s">
        <v>58</v>
      </c>
      <c r="D10" s="41" t="s">
        <v>30</v>
      </c>
      <c r="E10" s="42"/>
      <c r="F10" s="43">
        <f>0.84*13</f>
        <v>10.92</v>
      </c>
      <c r="G10" s="40"/>
      <c r="H10" s="41"/>
      <c r="I10" s="40"/>
      <c r="J10" s="41"/>
      <c r="K10" s="44"/>
      <c r="L10" s="41"/>
      <c r="M10" s="40"/>
    </row>
    <row r="11" spans="1:22" s="53" customFormat="1" ht="15.75">
      <c r="A11" s="46"/>
      <c r="B11" s="46"/>
      <c r="C11" s="46" t="s">
        <v>31</v>
      </c>
      <c r="D11" s="46" t="s">
        <v>32</v>
      </c>
      <c r="E11" s="47">
        <v>3.88</v>
      </c>
      <c r="F11" s="48">
        <f>F10*E11</f>
        <v>42.369599999999998</v>
      </c>
      <c r="G11" s="47"/>
      <c r="H11" s="48"/>
      <c r="I11" s="76"/>
      <c r="J11" s="75"/>
      <c r="K11" s="76"/>
      <c r="L11" s="75"/>
      <c r="M11" s="47"/>
    </row>
    <row r="12" spans="1:22" s="67" customFormat="1" ht="31.5">
      <c r="A12" s="38">
        <v>2</v>
      </c>
      <c r="B12" s="38" t="s">
        <v>34</v>
      </c>
      <c r="C12" s="40" t="s">
        <v>51</v>
      </c>
      <c r="D12" s="62" t="s">
        <v>30</v>
      </c>
      <c r="E12" s="63"/>
      <c r="F12" s="64">
        <f>0.7*0.1*13</f>
        <v>0.90999999999999992</v>
      </c>
      <c r="G12" s="65"/>
      <c r="H12" s="66"/>
      <c r="I12" s="65"/>
      <c r="J12" s="66"/>
      <c r="K12" s="65"/>
      <c r="L12" s="66"/>
      <c r="M12" s="65"/>
    </row>
    <row r="13" spans="1:22" s="53" customFormat="1" ht="15.75">
      <c r="A13" s="54"/>
      <c r="B13" s="68"/>
      <c r="C13" s="54" t="s">
        <v>31</v>
      </c>
      <c r="D13" s="54" t="s">
        <v>32</v>
      </c>
      <c r="E13" s="56">
        <v>0.89</v>
      </c>
      <c r="F13" s="69">
        <f>F12*E13</f>
        <v>0.80989999999999995</v>
      </c>
      <c r="G13" s="70"/>
      <c r="H13" s="57"/>
      <c r="I13" s="71"/>
      <c r="J13" s="72"/>
      <c r="K13" s="71"/>
      <c r="L13" s="72"/>
      <c r="M13" s="70"/>
    </row>
    <row r="14" spans="1:22" s="53" customFormat="1" ht="15.75">
      <c r="A14" s="54"/>
      <c r="B14" s="55"/>
      <c r="C14" s="54" t="s">
        <v>35</v>
      </c>
      <c r="D14" s="55" t="s">
        <v>0</v>
      </c>
      <c r="E14" s="56">
        <v>0.37</v>
      </c>
      <c r="F14" s="69">
        <f>F12*E14</f>
        <v>0.33669999999999994</v>
      </c>
      <c r="G14" s="73"/>
      <c r="H14" s="72"/>
      <c r="I14" s="71"/>
      <c r="J14" s="72"/>
      <c r="K14" s="70"/>
      <c r="L14" s="57"/>
      <c r="M14" s="70"/>
    </row>
    <row r="15" spans="1:22" s="53" customFormat="1" ht="27.75">
      <c r="A15" s="54"/>
      <c r="B15" s="185" t="s">
        <v>167</v>
      </c>
      <c r="C15" s="54" t="s">
        <v>63</v>
      </c>
      <c r="D15" s="55" t="s">
        <v>30</v>
      </c>
      <c r="E15" s="56">
        <v>1.1499999999999999</v>
      </c>
      <c r="F15" s="69">
        <f>F12*E15</f>
        <v>1.0464999999999998</v>
      </c>
      <c r="G15" s="73"/>
      <c r="H15" s="72"/>
      <c r="I15" s="74"/>
      <c r="J15" s="57"/>
      <c r="K15" s="71"/>
      <c r="L15" s="72"/>
      <c r="M15" s="70"/>
    </row>
    <row r="16" spans="1:22" s="53" customFormat="1" ht="15.75">
      <c r="A16" s="46"/>
      <c r="B16" s="50"/>
      <c r="C16" s="46" t="s">
        <v>36</v>
      </c>
      <c r="D16" s="50" t="s">
        <v>0</v>
      </c>
      <c r="E16" s="59">
        <v>0.02</v>
      </c>
      <c r="F16" s="60">
        <f>F12*E16</f>
        <v>1.8199999999999997E-2</v>
      </c>
      <c r="G16" s="51"/>
      <c r="H16" s="75"/>
      <c r="I16" s="47"/>
      <c r="J16" s="48"/>
      <c r="K16" s="76"/>
      <c r="L16" s="75"/>
      <c r="M16" s="47"/>
    </row>
    <row r="17" spans="1:13" s="62" customFormat="1" ht="47.25">
      <c r="A17" s="38" t="s">
        <v>59</v>
      </c>
      <c r="B17" s="38" t="s">
        <v>60</v>
      </c>
      <c r="C17" s="40" t="s">
        <v>61</v>
      </c>
      <c r="D17" s="62" t="s">
        <v>30</v>
      </c>
      <c r="E17" s="63"/>
      <c r="F17" s="64">
        <f>0.7*1.1*13</f>
        <v>10.01</v>
      </c>
      <c r="G17" s="65"/>
      <c r="H17" s="66"/>
      <c r="I17" s="65"/>
      <c r="J17" s="66"/>
      <c r="K17" s="65"/>
      <c r="L17" s="66"/>
      <c r="M17" s="65"/>
    </row>
    <row r="18" spans="1:13" s="55" customFormat="1" ht="15.75">
      <c r="A18" s="54"/>
      <c r="B18" s="54"/>
      <c r="C18" s="54" t="s">
        <v>31</v>
      </c>
      <c r="D18" s="54" t="s">
        <v>32</v>
      </c>
      <c r="E18" s="56">
        <v>6.66</v>
      </c>
      <c r="F18" s="69">
        <f>F17*E18</f>
        <v>66.666600000000003</v>
      </c>
      <c r="G18" s="70"/>
      <c r="H18" s="57"/>
      <c r="I18" s="71"/>
      <c r="J18" s="72"/>
      <c r="K18" s="71"/>
      <c r="L18" s="72"/>
      <c r="M18" s="70"/>
    </row>
    <row r="19" spans="1:13" s="55" customFormat="1" ht="15.75">
      <c r="A19" s="54"/>
      <c r="C19" s="54" t="s">
        <v>35</v>
      </c>
      <c r="D19" s="55" t="s">
        <v>0</v>
      </c>
      <c r="E19" s="56">
        <v>0.59</v>
      </c>
      <c r="F19" s="77">
        <f>F17*E19</f>
        <v>5.9058999999999999</v>
      </c>
      <c r="G19" s="73"/>
      <c r="H19" s="72"/>
      <c r="I19" s="71"/>
      <c r="J19" s="72"/>
      <c r="K19" s="70"/>
      <c r="L19" s="57"/>
      <c r="M19" s="70"/>
    </row>
    <row r="20" spans="1:13" s="55" customFormat="1" ht="15.75">
      <c r="A20" s="54"/>
      <c r="C20" s="54" t="s">
        <v>62</v>
      </c>
      <c r="D20" s="55" t="s">
        <v>30</v>
      </c>
      <c r="E20" s="56">
        <v>1.0149999999999999</v>
      </c>
      <c r="F20" s="69">
        <f>F17*E20</f>
        <v>10.160149999999998</v>
      </c>
      <c r="G20" s="73"/>
      <c r="H20" s="72"/>
      <c r="I20" s="70"/>
      <c r="J20" s="57"/>
      <c r="K20" s="71"/>
      <c r="L20" s="72"/>
      <c r="M20" s="70"/>
    </row>
    <row r="21" spans="1:13" s="55" customFormat="1" ht="15.75">
      <c r="A21" s="54"/>
      <c r="C21" s="54" t="s">
        <v>37</v>
      </c>
      <c r="D21" s="55" t="s">
        <v>38</v>
      </c>
      <c r="E21" s="56">
        <v>1.6</v>
      </c>
      <c r="F21" s="69">
        <f>F17*E21</f>
        <v>16.016000000000002</v>
      </c>
      <c r="G21" s="73"/>
      <c r="H21" s="72"/>
      <c r="I21" s="70"/>
      <c r="J21" s="57"/>
      <c r="K21" s="71"/>
      <c r="L21" s="72"/>
      <c r="M21" s="70"/>
    </row>
    <row r="22" spans="1:13" s="55" customFormat="1" ht="15.75">
      <c r="A22" s="54"/>
      <c r="C22" s="54" t="s">
        <v>39</v>
      </c>
      <c r="D22" s="55" t="s">
        <v>30</v>
      </c>
      <c r="E22" s="78">
        <v>1.83E-2</v>
      </c>
      <c r="F22" s="69">
        <f>F17*E22</f>
        <v>0.18318300000000001</v>
      </c>
      <c r="G22" s="73"/>
      <c r="H22" s="72"/>
      <c r="I22" s="70"/>
      <c r="J22" s="57"/>
      <c r="K22" s="71"/>
      <c r="L22" s="72"/>
      <c r="M22" s="70"/>
    </row>
    <row r="23" spans="1:13" s="58" customFormat="1" ht="15.75">
      <c r="A23" s="54"/>
      <c r="B23" s="55"/>
      <c r="C23" s="54" t="s">
        <v>41</v>
      </c>
      <c r="D23" s="55" t="s">
        <v>43</v>
      </c>
      <c r="E23" s="79" t="s">
        <v>40</v>
      </c>
      <c r="F23" s="77">
        <f>0.95*F17</f>
        <v>9.5094999999999992</v>
      </c>
      <c r="G23" s="73"/>
      <c r="H23" s="72"/>
      <c r="I23" s="56"/>
      <c r="J23" s="57"/>
      <c r="K23" s="71"/>
      <c r="L23" s="72"/>
      <c r="M23" s="70"/>
    </row>
    <row r="24" spans="1:13" s="58" customFormat="1" ht="15.75">
      <c r="A24" s="46"/>
      <c r="B24" s="50"/>
      <c r="C24" s="46" t="s">
        <v>36</v>
      </c>
      <c r="D24" s="50" t="s">
        <v>0</v>
      </c>
      <c r="E24" s="59">
        <v>0.4</v>
      </c>
      <c r="F24" s="60">
        <f>F17*E24</f>
        <v>4.0040000000000004</v>
      </c>
      <c r="G24" s="51"/>
      <c r="H24" s="75"/>
      <c r="I24" s="47"/>
      <c r="J24" s="48"/>
      <c r="K24" s="76"/>
      <c r="L24" s="75"/>
      <c r="M24" s="47"/>
    </row>
    <row r="25" spans="1:13" s="41" customFormat="1" ht="15.75">
      <c r="A25" s="40">
        <v>3</v>
      </c>
      <c r="B25" s="41" t="s">
        <v>71</v>
      </c>
      <c r="C25" s="40" t="s">
        <v>79</v>
      </c>
      <c r="D25" s="41" t="s">
        <v>45</v>
      </c>
      <c r="E25" s="61"/>
      <c r="F25" s="146">
        <v>3</v>
      </c>
      <c r="G25" s="42"/>
      <c r="H25" s="147"/>
      <c r="I25" s="42"/>
      <c r="K25" s="89"/>
      <c r="L25" s="90"/>
      <c r="M25" s="42"/>
    </row>
    <row r="26" spans="1:13" s="62" customFormat="1" ht="15.75">
      <c r="A26" s="38"/>
      <c r="B26" s="38"/>
      <c r="C26" s="38" t="s">
        <v>44</v>
      </c>
      <c r="D26" s="38" t="s">
        <v>32</v>
      </c>
      <c r="E26" s="85">
        <v>8.07</v>
      </c>
      <c r="F26" s="80">
        <f>F25*E26</f>
        <v>24.21</v>
      </c>
      <c r="G26" s="85"/>
      <c r="H26" s="83"/>
      <c r="I26" s="84"/>
      <c r="J26" s="81"/>
      <c r="K26" s="84"/>
      <c r="L26" s="81"/>
      <c r="M26" s="85"/>
    </row>
    <row r="27" spans="1:13" s="62" customFormat="1" ht="15.75">
      <c r="A27" s="38"/>
      <c r="B27" s="152" t="s">
        <v>67</v>
      </c>
      <c r="C27" s="38" t="s">
        <v>54</v>
      </c>
      <c r="D27" s="62" t="s">
        <v>53</v>
      </c>
      <c r="E27" s="63">
        <v>1.085</v>
      </c>
      <c r="F27" s="80">
        <f>F25*E27</f>
        <v>3.2549999999999999</v>
      </c>
      <c r="G27" s="65"/>
      <c r="H27" s="81"/>
      <c r="I27" s="85"/>
      <c r="J27" s="83"/>
      <c r="K27" s="82"/>
      <c r="L27" s="83"/>
      <c r="M27" s="85"/>
    </row>
    <row r="28" spans="1:13" s="88" customFormat="1" ht="31.5">
      <c r="A28" s="38"/>
      <c r="B28" s="62"/>
      <c r="C28" s="40" t="s">
        <v>168</v>
      </c>
      <c r="D28" s="62" t="s">
        <v>45</v>
      </c>
      <c r="E28" s="148" t="s">
        <v>40</v>
      </c>
      <c r="F28" s="80">
        <f>3*F25</f>
        <v>9</v>
      </c>
      <c r="G28" s="65"/>
      <c r="H28" s="81"/>
      <c r="I28" s="85"/>
      <c r="J28" s="83"/>
      <c r="K28" s="84"/>
      <c r="L28" s="81"/>
      <c r="M28" s="85"/>
    </row>
    <row r="29" spans="1:13" s="88" customFormat="1" ht="15.75">
      <c r="A29" s="38"/>
      <c r="B29" s="62"/>
      <c r="C29" s="40" t="s">
        <v>70</v>
      </c>
      <c r="D29" s="62" t="s">
        <v>45</v>
      </c>
      <c r="E29" s="148" t="s">
        <v>40</v>
      </c>
      <c r="F29" s="80">
        <f>F28</f>
        <v>9</v>
      </c>
      <c r="G29" s="65"/>
      <c r="H29" s="81"/>
      <c r="I29" s="85"/>
      <c r="J29" s="83"/>
      <c r="K29" s="84"/>
      <c r="L29" s="81"/>
      <c r="M29" s="85"/>
    </row>
    <row r="30" spans="1:13" s="88" customFormat="1" ht="15.75">
      <c r="A30" s="38"/>
      <c r="B30" s="62"/>
      <c r="C30" s="38" t="s">
        <v>55</v>
      </c>
      <c r="D30" s="62" t="s">
        <v>42</v>
      </c>
      <c r="E30" s="85">
        <v>3.23</v>
      </c>
      <c r="F30" s="80">
        <f>F25*E30</f>
        <v>9.69</v>
      </c>
      <c r="G30" s="65"/>
      <c r="H30" s="81"/>
      <c r="I30" s="85"/>
      <c r="J30" s="83"/>
      <c r="K30" s="84"/>
      <c r="L30" s="81"/>
      <c r="M30" s="85"/>
    </row>
    <row r="31" spans="1:13" s="88" customFormat="1" ht="15.75">
      <c r="A31" s="38"/>
      <c r="B31" s="62"/>
      <c r="C31" s="38" t="s">
        <v>169</v>
      </c>
      <c r="D31" s="62" t="s">
        <v>45</v>
      </c>
      <c r="E31" s="86" t="s">
        <v>40</v>
      </c>
      <c r="F31" s="80">
        <f>6*F25</f>
        <v>18</v>
      </c>
      <c r="G31" s="65"/>
      <c r="H31" s="81"/>
      <c r="I31" s="85"/>
      <c r="J31" s="83"/>
      <c r="K31" s="84"/>
      <c r="L31" s="81"/>
      <c r="M31" s="85"/>
    </row>
    <row r="32" spans="1:13" s="88" customFormat="1" ht="70.5" customHeight="1">
      <c r="A32" s="38"/>
      <c r="B32" s="62"/>
      <c r="C32" s="161" t="s">
        <v>86</v>
      </c>
      <c r="D32" s="62" t="s">
        <v>45</v>
      </c>
      <c r="E32" s="86" t="s">
        <v>40</v>
      </c>
      <c r="F32" s="80">
        <v>2</v>
      </c>
      <c r="G32" s="65"/>
      <c r="H32" s="81"/>
      <c r="I32" s="85"/>
      <c r="J32" s="83"/>
      <c r="K32" s="84"/>
      <c r="L32" s="81"/>
      <c r="M32" s="85"/>
    </row>
    <row r="33" spans="1:14" s="88" customFormat="1" ht="70.5" customHeight="1">
      <c r="A33" s="38"/>
      <c r="B33" s="62"/>
      <c r="C33" s="161" t="s">
        <v>64</v>
      </c>
      <c r="D33" s="62" t="s">
        <v>45</v>
      </c>
      <c r="E33" s="86" t="s">
        <v>40</v>
      </c>
      <c r="F33" s="80">
        <v>1</v>
      </c>
      <c r="G33" s="65"/>
      <c r="H33" s="81"/>
      <c r="I33" s="85"/>
      <c r="J33" s="83"/>
      <c r="K33" s="84"/>
      <c r="L33" s="81"/>
      <c r="M33" s="85"/>
    </row>
    <row r="34" spans="1:14" s="88" customFormat="1" ht="15.75">
      <c r="A34" s="91"/>
      <c r="B34" s="92"/>
      <c r="C34" s="91" t="s">
        <v>36</v>
      </c>
      <c r="D34" s="92" t="s">
        <v>0</v>
      </c>
      <c r="E34" s="93">
        <v>4.2</v>
      </c>
      <c r="F34" s="94">
        <f>F25*E34</f>
        <v>12.600000000000001</v>
      </c>
      <c r="G34" s="149"/>
      <c r="H34" s="150"/>
      <c r="I34" s="95"/>
      <c r="J34" s="96"/>
      <c r="K34" s="151"/>
      <c r="L34" s="150"/>
      <c r="M34" s="95"/>
    </row>
    <row r="35" spans="1:14" s="41" customFormat="1" ht="15.75">
      <c r="A35" s="40">
        <v>3</v>
      </c>
      <c r="B35" s="41" t="s">
        <v>52</v>
      </c>
      <c r="C35" s="40" t="s">
        <v>56</v>
      </c>
      <c r="D35" s="41" t="s">
        <v>45</v>
      </c>
      <c r="E35" s="61"/>
      <c r="F35" s="146">
        <v>2</v>
      </c>
      <c r="G35" s="42"/>
      <c r="H35" s="147"/>
      <c r="I35" s="42"/>
      <c r="K35" s="89"/>
      <c r="L35" s="90"/>
      <c r="M35" s="42"/>
    </row>
    <row r="36" spans="1:14" s="62" customFormat="1" ht="15.75">
      <c r="A36" s="38"/>
      <c r="B36" s="38"/>
      <c r="C36" s="38" t="s">
        <v>44</v>
      </c>
      <c r="D36" s="38" t="s">
        <v>32</v>
      </c>
      <c r="E36" s="85">
        <v>5.59</v>
      </c>
      <c r="F36" s="80">
        <f>F35*E36</f>
        <v>11.18</v>
      </c>
      <c r="G36" s="85"/>
      <c r="H36" s="83"/>
      <c r="I36" s="84"/>
      <c r="J36" s="81"/>
      <c r="K36" s="84"/>
      <c r="L36" s="81"/>
      <c r="M36" s="85"/>
    </row>
    <row r="37" spans="1:14" s="62" customFormat="1" ht="15.75">
      <c r="A37" s="38"/>
      <c r="B37" s="152" t="s">
        <v>67</v>
      </c>
      <c r="C37" s="38" t="s">
        <v>54</v>
      </c>
      <c r="D37" s="62" t="s">
        <v>53</v>
      </c>
      <c r="E37" s="63">
        <v>0.74399999999999999</v>
      </c>
      <c r="F37" s="80">
        <f>F35*E37</f>
        <v>1.488</v>
      </c>
      <c r="G37" s="65"/>
      <c r="H37" s="81"/>
      <c r="I37" s="85"/>
      <c r="J37" s="83"/>
      <c r="K37" s="82"/>
      <c r="L37" s="83"/>
      <c r="M37" s="85"/>
    </row>
    <row r="38" spans="1:14" s="88" customFormat="1" ht="31.5">
      <c r="A38" s="38"/>
      <c r="B38" s="62"/>
      <c r="C38" s="40" t="s">
        <v>168</v>
      </c>
      <c r="D38" s="62" t="s">
        <v>45</v>
      </c>
      <c r="E38" s="148" t="s">
        <v>40</v>
      </c>
      <c r="F38" s="80">
        <f>2*F35</f>
        <v>4</v>
      </c>
      <c r="G38" s="65"/>
      <c r="H38" s="81"/>
      <c r="I38" s="85"/>
      <c r="J38" s="83"/>
      <c r="K38" s="84"/>
      <c r="L38" s="81"/>
      <c r="M38" s="85"/>
    </row>
    <row r="39" spans="1:14" s="88" customFormat="1" ht="15.75">
      <c r="A39" s="38"/>
      <c r="B39" s="62"/>
      <c r="C39" s="40" t="s">
        <v>70</v>
      </c>
      <c r="D39" s="62" t="s">
        <v>45</v>
      </c>
      <c r="E39" s="148" t="s">
        <v>40</v>
      </c>
      <c r="F39" s="80">
        <f>F38</f>
        <v>4</v>
      </c>
      <c r="G39" s="65"/>
      <c r="H39" s="81"/>
      <c r="I39" s="85"/>
      <c r="J39" s="83"/>
      <c r="K39" s="84"/>
      <c r="L39" s="81"/>
      <c r="M39" s="85"/>
    </row>
    <row r="40" spans="1:14" s="88" customFormat="1" ht="15.75">
      <c r="A40" s="38"/>
      <c r="B40" s="62"/>
      <c r="C40" s="38" t="s">
        <v>55</v>
      </c>
      <c r="D40" s="62" t="s">
        <v>42</v>
      </c>
      <c r="E40" s="85">
        <v>1.58</v>
      </c>
      <c r="F40" s="80">
        <f>F35*E40</f>
        <v>3.16</v>
      </c>
      <c r="G40" s="65"/>
      <c r="H40" s="81"/>
      <c r="I40" s="85"/>
      <c r="J40" s="83"/>
      <c r="K40" s="84"/>
      <c r="L40" s="81"/>
      <c r="M40" s="85"/>
    </row>
    <row r="41" spans="1:14" s="88" customFormat="1" ht="15.75">
      <c r="A41" s="38"/>
      <c r="B41" s="62"/>
      <c r="C41" s="38" t="s">
        <v>169</v>
      </c>
      <c r="D41" s="62" t="s">
        <v>45</v>
      </c>
      <c r="E41" s="86" t="s">
        <v>40</v>
      </c>
      <c r="F41" s="80">
        <f>4*F35</f>
        <v>8</v>
      </c>
      <c r="G41" s="65"/>
      <c r="H41" s="81"/>
      <c r="I41" s="85"/>
      <c r="J41" s="83"/>
      <c r="K41" s="84"/>
      <c r="L41" s="81"/>
      <c r="M41" s="85"/>
    </row>
    <row r="42" spans="1:14" s="88" customFormat="1" ht="67.5">
      <c r="A42" s="38"/>
      <c r="B42" s="62"/>
      <c r="C42" s="161" t="s">
        <v>66</v>
      </c>
      <c r="D42" s="62" t="s">
        <v>45</v>
      </c>
      <c r="E42" s="86" t="s">
        <v>40</v>
      </c>
      <c r="F42" s="80">
        <v>1</v>
      </c>
      <c r="G42" s="65"/>
      <c r="H42" s="81"/>
      <c r="I42" s="85"/>
      <c r="J42" s="83"/>
      <c r="K42" s="84"/>
      <c r="L42" s="81"/>
      <c r="M42" s="85"/>
    </row>
    <row r="43" spans="1:14" s="88" customFormat="1" ht="70.5" customHeight="1">
      <c r="A43" s="38"/>
      <c r="B43" s="62"/>
      <c r="C43" s="161" t="s">
        <v>87</v>
      </c>
      <c r="D43" s="62" t="s">
        <v>45</v>
      </c>
      <c r="E43" s="86" t="s">
        <v>40</v>
      </c>
      <c r="F43" s="80">
        <v>1</v>
      </c>
      <c r="G43" s="65"/>
      <c r="H43" s="81"/>
      <c r="I43" s="85"/>
      <c r="J43" s="83"/>
      <c r="K43" s="84"/>
      <c r="L43" s="81"/>
      <c r="M43" s="85"/>
    </row>
    <row r="44" spans="1:14" s="88" customFormat="1" ht="15.75">
      <c r="A44" s="91"/>
      <c r="B44" s="92"/>
      <c r="C44" s="91" t="s">
        <v>36</v>
      </c>
      <c r="D44" s="92" t="s">
        <v>0</v>
      </c>
      <c r="E44" s="93">
        <v>1.91</v>
      </c>
      <c r="F44" s="94">
        <f>F35*E44</f>
        <v>3.82</v>
      </c>
      <c r="G44" s="149"/>
      <c r="H44" s="150"/>
      <c r="I44" s="95"/>
      <c r="J44" s="96"/>
      <c r="K44" s="151"/>
      <c r="L44" s="150"/>
      <c r="M44" s="95"/>
    </row>
    <row r="45" spans="1:14" s="53" customFormat="1" ht="15.75">
      <c r="A45" s="54">
        <v>4</v>
      </c>
      <c r="B45" s="55" t="s">
        <v>33</v>
      </c>
      <c r="C45" s="54" t="s">
        <v>50</v>
      </c>
      <c r="D45" s="55" t="s">
        <v>30</v>
      </c>
      <c r="E45" s="56"/>
      <c r="F45" s="57">
        <f>F10</f>
        <v>10.92</v>
      </c>
      <c r="G45" s="54"/>
      <c r="H45" s="58"/>
      <c r="I45" s="54"/>
      <c r="J45" s="58"/>
      <c r="K45" s="54"/>
      <c r="L45" s="58"/>
      <c r="M45" s="54"/>
    </row>
    <row r="46" spans="1:14" s="53" customFormat="1" ht="15.75">
      <c r="A46" s="46"/>
      <c r="B46" s="46"/>
      <c r="C46" s="46" t="s">
        <v>31</v>
      </c>
      <c r="D46" s="46" t="s">
        <v>32</v>
      </c>
      <c r="E46" s="59">
        <v>1.21</v>
      </c>
      <c r="F46" s="60">
        <f>F45*E46</f>
        <v>13.213199999999999</v>
      </c>
      <c r="G46" s="49"/>
      <c r="H46" s="48"/>
      <c r="I46" s="51"/>
      <c r="J46" s="52"/>
      <c r="K46" s="51"/>
      <c r="L46" s="52"/>
      <c r="M46" s="47"/>
    </row>
    <row r="47" spans="1:14" s="108" customFormat="1" ht="15.75">
      <c r="A47" s="97"/>
      <c r="B47" s="98"/>
      <c r="C47" s="99" t="s">
        <v>46</v>
      </c>
      <c r="D47" s="100"/>
      <c r="E47" s="101"/>
      <c r="F47" s="102"/>
      <c r="G47" s="103"/>
      <c r="H47" s="104"/>
      <c r="I47" s="105"/>
      <c r="J47" s="104"/>
      <c r="K47" s="106"/>
      <c r="L47" s="104"/>
      <c r="M47" s="104"/>
      <c r="N47" s="107"/>
    </row>
    <row r="48" spans="1:14" s="114" customFormat="1">
      <c r="A48" s="109"/>
      <c r="B48" s="109"/>
      <c r="C48" s="109" t="s">
        <v>47</v>
      </c>
      <c r="D48" s="110" t="s">
        <v>141</v>
      </c>
      <c r="E48" s="111"/>
      <c r="F48" s="111"/>
      <c r="G48" s="112"/>
      <c r="H48" s="113"/>
      <c r="I48" s="113"/>
      <c r="J48" s="113"/>
      <c r="K48" s="113"/>
      <c r="L48" s="113"/>
      <c r="M48" s="113"/>
    </row>
    <row r="49" spans="1:14" s="114" customFormat="1">
      <c r="A49" s="115"/>
      <c r="B49" s="115"/>
      <c r="C49" s="115" t="s">
        <v>8</v>
      </c>
      <c r="D49" s="115"/>
      <c r="E49" s="115"/>
      <c r="F49" s="115"/>
      <c r="G49" s="115"/>
      <c r="H49" s="113"/>
      <c r="I49" s="113"/>
      <c r="J49" s="113"/>
      <c r="K49" s="113"/>
      <c r="L49" s="113"/>
      <c r="M49" s="113"/>
    </row>
    <row r="50" spans="1:14" s="122" customFormat="1">
      <c r="A50" s="116"/>
      <c r="B50" s="117"/>
      <c r="C50" s="117" t="s">
        <v>48</v>
      </c>
      <c r="D50" s="118" t="s">
        <v>141</v>
      </c>
      <c r="E50" s="119"/>
      <c r="F50" s="119"/>
      <c r="G50" s="120"/>
      <c r="H50" s="120"/>
      <c r="I50" s="120"/>
      <c r="J50" s="120"/>
      <c r="K50" s="120"/>
      <c r="L50" s="120"/>
      <c r="M50" s="120"/>
      <c r="N50" s="121"/>
    </row>
    <row r="51" spans="1:14" s="3" customFormat="1">
      <c r="A51" s="123"/>
      <c r="B51" s="124"/>
      <c r="C51" s="124" t="s">
        <v>8</v>
      </c>
      <c r="D51" s="124"/>
      <c r="E51" s="124"/>
      <c r="F51" s="124"/>
      <c r="G51" s="124"/>
      <c r="H51" s="125"/>
      <c r="I51" s="125"/>
      <c r="J51" s="125"/>
      <c r="K51" s="125"/>
      <c r="L51" s="125"/>
      <c r="M51" s="125"/>
      <c r="N51" s="7"/>
    </row>
    <row r="52" spans="1:14" s="122" customFormat="1">
      <c r="A52" s="116"/>
      <c r="B52" s="117"/>
      <c r="C52" s="117" t="s">
        <v>49</v>
      </c>
      <c r="D52" s="118" t="s">
        <v>141</v>
      </c>
      <c r="E52" s="119"/>
      <c r="F52" s="119"/>
      <c r="G52" s="120"/>
      <c r="H52" s="120"/>
      <c r="I52" s="120"/>
      <c r="J52" s="120"/>
      <c r="K52" s="120"/>
      <c r="L52" s="120"/>
      <c r="M52" s="120"/>
      <c r="N52" s="121"/>
    </row>
    <row r="53" spans="1:14" s="3" customFormat="1">
      <c r="A53" s="123"/>
      <c r="B53" s="124"/>
      <c r="C53" s="124" t="s">
        <v>8</v>
      </c>
      <c r="D53" s="124"/>
      <c r="E53" s="124"/>
      <c r="F53" s="124"/>
      <c r="G53" s="124"/>
      <c r="H53" s="125"/>
      <c r="I53" s="125"/>
      <c r="J53" s="125"/>
      <c r="K53" s="125"/>
      <c r="L53" s="125"/>
      <c r="M53" s="125"/>
      <c r="N53" s="7"/>
    </row>
    <row r="54" spans="1:14" s="3" customFormat="1">
      <c r="A54" s="123"/>
      <c r="B54" s="124"/>
      <c r="C54" s="124" t="s">
        <v>142</v>
      </c>
      <c r="D54" s="155">
        <v>0.03</v>
      </c>
      <c r="E54" s="124"/>
      <c r="F54" s="124"/>
      <c r="G54" s="124"/>
      <c r="H54" s="125"/>
      <c r="I54" s="125"/>
      <c r="J54" s="125"/>
      <c r="K54" s="125"/>
      <c r="L54" s="125"/>
      <c r="M54" s="125"/>
      <c r="N54" s="7"/>
    </row>
    <row r="55" spans="1:14" s="3" customFormat="1">
      <c r="A55" s="123"/>
      <c r="B55" s="124"/>
      <c r="C55" s="124" t="s">
        <v>8</v>
      </c>
      <c r="D55" s="124"/>
      <c r="E55" s="124"/>
      <c r="F55" s="124"/>
      <c r="G55" s="124"/>
      <c r="H55" s="125"/>
      <c r="I55" s="125"/>
      <c r="J55" s="125"/>
      <c r="K55" s="125"/>
      <c r="L55" s="125"/>
      <c r="M55" s="125"/>
      <c r="N55" s="7"/>
    </row>
    <row r="56" spans="1:14" s="3" customFormat="1">
      <c r="A56" s="123"/>
      <c r="B56" s="124"/>
      <c r="C56" s="124" t="s">
        <v>68</v>
      </c>
      <c r="D56" s="155">
        <v>0.18</v>
      </c>
      <c r="E56" s="124"/>
      <c r="F56" s="124"/>
      <c r="G56" s="124"/>
      <c r="H56" s="125"/>
      <c r="I56" s="125"/>
      <c r="J56" s="125"/>
      <c r="K56" s="125"/>
      <c r="L56" s="125"/>
      <c r="M56" s="125"/>
      <c r="N56" s="7"/>
    </row>
    <row r="57" spans="1:14">
      <c r="A57" s="156"/>
      <c r="B57" s="157"/>
      <c r="C57" s="158" t="s">
        <v>14</v>
      </c>
      <c r="D57" s="157"/>
      <c r="E57" s="157"/>
      <c r="F57" s="157"/>
      <c r="G57" s="157"/>
      <c r="H57" s="159"/>
      <c r="I57" s="159"/>
      <c r="J57" s="159"/>
      <c r="K57" s="159"/>
      <c r="L57" s="159"/>
      <c r="M57" s="160"/>
      <c r="N57" s="28"/>
    </row>
    <row r="58" spans="1:14">
      <c r="A58" s="3"/>
      <c r="B58" s="3"/>
      <c r="C58" s="3"/>
      <c r="D58" s="3"/>
      <c r="E58" s="3"/>
      <c r="F58" s="3"/>
      <c r="G58" s="3"/>
      <c r="H58" s="129"/>
      <c r="I58" s="129"/>
      <c r="J58" s="129"/>
      <c r="K58" s="129"/>
      <c r="L58" s="129"/>
      <c r="M58" s="130"/>
    </row>
    <row r="59" spans="1:14">
      <c r="A59" s="3"/>
      <c r="B59" s="3"/>
      <c r="C59" s="3"/>
      <c r="D59" s="3"/>
      <c r="E59" s="3"/>
      <c r="F59" s="3"/>
      <c r="G59" s="3"/>
      <c r="H59" s="3"/>
      <c r="I59" s="3"/>
      <c r="J59" s="3"/>
      <c r="K59" s="3"/>
      <c r="L59" s="3"/>
      <c r="M59" s="3"/>
    </row>
    <row r="60" spans="1:14">
      <c r="A60" s="200"/>
      <c r="B60" s="200"/>
      <c r="C60" s="200"/>
      <c r="D60" s="162"/>
      <c r="E60" s="162"/>
      <c r="F60" s="162"/>
      <c r="G60" s="163"/>
      <c r="H60" s="164"/>
      <c r="I60" s="163"/>
      <c r="J60" s="163"/>
      <c r="K60" s="162"/>
      <c r="L60" s="3"/>
      <c r="M60" s="3"/>
    </row>
    <row r="61" spans="1:14">
      <c r="A61" s="168" t="s">
        <v>137</v>
      </c>
      <c r="B61" s="168"/>
      <c r="C61" s="168"/>
      <c r="D61" s="166"/>
      <c r="E61" s="166"/>
      <c r="F61" s="166"/>
      <c r="G61" s="166"/>
      <c r="H61" s="169" t="s">
        <v>138</v>
      </c>
      <c r="I61" s="166"/>
      <c r="J61" s="166"/>
      <c r="K61" s="166"/>
      <c r="L61" s="7"/>
      <c r="M61" s="7"/>
      <c r="N61" s="28"/>
    </row>
    <row r="62" spans="1:14">
      <c r="A62" s="162"/>
      <c r="B62" s="162"/>
      <c r="C62" s="162"/>
      <c r="D62" s="162"/>
      <c r="E62" s="162"/>
      <c r="F62" s="162"/>
      <c r="G62" s="162"/>
      <c r="H62" s="162"/>
      <c r="I62" s="162"/>
      <c r="J62" s="162"/>
      <c r="K62" s="162"/>
      <c r="L62" s="7"/>
      <c r="M62" s="7"/>
      <c r="N62" s="28"/>
    </row>
    <row r="63" spans="1:14">
      <c r="A63" s="198" t="s">
        <v>139</v>
      </c>
      <c r="B63" s="198"/>
      <c r="C63" s="165"/>
      <c r="D63" s="165"/>
      <c r="E63" s="166"/>
      <c r="F63" s="166"/>
      <c r="G63" s="166"/>
      <c r="H63" s="166"/>
      <c r="I63" s="166"/>
      <c r="J63" s="166"/>
      <c r="K63" s="166"/>
      <c r="L63" s="3"/>
      <c r="M63" s="3"/>
    </row>
    <row r="64" spans="1:14" ht="16.5" customHeight="1">
      <c r="A64" s="167">
        <v>1</v>
      </c>
      <c r="B64" s="199" t="s">
        <v>143</v>
      </c>
      <c r="C64" s="199"/>
      <c r="D64" s="199"/>
      <c r="E64" s="199"/>
      <c r="F64" s="199"/>
      <c r="G64" s="199"/>
      <c r="H64" s="199"/>
      <c r="I64" s="199"/>
      <c r="J64" s="199"/>
      <c r="K64" s="199"/>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71" spans="1:13">
      <c r="A71" s="3"/>
      <c r="B71" s="3"/>
      <c r="C71" s="3"/>
      <c r="D71" s="3"/>
      <c r="E71" s="3"/>
      <c r="F71" s="3"/>
      <c r="G71" s="3"/>
      <c r="H71" s="3"/>
      <c r="I71" s="3"/>
      <c r="J71" s="3"/>
      <c r="K71" s="3"/>
      <c r="L71" s="3"/>
      <c r="M71" s="3"/>
    </row>
    <row r="216" spans="1:13" s="3" customFormat="1" ht="16.5" customHeight="1">
      <c r="A216" s="4"/>
      <c r="B216" s="4"/>
      <c r="C216" s="4"/>
      <c r="D216" s="4"/>
      <c r="E216" s="4"/>
      <c r="F216" s="4"/>
      <c r="G216" s="4"/>
      <c r="H216" s="4"/>
      <c r="I216" s="4"/>
      <c r="J216" s="4"/>
      <c r="K216" s="4"/>
      <c r="L216" s="4"/>
      <c r="M216" s="4"/>
    </row>
    <row r="217" spans="1:13" s="3" customFormat="1" ht="16.5" customHeight="1">
      <c r="A217" s="4"/>
      <c r="B217" s="4"/>
      <c r="C217" s="4"/>
      <c r="D217" s="4"/>
      <c r="E217" s="4"/>
      <c r="F217" s="4"/>
      <c r="G217" s="4"/>
      <c r="H217" s="4"/>
      <c r="I217" s="4"/>
      <c r="J217" s="4"/>
      <c r="K217" s="4"/>
      <c r="L217" s="4"/>
      <c r="M217" s="4"/>
    </row>
    <row r="218" spans="1:13" s="126" customFormat="1">
      <c r="A218" s="4"/>
      <c r="B218" s="4"/>
      <c r="C218" s="4"/>
      <c r="D218" s="4"/>
      <c r="E218" s="4"/>
      <c r="F218" s="4"/>
      <c r="G218" s="4"/>
      <c r="H218" s="4"/>
      <c r="I218" s="4"/>
      <c r="J218" s="4"/>
      <c r="K218" s="4"/>
      <c r="L218" s="4"/>
      <c r="M218" s="4"/>
    </row>
    <row r="219" spans="1:13" s="3" customFormat="1">
      <c r="A219" s="4"/>
      <c r="B219" s="4"/>
      <c r="C219" s="4"/>
      <c r="D219" s="4"/>
      <c r="E219" s="4"/>
      <c r="F219" s="4"/>
      <c r="G219" s="4"/>
      <c r="H219" s="4"/>
      <c r="I219" s="4"/>
      <c r="J219" s="4"/>
      <c r="K219" s="4"/>
      <c r="L219" s="4"/>
      <c r="M219" s="4"/>
    </row>
    <row r="220" spans="1:13" s="3" customFormat="1">
      <c r="A220" s="4"/>
      <c r="B220" s="4"/>
      <c r="C220" s="4"/>
      <c r="D220" s="4"/>
      <c r="E220" s="4"/>
      <c r="F220" s="4"/>
      <c r="G220" s="4"/>
      <c r="H220" s="4"/>
      <c r="I220" s="4"/>
      <c r="J220" s="4"/>
      <c r="K220" s="4"/>
      <c r="L220" s="4"/>
      <c r="M220" s="4"/>
    </row>
    <row r="221" spans="1:13" s="3" customFormat="1">
      <c r="A221" s="4"/>
      <c r="B221" s="4"/>
      <c r="C221" s="4"/>
      <c r="D221" s="4"/>
      <c r="E221" s="4"/>
      <c r="F221" s="4"/>
      <c r="G221" s="4"/>
      <c r="H221" s="4"/>
      <c r="I221" s="4"/>
      <c r="J221" s="4"/>
      <c r="K221" s="4"/>
      <c r="L221" s="4"/>
      <c r="M221" s="4"/>
    </row>
    <row r="222" spans="1:13" s="3" customFormat="1">
      <c r="A222" s="4"/>
      <c r="B222" s="4"/>
      <c r="C222" s="4"/>
      <c r="D222" s="4"/>
      <c r="E222" s="4"/>
      <c r="F222" s="4"/>
      <c r="G222" s="4"/>
      <c r="H222" s="4"/>
      <c r="I222" s="4"/>
      <c r="J222" s="4"/>
      <c r="K222" s="4"/>
      <c r="L222" s="4"/>
      <c r="M222" s="4"/>
    </row>
    <row r="223" spans="1:13" s="3" customFormat="1">
      <c r="A223" s="4"/>
      <c r="B223" s="4"/>
      <c r="C223" s="4"/>
      <c r="D223" s="4"/>
      <c r="E223" s="4"/>
      <c r="F223" s="4"/>
      <c r="G223" s="4"/>
      <c r="H223" s="4"/>
      <c r="I223" s="4"/>
      <c r="J223" s="4"/>
      <c r="K223" s="4"/>
      <c r="L223" s="4"/>
      <c r="M223" s="4"/>
    </row>
    <row r="224" spans="1:13" s="3" customFormat="1">
      <c r="A224" s="4"/>
      <c r="B224" s="4"/>
      <c r="C224" s="4"/>
      <c r="D224" s="4"/>
      <c r="E224" s="4"/>
      <c r="F224" s="4"/>
      <c r="G224" s="4"/>
      <c r="H224" s="4"/>
      <c r="I224" s="4"/>
      <c r="J224" s="4"/>
      <c r="K224" s="4"/>
      <c r="L224" s="4"/>
      <c r="M224" s="4"/>
    </row>
    <row r="225" spans="1:13" s="3" customFormat="1">
      <c r="A225" s="4"/>
      <c r="B225" s="4"/>
      <c r="C225" s="4"/>
      <c r="D225" s="4"/>
      <c r="E225" s="4"/>
      <c r="F225" s="4"/>
      <c r="G225" s="4"/>
      <c r="H225" s="4"/>
      <c r="I225" s="4"/>
      <c r="J225" s="4"/>
      <c r="K225" s="4"/>
      <c r="L225" s="4"/>
      <c r="M225" s="4"/>
    </row>
    <row r="226" spans="1:13" s="3" customFormat="1">
      <c r="A226" s="4"/>
      <c r="B226" s="4"/>
      <c r="C226" s="4"/>
      <c r="D226" s="4"/>
      <c r="E226" s="4"/>
      <c r="F226" s="4"/>
      <c r="G226" s="4"/>
      <c r="H226" s="4"/>
      <c r="I226" s="4"/>
      <c r="J226" s="4"/>
      <c r="K226" s="4"/>
      <c r="L226" s="4"/>
      <c r="M226" s="4"/>
    </row>
    <row r="227" spans="1:13" s="3" customFormat="1">
      <c r="A227" s="4"/>
      <c r="B227" s="4"/>
      <c r="C227" s="4"/>
      <c r="D227" s="4"/>
      <c r="E227" s="4"/>
      <c r="F227" s="4"/>
      <c r="G227" s="4"/>
      <c r="H227" s="4"/>
      <c r="I227" s="4"/>
      <c r="J227" s="4"/>
      <c r="K227" s="4"/>
      <c r="L227" s="4"/>
      <c r="M227" s="4"/>
    </row>
    <row r="228" spans="1:13" s="3" customFormat="1">
      <c r="A228" s="4"/>
      <c r="B228" s="4"/>
      <c r="C228" s="4"/>
      <c r="D228" s="4"/>
      <c r="E228" s="4"/>
      <c r="F228" s="4"/>
      <c r="G228" s="4"/>
      <c r="H228" s="4"/>
      <c r="I228" s="4"/>
      <c r="J228" s="4"/>
      <c r="K228" s="4"/>
      <c r="L228" s="4"/>
      <c r="M228" s="4"/>
    </row>
    <row r="229" spans="1:13" s="3" customFormat="1">
      <c r="A229" s="4"/>
      <c r="B229" s="4"/>
      <c r="C229" s="4"/>
      <c r="D229" s="4"/>
      <c r="E229" s="4"/>
      <c r="F229" s="4"/>
      <c r="G229" s="4"/>
      <c r="H229" s="4"/>
      <c r="I229" s="4"/>
      <c r="J229" s="4"/>
      <c r="K229" s="4"/>
      <c r="L229" s="4"/>
      <c r="M229" s="4"/>
    </row>
    <row r="230" spans="1:13" s="3" customFormat="1">
      <c r="A230" s="4"/>
      <c r="B230" s="4"/>
      <c r="C230" s="4"/>
      <c r="D230" s="4"/>
      <c r="E230" s="4"/>
      <c r="F230" s="4"/>
      <c r="G230" s="4"/>
      <c r="H230" s="4"/>
      <c r="I230" s="4"/>
      <c r="J230" s="4"/>
      <c r="K230" s="4"/>
      <c r="L230" s="4"/>
      <c r="M230" s="4"/>
    </row>
    <row r="231" spans="1:13" s="3" customFormat="1">
      <c r="A231" s="4"/>
      <c r="B231" s="4"/>
      <c r="C231" s="4"/>
      <c r="D231" s="4"/>
      <c r="E231" s="4"/>
      <c r="F231" s="4"/>
      <c r="G231" s="4"/>
      <c r="H231" s="4"/>
      <c r="I231" s="4"/>
      <c r="J231" s="4"/>
      <c r="K231" s="4"/>
      <c r="L231" s="4"/>
      <c r="M231" s="4"/>
    </row>
    <row r="232" spans="1:13" s="3" customFormat="1">
      <c r="A232" s="4"/>
      <c r="B232" s="4"/>
      <c r="C232" s="4"/>
      <c r="D232" s="4"/>
      <c r="E232" s="4"/>
      <c r="F232" s="4"/>
      <c r="G232" s="4"/>
      <c r="H232" s="4"/>
      <c r="I232" s="4"/>
      <c r="J232" s="4"/>
      <c r="K232" s="4"/>
      <c r="L232" s="4"/>
      <c r="M232" s="4"/>
    </row>
    <row r="233" spans="1:13" s="3" customFormat="1">
      <c r="A233" s="4"/>
      <c r="B233" s="4"/>
      <c r="C233" s="4"/>
      <c r="D233" s="4"/>
      <c r="E233" s="4"/>
      <c r="F233" s="4"/>
      <c r="G233" s="4"/>
      <c r="H233" s="4"/>
      <c r="I233" s="4"/>
      <c r="J233" s="4"/>
      <c r="K233" s="4"/>
      <c r="L233" s="4"/>
      <c r="M233" s="4"/>
    </row>
    <row r="234" spans="1:13" s="127" customFormat="1">
      <c r="A234" s="4"/>
      <c r="B234" s="4"/>
      <c r="C234" s="4"/>
      <c r="D234" s="4"/>
      <c r="E234" s="4"/>
      <c r="F234" s="4"/>
      <c r="G234" s="4"/>
      <c r="H234" s="4"/>
      <c r="I234" s="4"/>
      <c r="J234" s="4"/>
      <c r="K234" s="4"/>
      <c r="L234" s="4"/>
      <c r="M234" s="4"/>
    </row>
    <row r="235" spans="1:13" s="127" customFormat="1">
      <c r="A235" s="4"/>
      <c r="B235" s="4"/>
      <c r="C235" s="4"/>
      <c r="D235" s="4"/>
      <c r="E235" s="4"/>
      <c r="F235" s="4"/>
      <c r="G235" s="4"/>
      <c r="H235" s="4"/>
      <c r="I235" s="4"/>
      <c r="J235" s="4"/>
      <c r="K235" s="4"/>
      <c r="L235" s="4"/>
      <c r="M235" s="4"/>
    </row>
    <row r="236" spans="1:13" s="127" customFormat="1">
      <c r="A236" s="4"/>
      <c r="B236" s="4"/>
      <c r="C236" s="4"/>
      <c r="D236" s="4"/>
      <c r="E236" s="4"/>
      <c r="F236" s="4"/>
      <c r="G236" s="4"/>
      <c r="H236" s="4"/>
      <c r="I236" s="4"/>
      <c r="J236" s="4"/>
      <c r="K236" s="4"/>
      <c r="L236" s="4"/>
      <c r="M236" s="4"/>
    </row>
    <row r="237" spans="1:13" s="127" customFormat="1">
      <c r="A237" s="4"/>
      <c r="B237" s="4"/>
      <c r="C237" s="4"/>
      <c r="D237" s="4"/>
      <c r="E237" s="4"/>
      <c r="F237" s="4"/>
      <c r="G237" s="4"/>
      <c r="H237" s="4"/>
      <c r="I237" s="4"/>
      <c r="J237" s="4"/>
      <c r="K237" s="4"/>
      <c r="L237" s="4"/>
      <c r="M237" s="4"/>
    </row>
    <row r="238" spans="1:13" s="127" customFormat="1">
      <c r="A238" s="4"/>
      <c r="B238" s="4"/>
      <c r="C238" s="4"/>
      <c r="D238" s="4"/>
      <c r="E238" s="4"/>
      <c r="F238" s="4"/>
      <c r="G238" s="4"/>
      <c r="H238" s="4"/>
      <c r="I238" s="4"/>
      <c r="J238" s="4"/>
      <c r="K238" s="4"/>
      <c r="L238" s="4"/>
      <c r="M238" s="4"/>
    </row>
    <row r="239" spans="1:13" s="3" customFormat="1">
      <c r="A239" s="4"/>
      <c r="B239" s="4"/>
      <c r="C239" s="4"/>
      <c r="D239" s="4"/>
      <c r="E239" s="4"/>
      <c r="F239" s="4"/>
      <c r="G239" s="4"/>
      <c r="H239" s="4"/>
      <c r="I239" s="4"/>
      <c r="J239" s="4"/>
      <c r="K239" s="4"/>
      <c r="L239" s="4"/>
      <c r="M239" s="4"/>
    </row>
    <row r="240" spans="1:13" s="127" customFormat="1">
      <c r="A240" s="4"/>
      <c r="B240" s="4"/>
      <c r="C240" s="4"/>
      <c r="D240" s="4"/>
      <c r="E240" s="4"/>
      <c r="F240" s="4"/>
      <c r="G240" s="4"/>
      <c r="H240" s="4"/>
      <c r="I240" s="4"/>
      <c r="J240" s="4"/>
      <c r="K240" s="4"/>
      <c r="L240" s="4"/>
      <c r="M240" s="4"/>
    </row>
    <row r="241" spans="1:13" s="127" customFormat="1">
      <c r="A241" s="4"/>
      <c r="B241" s="4"/>
      <c r="C241" s="4"/>
      <c r="D241" s="4"/>
      <c r="E241" s="4"/>
      <c r="F241" s="4"/>
      <c r="G241" s="4"/>
      <c r="H241" s="4"/>
      <c r="I241" s="4"/>
      <c r="J241" s="4"/>
      <c r="K241" s="4"/>
      <c r="L241" s="4"/>
      <c r="M241" s="4"/>
    </row>
    <row r="242" spans="1:13" s="127" customFormat="1">
      <c r="A242" s="4"/>
      <c r="B242" s="4"/>
      <c r="C242" s="4"/>
      <c r="D242" s="4"/>
      <c r="E242" s="4"/>
      <c r="F242" s="4"/>
      <c r="G242" s="4"/>
      <c r="H242" s="4"/>
      <c r="I242" s="4"/>
      <c r="J242" s="4"/>
      <c r="K242" s="4"/>
      <c r="L242" s="4"/>
      <c r="M242" s="4"/>
    </row>
    <row r="243" spans="1:13" s="127" customFormat="1">
      <c r="A243" s="4"/>
      <c r="B243" s="4"/>
      <c r="C243" s="4"/>
      <c r="D243" s="4"/>
      <c r="E243" s="4"/>
      <c r="F243" s="4"/>
      <c r="G243" s="4"/>
      <c r="H243" s="4"/>
      <c r="I243" s="4"/>
      <c r="J243" s="4"/>
      <c r="K243" s="4"/>
      <c r="L243" s="4"/>
      <c r="M243" s="4"/>
    </row>
    <row r="244" spans="1:13" s="127" customFormat="1">
      <c r="A244" s="4"/>
      <c r="B244" s="4"/>
      <c r="C244" s="4"/>
      <c r="D244" s="4"/>
      <c r="E244" s="4"/>
      <c r="F244" s="4"/>
      <c r="G244" s="4"/>
      <c r="H244" s="4"/>
      <c r="I244" s="4"/>
      <c r="J244" s="4"/>
      <c r="K244" s="4"/>
      <c r="L244" s="4"/>
      <c r="M244" s="4"/>
    </row>
    <row r="245" spans="1:13" s="127" customFormat="1">
      <c r="A245" s="4"/>
      <c r="B245" s="4"/>
      <c r="C245" s="4"/>
      <c r="D245" s="4"/>
      <c r="E245" s="4"/>
      <c r="F245" s="4"/>
      <c r="G245" s="4"/>
      <c r="H245" s="4"/>
      <c r="I245" s="4"/>
      <c r="J245" s="4"/>
      <c r="K245" s="4"/>
      <c r="L245" s="4"/>
      <c r="M245" s="4"/>
    </row>
    <row r="246" spans="1:13" s="127" customFormat="1">
      <c r="A246" s="4"/>
      <c r="B246" s="4"/>
      <c r="C246" s="4"/>
      <c r="D246" s="4"/>
      <c r="E246" s="4"/>
      <c r="F246" s="4"/>
      <c r="G246" s="4"/>
      <c r="H246" s="4"/>
      <c r="I246" s="4"/>
      <c r="J246" s="4"/>
      <c r="K246" s="4"/>
      <c r="L246" s="4"/>
      <c r="M246" s="4"/>
    </row>
    <row r="247" spans="1:13" s="127" customFormat="1">
      <c r="A247" s="4"/>
      <c r="B247" s="4"/>
      <c r="C247" s="4"/>
      <c r="D247" s="4"/>
      <c r="E247" s="4"/>
      <c r="F247" s="4"/>
      <c r="G247" s="4"/>
      <c r="H247" s="4"/>
      <c r="I247" s="4"/>
      <c r="J247" s="4"/>
      <c r="K247" s="4"/>
      <c r="L247" s="4"/>
      <c r="M247" s="4"/>
    </row>
    <row r="248" spans="1:13" s="127" customFormat="1">
      <c r="A248" s="4"/>
      <c r="B248" s="4"/>
      <c r="C248" s="4"/>
      <c r="D248" s="4"/>
      <c r="E248" s="4"/>
      <c r="F248" s="4"/>
      <c r="G248" s="4"/>
      <c r="H248" s="4"/>
      <c r="I248" s="4"/>
      <c r="J248" s="4"/>
      <c r="K248" s="4"/>
      <c r="L248" s="4"/>
      <c r="M248" s="4"/>
    </row>
    <row r="249" spans="1:13" s="127" customFormat="1">
      <c r="A249" s="4"/>
      <c r="B249" s="4"/>
      <c r="C249" s="4"/>
      <c r="D249" s="4"/>
      <c r="E249" s="4"/>
      <c r="F249" s="4"/>
      <c r="G249" s="4"/>
      <c r="H249" s="4"/>
      <c r="I249" s="4"/>
      <c r="J249" s="4"/>
      <c r="K249" s="4"/>
      <c r="L249" s="4"/>
      <c r="M249" s="4"/>
    </row>
    <row r="250" spans="1:13" s="127" customFormat="1">
      <c r="A250" s="4"/>
      <c r="B250" s="4"/>
      <c r="C250" s="4"/>
      <c r="D250" s="4"/>
      <c r="E250" s="4"/>
      <c r="F250" s="4"/>
      <c r="G250" s="4"/>
      <c r="H250" s="4"/>
      <c r="I250" s="4"/>
      <c r="J250" s="4"/>
      <c r="K250" s="4"/>
      <c r="L250" s="4"/>
      <c r="M250" s="4"/>
    </row>
    <row r="251" spans="1:13" s="127" customFormat="1">
      <c r="A251" s="4"/>
      <c r="B251" s="4"/>
      <c r="C251" s="4"/>
      <c r="D251" s="4"/>
      <c r="E251" s="4"/>
      <c r="F251" s="4"/>
      <c r="G251" s="4"/>
      <c r="H251" s="4"/>
      <c r="I251" s="4"/>
      <c r="J251" s="4"/>
      <c r="K251" s="4"/>
      <c r="L251" s="4"/>
      <c r="M251" s="4"/>
    </row>
    <row r="252" spans="1:13" s="127" customFormat="1">
      <c r="A252" s="4"/>
      <c r="B252" s="4"/>
      <c r="C252" s="4"/>
      <c r="D252" s="4"/>
      <c r="E252" s="4"/>
      <c r="F252" s="4"/>
      <c r="G252" s="4"/>
      <c r="H252" s="4"/>
      <c r="I252" s="4"/>
      <c r="J252" s="4"/>
      <c r="K252" s="4"/>
      <c r="L252" s="4"/>
      <c r="M252" s="4"/>
    </row>
    <row r="253" spans="1:13" s="127" customFormat="1">
      <c r="A253" s="4"/>
      <c r="B253" s="4"/>
      <c r="C253" s="4"/>
      <c r="D253" s="4"/>
      <c r="E253" s="4"/>
      <c r="F253" s="4"/>
      <c r="G253" s="4"/>
      <c r="H253" s="4"/>
      <c r="I253" s="4"/>
      <c r="J253" s="4"/>
      <c r="K253" s="4"/>
      <c r="L253" s="4"/>
      <c r="M253" s="4"/>
    </row>
    <row r="254" spans="1:13" s="127" customFormat="1">
      <c r="A254" s="4"/>
      <c r="B254" s="4"/>
      <c r="C254" s="4"/>
      <c r="D254" s="4"/>
      <c r="E254" s="4"/>
      <c r="F254" s="4"/>
      <c r="G254" s="4"/>
      <c r="H254" s="4"/>
      <c r="I254" s="4"/>
      <c r="J254" s="4"/>
      <c r="K254" s="4"/>
      <c r="L254" s="4"/>
      <c r="M254" s="4"/>
    </row>
    <row r="255" spans="1:13" s="127" customFormat="1">
      <c r="A255" s="4"/>
      <c r="B255" s="4"/>
      <c r="C255" s="4"/>
      <c r="D255" s="4"/>
      <c r="E255" s="4"/>
      <c r="F255" s="4"/>
      <c r="G255" s="4"/>
      <c r="H255" s="4"/>
      <c r="I255" s="4"/>
      <c r="J255" s="4"/>
      <c r="K255" s="4"/>
      <c r="L255" s="4"/>
      <c r="M255" s="4"/>
    </row>
    <row r="256" spans="1:13" s="127" customFormat="1">
      <c r="A256" s="4"/>
      <c r="B256" s="4"/>
      <c r="C256" s="4"/>
      <c r="D256" s="4"/>
      <c r="E256" s="4"/>
      <c r="F256" s="4"/>
      <c r="G256" s="4"/>
      <c r="H256" s="4"/>
      <c r="I256" s="4"/>
      <c r="J256" s="4"/>
      <c r="K256" s="4"/>
      <c r="L256" s="4"/>
      <c r="M256" s="4"/>
    </row>
    <row r="257" spans="1:13" s="3" customFormat="1">
      <c r="A257" s="4"/>
      <c r="B257" s="4"/>
      <c r="C257" s="4"/>
      <c r="D257" s="4"/>
      <c r="E257" s="4"/>
      <c r="F257" s="4"/>
      <c r="G257" s="4"/>
      <c r="H257" s="4"/>
      <c r="I257" s="4"/>
      <c r="J257" s="4"/>
      <c r="K257" s="4"/>
      <c r="L257" s="4"/>
      <c r="M257" s="4"/>
    </row>
    <row r="258" spans="1:13" s="3" customFormat="1">
      <c r="A258" s="4"/>
      <c r="B258" s="4"/>
      <c r="C258" s="4"/>
      <c r="D258" s="4"/>
      <c r="E258" s="4"/>
      <c r="F258" s="4"/>
      <c r="G258" s="4"/>
      <c r="H258" s="4"/>
      <c r="I258" s="4"/>
      <c r="J258" s="4"/>
      <c r="K258" s="4"/>
      <c r="L258" s="4"/>
      <c r="M258" s="4"/>
    </row>
    <row r="259" spans="1:13" s="3" customFormat="1">
      <c r="A259" s="4"/>
      <c r="B259" s="4"/>
      <c r="C259" s="4"/>
      <c r="D259" s="4"/>
      <c r="E259" s="4"/>
      <c r="F259" s="4"/>
      <c r="G259" s="4"/>
      <c r="H259" s="4"/>
      <c r="I259" s="4"/>
      <c r="J259" s="4"/>
      <c r="K259" s="4"/>
      <c r="L259" s="4"/>
      <c r="M259" s="4"/>
    </row>
    <row r="260" spans="1:13" s="3" customFormat="1">
      <c r="A260" s="4"/>
      <c r="B260" s="4"/>
      <c r="C260" s="4"/>
      <c r="D260" s="4"/>
      <c r="E260" s="4"/>
      <c r="F260" s="4"/>
      <c r="G260" s="4"/>
      <c r="H260" s="4"/>
      <c r="I260" s="4"/>
      <c r="J260" s="4"/>
      <c r="K260" s="4"/>
      <c r="L260" s="4"/>
      <c r="M260" s="4"/>
    </row>
    <row r="261" spans="1:13" s="3" customFormat="1">
      <c r="A261" s="4"/>
      <c r="B261" s="4"/>
      <c r="C261" s="4"/>
      <c r="D261" s="4"/>
      <c r="E261" s="4"/>
      <c r="F261" s="4"/>
      <c r="G261" s="4"/>
      <c r="H261" s="4"/>
      <c r="I261" s="4"/>
      <c r="J261" s="4"/>
      <c r="K261" s="4"/>
      <c r="L261" s="4"/>
      <c r="M261" s="4"/>
    </row>
    <row r="262" spans="1:13" s="3" customFormat="1">
      <c r="A262" s="4"/>
      <c r="B262" s="4"/>
      <c r="C262" s="4"/>
      <c r="D262" s="4"/>
      <c r="E262" s="4"/>
      <c r="F262" s="4"/>
      <c r="G262" s="4"/>
      <c r="H262" s="4"/>
      <c r="I262" s="4"/>
      <c r="J262" s="4"/>
      <c r="K262" s="4"/>
      <c r="L262" s="4"/>
      <c r="M262" s="4"/>
    </row>
    <row r="263" spans="1:13" s="3" customFormat="1">
      <c r="A263" s="4"/>
      <c r="B263" s="4"/>
      <c r="C263" s="4"/>
      <c r="D263" s="4"/>
      <c r="E263" s="4"/>
      <c r="F263" s="4"/>
      <c r="G263" s="4"/>
      <c r="H263" s="4"/>
      <c r="I263" s="4"/>
      <c r="J263" s="4"/>
      <c r="K263" s="4"/>
      <c r="L263" s="4"/>
      <c r="M263" s="4"/>
    </row>
    <row r="264" spans="1:13" s="3" customFormat="1">
      <c r="A264" s="4"/>
      <c r="B264" s="4"/>
      <c r="C264" s="4"/>
      <c r="D264" s="4"/>
      <c r="E264" s="4"/>
      <c r="F264" s="4"/>
      <c r="G264" s="4"/>
      <c r="H264" s="4"/>
      <c r="I264" s="4"/>
      <c r="J264" s="4"/>
      <c r="K264" s="4"/>
      <c r="L264" s="4"/>
      <c r="M264" s="4"/>
    </row>
    <row r="265" spans="1:13" s="3" customFormat="1">
      <c r="A265" s="4"/>
      <c r="B265" s="4"/>
      <c r="C265" s="4"/>
      <c r="D265" s="4"/>
      <c r="E265" s="4"/>
      <c r="F265" s="4"/>
      <c r="G265" s="4"/>
      <c r="H265" s="4"/>
      <c r="I265" s="4"/>
      <c r="J265" s="4"/>
      <c r="K265" s="4"/>
      <c r="L265" s="4"/>
      <c r="M265" s="4"/>
    </row>
    <row r="266" spans="1:13" s="3" customFormat="1">
      <c r="A266" s="4"/>
      <c r="B266" s="4"/>
      <c r="C266" s="4"/>
      <c r="D266" s="4"/>
      <c r="E266" s="4"/>
      <c r="F266" s="4"/>
      <c r="G266" s="4"/>
      <c r="H266" s="4"/>
      <c r="I266" s="4"/>
      <c r="J266" s="4"/>
      <c r="K266" s="4"/>
      <c r="L266" s="4"/>
      <c r="M266" s="4"/>
    </row>
    <row r="267" spans="1:13" s="3" customFormat="1">
      <c r="A267" s="4"/>
      <c r="B267" s="4"/>
      <c r="C267" s="4"/>
      <c r="D267" s="4"/>
      <c r="E267" s="4"/>
      <c r="F267" s="4"/>
      <c r="G267" s="4"/>
      <c r="H267" s="4"/>
      <c r="I267" s="4"/>
      <c r="J267" s="4"/>
      <c r="K267" s="4"/>
      <c r="L267" s="4"/>
      <c r="M267" s="4"/>
    </row>
    <row r="268" spans="1:13" s="3" customFormat="1">
      <c r="A268" s="4"/>
      <c r="B268" s="4"/>
      <c r="C268" s="4"/>
      <c r="D268" s="4"/>
      <c r="E268" s="4"/>
      <c r="F268" s="4"/>
      <c r="G268" s="4"/>
      <c r="H268" s="4"/>
      <c r="I268" s="4"/>
      <c r="J268" s="4"/>
      <c r="K268" s="4"/>
      <c r="L268" s="4"/>
      <c r="M268" s="4"/>
    </row>
    <row r="269" spans="1:13" s="3" customFormat="1">
      <c r="A269" s="4"/>
      <c r="B269" s="4"/>
      <c r="C269" s="4"/>
      <c r="D269" s="4"/>
      <c r="E269" s="4"/>
      <c r="F269" s="4"/>
      <c r="G269" s="4"/>
      <c r="H269" s="4"/>
      <c r="I269" s="4"/>
      <c r="J269" s="4"/>
      <c r="K269" s="4"/>
      <c r="L269" s="4"/>
      <c r="M269" s="4"/>
    </row>
    <row r="270" spans="1:13" s="3" customFormat="1">
      <c r="A270" s="4"/>
      <c r="B270" s="4"/>
      <c r="C270" s="4"/>
      <c r="D270" s="4"/>
      <c r="E270" s="4"/>
      <c r="F270" s="4"/>
      <c r="G270" s="4"/>
      <c r="H270" s="4"/>
      <c r="I270" s="4"/>
      <c r="J270" s="4"/>
      <c r="K270" s="4"/>
      <c r="L270" s="4"/>
      <c r="M270" s="4"/>
    </row>
    <row r="271" spans="1:13" s="3" customFormat="1">
      <c r="A271" s="4"/>
      <c r="B271" s="4"/>
      <c r="C271" s="4"/>
      <c r="D271" s="4"/>
      <c r="E271" s="4"/>
      <c r="F271" s="4"/>
      <c r="G271" s="4"/>
      <c r="H271" s="4"/>
      <c r="I271" s="4"/>
      <c r="J271" s="4"/>
      <c r="K271" s="4"/>
      <c r="L271" s="4"/>
      <c r="M271" s="4"/>
    </row>
    <row r="272" spans="1:13" s="3" customFormat="1">
      <c r="A272" s="4"/>
      <c r="B272" s="4"/>
      <c r="C272" s="4"/>
      <c r="D272" s="4"/>
      <c r="E272" s="4"/>
      <c r="F272" s="4"/>
      <c r="G272" s="4"/>
      <c r="H272" s="4"/>
      <c r="I272" s="4"/>
      <c r="J272" s="4"/>
      <c r="K272" s="4"/>
      <c r="L272" s="4"/>
      <c r="M272" s="4"/>
    </row>
    <row r="273" spans="1:13" s="3" customFormat="1">
      <c r="A273" s="4"/>
      <c r="B273" s="4"/>
      <c r="C273" s="4"/>
      <c r="D273" s="4"/>
      <c r="E273" s="4"/>
      <c r="F273" s="4"/>
      <c r="G273" s="4"/>
      <c r="H273" s="4"/>
      <c r="I273" s="4"/>
      <c r="J273" s="4"/>
      <c r="K273" s="4"/>
      <c r="L273" s="4"/>
      <c r="M273" s="4"/>
    </row>
    <row r="274" spans="1:13" s="3" customFormat="1">
      <c r="A274" s="4"/>
      <c r="B274" s="4"/>
      <c r="C274" s="4"/>
      <c r="D274" s="4"/>
      <c r="E274" s="4"/>
      <c r="F274" s="4"/>
      <c r="G274" s="4"/>
      <c r="H274" s="4"/>
      <c r="I274" s="4"/>
      <c r="J274" s="4"/>
      <c r="K274" s="4"/>
      <c r="L274" s="4"/>
      <c r="M274" s="4"/>
    </row>
    <row r="275" spans="1:13" s="3" customFormat="1">
      <c r="A275" s="4"/>
      <c r="B275" s="4"/>
      <c r="C275" s="4"/>
      <c r="D275" s="4"/>
      <c r="E275" s="4"/>
      <c r="F275" s="4"/>
      <c r="G275" s="4"/>
      <c r="H275" s="4"/>
      <c r="I275" s="4"/>
      <c r="J275" s="4"/>
      <c r="K275" s="4"/>
      <c r="L275" s="4"/>
      <c r="M275" s="4"/>
    </row>
    <row r="276" spans="1:13" s="3" customFormat="1">
      <c r="A276" s="4"/>
      <c r="B276" s="4"/>
      <c r="C276" s="4"/>
      <c r="D276" s="4"/>
      <c r="E276" s="4"/>
      <c r="F276" s="4"/>
      <c r="G276" s="4"/>
      <c r="H276" s="4"/>
      <c r="I276" s="4"/>
      <c r="J276" s="4"/>
      <c r="K276" s="4"/>
      <c r="L276" s="4"/>
      <c r="M276" s="4"/>
    </row>
    <row r="277" spans="1:13" s="3" customFormat="1">
      <c r="A277" s="4"/>
      <c r="B277" s="4"/>
      <c r="C277" s="4"/>
      <c r="D277" s="4"/>
      <c r="E277" s="4"/>
      <c r="F277" s="4"/>
      <c r="G277" s="4"/>
      <c r="H277" s="4"/>
      <c r="I277" s="4"/>
      <c r="J277" s="4"/>
      <c r="K277" s="4"/>
      <c r="L277" s="4"/>
      <c r="M277" s="4"/>
    </row>
    <row r="278" spans="1:13" s="3" customFormat="1">
      <c r="A278" s="4"/>
      <c r="B278" s="4"/>
      <c r="C278" s="4"/>
      <c r="D278" s="4"/>
      <c r="E278" s="4"/>
      <c r="F278" s="4"/>
      <c r="G278" s="4"/>
      <c r="H278" s="4"/>
      <c r="I278" s="4"/>
      <c r="J278" s="4"/>
      <c r="K278" s="4"/>
      <c r="L278" s="4"/>
      <c r="M278" s="4"/>
    </row>
    <row r="279" spans="1:13" s="3" customFormat="1">
      <c r="A279" s="4"/>
      <c r="B279" s="4"/>
      <c r="C279" s="4"/>
      <c r="D279" s="4"/>
      <c r="E279" s="4"/>
      <c r="F279" s="4"/>
      <c r="G279" s="4"/>
      <c r="H279" s="4"/>
      <c r="I279" s="4"/>
      <c r="J279" s="4"/>
      <c r="K279" s="4"/>
      <c r="L279" s="4"/>
      <c r="M279" s="4"/>
    </row>
    <row r="280" spans="1:13" s="3" customFormat="1">
      <c r="A280" s="4"/>
      <c r="B280" s="4"/>
      <c r="C280" s="4"/>
      <c r="D280" s="4"/>
      <c r="E280" s="4"/>
      <c r="F280" s="4"/>
      <c r="G280" s="4"/>
      <c r="H280" s="4"/>
      <c r="I280" s="4"/>
      <c r="J280" s="4"/>
      <c r="K280" s="4"/>
      <c r="L280" s="4"/>
      <c r="M280" s="4"/>
    </row>
    <row r="281" spans="1:13" s="3" customFormat="1">
      <c r="A281" s="4"/>
      <c r="B281" s="4"/>
      <c r="C281" s="4"/>
      <c r="D281" s="4"/>
      <c r="E281" s="4"/>
      <c r="F281" s="4"/>
      <c r="G281" s="4"/>
      <c r="H281" s="4"/>
      <c r="I281" s="4"/>
      <c r="J281" s="4"/>
      <c r="K281" s="4"/>
      <c r="L281" s="4"/>
      <c r="M281" s="4"/>
    </row>
    <row r="282" spans="1:13" s="3" customFormat="1">
      <c r="A282" s="4"/>
      <c r="B282" s="4"/>
      <c r="C282" s="4"/>
      <c r="D282" s="4"/>
      <c r="E282" s="4"/>
      <c r="F282" s="4"/>
      <c r="G282" s="4"/>
      <c r="H282" s="4"/>
      <c r="I282" s="4"/>
      <c r="J282" s="4"/>
      <c r="K282" s="4"/>
      <c r="L282" s="4"/>
      <c r="M282" s="4"/>
    </row>
    <row r="283" spans="1:13" s="3" customFormat="1">
      <c r="A283" s="4"/>
      <c r="B283" s="4"/>
      <c r="C283" s="4"/>
      <c r="D283" s="4"/>
      <c r="E283" s="4"/>
      <c r="F283" s="4"/>
      <c r="G283" s="4"/>
      <c r="H283" s="4"/>
      <c r="I283" s="4"/>
      <c r="J283" s="4"/>
      <c r="K283" s="4"/>
      <c r="L283" s="4"/>
      <c r="M283" s="4"/>
    </row>
    <row r="284" spans="1:13" s="3" customFormat="1">
      <c r="A284" s="4"/>
      <c r="B284" s="4"/>
      <c r="C284" s="4"/>
      <c r="D284" s="4"/>
      <c r="E284" s="4"/>
      <c r="F284" s="4"/>
      <c r="G284" s="4"/>
      <c r="H284" s="4"/>
      <c r="I284" s="4"/>
      <c r="J284" s="4"/>
      <c r="K284" s="4"/>
      <c r="L284" s="4"/>
      <c r="M284" s="4"/>
    </row>
    <row r="285" spans="1:13" s="3" customFormat="1">
      <c r="A285" s="4"/>
      <c r="B285" s="4"/>
      <c r="C285" s="4"/>
      <c r="D285" s="4"/>
      <c r="E285" s="4"/>
      <c r="F285" s="4"/>
      <c r="G285" s="4"/>
      <c r="H285" s="4"/>
      <c r="I285" s="4"/>
      <c r="J285" s="4"/>
      <c r="K285" s="4"/>
      <c r="L285" s="4"/>
      <c r="M285" s="4"/>
    </row>
    <row r="286" spans="1:13" s="127" customFormat="1">
      <c r="A286" s="4"/>
      <c r="B286" s="4"/>
      <c r="C286" s="4"/>
      <c r="D286" s="4"/>
      <c r="E286" s="4"/>
      <c r="F286" s="4"/>
      <c r="G286" s="4"/>
      <c r="H286" s="4"/>
      <c r="I286" s="4"/>
      <c r="J286" s="4"/>
      <c r="K286" s="4"/>
      <c r="L286" s="4"/>
      <c r="M286" s="4"/>
    </row>
    <row r="287" spans="1:13" s="3" customFormat="1">
      <c r="A287" s="4"/>
      <c r="B287" s="4"/>
      <c r="C287" s="4"/>
      <c r="D287" s="4"/>
      <c r="E287" s="4"/>
      <c r="F287" s="4"/>
      <c r="G287" s="4"/>
      <c r="H287" s="4"/>
      <c r="I287" s="4"/>
      <c r="J287" s="4"/>
      <c r="K287" s="4"/>
      <c r="L287" s="4"/>
      <c r="M287" s="4"/>
    </row>
    <row r="288" spans="1:13" s="3" customFormat="1">
      <c r="A288" s="4"/>
      <c r="B288" s="4"/>
      <c r="C288" s="4"/>
      <c r="D288" s="4"/>
      <c r="E288" s="4"/>
      <c r="F288" s="4"/>
      <c r="G288" s="4"/>
      <c r="H288" s="4"/>
      <c r="I288" s="4"/>
      <c r="J288" s="4"/>
      <c r="K288" s="4"/>
      <c r="L288" s="4"/>
      <c r="M288" s="4"/>
    </row>
    <row r="289" spans="1:13" s="127" customFormat="1">
      <c r="A289" s="4"/>
      <c r="B289" s="4"/>
      <c r="C289" s="4"/>
      <c r="D289" s="4"/>
      <c r="E289" s="4"/>
      <c r="F289" s="4"/>
      <c r="G289" s="4"/>
      <c r="H289" s="4"/>
      <c r="I289" s="4"/>
      <c r="J289" s="4"/>
      <c r="K289" s="4"/>
      <c r="L289" s="4"/>
      <c r="M289" s="4"/>
    </row>
    <row r="290" spans="1:13" s="127" customFormat="1">
      <c r="A290" s="4"/>
      <c r="B290" s="4"/>
      <c r="C290" s="4"/>
      <c r="D290" s="4"/>
      <c r="E290" s="4"/>
      <c r="F290" s="4"/>
      <c r="G290" s="4"/>
      <c r="H290" s="4"/>
      <c r="I290" s="4"/>
      <c r="J290" s="4"/>
      <c r="K290" s="4"/>
      <c r="L290" s="4"/>
      <c r="M290" s="4"/>
    </row>
    <row r="291" spans="1:13" s="3" customFormat="1">
      <c r="A291" s="4"/>
      <c r="B291" s="4"/>
      <c r="C291" s="4"/>
      <c r="D291" s="4"/>
      <c r="E291" s="4"/>
      <c r="F291" s="4"/>
      <c r="G291" s="4"/>
      <c r="H291" s="4"/>
      <c r="I291" s="4"/>
      <c r="J291" s="4"/>
      <c r="K291" s="4"/>
      <c r="L291" s="4"/>
      <c r="M291" s="4"/>
    </row>
    <row r="292" spans="1:13" s="3" customFormat="1">
      <c r="A292" s="4"/>
      <c r="B292" s="4"/>
      <c r="C292" s="4"/>
      <c r="D292" s="4"/>
      <c r="E292" s="4"/>
      <c r="F292" s="4"/>
      <c r="G292" s="4"/>
      <c r="H292" s="4"/>
      <c r="I292" s="4"/>
      <c r="J292" s="4"/>
      <c r="K292" s="4"/>
      <c r="L292" s="4"/>
      <c r="M292" s="4"/>
    </row>
    <row r="293" spans="1:13" s="3" customFormat="1">
      <c r="A293" s="4"/>
      <c r="B293" s="4"/>
      <c r="C293" s="4"/>
      <c r="D293" s="4"/>
      <c r="E293" s="4"/>
      <c r="F293" s="4"/>
      <c r="G293" s="4"/>
      <c r="H293" s="4"/>
      <c r="I293" s="4"/>
      <c r="J293" s="4"/>
      <c r="K293" s="4"/>
      <c r="L293" s="4"/>
      <c r="M293" s="4"/>
    </row>
    <row r="294" spans="1:13" s="3" customFormat="1">
      <c r="A294" s="4"/>
      <c r="B294" s="4"/>
      <c r="C294" s="4"/>
      <c r="D294" s="4"/>
      <c r="E294" s="4"/>
      <c r="F294" s="4"/>
      <c r="G294" s="4"/>
      <c r="H294" s="4"/>
      <c r="I294" s="4"/>
      <c r="J294" s="4"/>
      <c r="K294" s="4"/>
      <c r="L294" s="4"/>
      <c r="M294" s="4"/>
    </row>
    <row r="295" spans="1:13" s="127" customFormat="1">
      <c r="A295" s="4"/>
      <c r="B295" s="4"/>
      <c r="C295" s="4"/>
      <c r="D295" s="4"/>
      <c r="E295" s="4"/>
      <c r="F295" s="4"/>
      <c r="G295" s="4"/>
      <c r="H295" s="4"/>
      <c r="I295" s="4"/>
      <c r="J295" s="4"/>
      <c r="K295" s="4"/>
      <c r="L295" s="4"/>
      <c r="M295" s="4"/>
    </row>
    <row r="296" spans="1:13" s="127" customFormat="1">
      <c r="A296" s="4"/>
      <c r="B296" s="4"/>
      <c r="C296" s="4"/>
      <c r="D296" s="4"/>
      <c r="E296" s="4"/>
      <c r="F296" s="4"/>
      <c r="G296" s="4"/>
      <c r="H296" s="4"/>
      <c r="I296" s="4"/>
      <c r="J296" s="4"/>
      <c r="K296" s="4"/>
      <c r="L296" s="4"/>
      <c r="M296" s="4"/>
    </row>
    <row r="297" spans="1:13" s="127" customFormat="1">
      <c r="A297" s="4"/>
      <c r="B297" s="4"/>
      <c r="C297" s="4"/>
      <c r="D297" s="4"/>
      <c r="E297" s="4"/>
      <c r="F297" s="4"/>
      <c r="G297" s="4"/>
      <c r="H297" s="4"/>
      <c r="I297" s="4"/>
      <c r="J297" s="4"/>
      <c r="K297" s="4"/>
      <c r="L297" s="4"/>
      <c r="M297" s="4"/>
    </row>
    <row r="298" spans="1:13" s="127" customFormat="1">
      <c r="A298" s="4"/>
      <c r="B298" s="4"/>
      <c r="C298" s="4"/>
      <c r="D298" s="4"/>
      <c r="E298" s="4"/>
      <c r="F298" s="4"/>
      <c r="G298" s="4"/>
      <c r="H298" s="4"/>
      <c r="I298" s="4"/>
      <c r="J298" s="4"/>
      <c r="K298" s="4"/>
      <c r="L298" s="4"/>
      <c r="M298" s="4"/>
    </row>
    <row r="299" spans="1:13" s="127" customFormat="1">
      <c r="A299" s="4"/>
      <c r="B299" s="4"/>
      <c r="C299" s="4"/>
      <c r="D299" s="4"/>
      <c r="E299" s="4"/>
      <c r="F299" s="4"/>
      <c r="G299" s="4"/>
      <c r="H299" s="4"/>
      <c r="I299" s="4"/>
      <c r="J299" s="4"/>
      <c r="K299" s="4"/>
      <c r="L299" s="4"/>
      <c r="M299" s="4"/>
    </row>
    <row r="300" spans="1:13" s="127" customFormat="1">
      <c r="A300" s="4"/>
      <c r="B300" s="4"/>
      <c r="C300" s="4"/>
      <c r="D300" s="4"/>
      <c r="E300" s="4"/>
      <c r="F300" s="4"/>
      <c r="G300" s="4"/>
      <c r="H300" s="4"/>
      <c r="I300" s="4"/>
      <c r="J300" s="4"/>
      <c r="K300" s="4"/>
      <c r="L300" s="4"/>
      <c r="M300" s="4"/>
    </row>
    <row r="301" spans="1:13" s="127" customFormat="1">
      <c r="A301" s="4"/>
      <c r="B301" s="4"/>
      <c r="C301" s="4"/>
      <c r="D301" s="4"/>
      <c r="E301" s="4"/>
      <c r="F301" s="4"/>
      <c r="G301" s="4"/>
      <c r="H301" s="4"/>
      <c r="I301" s="4"/>
      <c r="J301" s="4"/>
      <c r="K301" s="4"/>
      <c r="L301" s="4"/>
      <c r="M301" s="4"/>
    </row>
    <row r="302" spans="1:13" s="127" customFormat="1">
      <c r="A302" s="4"/>
      <c r="B302" s="4"/>
      <c r="C302" s="4"/>
      <c r="D302" s="4"/>
      <c r="E302" s="4"/>
      <c r="F302" s="4"/>
      <c r="G302" s="4"/>
      <c r="H302" s="4"/>
      <c r="I302" s="4"/>
      <c r="J302" s="4"/>
      <c r="K302" s="4"/>
      <c r="L302" s="4"/>
      <c r="M302" s="4"/>
    </row>
    <row r="303" spans="1:13" s="127" customFormat="1">
      <c r="A303" s="4"/>
      <c r="B303" s="4"/>
      <c r="C303" s="4"/>
      <c r="D303" s="4"/>
      <c r="E303" s="4"/>
      <c r="F303" s="4"/>
      <c r="G303" s="4"/>
      <c r="H303" s="4"/>
      <c r="I303" s="4"/>
      <c r="J303" s="4"/>
      <c r="K303" s="4"/>
      <c r="L303" s="4"/>
      <c r="M303" s="4"/>
    </row>
    <row r="304" spans="1:13" s="127" customFormat="1">
      <c r="A304" s="4"/>
      <c r="B304" s="4"/>
      <c r="C304" s="4"/>
      <c r="D304" s="4"/>
      <c r="E304" s="4"/>
      <c r="F304" s="4"/>
      <c r="G304" s="4"/>
      <c r="H304" s="4"/>
      <c r="I304" s="4"/>
      <c r="J304" s="4"/>
      <c r="K304" s="4"/>
      <c r="L304" s="4"/>
      <c r="M304" s="4"/>
    </row>
    <row r="305" spans="1:13" s="3" customFormat="1">
      <c r="A305" s="4"/>
      <c r="B305" s="4"/>
      <c r="C305" s="4"/>
      <c r="D305" s="4"/>
      <c r="E305" s="4"/>
      <c r="F305" s="4"/>
      <c r="G305" s="4"/>
      <c r="H305" s="4"/>
      <c r="I305" s="4"/>
      <c r="J305" s="4"/>
      <c r="K305" s="4"/>
      <c r="L305" s="4"/>
      <c r="M305" s="4"/>
    </row>
    <row r="306" spans="1:13" s="127" customFormat="1">
      <c r="A306" s="4"/>
      <c r="B306" s="4"/>
      <c r="C306" s="4"/>
      <c r="D306" s="4"/>
      <c r="E306" s="4"/>
      <c r="F306" s="4"/>
      <c r="G306" s="4"/>
      <c r="H306" s="4"/>
      <c r="I306" s="4"/>
      <c r="J306" s="4"/>
      <c r="K306" s="4"/>
      <c r="L306" s="4"/>
      <c r="M306" s="4"/>
    </row>
    <row r="307" spans="1:13" s="127" customFormat="1">
      <c r="A307" s="4"/>
      <c r="B307" s="4"/>
      <c r="C307" s="4"/>
      <c r="D307" s="4"/>
      <c r="E307" s="4"/>
      <c r="F307" s="4"/>
      <c r="G307" s="4"/>
      <c r="H307" s="4"/>
      <c r="I307" s="4"/>
      <c r="J307" s="4"/>
      <c r="K307" s="4"/>
      <c r="L307" s="4"/>
      <c r="M307" s="4"/>
    </row>
    <row r="308" spans="1:13" s="127" customFormat="1">
      <c r="A308" s="4"/>
      <c r="B308" s="4"/>
      <c r="C308" s="4"/>
      <c r="D308" s="4"/>
      <c r="E308" s="4"/>
      <c r="F308" s="4"/>
      <c r="G308" s="4"/>
      <c r="H308" s="4"/>
      <c r="I308" s="4"/>
      <c r="J308" s="4"/>
      <c r="K308" s="4"/>
      <c r="L308" s="4"/>
      <c r="M308" s="4"/>
    </row>
    <row r="309" spans="1:13" s="127" customFormat="1">
      <c r="A309" s="4"/>
      <c r="B309" s="4"/>
      <c r="C309" s="4"/>
      <c r="D309" s="4"/>
      <c r="E309" s="4"/>
      <c r="F309" s="4"/>
      <c r="G309" s="4"/>
      <c r="H309" s="4"/>
      <c r="I309" s="4"/>
      <c r="J309" s="4"/>
      <c r="K309" s="4"/>
      <c r="L309" s="4"/>
      <c r="M309" s="4"/>
    </row>
    <row r="310" spans="1:13" s="127" customFormat="1">
      <c r="A310" s="4"/>
      <c r="B310" s="4"/>
      <c r="C310" s="4"/>
      <c r="D310" s="4"/>
      <c r="E310" s="4"/>
      <c r="F310" s="4"/>
      <c r="G310" s="4"/>
      <c r="H310" s="4"/>
      <c r="I310" s="4"/>
      <c r="J310" s="4"/>
      <c r="K310" s="4"/>
      <c r="L310" s="4"/>
      <c r="M310" s="4"/>
    </row>
    <row r="311" spans="1:13" s="127" customFormat="1">
      <c r="A311" s="4"/>
      <c r="B311" s="4"/>
      <c r="C311" s="4"/>
      <c r="D311" s="4"/>
      <c r="E311" s="4"/>
      <c r="F311" s="4"/>
      <c r="G311" s="4"/>
      <c r="H311" s="4"/>
      <c r="I311" s="4"/>
      <c r="J311" s="4"/>
      <c r="K311" s="4"/>
      <c r="L311" s="4"/>
      <c r="M311" s="4"/>
    </row>
    <row r="312" spans="1:13" s="127" customFormat="1">
      <c r="A312" s="4"/>
      <c r="B312" s="4"/>
      <c r="C312" s="4"/>
      <c r="D312" s="4"/>
      <c r="E312" s="4"/>
      <c r="F312" s="4"/>
      <c r="G312" s="4"/>
      <c r="H312" s="4"/>
      <c r="I312" s="4"/>
      <c r="J312" s="4"/>
      <c r="K312" s="4"/>
      <c r="L312" s="4"/>
      <c r="M312" s="4"/>
    </row>
    <row r="313" spans="1:13" s="127" customFormat="1">
      <c r="A313" s="4"/>
      <c r="B313" s="4"/>
      <c r="C313" s="4"/>
      <c r="D313" s="4"/>
      <c r="E313" s="4"/>
      <c r="F313" s="4"/>
      <c r="G313" s="4"/>
      <c r="H313" s="4"/>
      <c r="I313" s="4"/>
      <c r="J313" s="4"/>
      <c r="K313" s="4"/>
      <c r="L313" s="4"/>
      <c r="M313" s="4"/>
    </row>
    <row r="314" spans="1:13" s="127" customFormat="1">
      <c r="A314" s="4"/>
      <c r="B314" s="4"/>
      <c r="C314" s="4"/>
      <c r="D314" s="4"/>
      <c r="E314" s="4"/>
      <c r="F314" s="4"/>
      <c r="G314" s="4"/>
      <c r="H314" s="4"/>
      <c r="I314" s="4"/>
      <c r="J314" s="4"/>
      <c r="K314" s="4"/>
      <c r="L314" s="4"/>
      <c r="M314" s="4"/>
    </row>
    <row r="315" spans="1:13" s="127" customFormat="1">
      <c r="A315" s="4"/>
      <c r="B315" s="4"/>
      <c r="C315" s="4"/>
      <c r="D315" s="4"/>
      <c r="E315" s="4"/>
      <c r="F315" s="4"/>
      <c r="G315" s="4"/>
      <c r="H315" s="4"/>
      <c r="I315" s="4"/>
      <c r="J315" s="4"/>
      <c r="K315" s="4"/>
      <c r="L315" s="4"/>
      <c r="M315" s="4"/>
    </row>
    <row r="316" spans="1:13" s="127" customFormat="1">
      <c r="A316" s="4"/>
      <c r="B316" s="4"/>
      <c r="C316" s="4"/>
      <c r="D316" s="4"/>
      <c r="E316" s="4"/>
      <c r="F316" s="4"/>
      <c r="G316" s="4"/>
      <c r="H316" s="4"/>
      <c r="I316" s="4"/>
      <c r="J316" s="4"/>
      <c r="K316" s="4"/>
      <c r="L316" s="4"/>
      <c r="M316" s="4"/>
    </row>
    <row r="317" spans="1:13" s="127" customFormat="1">
      <c r="A317" s="4"/>
      <c r="B317" s="4"/>
      <c r="C317" s="4"/>
      <c r="D317" s="4"/>
      <c r="E317" s="4"/>
      <c r="F317" s="4"/>
      <c r="G317" s="4"/>
      <c r="H317" s="4"/>
      <c r="I317" s="4"/>
      <c r="J317" s="4"/>
      <c r="K317" s="4"/>
      <c r="L317" s="4"/>
      <c r="M317" s="4"/>
    </row>
    <row r="318" spans="1:13" s="127" customFormat="1">
      <c r="A318" s="4"/>
      <c r="B318" s="4"/>
      <c r="C318" s="4"/>
      <c r="D318" s="4"/>
      <c r="E318" s="4"/>
      <c r="F318" s="4"/>
      <c r="G318" s="4"/>
      <c r="H318" s="4"/>
      <c r="I318" s="4"/>
      <c r="J318" s="4"/>
      <c r="K318" s="4"/>
      <c r="L318" s="4"/>
      <c r="M318" s="4"/>
    </row>
    <row r="319" spans="1:13" s="127" customFormat="1">
      <c r="A319" s="4"/>
      <c r="B319" s="4"/>
      <c r="C319" s="4"/>
      <c r="D319" s="4"/>
      <c r="E319" s="4"/>
      <c r="F319" s="4"/>
      <c r="G319" s="4"/>
      <c r="H319" s="4"/>
      <c r="I319" s="4"/>
      <c r="J319" s="4"/>
      <c r="K319" s="4"/>
      <c r="L319" s="4"/>
      <c r="M319" s="4"/>
    </row>
    <row r="320" spans="1:13" s="127" customFormat="1">
      <c r="A320" s="4"/>
      <c r="B320" s="4"/>
      <c r="C320" s="4"/>
      <c r="D320" s="4"/>
      <c r="E320" s="4"/>
      <c r="F320" s="4"/>
      <c r="G320" s="4"/>
      <c r="H320" s="4"/>
      <c r="I320" s="4"/>
      <c r="J320" s="4"/>
      <c r="K320" s="4"/>
      <c r="L320" s="4"/>
      <c r="M320" s="4"/>
    </row>
    <row r="321" spans="1:13" s="127" customFormat="1">
      <c r="A321" s="4"/>
      <c r="B321" s="4"/>
      <c r="C321" s="4"/>
      <c r="D321" s="4"/>
      <c r="E321" s="4"/>
      <c r="F321" s="4"/>
      <c r="G321" s="4"/>
      <c r="H321" s="4"/>
      <c r="I321" s="4"/>
      <c r="J321" s="4"/>
      <c r="K321" s="4"/>
      <c r="L321" s="4"/>
      <c r="M321" s="4"/>
    </row>
    <row r="322" spans="1:13" s="3" customFormat="1">
      <c r="A322" s="4"/>
      <c r="B322" s="4"/>
      <c r="C322" s="4"/>
      <c r="D322" s="4"/>
      <c r="E322" s="4"/>
      <c r="F322" s="4"/>
      <c r="G322" s="4"/>
      <c r="H322" s="4"/>
      <c r="I322" s="4"/>
      <c r="J322" s="4"/>
      <c r="K322" s="4"/>
      <c r="L322" s="4"/>
      <c r="M322" s="4"/>
    </row>
    <row r="323" spans="1:13" s="127" customFormat="1">
      <c r="A323" s="4"/>
      <c r="B323" s="4"/>
      <c r="C323" s="4"/>
      <c r="D323" s="4"/>
      <c r="E323" s="4"/>
      <c r="F323" s="4"/>
      <c r="G323" s="4"/>
      <c r="H323" s="4"/>
      <c r="I323" s="4"/>
      <c r="J323" s="4"/>
      <c r="K323" s="4"/>
      <c r="L323" s="4"/>
      <c r="M323" s="4"/>
    </row>
    <row r="324" spans="1:13" s="127" customFormat="1">
      <c r="A324" s="4"/>
      <c r="B324" s="4"/>
      <c r="C324" s="4"/>
      <c r="D324" s="4"/>
      <c r="E324" s="4"/>
      <c r="F324" s="4"/>
      <c r="G324" s="4"/>
      <c r="H324" s="4"/>
      <c r="I324" s="4"/>
      <c r="J324" s="4"/>
      <c r="K324" s="4"/>
      <c r="L324" s="4"/>
      <c r="M324" s="4"/>
    </row>
    <row r="325" spans="1:13" s="127" customFormat="1">
      <c r="A325" s="4"/>
      <c r="B325" s="4"/>
      <c r="C325" s="4"/>
      <c r="D325" s="4"/>
      <c r="E325" s="4"/>
      <c r="F325" s="4"/>
      <c r="G325" s="4"/>
      <c r="H325" s="4"/>
      <c r="I325" s="4"/>
      <c r="J325" s="4"/>
      <c r="K325" s="4"/>
      <c r="L325" s="4"/>
      <c r="M325" s="4"/>
    </row>
    <row r="326" spans="1:13" s="127" customFormat="1">
      <c r="A326" s="4"/>
      <c r="B326" s="4"/>
      <c r="C326" s="4"/>
      <c r="D326" s="4"/>
      <c r="E326" s="4"/>
      <c r="F326" s="4"/>
      <c r="G326" s="4"/>
      <c r="H326" s="4"/>
      <c r="I326" s="4"/>
      <c r="J326" s="4"/>
      <c r="K326" s="4"/>
      <c r="L326" s="4"/>
      <c r="M326" s="4"/>
    </row>
    <row r="327" spans="1:13" s="127" customFormat="1">
      <c r="A327" s="4"/>
      <c r="B327" s="4"/>
      <c r="C327" s="4"/>
      <c r="D327" s="4"/>
      <c r="E327" s="4"/>
      <c r="F327" s="4"/>
      <c r="G327" s="4"/>
      <c r="H327" s="4"/>
      <c r="I327" s="4"/>
      <c r="J327" s="4"/>
      <c r="K327" s="4"/>
      <c r="L327" s="4"/>
      <c r="M327" s="4"/>
    </row>
    <row r="328" spans="1:13" s="127" customFormat="1">
      <c r="A328" s="4"/>
      <c r="B328" s="4"/>
      <c r="C328" s="4"/>
      <c r="D328" s="4"/>
      <c r="E328" s="4"/>
      <c r="F328" s="4"/>
      <c r="G328" s="4"/>
      <c r="H328" s="4"/>
      <c r="I328" s="4"/>
      <c r="J328" s="4"/>
      <c r="K328" s="4"/>
      <c r="L328" s="4"/>
      <c r="M328" s="4"/>
    </row>
    <row r="329" spans="1:13" s="127" customFormat="1">
      <c r="A329" s="4"/>
      <c r="B329" s="4"/>
      <c r="C329" s="4"/>
      <c r="D329" s="4"/>
      <c r="E329" s="4"/>
      <c r="F329" s="4"/>
      <c r="G329" s="4"/>
      <c r="H329" s="4"/>
      <c r="I329" s="4"/>
      <c r="J329" s="4"/>
      <c r="K329" s="4"/>
      <c r="L329" s="4"/>
      <c r="M329" s="4"/>
    </row>
    <row r="330" spans="1:13" s="127" customFormat="1">
      <c r="A330" s="4"/>
      <c r="B330" s="4"/>
      <c r="C330" s="4"/>
      <c r="D330" s="4"/>
      <c r="E330" s="4"/>
      <c r="F330" s="4"/>
      <c r="G330" s="4"/>
      <c r="H330" s="4"/>
      <c r="I330" s="4"/>
      <c r="J330" s="4"/>
      <c r="K330" s="4"/>
      <c r="L330" s="4"/>
      <c r="M330" s="4"/>
    </row>
    <row r="331" spans="1:13" s="127" customFormat="1">
      <c r="A331" s="4"/>
      <c r="B331" s="4"/>
      <c r="C331" s="4"/>
      <c r="D331" s="4"/>
      <c r="E331" s="4"/>
      <c r="F331" s="4"/>
      <c r="G331" s="4"/>
      <c r="H331" s="4"/>
      <c r="I331" s="4"/>
      <c r="J331" s="4"/>
      <c r="K331" s="4"/>
      <c r="L331" s="4"/>
      <c r="M331" s="4"/>
    </row>
    <row r="332" spans="1:13" s="127" customFormat="1">
      <c r="A332" s="4"/>
      <c r="B332" s="4"/>
      <c r="C332" s="4"/>
      <c r="D332" s="4"/>
      <c r="E332" s="4"/>
      <c r="F332" s="4"/>
      <c r="G332" s="4"/>
      <c r="H332" s="4"/>
      <c r="I332" s="4"/>
      <c r="J332" s="4"/>
      <c r="K332" s="4"/>
      <c r="L332" s="4"/>
      <c r="M332" s="4"/>
    </row>
    <row r="333" spans="1:13" s="127" customFormat="1">
      <c r="A333" s="4"/>
      <c r="B333" s="4"/>
      <c r="C333" s="4"/>
      <c r="D333" s="4"/>
      <c r="E333" s="4"/>
      <c r="F333" s="4"/>
      <c r="G333" s="4"/>
      <c r="H333" s="4"/>
      <c r="I333" s="4"/>
      <c r="J333" s="4"/>
      <c r="K333" s="4"/>
      <c r="L333" s="4"/>
      <c r="M333" s="4"/>
    </row>
    <row r="334" spans="1:13" s="127" customFormat="1">
      <c r="A334" s="4"/>
      <c r="B334" s="4"/>
      <c r="C334" s="4"/>
      <c r="D334" s="4"/>
      <c r="E334" s="4"/>
      <c r="F334" s="4"/>
      <c r="G334" s="4"/>
      <c r="H334" s="4"/>
      <c r="I334" s="4"/>
      <c r="J334" s="4"/>
      <c r="K334" s="4"/>
      <c r="L334" s="4"/>
      <c r="M334" s="4"/>
    </row>
    <row r="335" spans="1:13" s="127" customFormat="1">
      <c r="A335" s="4"/>
      <c r="B335" s="4"/>
      <c r="C335" s="4"/>
      <c r="D335" s="4"/>
      <c r="E335" s="4"/>
      <c r="F335" s="4"/>
      <c r="G335" s="4"/>
      <c r="H335" s="4"/>
      <c r="I335" s="4"/>
      <c r="J335" s="4"/>
      <c r="K335" s="4"/>
      <c r="L335" s="4"/>
      <c r="M335" s="4"/>
    </row>
    <row r="336" spans="1:13" s="127" customFormat="1">
      <c r="A336" s="4"/>
      <c r="B336" s="4"/>
      <c r="C336" s="4"/>
      <c r="D336" s="4"/>
      <c r="E336" s="4"/>
      <c r="F336" s="4"/>
      <c r="G336" s="4"/>
      <c r="H336" s="4"/>
      <c r="I336" s="4"/>
      <c r="J336" s="4"/>
      <c r="K336" s="4"/>
      <c r="L336" s="4"/>
      <c r="M336" s="4"/>
    </row>
    <row r="337" spans="1:13" s="127" customFormat="1">
      <c r="A337" s="4"/>
      <c r="B337" s="4"/>
      <c r="C337" s="4"/>
      <c r="D337" s="4"/>
      <c r="E337" s="4"/>
      <c r="F337" s="4"/>
      <c r="G337" s="4"/>
      <c r="H337" s="4"/>
      <c r="I337" s="4"/>
      <c r="J337" s="4"/>
      <c r="K337" s="4"/>
      <c r="L337" s="4"/>
      <c r="M337" s="4"/>
    </row>
    <row r="338" spans="1:13" s="127" customFormat="1">
      <c r="A338" s="4"/>
      <c r="B338" s="4"/>
      <c r="C338" s="4"/>
      <c r="D338" s="4"/>
      <c r="E338" s="4"/>
      <c r="F338" s="4"/>
      <c r="G338" s="4"/>
      <c r="H338" s="4"/>
      <c r="I338" s="4"/>
      <c r="J338" s="4"/>
      <c r="K338" s="4"/>
      <c r="L338" s="4"/>
      <c r="M338" s="4"/>
    </row>
    <row r="339" spans="1:13" s="3" customFormat="1">
      <c r="A339" s="4"/>
      <c r="B339" s="4"/>
      <c r="C339" s="4"/>
      <c r="D339" s="4"/>
      <c r="E339" s="4"/>
      <c r="F339" s="4"/>
      <c r="G339" s="4"/>
      <c r="H339" s="4"/>
      <c r="I339" s="4"/>
      <c r="J339" s="4"/>
      <c r="K339" s="4"/>
      <c r="L339" s="4"/>
      <c r="M339" s="4"/>
    </row>
    <row r="340" spans="1:13" s="3" customFormat="1">
      <c r="A340" s="4"/>
      <c r="B340" s="4"/>
      <c r="C340" s="4"/>
      <c r="D340" s="4"/>
      <c r="E340" s="4"/>
      <c r="F340" s="4"/>
      <c r="G340" s="4"/>
      <c r="H340" s="4"/>
      <c r="I340" s="4"/>
      <c r="J340" s="4"/>
      <c r="K340" s="4"/>
      <c r="L340" s="4"/>
      <c r="M340" s="4"/>
    </row>
    <row r="341" spans="1:13" s="3" customFormat="1">
      <c r="A341" s="4"/>
      <c r="B341" s="4"/>
      <c r="C341" s="4"/>
      <c r="D341" s="4"/>
      <c r="E341" s="4"/>
      <c r="F341" s="4"/>
      <c r="G341" s="4"/>
      <c r="H341" s="4"/>
      <c r="I341" s="4"/>
      <c r="J341" s="4"/>
      <c r="K341" s="4"/>
      <c r="L341" s="4"/>
      <c r="M341" s="4"/>
    </row>
    <row r="342" spans="1:13" s="3" customFormat="1">
      <c r="A342" s="4"/>
      <c r="B342" s="4"/>
      <c r="C342" s="4"/>
      <c r="D342" s="4"/>
      <c r="E342" s="4"/>
      <c r="F342" s="4"/>
      <c r="G342" s="4"/>
      <c r="H342" s="4"/>
      <c r="I342" s="4"/>
      <c r="J342" s="4"/>
      <c r="K342" s="4"/>
      <c r="L342" s="4"/>
      <c r="M342" s="4"/>
    </row>
    <row r="343" spans="1:13" s="3" customFormat="1">
      <c r="A343" s="4"/>
      <c r="B343" s="4"/>
      <c r="C343" s="4"/>
      <c r="D343" s="4"/>
      <c r="E343" s="4"/>
      <c r="F343" s="4"/>
      <c r="G343" s="4"/>
      <c r="H343" s="4"/>
      <c r="I343" s="4"/>
      <c r="J343" s="4"/>
      <c r="K343" s="4"/>
      <c r="L343" s="4"/>
      <c r="M343" s="4"/>
    </row>
    <row r="344" spans="1:13" s="3" customFormat="1">
      <c r="A344" s="4"/>
      <c r="B344" s="4"/>
      <c r="C344" s="4"/>
      <c r="D344" s="4"/>
      <c r="E344" s="4"/>
      <c r="F344" s="4"/>
      <c r="G344" s="4"/>
      <c r="H344" s="4"/>
      <c r="I344" s="4"/>
      <c r="J344" s="4"/>
      <c r="K344" s="4"/>
      <c r="L344" s="4"/>
      <c r="M344" s="4"/>
    </row>
    <row r="345" spans="1:13" s="127" customFormat="1">
      <c r="A345" s="4"/>
      <c r="B345" s="4"/>
      <c r="C345" s="4"/>
      <c r="D345" s="4"/>
      <c r="E345" s="4"/>
      <c r="F345" s="4"/>
      <c r="G345" s="4"/>
      <c r="H345" s="4"/>
      <c r="I345" s="4"/>
      <c r="J345" s="4"/>
      <c r="K345" s="4"/>
      <c r="L345" s="4"/>
      <c r="M345" s="4"/>
    </row>
    <row r="346" spans="1:13" s="3" customFormat="1">
      <c r="A346" s="4"/>
      <c r="B346" s="4"/>
      <c r="C346" s="4"/>
      <c r="D346" s="4"/>
      <c r="E346" s="4"/>
      <c r="F346" s="4"/>
      <c r="G346" s="4"/>
      <c r="H346" s="4"/>
      <c r="I346" s="4"/>
      <c r="J346" s="4"/>
      <c r="K346" s="4"/>
      <c r="L346" s="4"/>
      <c r="M346" s="4"/>
    </row>
    <row r="347" spans="1:13" s="3" customFormat="1">
      <c r="A347" s="4"/>
      <c r="B347" s="4"/>
      <c r="C347" s="4"/>
      <c r="D347" s="4"/>
      <c r="E347" s="4"/>
      <c r="F347" s="4"/>
      <c r="G347" s="4"/>
      <c r="H347" s="4"/>
      <c r="I347" s="4"/>
      <c r="J347" s="4"/>
      <c r="K347" s="4"/>
      <c r="L347" s="4"/>
      <c r="M347" s="4"/>
    </row>
    <row r="348" spans="1:13" s="3" customFormat="1">
      <c r="A348" s="4"/>
      <c r="B348" s="4"/>
      <c r="C348" s="4"/>
      <c r="D348" s="4"/>
      <c r="E348" s="4"/>
      <c r="F348" s="4"/>
      <c r="G348" s="4"/>
      <c r="H348" s="4"/>
      <c r="I348" s="4"/>
      <c r="J348" s="4"/>
      <c r="K348" s="4"/>
      <c r="L348" s="4"/>
      <c r="M348" s="4"/>
    </row>
    <row r="349" spans="1:13" s="3" customFormat="1">
      <c r="A349" s="4"/>
      <c r="B349" s="4"/>
      <c r="C349" s="4"/>
      <c r="D349" s="4"/>
      <c r="E349" s="4"/>
      <c r="F349" s="4"/>
      <c r="G349" s="4"/>
      <c r="H349" s="4"/>
      <c r="I349" s="4"/>
      <c r="J349" s="4"/>
      <c r="K349" s="4"/>
      <c r="L349" s="4"/>
      <c r="M349" s="4"/>
    </row>
    <row r="350" spans="1:13" s="3" customFormat="1">
      <c r="A350" s="4"/>
      <c r="B350" s="4"/>
      <c r="C350" s="4"/>
      <c r="D350" s="4"/>
      <c r="E350" s="4"/>
      <c r="F350" s="4"/>
      <c r="G350" s="4"/>
      <c r="H350" s="4"/>
      <c r="I350" s="4"/>
      <c r="J350" s="4"/>
      <c r="K350" s="4"/>
      <c r="L350" s="4"/>
      <c r="M350" s="4"/>
    </row>
    <row r="351" spans="1:13" s="127" customFormat="1">
      <c r="A351" s="4"/>
      <c r="B351" s="4"/>
      <c r="C351" s="4"/>
      <c r="D351" s="4"/>
      <c r="E351" s="4"/>
      <c r="F351" s="4"/>
      <c r="G351" s="4"/>
      <c r="H351" s="4"/>
      <c r="I351" s="4"/>
      <c r="J351" s="4"/>
      <c r="K351" s="4"/>
      <c r="L351" s="4"/>
      <c r="M351" s="4"/>
    </row>
    <row r="352" spans="1:13" s="3" customFormat="1">
      <c r="A352" s="4"/>
      <c r="B352" s="4"/>
      <c r="C352" s="4"/>
      <c r="D352" s="4"/>
      <c r="E352" s="4"/>
      <c r="F352" s="4"/>
      <c r="G352" s="4"/>
      <c r="H352" s="4"/>
      <c r="I352" s="4"/>
      <c r="J352" s="4"/>
      <c r="K352" s="4"/>
      <c r="L352" s="4"/>
      <c r="M352" s="4"/>
    </row>
    <row r="353" spans="1:13" s="3" customFormat="1">
      <c r="A353" s="4"/>
      <c r="B353" s="4"/>
      <c r="C353" s="4"/>
      <c r="D353" s="4"/>
      <c r="E353" s="4"/>
      <c r="F353" s="4"/>
      <c r="G353" s="4"/>
      <c r="H353" s="4"/>
      <c r="I353" s="4"/>
      <c r="J353" s="4"/>
      <c r="K353" s="4"/>
      <c r="L353" s="4"/>
      <c r="M353" s="4"/>
    </row>
    <row r="354" spans="1:13" s="3" customFormat="1">
      <c r="A354" s="4"/>
      <c r="B354" s="4"/>
      <c r="C354" s="4"/>
      <c r="D354" s="4"/>
      <c r="E354" s="4"/>
      <c r="F354" s="4"/>
      <c r="G354" s="4"/>
      <c r="H354" s="4"/>
      <c r="I354" s="4"/>
      <c r="J354" s="4"/>
      <c r="K354" s="4"/>
      <c r="L354" s="4"/>
      <c r="M354" s="4"/>
    </row>
    <row r="355" spans="1:13" s="3" customFormat="1">
      <c r="A355" s="4"/>
      <c r="B355" s="4"/>
      <c r="C355" s="4"/>
      <c r="D355" s="4"/>
      <c r="E355" s="4"/>
      <c r="F355" s="4"/>
      <c r="G355" s="4"/>
      <c r="H355" s="4"/>
      <c r="I355" s="4"/>
      <c r="J355" s="4"/>
      <c r="K355" s="4"/>
      <c r="L355" s="4"/>
      <c r="M355" s="4"/>
    </row>
    <row r="356" spans="1:13" s="3" customFormat="1">
      <c r="A356" s="4"/>
      <c r="B356" s="4"/>
      <c r="C356" s="4"/>
      <c r="D356" s="4"/>
      <c r="E356" s="4"/>
      <c r="F356" s="4"/>
      <c r="G356" s="4"/>
      <c r="H356" s="4"/>
      <c r="I356" s="4"/>
      <c r="J356" s="4"/>
      <c r="K356" s="4"/>
      <c r="L356" s="4"/>
      <c r="M356" s="4"/>
    </row>
    <row r="357" spans="1:13" s="3" customFormat="1">
      <c r="A357" s="127"/>
      <c r="B357" s="127"/>
      <c r="C357" s="127"/>
      <c r="D357" s="127"/>
      <c r="E357" s="128"/>
      <c r="F357" s="128"/>
      <c r="G357" s="87"/>
      <c r="H357" s="87"/>
      <c r="I357" s="129"/>
      <c r="J357" s="127"/>
      <c r="K357" s="87"/>
      <c r="L357" s="87"/>
      <c r="M357" s="130"/>
    </row>
    <row r="358" spans="1:13" s="127" customFormat="1">
      <c r="E358" s="128"/>
      <c r="F358" s="128"/>
      <c r="G358" s="87"/>
      <c r="H358" s="87"/>
      <c r="I358" s="129"/>
      <c r="K358" s="87"/>
      <c r="L358" s="87"/>
      <c r="M358" s="131"/>
    </row>
    <row r="359" spans="1:13" s="3" customFormat="1">
      <c r="A359" s="127"/>
      <c r="B359" s="127"/>
      <c r="C359" s="127"/>
      <c r="D359" s="127"/>
      <c r="E359" s="132"/>
      <c r="F359" s="133"/>
      <c r="G359" s="87"/>
      <c r="H359" s="87"/>
      <c r="I359" s="129"/>
      <c r="J359" s="127"/>
      <c r="K359" s="87"/>
      <c r="L359" s="87"/>
      <c r="M359" s="134"/>
    </row>
    <row r="360" spans="1:13" s="3" customFormat="1">
      <c r="A360" s="127"/>
      <c r="B360" s="127"/>
      <c r="C360" s="127"/>
      <c r="D360" s="127"/>
      <c r="E360" s="132"/>
      <c r="F360" s="133"/>
      <c r="G360" s="87"/>
      <c r="H360" s="87"/>
      <c r="I360" s="129"/>
      <c r="J360" s="127"/>
      <c r="K360" s="87"/>
      <c r="L360" s="87"/>
      <c r="M360" s="130"/>
    </row>
    <row r="361" spans="1:13" s="3" customFormat="1">
      <c r="A361" s="127"/>
      <c r="B361" s="127"/>
      <c r="C361" s="127"/>
      <c r="D361" s="127"/>
      <c r="E361" s="128"/>
      <c r="F361" s="128"/>
      <c r="G361" s="87"/>
      <c r="H361" s="87"/>
      <c r="I361" s="129"/>
      <c r="J361" s="127"/>
      <c r="K361" s="87"/>
      <c r="L361" s="87"/>
      <c r="M361" s="130"/>
    </row>
    <row r="362" spans="1:13" s="3" customFormat="1">
      <c r="A362" s="127"/>
      <c r="B362" s="127"/>
      <c r="C362" s="127"/>
      <c r="D362" s="127"/>
      <c r="E362" s="128"/>
      <c r="F362" s="128"/>
      <c r="G362" s="87"/>
      <c r="H362" s="87"/>
      <c r="I362" s="87"/>
      <c r="J362" s="87"/>
      <c r="K362" s="87"/>
      <c r="L362" s="87"/>
      <c r="M362" s="87"/>
    </row>
    <row r="363" spans="1:13" s="3" customFormat="1">
      <c r="A363" s="127"/>
      <c r="B363" s="127"/>
      <c r="C363" s="135"/>
      <c r="D363" s="127"/>
      <c r="E363" s="128"/>
      <c r="F363" s="128"/>
      <c r="G363" s="87"/>
      <c r="H363" s="87"/>
      <c r="I363" s="87"/>
      <c r="J363" s="87"/>
      <c r="K363" s="87"/>
      <c r="L363" s="87"/>
      <c r="M363" s="87"/>
    </row>
    <row r="364" spans="1:13" s="127" customFormat="1" ht="15.75">
      <c r="E364" s="128"/>
      <c r="F364" s="128"/>
      <c r="G364" s="130"/>
      <c r="I364" s="87"/>
      <c r="J364" s="87"/>
      <c r="K364" s="87"/>
      <c r="L364" s="87"/>
      <c r="M364" s="134"/>
    </row>
    <row r="365" spans="1:13" s="3" customFormat="1">
      <c r="A365" s="127"/>
      <c r="B365" s="127"/>
      <c r="C365" s="127"/>
      <c r="D365" s="127"/>
      <c r="E365" s="128"/>
      <c r="F365" s="128"/>
      <c r="G365" s="87"/>
      <c r="H365" s="87"/>
      <c r="I365" s="87"/>
      <c r="J365" s="87"/>
      <c r="K365" s="130"/>
      <c r="L365" s="127"/>
      <c r="M365" s="130"/>
    </row>
    <row r="366" spans="1:13" s="3" customFormat="1">
      <c r="A366" s="127"/>
      <c r="B366" s="127"/>
      <c r="C366" s="127"/>
      <c r="D366" s="127"/>
      <c r="E366" s="128"/>
      <c r="F366" s="128"/>
      <c r="G366" s="87"/>
      <c r="H366" s="87"/>
      <c r="I366" s="129"/>
      <c r="J366" s="127"/>
      <c r="K366" s="87"/>
      <c r="L366" s="87"/>
      <c r="M366" s="131"/>
    </row>
    <row r="367" spans="1:13" s="3" customFormat="1">
      <c r="A367" s="127"/>
      <c r="B367" s="127"/>
      <c r="C367" s="127"/>
      <c r="D367" s="127"/>
      <c r="E367" s="128"/>
      <c r="F367" s="128"/>
      <c r="G367" s="87"/>
      <c r="H367" s="87"/>
      <c r="I367" s="129"/>
      <c r="J367" s="127"/>
      <c r="K367" s="87"/>
      <c r="L367" s="87"/>
      <c r="M367" s="131"/>
    </row>
    <row r="368" spans="1:13" s="3" customFormat="1">
      <c r="A368" s="127"/>
      <c r="B368" s="127"/>
      <c r="C368" s="127"/>
      <c r="D368" s="127"/>
      <c r="E368" s="133"/>
      <c r="F368" s="128"/>
      <c r="G368" s="87"/>
      <c r="H368" s="87"/>
      <c r="I368" s="129"/>
      <c r="J368" s="127"/>
      <c r="K368" s="87"/>
      <c r="L368" s="87"/>
      <c r="M368" s="130"/>
    </row>
    <row r="369" spans="1:13" s="3" customFormat="1">
      <c r="A369" s="127"/>
      <c r="B369" s="127"/>
      <c r="C369" s="127"/>
      <c r="D369" s="127"/>
      <c r="E369" s="133"/>
      <c r="F369" s="128"/>
      <c r="G369" s="87"/>
      <c r="H369" s="87"/>
      <c r="I369" s="129"/>
      <c r="J369" s="127"/>
      <c r="K369" s="87"/>
      <c r="L369" s="87"/>
      <c r="M369" s="134"/>
    </row>
    <row r="370" spans="1:13" s="127" customFormat="1">
      <c r="E370" s="133"/>
      <c r="F370" s="128"/>
      <c r="G370" s="87"/>
      <c r="H370" s="87"/>
      <c r="I370" s="129"/>
      <c r="K370" s="87"/>
      <c r="L370" s="87"/>
      <c r="M370" s="130"/>
    </row>
    <row r="371" spans="1:13" s="3" customFormat="1">
      <c r="A371" s="127"/>
      <c r="B371" s="136"/>
      <c r="C371" s="127"/>
      <c r="D371" s="127"/>
      <c r="E371" s="128"/>
      <c r="F371" s="128"/>
      <c r="G371" s="87"/>
      <c r="H371" s="87"/>
      <c r="I371" s="129"/>
      <c r="J371" s="127"/>
      <c r="K371" s="87"/>
      <c r="L371" s="87"/>
      <c r="M371" s="131"/>
    </row>
    <row r="372" spans="1:13" s="3" customFormat="1">
      <c r="A372" s="127"/>
      <c r="B372" s="127"/>
      <c r="C372" s="127"/>
      <c r="D372" s="127"/>
      <c r="E372" s="132"/>
      <c r="F372" s="133"/>
      <c r="G372" s="87"/>
      <c r="H372" s="87"/>
      <c r="I372" s="129"/>
      <c r="J372" s="127"/>
      <c r="K372" s="87"/>
      <c r="L372" s="87"/>
      <c r="M372" s="134"/>
    </row>
    <row r="373" spans="1:13" s="3" customFormat="1">
      <c r="A373" s="127"/>
      <c r="B373" s="127"/>
      <c r="C373" s="127"/>
      <c r="D373" s="127"/>
      <c r="E373" s="132"/>
      <c r="F373" s="133"/>
      <c r="G373" s="87"/>
      <c r="H373" s="87"/>
      <c r="I373" s="129"/>
      <c r="J373" s="127"/>
      <c r="K373" s="87"/>
      <c r="L373" s="87"/>
      <c r="M373" s="130"/>
    </row>
    <row r="374" spans="1:13" s="3" customFormat="1">
      <c r="A374" s="127"/>
      <c r="B374" s="127"/>
      <c r="C374" s="127"/>
      <c r="D374" s="127"/>
      <c r="E374" s="128"/>
      <c r="F374" s="128"/>
      <c r="G374" s="87"/>
      <c r="H374" s="87"/>
      <c r="I374" s="129"/>
      <c r="J374" s="127"/>
      <c r="K374" s="87"/>
      <c r="L374" s="87"/>
      <c r="M374" s="130"/>
    </row>
    <row r="375" spans="1:13" s="3" customFormat="1">
      <c r="A375" s="127"/>
      <c r="B375" s="127"/>
      <c r="C375" s="127"/>
      <c r="D375" s="127"/>
      <c r="E375" s="127"/>
      <c r="F375" s="127"/>
      <c r="G375" s="87"/>
      <c r="H375" s="87"/>
      <c r="I375" s="87"/>
      <c r="J375" s="87"/>
      <c r="K375" s="87"/>
      <c r="L375" s="87"/>
      <c r="M375" s="87"/>
    </row>
    <row r="376" spans="1:13" s="127" customFormat="1" ht="15.75">
      <c r="C376" s="135"/>
      <c r="D376" s="137"/>
      <c r="E376" s="128"/>
      <c r="F376" s="128"/>
      <c r="G376" s="87"/>
      <c r="H376" s="87"/>
      <c r="I376" s="87"/>
      <c r="J376" s="87"/>
      <c r="K376" s="87"/>
      <c r="L376" s="87"/>
      <c r="M376" s="87"/>
    </row>
    <row r="377" spans="1:13" s="3" customFormat="1">
      <c r="A377" s="127"/>
      <c r="B377" s="127"/>
      <c r="C377" s="127"/>
      <c r="D377" s="127"/>
      <c r="E377" s="128"/>
      <c r="F377" s="128"/>
      <c r="G377" s="130"/>
      <c r="H377" s="127"/>
      <c r="I377" s="87"/>
      <c r="J377" s="87"/>
      <c r="K377" s="87"/>
      <c r="L377" s="87"/>
      <c r="M377" s="134"/>
    </row>
    <row r="378" spans="1:13" s="3" customFormat="1">
      <c r="A378" s="127"/>
      <c r="B378" s="127"/>
      <c r="C378" s="127"/>
      <c r="D378" s="127"/>
      <c r="E378" s="128"/>
      <c r="F378" s="128"/>
      <c r="G378" s="87"/>
      <c r="H378" s="87"/>
      <c r="I378" s="87"/>
      <c r="J378" s="87"/>
      <c r="K378" s="130"/>
      <c r="L378" s="127"/>
      <c r="M378" s="130"/>
    </row>
    <row r="379" spans="1:13" s="3" customFormat="1">
      <c r="A379" s="127"/>
      <c r="B379" s="127"/>
      <c r="C379" s="127"/>
      <c r="D379" s="127"/>
      <c r="E379" s="128"/>
      <c r="F379" s="128"/>
      <c r="G379" s="130"/>
      <c r="H379" s="131"/>
      <c r="I379" s="129"/>
      <c r="J379" s="127"/>
      <c r="K379" s="87"/>
      <c r="L379" s="87"/>
      <c r="M379" s="131"/>
    </row>
    <row r="380" spans="1:13" s="3" customFormat="1">
      <c r="A380" s="138"/>
      <c r="B380" s="138"/>
      <c r="C380" s="138"/>
      <c r="D380" s="138"/>
      <c r="E380" s="138"/>
      <c r="F380" s="138"/>
      <c r="G380" s="138"/>
      <c r="H380" s="138"/>
      <c r="I380" s="138"/>
      <c r="J380" s="138"/>
      <c r="K380" s="138"/>
      <c r="L380" s="138"/>
      <c r="M380" s="138"/>
    </row>
    <row r="381" spans="1:13" s="3" customFormat="1">
      <c r="A381" s="127"/>
      <c r="B381" s="127"/>
      <c r="C381" s="127"/>
      <c r="D381" s="127"/>
      <c r="E381" s="128"/>
      <c r="F381" s="128"/>
      <c r="G381" s="130"/>
      <c r="H381" s="131"/>
      <c r="I381" s="129"/>
      <c r="J381" s="127"/>
      <c r="K381" s="87"/>
      <c r="L381" s="87"/>
      <c r="M381" s="131"/>
    </row>
    <row r="382" spans="1:13" s="127" customFormat="1">
      <c r="E382" s="128"/>
      <c r="F382" s="128"/>
      <c r="G382" s="130"/>
      <c r="H382" s="131"/>
      <c r="I382" s="129"/>
      <c r="K382" s="87"/>
      <c r="L382" s="87"/>
      <c r="M382" s="130"/>
    </row>
    <row r="383" spans="1:13" s="127" customFormat="1">
      <c r="E383" s="128"/>
      <c r="F383" s="128"/>
      <c r="G383" s="130"/>
      <c r="I383" s="129"/>
      <c r="K383" s="87"/>
      <c r="L383" s="87"/>
      <c r="M383" s="134"/>
    </row>
    <row r="384" spans="1:13" s="127" customFormat="1" ht="15.75">
      <c r="C384" s="135"/>
      <c r="D384" s="137"/>
      <c r="E384" s="128"/>
      <c r="F384" s="128"/>
      <c r="G384" s="87"/>
      <c r="H384" s="87"/>
      <c r="I384" s="87"/>
      <c r="J384" s="87"/>
      <c r="K384" s="87"/>
      <c r="L384" s="87"/>
      <c r="M384" s="87"/>
    </row>
    <row r="385" spans="1:13" s="127" customFormat="1" ht="15.75">
      <c r="E385" s="128"/>
      <c r="F385" s="128"/>
      <c r="G385" s="130"/>
      <c r="I385" s="87"/>
      <c r="J385" s="87"/>
      <c r="K385" s="87"/>
      <c r="L385" s="87"/>
      <c r="M385" s="134"/>
    </row>
    <row r="386" spans="1:13" s="3" customFormat="1">
      <c r="A386" s="127"/>
      <c r="B386" s="127"/>
      <c r="C386" s="127"/>
      <c r="D386" s="127"/>
      <c r="E386" s="128"/>
      <c r="F386" s="128"/>
      <c r="G386" s="87"/>
      <c r="H386" s="87"/>
      <c r="I386" s="87"/>
      <c r="J386" s="87"/>
      <c r="K386" s="130"/>
      <c r="L386" s="127"/>
      <c r="M386" s="130"/>
    </row>
    <row r="387" spans="1:13" s="127" customFormat="1">
      <c r="E387" s="128"/>
      <c r="F387" s="128"/>
      <c r="G387" s="130"/>
      <c r="H387" s="131"/>
      <c r="I387" s="129"/>
      <c r="K387" s="87"/>
      <c r="L387" s="87"/>
      <c r="M387" s="131"/>
    </row>
    <row r="388" spans="1:13" s="127" customFormat="1">
      <c r="E388" s="128"/>
      <c r="F388" s="128"/>
      <c r="G388" s="130"/>
      <c r="H388" s="131"/>
      <c r="I388" s="129"/>
      <c r="K388" s="87"/>
      <c r="L388" s="87"/>
      <c r="M388" s="131"/>
    </row>
    <row r="389" spans="1:13" s="127" customFormat="1">
      <c r="E389" s="128"/>
      <c r="F389" s="128"/>
      <c r="G389" s="130"/>
      <c r="H389" s="131"/>
      <c r="I389" s="129"/>
      <c r="K389" s="87"/>
      <c r="L389" s="87"/>
      <c r="M389" s="130"/>
    </row>
    <row r="390" spans="1:13" s="127" customFormat="1">
      <c r="E390" s="128"/>
      <c r="F390" s="128"/>
      <c r="G390" s="130"/>
      <c r="I390" s="129"/>
      <c r="K390" s="87"/>
      <c r="L390" s="87"/>
      <c r="M390" s="134"/>
    </row>
    <row r="391" spans="1:13" s="3" customFormat="1">
      <c r="A391" s="127"/>
      <c r="B391" s="127"/>
      <c r="C391" s="135"/>
      <c r="D391" s="137"/>
      <c r="E391" s="128"/>
      <c r="F391" s="128"/>
      <c r="G391" s="87"/>
      <c r="H391" s="87"/>
      <c r="I391" s="87"/>
      <c r="J391" s="87"/>
      <c r="K391" s="87"/>
      <c r="L391" s="87"/>
      <c r="M391" s="87"/>
    </row>
    <row r="392" spans="1:13" s="127" customFormat="1" ht="15.75">
      <c r="E392" s="128"/>
      <c r="F392" s="128"/>
      <c r="G392" s="130"/>
      <c r="I392" s="87"/>
      <c r="J392" s="87"/>
      <c r="K392" s="87"/>
      <c r="L392" s="87"/>
      <c r="M392" s="134"/>
    </row>
    <row r="393" spans="1:13" s="3" customFormat="1">
      <c r="A393" s="127"/>
      <c r="B393" s="127"/>
      <c r="C393" s="127"/>
      <c r="D393" s="127"/>
      <c r="E393" s="128"/>
      <c r="F393" s="128"/>
      <c r="G393" s="87"/>
      <c r="H393" s="87"/>
      <c r="I393" s="87"/>
      <c r="J393" s="87"/>
      <c r="K393" s="130"/>
      <c r="L393" s="127"/>
      <c r="M393" s="130"/>
    </row>
    <row r="394" spans="1:13" s="3" customFormat="1">
      <c r="A394" s="127"/>
      <c r="B394" s="127"/>
      <c r="C394" s="127"/>
      <c r="D394" s="127"/>
      <c r="E394" s="128"/>
      <c r="F394" s="128"/>
      <c r="G394" s="130"/>
      <c r="H394" s="131"/>
      <c r="I394" s="129"/>
      <c r="J394" s="127"/>
      <c r="K394" s="87"/>
      <c r="L394" s="87"/>
      <c r="M394" s="131"/>
    </row>
    <row r="395" spans="1:13" s="3" customFormat="1">
      <c r="A395" s="127"/>
      <c r="B395" s="127"/>
      <c r="C395" s="127"/>
      <c r="D395" s="127"/>
      <c r="E395" s="128"/>
      <c r="F395" s="128"/>
      <c r="G395" s="130"/>
      <c r="H395" s="131"/>
      <c r="I395" s="129"/>
      <c r="J395" s="127"/>
      <c r="K395" s="87"/>
      <c r="L395" s="87"/>
      <c r="M395" s="131"/>
    </row>
    <row r="396" spans="1:13" s="127" customFormat="1">
      <c r="E396" s="128"/>
      <c r="F396" s="128"/>
      <c r="G396" s="130"/>
      <c r="H396" s="131"/>
      <c r="I396" s="129"/>
      <c r="K396" s="87"/>
      <c r="L396" s="87"/>
      <c r="M396" s="130"/>
    </row>
    <row r="397" spans="1:13" s="127" customFormat="1">
      <c r="E397" s="128"/>
      <c r="F397" s="128"/>
      <c r="G397" s="130"/>
      <c r="I397" s="129"/>
      <c r="K397" s="87"/>
      <c r="L397" s="87"/>
      <c r="M397" s="134"/>
    </row>
    <row r="398" spans="1:13" s="127" customFormat="1" ht="15.75">
      <c r="E398" s="128"/>
      <c r="F398" s="128"/>
      <c r="G398" s="130"/>
      <c r="H398" s="139"/>
      <c r="I398" s="87"/>
      <c r="J398" s="139"/>
      <c r="K398" s="87"/>
      <c r="L398" s="139"/>
      <c r="M398" s="139"/>
    </row>
    <row r="399" spans="1:13" s="127" customFormat="1" ht="15.75">
      <c r="E399" s="128"/>
      <c r="F399" s="128"/>
      <c r="G399" s="130"/>
      <c r="H399" s="87"/>
      <c r="I399" s="87"/>
      <c r="J399" s="87"/>
      <c r="K399" s="87"/>
      <c r="L399" s="87"/>
      <c r="M399" s="87"/>
    </row>
    <row r="400" spans="1:13" s="127" customFormat="1" ht="15.75">
      <c r="E400" s="128"/>
      <c r="F400" s="128"/>
      <c r="G400" s="130"/>
      <c r="H400" s="87"/>
      <c r="I400" s="87"/>
      <c r="J400" s="87"/>
      <c r="K400" s="87"/>
      <c r="L400" s="87"/>
      <c r="M400" s="87"/>
    </row>
    <row r="401" spans="1:13" s="127" customFormat="1" ht="15.75">
      <c r="E401" s="128"/>
      <c r="F401" s="128"/>
      <c r="G401" s="130"/>
      <c r="H401" s="87"/>
      <c r="I401" s="87"/>
      <c r="J401" s="87"/>
      <c r="K401" s="87"/>
      <c r="L401" s="87"/>
      <c r="M401" s="87"/>
    </row>
    <row r="402" spans="1:13" s="127" customFormat="1" ht="15.75">
      <c r="G402" s="87"/>
      <c r="H402" s="87"/>
      <c r="I402" s="87"/>
      <c r="J402" s="87"/>
      <c r="K402" s="87"/>
      <c r="L402" s="87"/>
      <c r="M402" s="87"/>
    </row>
    <row r="403" spans="1:13" s="127" customFormat="1" ht="15.75">
      <c r="E403" s="128"/>
      <c r="F403" s="128"/>
      <c r="G403" s="130"/>
      <c r="I403" s="87"/>
      <c r="J403" s="87"/>
      <c r="K403" s="87"/>
      <c r="L403" s="87"/>
      <c r="M403" s="134"/>
    </row>
    <row r="404" spans="1:13" s="127" customFormat="1" ht="15.75">
      <c r="E404" s="128"/>
      <c r="F404" s="128"/>
      <c r="G404" s="87"/>
      <c r="H404" s="87"/>
      <c r="I404" s="87"/>
      <c r="J404" s="87"/>
      <c r="K404" s="130"/>
      <c r="M404" s="130"/>
    </row>
    <row r="405" spans="1:13" s="127" customFormat="1">
      <c r="F405" s="128"/>
      <c r="G405" s="87"/>
      <c r="H405" s="87"/>
      <c r="I405" s="129"/>
      <c r="K405" s="87"/>
      <c r="L405" s="87"/>
      <c r="M405" s="131"/>
    </row>
    <row r="406" spans="1:13" s="127" customFormat="1">
      <c r="F406" s="128"/>
      <c r="G406" s="87"/>
      <c r="H406" s="87"/>
      <c r="I406" s="129"/>
      <c r="K406" s="87"/>
      <c r="L406" s="87"/>
      <c r="M406" s="131"/>
    </row>
    <row r="407" spans="1:13" s="3" customFormat="1">
      <c r="A407" s="127"/>
      <c r="B407" s="127"/>
      <c r="C407" s="127"/>
      <c r="D407" s="127"/>
      <c r="E407" s="130"/>
      <c r="F407" s="128"/>
      <c r="G407" s="87"/>
      <c r="H407" s="87"/>
      <c r="I407" s="140"/>
      <c r="J407" s="127"/>
      <c r="K407" s="87"/>
      <c r="L407" s="87"/>
      <c r="M407" s="130"/>
    </row>
    <row r="408" spans="1:13" s="3" customFormat="1">
      <c r="A408" s="127"/>
      <c r="B408" s="127"/>
      <c r="C408" s="127"/>
      <c r="D408" s="127"/>
      <c r="E408" s="127"/>
      <c r="F408" s="128"/>
      <c r="G408" s="87"/>
      <c r="H408" s="87"/>
      <c r="J408" s="127"/>
      <c r="K408" s="87"/>
      <c r="L408" s="87"/>
      <c r="M408" s="134"/>
    </row>
    <row r="409" spans="1:13" s="3" customFormat="1">
      <c r="A409" s="127"/>
      <c r="B409" s="127"/>
      <c r="C409" s="127"/>
      <c r="D409" s="127"/>
      <c r="E409" s="128"/>
      <c r="F409" s="128"/>
      <c r="G409" s="87"/>
      <c r="H409" s="87"/>
      <c r="I409" s="129"/>
      <c r="J409" s="127"/>
      <c r="K409" s="87"/>
      <c r="L409" s="87"/>
      <c r="M409" s="130"/>
    </row>
    <row r="410" spans="1:13" s="3" customFormat="1">
      <c r="A410" s="127"/>
      <c r="B410" s="127"/>
      <c r="C410" s="127"/>
      <c r="D410" s="127"/>
      <c r="E410" s="128"/>
      <c r="F410" s="128"/>
      <c r="G410" s="87"/>
      <c r="H410" s="87"/>
      <c r="I410" s="129"/>
      <c r="J410" s="127"/>
      <c r="K410" s="87"/>
      <c r="L410" s="87"/>
      <c r="M410" s="131"/>
    </row>
    <row r="411" spans="1:13" s="3" customFormat="1">
      <c r="A411" s="127"/>
      <c r="B411" s="127"/>
      <c r="C411" s="127"/>
      <c r="D411" s="127"/>
      <c r="E411" s="128"/>
      <c r="F411" s="128"/>
      <c r="G411" s="130"/>
      <c r="H411" s="87"/>
      <c r="I411" s="87"/>
      <c r="J411" s="87"/>
      <c r="K411" s="87"/>
      <c r="L411" s="87"/>
      <c r="M411" s="87"/>
    </row>
    <row r="412" spans="1:13" s="3" customFormat="1">
      <c r="A412" s="138"/>
      <c r="B412" s="138"/>
      <c r="C412" s="138"/>
      <c r="D412" s="138"/>
      <c r="E412" s="138"/>
      <c r="F412" s="138"/>
      <c r="G412" s="138"/>
      <c r="H412" s="138"/>
      <c r="I412" s="138"/>
      <c r="J412" s="138"/>
      <c r="K412" s="138"/>
      <c r="L412" s="138"/>
      <c r="M412" s="138"/>
    </row>
    <row r="413" spans="1:13" s="3" customFormat="1">
      <c r="A413" s="127"/>
      <c r="B413" s="136"/>
      <c r="C413" s="135"/>
      <c r="D413" s="127"/>
      <c r="E413" s="128"/>
      <c r="F413" s="141"/>
      <c r="G413" s="142"/>
      <c r="H413" s="142"/>
      <c r="I413" s="129"/>
      <c r="J413" s="127"/>
      <c r="K413" s="87"/>
      <c r="L413" s="87"/>
      <c r="M413" s="130"/>
    </row>
    <row r="414" spans="1:13" s="3" customFormat="1">
      <c r="A414" s="127"/>
      <c r="B414" s="136"/>
      <c r="C414" s="127"/>
      <c r="D414" s="127"/>
      <c r="E414" s="128"/>
      <c r="F414" s="128"/>
      <c r="G414" s="130"/>
      <c r="H414" s="127"/>
      <c r="I414" s="87"/>
      <c r="J414" s="87"/>
      <c r="K414" s="87"/>
      <c r="L414" s="87"/>
      <c r="M414" s="134"/>
    </row>
    <row r="415" spans="1:13" s="3" customFormat="1">
      <c r="A415" s="127"/>
      <c r="B415" s="127"/>
      <c r="C415" s="127"/>
      <c r="D415" s="127"/>
      <c r="E415" s="133"/>
      <c r="F415" s="128"/>
      <c r="G415" s="87"/>
      <c r="H415" s="87"/>
      <c r="I415" s="87"/>
      <c r="J415" s="87"/>
      <c r="K415" s="130"/>
      <c r="L415" s="127"/>
      <c r="M415" s="130"/>
    </row>
    <row r="416" spans="1:13" s="3" customFormat="1">
      <c r="A416" s="127"/>
      <c r="B416" s="127"/>
      <c r="C416" s="127"/>
      <c r="D416" s="127"/>
      <c r="E416" s="127"/>
      <c r="F416" s="128"/>
      <c r="G416" s="87"/>
      <c r="H416" s="87"/>
      <c r="I416" s="129"/>
      <c r="J416" s="127"/>
      <c r="K416" s="87"/>
      <c r="L416" s="87"/>
      <c r="M416" s="134"/>
    </row>
    <row r="417" spans="1:13" s="3" customFormat="1">
      <c r="A417" s="127"/>
      <c r="B417" s="127"/>
      <c r="C417" s="127"/>
      <c r="D417" s="127"/>
      <c r="E417" s="128"/>
      <c r="F417" s="128"/>
      <c r="G417" s="87"/>
      <c r="H417" s="87"/>
      <c r="I417" s="129"/>
      <c r="J417" s="127"/>
      <c r="K417" s="87"/>
      <c r="L417" s="87"/>
      <c r="M417" s="130"/>
    </row>
    <row r="418" spans="1:13" s="3" customFormat="1">
      <c r="A418" s="127"/>
      <c r="B418" s="127"/>
      <c r="C418" s="127"/>
      <c r="D418" s="127"/>
      <c r="E418" s="128"/>
      <c r="F418" s="128"/>
      <c r="G418" s="87"/>
      <c r="H418" s="87"/>
      <c r="I418" s="129"/>
      <c r="J418" s="127"/>
      <c r="K418" s="87"/>
      <c r="L418" s="87"/>
      <c r="M418" s="130"/>
    </row>
    <row r="419" spans="1:13" s="3" customFormat="1">
      <c r="A419" s="127"/>
      <c r="B419" s="127"/>
      <c r="C419" s="127"/>
      <c r="D419" s="127"/>
      <c r="E419" s="128"/>
      <c r="F419" s="128"/>
      <c r="G419" s="87"/>
      <c r="H419" s="87"/>
      <c r="I419" s="129"/>
      <c r="J419" s="127"/>
      <c r="K419" s="87"/>
      <c r="L419" s="87"/>
      <c r="M419" s="130"/>
    </row>
    <row r="420" spans="1:13" s="3" customFormat="1">
      <c r="A420" s="127"/>
      <c r="B420" s="127"/>
      <c r="C420" s="127"/>
      <c r="D420" s="127"/>
      <c r="E420" s="130"/>
      <c r="F420" s="128"/>
      <c r="G420" s="87"/>
      <c r="H420" s="87"/>
      <c r="I420" s="140"/>
      <c r="J420" s="127"/>
      <c r="K420" s="87"/>
      <c r="L420" s="87"/>
      <c r="M420" s="130"/>
    </row>
    <row r="421" spans="1:13" s="3" customFormat="1">
      <c r="A421" s="127"/>
      <c r="B421" s="127"/>
      <c r="C421" s="127"/>
      <c r="D421" s="127"/>
      <c r="E421" s="128"/>
      <c r="F421" s="128"/>
      <c r="G421" s="87"/>
      <c r="H421" s="87"/>
      <c r="I421" s="129"/>
      <c r="J421" s="127"/>
      <c r="K421" s="87"/>
      <c r="L421" s="87"/>
      <c r="M421" s="130"/>
    </row>
    <row r="422" spans="1:13" s="3" customFormat="1">
      <c r="A422" s="127"/>
      <c r="B422" s="127"/>
      <c r="C422" s="127"/>
      <c r="D422" s="127"/>
      <c r="E422" s="133"/>
      <c r="F422" s="128"/>
      <c r="G422" s="87"/>
      <c r="H422" s="87"/>
      <c r="I422" s="129"/>
      <c r="J422" s="127"/>
      <c r="K422" s="87"/>
      <c r="L422" s="87"/>
      <c r="M422" s="130"/>
    </row>
    <row r="423" spans="1:13" s="3" customFormat="1">
      <c r="A423" s="127"/>
      <c r="B423" s="127"/>
      <c r="C423" s="127"/>
      <c r="D423" s="127"/>
      <c r="E423" s="128"/>
      <c r="F423" s="128"/>
      <c r="G423" s="142"/>
      <c r="H423" s="142"/>
      <c r="I423" s="129"/>
      <c r="J423" s="127"/>
      <c r="K423" s="87"/>
      <c r="L423" s="87"/>
      <c r="M423" s="130"/>
    </row>
    <row r="424" spans="1:13" s="3" customFormat="1">
      <c r="A424" s="127"/>
      <c r="B424" s="127"/>
      <c r="C424" s="135"/>
      <c r="D424" s="127"/>
      <c r="E424" s="128"/>
      <c r="F424" s="133"/>
      <c r="G424" s="130"/>
      <c r="H424" s="87"/>
      <c r="I424" s="87"/>
      <c r="J424" s="87"/>
      <c r="K424" s="87"/>
      <c r="L424" s="87"/>
      <c r="M424" s="87"/>
    </row>
    <row r="425" spans="1:13" s="3" customFormat="1">
      <c r="A425" s="127"/>
      <c r="B425" s="127"/>
      <c r="C425" s="127"/>
      <c r="D425" s="127"/>
      <c r="E425" s="128"/>
      <c r="F425" s="128"/>
      <c r="G425" s="130"/>
      <c r="H425" s="127"/>
      <c r="I425" s="87"/>
      <c r="J425" s="87"/>
      <c r="K425" s="87"/>
      <c r="L425" s="87"/>
      <c r="M425" s="130"/>
    </row>
    <row r="426" spans="1:13" s="3" customFormat="1">
      <c r="A426" s="127"/>
      <c r="B426" s="127"/>
      <c r="C426" s="127"/>
      <c r="D426" s="127"/>
      <c r="E426" s="128"/>
      <c r="F426" s="128"/>
      <c r="G426" s="87"/>
      <c r="H426" s="87"/>
      <c r="I426" s="87"/>
      <c r="J426" s="87"/>
      <c r="K426" s="130"/>
      <c r="L426" s="127"/>
      <c r="M426" s="130"/>
    </row>
    <row r="427" spans="1:13" s="3" customFormat="1">
      <c r="A427" s="127"/>
      <c r="B427" s="127"/>
      <c r="C427" s="127"/>
      <c r="D427" s="127"/>
      <c r="E427" s="132"/>
      <c r="F427" s="133"/>
      <c r="G427" s="87"/>
      <c r="H427" s="87"/>
      <c r="I427" s="130"/>
      <c r="J427" s="127"/>
      <c r="K427" s="87"/>
      <c r="L427" s="87"/>
      <c r="M427" s="130"/>
    </row>
    <row r="428" spans="1:13" s="3" customFormat="1">
      <c r="A428" s="127"/>
      <c r="B428" s="127"/>
      <c r="C428" s="127"/>
      <c r="D428" s="127"/>
      <c r="E428" s="128"/>
      <c r="F428" s="128"/>
      <c r="G428" s="130"/>
      <c r="H428" s="87"/>
      <c r="I428" s="130"/>
      <c r="J428" s="127"/>
      <c r="K428" s="87"/>
      <c r="L428" s="87"/>
      <c r="M428" s="130"/>
    </row>
    <row r="429" spans="1:13" s="3" customFormat="1">
      <c r="A429" s="127"/>
      <c r="B429" s="127"/>
      <c r="C429" s="127"/>
      <c r="D429" s="127"/>
      <c r="E429" s="128"/>
      <c r="F429" s="128"/>
      <c r="G429" s="130"/>
      <c r="H429" s="87"/>
      <c r="I429" s="87"/>
      <c r="J429" s="87"/>
      <c r="K429" s="87"/>
      <c r="L429" s="87"/>
      <c r="M429" s="87"/>
    </row>
    <row r="430" spans="1:13" s="3" customFormat="1">
      <c r="A430" s="127"/>
      <c r="B430" s="137"/>
      <c r="C430" s="135"/>
      <c r="D430" s="127"/>
      <c r="E430" s="128"/>
      <c r="F430" s="128"/>
      <c r="G430" s="130"/>
      <c r="H430" s="127"/>
      <c r="I430" s="87"/>
      <c r="J430" s="127"/>
      <c r="K430" s="87"/>
      <c r="L430" s="127"/>
      <c r="M430" s="131"/>
    </row>
    <row r="431" spans="1:13" s="3" customFormat="1">
      <c r="A431" s="127"/>
      <c r="B431" s="127"/>
      <c r="C431" s="127"/>
      <c r="D431" s="127"/>
      <c r="E431" s="128"/>
      <c r="F431" s="128"/>
      <c r="G431" s="130"/>
      <c r="H431" s="87"/>
      <c r="I431" s="87"/>
      <c r="J431" s="87"/>
      <c r="K431" s="87"/>
      <c r="L431" s="87"/>
      <c r="M431" s="87"/>
    </row>
    <row r="432" spans="1:13" s="3" customFormat="1">
      <c r="A432" s="127"/>
      <c r="B432" s="127"/>
      <c r="C432" s="127"/>
      <c r="D432" s="127"/>
      <c r="E432" s="128"/>
      <c r="F432" s="128"/>
      <c r="G432" s="130"/>
      <c r="H432" s="139"/>
      <c r="I432" s="87"/>
      <c r="J432" s="139"/>
      <c r="K432" s="87"/>
      <c r="L432" s="139"/>
      <c r="M432" s="139"/>
    </row>
    <row r="433" spans="1:13" s="3" customFormat="1">
      <c r="A433" s="127"/>
      <c r="B433" s="127"/>
      <c r="C433" s="127"/>
      <c r="D433" s="127"/>
      <c r="E433" s="128"/>
      <c r="F433" s="128"/>
      <c r="G433" s="130"/>
      <c r="H433" s="87"/>
      <c r="I433" s="87"/>
      <c r="J433" s="87"/>
      <c r="K433" s="87"/>
      <c r="L433" s="87"/>
      <c r="M433" s="87"/>
    </row>
    <row r="434" spans="1:13" s="3" customFormat="1">
      <c r="A434" s="127"/>
      <c r="B434" s="127"/>
      <c r="C434" s="127"/>
      <c r="D434" s="127"/>
      <c r="E434" s="128"/>
      <c r="F434" s="128"/>
      <c r="G434" s="130"/>
      <c r="H434" s="87"/>
      <c r="I434" s="87"/>
      <c r="J434" s="87"/>
      <c r="K434" s="87"/>
      <c r="L434" s="87"/>
      <c r="M434" s="87"/>
    </row>
    <row r="435" spans="1:13" s="3" customFormat="1">
      <c r="A435" s="127"/>
      <c r="B435" s="127"/>
      <c r="C435" s="127"/>
      <c r="D435" s="127"/>
      <c r="E435" s="128"/>
      <c r="F435" s="128"/>
      <c r="G435" s="130"/>
      <c r="H435" s="87"/>
      <c r="I435" s="87"/>
      <c r="J435" s="87"/>
      <c r="K435" s="87"/>
      <c r="L435" s="87"/>
      <c r="M435" s="87"/>
    </row>
    <row r="436" spans="1:13" s="3" customFormat="1">
      <c r="A436" s="127"/>
      <c r="B436" s="137"/>
      <c r="C436" s="127"/>
      <c r="D436" s="127"/>
      <c r="E436" s="128"/>
      <c r="F436" s="128"/>
      <c r="G436" s="130"/>
      <c r="H436" s="127"/>
      <c r="I436" s="87"/>
      <c r="J436" s="127"/>
      <c r="K436" s="87"/>
      <c r="L436" s="127"/>
      <c r="M436" s="131"/>
    </row>
    <row r="437" spans="1:13" s="3" customFormat="1">
      <c r="A437" s="127"/>
      <c r="B437" s="127"/>
      <c r="C437" s="127"/>
      <c r="D437" s="127"/>
      <c r="E437" s="128"/>
      <c r="F437" s="128"/>
      <c r="G437" s="130"/>
      <c r="H437" s="87"/>
      <c r="I437" s="87"/>
      <c r="J437" s="87"/>
      <c r="K437" s="87"/>
      <c r="L437" s="87"/>
      <c r="M437" s="87"/>
    </row>
    <row r="438" spans="1:13" s="3" customFormat="1">
      <c r="A438" s="127"/>
      <c r="B438" s="137"/>
      <c r="C438" s="127"/>
      <c r="D438" s="127"/>
      <c r="E438" s="128"/>
      <c r="F438" s="128"/>
      <c r="G438" s="130"/>
      <c r="H438" s="127"/>
      <c r="I438" s="87"/>
      <c r="J438" s="127"/>
      <c r="K438" s="87"/>
      <c r="L438" s="127"/>
      <c r="M438" s="131"/>
    </row>
    <row r="439" spans="1:13" s="3" customFormat="1">
      <c r="A439" s="127"/>
      <c r="B439" s="127"/>
      <c r="C439" s="127"/>
      <c r="D439" s="127"/>
      <c r="E439" s="128"/>
      <c r="F439" s="128"/>
      <c r="G439" s="130"/>
      <c r="H439" s="87"/>
      <c r="I439" s="87"/>
      <c r="J439" s="87"/>
      <c r="K439" s="87"/>
      <c r="L439" s="87"/>
      <c r="M439" s="87"/>
    </row>
    <row r="440" spans="1:13" s="3" customFormat="1">
      <c r="A440" s="127"/>
      <c r="B440" s="137"/>
      <c r="C440" s="127"/>
      <c r="D440" s="127"/>
      <c r="E440" s="128"/>
      <c r="F440" s="128"/>
      <c r="G440" s="130"/>
      <c r="H440" s="127"/>
      <c r="I440" s="143"/>
      <c r="J440" s="127"/>
      <c r="K440" s="87"/>
      <c r="L440" s="127"/>
      <c r="M440" s="131"/>
    </row>
    <row r="441" spans="1:13" s="3" customFormat="1">
      <c r="A441" s="127"/>
      <c r="B441" s="127"/>
      <c r="C441" s="127"/>
      <c r="D441" s="127"/>
      <c r="E441" s="128"/>
      <c r="F441" s="128"/>
      <c r="G441" s="130"/>
      <c r="H441" s="87"/>
      <c r="I441" s="87"/>
      <c r="J441" s="87"/>
      <c r="K441" s="87"/>
      <c r="L441" s="87"/>
      <c r="M441" s="87"/>
    </row>
    <row r="442" spans="1:13" s="3" customFormat="1">
      <c r="A442" s="127"/>
      <c r="B442" s="137"/>
      <c r="C442" s="127"/>
      <c r="D442" s="127"/>
      <c r="E442" s="128"/>
      <c r="F442" s="128"/>
      <c r="G442" s="130"/>
      <c r="H442" s="127"/>
      <c r="I442" s="87"/>
      <c r="J442" s="127"/>
      <c r="K442" s="87"/>
      <c r="L442" s="127"/>
      <c r="M442" s="131"/>
    </row>
    <row r="443" spans="1:13" s="3" customFormat="1">
      <c r="A443" s="127"/>
      <c r="B443" s="127"/>
      <c r="C443" s="127"/>
      <c r="D443" s="127"/>
      <c r="E443" s="128"/>
      <c r="F443" s="128"/>
      <c r="G443" s="130"/>
      <c r="H443" s="87"/>
      <c r="I443" s="87"/>
      <c r="J443" s="87"/>
      <c r="K443" s="87"/>
      <c r="L443" s="87"/>
      <c r="M443" s="87"/>
    </row>
    <row r="444" spans="1:13" s="3" customFormat="1">
      <c r="A444" s="127"/>
      <c r="B444" s="137"/>
      <c r="C444" s="127"/>
      <c r="D444" s="127"/>
      <c r="E444" s="128"/>
      <c r="F444" s="128"/>
      <c r="G444" s="130"/>
      <c r="H444" s="127"/>
      <c r="I444" s="87"/>
      <c r="J444" s="127"/>
      <c r="K444" s="87"/>
      <c r="L444" s="127"/>
      <c r="M444" s="131"/>
    </row>
    <row r="445" spans="1:13" s="3" customFormat="1">
      <c r="A445" s="127"/>
      <c r="B445" s="127"/>
      <c r="C445" s="127"/>
      <c r="D445" s="127"/>
      <c r="E445" s="128"/>
      <c r="F445" s="128"/>
      <c r="G445" s="130"/>
      <c r="H445" s="87"/>
      <c r="I445" s="87"/>
      <c r="J445" s="87"/>
      <c r="K445" s="87"/>
      <c r="L445" s="87"/>
      <c r="M445" s="87"/>
    </row>
    <row r="446" spans="1:13" s="3" customFormat="1">
      <c r="A446" s="138"/>
      <c r="B446" s="138"/>
      <c r="C446" s="138"/>
      <c r="D446" s="138"/>
      <c r="E446" s="138"/>
      <c r="F446" s="138"/>
      <c r="G446" s="138"/>
      <c r="H446" s="138"/>
      <c r="I446" s="138"/>
      <c r="J446" s="138"/>
      <c r="K446" s="138"/>
      <c r="L446" s="138"/>
      <c r="M446" s="138"/>
    </row>
    <row r="447" spans="1:13" s="3" customFormat="1">
      <c r="A447" s="127"/>
      <c r="B447" s="137"/>
      <c r="C447" s="127"/>
      <c r="D447" s="127"/>
      <c r="E447" s="128"/>
      <c r="F447" s="128"/>
      <c r="G447" s="130"/>
      <c r="H447" s="127"/>
      <c r="I447" s="87"/>
      <c r="J447" s="127"/>
      <c r="K447" s="87"/>
      <c r="L447" s="127"/>
      <c r="M447" s="131"/>
    </row>
    <row r="448" spans="1:13" s="3" customFormat="1">
      <c r="A448" s="127"/>
      <c r="B448" s="127"/>
      <c r="C448" s="127"/>
      <c r="D448" s="127"/>
      <c r="E448" s="128"/>
      <c r="F448" s="128"/>
      <c r="G448" s="130"/>
      <c r="H448" s="87"/>
      <c r="I448" s="87"/>
      <c r="J448" s="87"/>
      <c r="K448" s="87"/>
      <c r="L448" s="87"/>
      <c r="M448" s="87"/>
    </row>
    <row r="449" spans="1:13" s="3" customFormat="1">
      <c r="A449" s="127"/>
      <c r="B449" s="137"/>
      <c r="C449" s="127"/>
      <c r="D449" s="127"/>
      <c r="E449" s="128"/>
      <c r="F449" s="128"/>
      <c r="G449" s="130"/>
      <c r="H449" s="127"/>
      <c r="I449" s="87"/>
      <c r="J449" s="127"/>
      <c r="K449" s="87"/>
      <c r="L449" s="127"/>
      <c r="M449" s="131"/>
    </row>
    <row r="450" spans="1:13" s="3" customFormat="1">
      <c r="A450" s="127"/>
      <c r="B450" s="127"/>
      <c r="C450" s="127"/>
      <c r="D450" s="127"/>
      <c r="E450" s="128"/>
      <c r="F450" s="128"/>
      <c r="G450" s="130"/>
      <c r="H450" s="87"/>
      <c r="I450" s="87"/>
      <c r="J450" s="87"/>
      <c r="K450" s="87"/>
      <c r="L450" s="87"/>
      <c r="M450" s="87"/>
    </row>
    <row r="451" spans="1:13" s="3" customFormat="1">
      <c r="A451" s="127"/>
      <c r="B451" s="137"/>
      <c r="C451" s="127"/>
      <c r="D451" s="127"/>
      <c r="E451" s="128"/>
      <c r="F451" s="128"/>
      <c r="G451" s="130"/>
      <c r="H451" s="127"/>
      <c r="I451" s="87"/>
      <c r="J451" s="127"/>
      <c r="K451" s="87"/>
      <c r="L451" s="127"/>
      <c r="M451" s="131"/>
    </row>
    <row r="452" spans="1:13" s="3" customFormat="1">
      <c r="A452" s="127"/>
      <c r="B452" s="127"/>
      <c r="C452" s="127"/>
      <c r="D452" s="127"/>
      <c r="E452" s="128"/>
      <c r="F452" s="128"/>
      <c r="G452" s="130"/>
      <c r="H452" s="87"/>
      <c r="I452" s="87"/>
      <c r="J452" s="87"/>
      <c r="K452" s="87"/>
      <c r="L452" s="87"/>
      <c r="M452" s="87"/>
    </row>
    <row r="453" spans="1:13" s="3" customFormat="1">
      <c r="A453" s="127"/>
      <c r="B453" s="137"/>
      <c r="C453" s="127"/>
      <c r="D453" s="127"/>
      <c r="E453" s="128"/>
      <c r="F453" s="128"/>
      <c r="G453" s="130"/>
      <c r="H453" s="127"/>
      <c r="I453" s="87"/>
      <c r="J453" s="127"/>
      <c r="K453" s="87"/>
      <c r="L453" s="127"/>
      <c r="M453" s="131"/>
    </row>
    <row r="454" spans="1:13" s="3" customFormat="1">
      <c r="A454" s="127"/>
      <c r="B454" s="127"/>
      <c r="C454" s="127"/>
      <c r="D454" s="127"/>
      <c r="E454" s="128"/>
      <c r="F454" s="128"/>
      <c r="G454" s="130"/>
      <c r="H454" s="87"/>
      <c r="I454" s="87"/>
      <c r="J454" s="87"/>
      <c r="K454" s="87"/>
      <c r="L454" s="87"/>
      <c r="M454" s="87"/>
    </row>
    <row r="455" spans="1:13" s="3" customFormat="1">
      <c r="A455" s="127"/>
      <c r="B455" s="137"/>
      <c r="C455" s="127"/>
      <c r="D455" s="127"/>
      <c r="E455" s="128"/>
      <c r="F455" s="128"/>
      <c r="G455" s="130"/>
      <c r="H455" s="127"/>
      <c r="I455" s="87"/>
      <c r="J455" s="127"/>
      <c r="K455" s="87"/>
      <c r="L455" s="127"/>
      <c r="M455" s="131"/>
    </row>
    <row r="456" spans="1:13" s="3" customFormat="1">
      <c r="A456" s="127"/>
      <c r="B456" s="127"/>
      <c r="C456" s="127"/>
      <c r="D456" s="127"/>
      <c r="E456" s="128"/>
      <c r="F456" s="128"/>
      <c r="G456" s="130"/>
      <c r="H456" s="87"/>
      <c r="I456" s="87"/>
      <c r="J456" s="87"/>
      <c r="K456" s="87"/>
      <c r="L456" s="87"/>
      <c r="M456" s="87"/>
    </row>
    <row r="457"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s="127"/>
      <c r="E458" s="128"/>
      <c r="F458" s="128"/>
      <c r="G458" s="130"/>
      <c r="H458" s="87"/>
      <c r="I458" s="87"/>
      <c r="J458" s="87"/>
      <c r="K458" s="87"/>
      <c r="L458" s="87"/>
      <c r="M458" s="87"/>
    </row>
    <row r="459" spans="1:13" s="3" customFormat="1">
      <c r="A459" s="127"/>
      <c r="B459" s="137"/>
      <c r="C459" s="127"/>
      <c r="D459" s="127"/>
      <c r="E459" s="128"/>
      <c r="F459" s="128"/>
      <c r="G459" s="130"/>
      <c r="H459" s="131"/>
      <c r="I459" s="130"/>
      <c r="J459" s="127"/>
      <c r="K459" s="87"/>
      <c r="L459" s="87"/>
      <c r="M459" s="134"/>
    </row>
    <row r="460" spans="1:13" s="3" customFormat="1">
      <c r="A460" s="127"/>
      <c r="B460" s="127"/>
      <c r="C460" s="127"/>
      <c r="D460" s="127"/>
      <c r="E460" s="128"/>
      <c r="F460" s="128"/>
      <c r="G460" s="130"/>
      <c r="H460" s="87"/>
      <c r="I460" s="87"/>
      <c r="J460" s="87"/>
      <c r="K460" s="87"/>
      <c r="L460" s="87"/>
      <c r="M460" s="87"/>
    </row>
    <row r="461" spans="1:13" s="3" customFormat="1">
      <c r="A461" s="127"/>
      <c r="B461" s="137"/>
      <c r="C461" s="135"/>
      <c r="D461" s="127"/>
      <c r="E461" s="128"/>
      <c r="F461" s="128"/>
      <c r="G461" s="130"/>
      <c r="H461" s="127"/>
      <c r="I461" s="87"/>
      <c r="J461" s="127"/>
      <c r="K461" s="87"/>
      <c r="L461" s="127"/>
      <c r="M461" s="131"/>
    </row>
    <row r="462" spans="1:13" s="3" customFormat="1">
      <c r="A462" s="127"/>
      <c r="B462" s="127"/>
      <c r="C462" s="127"/>
      <c r="D462" s="127"/>
      <c r="E462" s="128"/>
      <c r="F462" s="128"/>
      <c r="G462" s="130"/>
      <c r="H462" s="87"/>
      <c r="I462" s="87"/>
      <c r="J462" s="87"/>
      <c r="K462" s="87"/>
      <c r="L462" s="87"/>
      <c r="M462" s="87"/>
    </row>
    <row r="463" spans="1:13" s="3" customFormat="1">
      <c r="A463" s="138"/>
      <c r="B463" s="138"/>
      <c r="C463" s="138"/>
      <c r="D463" s="138"/>
      <c r="E463" s="138"/>
      <c r="F463" s="138"/>
      <c r="G463" s="138"/>
      <c r="H463" s="138"/>
      <c r="I463" s="138"/>
      <c r="J463" s="138"/>
      <c r="K463" s="138"/>
      <c r="L463" s="138"/>
      <c r="M463" s="138"/>
    </row>
    <row r="464" spans="1:13" s="3" customFormat="1">
      <c r="A464" s="127"/>
      <c r="B464" s="137"/>
      <c r="C464" s="135"/>
      <c r="D464" s="127"/>
      <c r="E464" s="128"/>
      <c r="F464" s="128"/>
      <c r="G464" s="130"/>
      <c r="H464" s="127"/>
      <c r="I464" s="87"/>
      <c r="J464" s="127"/>
      <c r="K464" s="87"/>
      <c r="L464" s="127"/>
      <c r="M464" s="131"/>
    </row>
    <row r="465" spans="1:13" s="3" customFormat="1">
      <c r="A465" s="127"/>
      <c r="B465" s="127"/>
      <c r="C465" s="127"/>
      <c r="D465" s="127"/>
      <c r="E465" s="128"/>
      <c r="F465" s="128"/>
      <c r="G465" s="130"/>
      <c r="H465" s="87"/>
      <c r="I465" s="87"/>
      <c r="J465" s="87"/>
      <c r="K465" s="87"/>
      <c r="L465" s="87"/>
      <c r="M465" s="87"/>
    </row>
    <row r="466" spans="1:13" s="3" customFormat="1">
      <c r="A466" s="127"/>
      <c r="B466" s="137"/>
      <c r="C466" s="135"/>
      <c r="D466" s="127"/>
      <c r="E466" s="128"/>
      <c r="F466" s="128"/>
      <c r="G466" s="130"/>
      <c r="H466" s="127"/>
      <c r="I466" s="87"/>
      <c r="J466" s="127"/>
      <c r="K466" s="87"/>
      <c r="L466" s="127"/>
      <c r="M466" s="131"/>
    </row>
    <row r="467" spans="1:13" s="3" customFormat="1">
      <c r="A467" s="127"/>
      <c r="B467" s="127"/>
      <c r="C467" s="127"/>
      <c r="D467" s="127"/>
      <c r="E467" s="128"/>
      <c r="F467" s="128"/>
      <c r="G467" s="130"/>
      <c r="H467" s="87"/>
      <c r="I467" s="87"/>
      <c r="J467" s="87"/>
      <c r="K467" s="87"/>
      <c r="L467" s="87"/>
      <c r="M467" s="87"/>
    </row>
    <row r="468" spans="1:13" s="3" customFormat="1">
      <c r="A468" s="127"/>
      <c r="B468" s="127"/>
      <c r="C468" s="135"/>
      <c r="D468" s="127"/>
      <c r="E468" s="128"/>
      <c r="F468" s="128"/>
      <c r="G468" s="130"/>
      <c r="H468" s="127"/>
      <c r="I468" s="87"/>
      <c r="J468" s="127"/>
      <c r="K468" s="87"/>
      <c r="L468" s="127"/>
      <c r="M468" s="131"/>
    </row>
    <row r="469" spans="1:13" s="3" customFormat="1">
      <c r="A469" s="127"/>
      <c r="B469" s="127"/>
      <c r="C469" s="127"/>
      <c r="D469" s="127"/>
      <c r="E469" s="128"/>
      <c r="F469" s="128"/>
      <c r="G469" s="130"/>
      <c r="H469" s="87"/>
      <c r="I469" s="87"/>
      <c r="J469" s="87"/>
      <c r="K469" s="87"/>
      <c r="L469" s="87"/>
      <c r="M469" s="87"/>
    </row>
    <row r="470" spans="1:13" s="3" customFormat="1">
      <c r="A470" s="127"/>
      <c r="B470" s="137"/>
      <c r="C470" s="135"/>
      <c r="D470" s="127"/>
      <c r="E470" s="128"/>
      <c r="F470" s="128"/>
      <c r="G470" s="130"/>
      <c r="H470" s="127"/>
      <c r="I470" s="87"/>
      <c r="J470" s="127"/>
      <c r="K470" s="87"/>
      <c r="L470" s="127"/>
      <c r="M470" s="131"/>
    </row>
    <row r="471" spans="1:13" s="3" customFormat="1">
      <c r="A471" s="127"/>
      <c r="B471" s="127"/>
      <c r="C471" s="127"/>
      <c r="D471" s="127"/>
      <c r="E471" s="128"/>
      <c r="F471" s="128"/>
      <c r="G471" s="130"/>
      <c r="H471" s="87"/>
      <c r="I471" s="87"/>
      <c r="J471" s="87"/>
      <c r="K471" s="87"/>
      <c r="L471" s="87"/>
      <c r="M471" s="87"/>
    </row>
    <row r="472" spans="1:13" s="3" customFormat="1">
      <c r="A472" s="127"/>
      <c r="B472" s="127"/>
      <c r="C472" s="135"/>
      <c r="D472" s="127"/>
      <c r="E472" s="128"/>
      <c r="F472" s="128"/>
      <c r="G472" s="130"/>
      <c r="H472" s="127"/>
      <c r="I472" s="87"/>
      <c r="J472" s="127"/>
      <c r="K472" s="87"/>
      <c r="L472" s="127"/>
      <c r="M472" s="131"/>
    </row>
    <row r="473" spans="1:13" s="3" customFormat="1">
      <c r="A473" s="127"/>
      <c r="B473" s="127"/>
      <c r="C473" s="127"/>
      <c r="D473" s="127"/>
      <c r="E473" s="128"/>
      <c r="F473" s="128"/>
      <c r="G473" s="130"/>
      <c r="H473" s="87"/>
      <c r="I473" s="87"/>
      <c r="J473" s="87"/>
      <c r="K473" s="87"/>
      <c r="L473" s="87"/>
      <c r="M473" s="87"/>
    </row>
    <row r="474" spans="1:13" s="3" customFormat="1">
      <c r="A474" s="127"/>
      <c r="B474" s="127"/>
      <c r="C474" s="135"/>
      <c r="D474" s="127"/>
      <c r="E474" s="128"/>
      <c r="F474" s="128"/>
      <c r="G474" s="130"/>
      <c r="H474" s="127"/>
      <c r="I474" s="87"/>
      <c r="J474" s="127"/>
      <c r="K474" s="87"/>
      <c r="L474" s="127"/>
      <c r="M474" s="131"/>
    </row>
    <row r="475" spans="1:13" s="3" customFormat="1">
      <c r="A475" s="127"/>
      <c r="B475" s="127"/>
      <c r="C475" s="127"/>
      <c r="D475" s="127"/>
      <c r="E475" s="128"/>
      <c r="F475" s="128"/>
      <c r="G475" s="130"/>
      <c r="H475" s="87"/>
      <c r="I475" s="87"/>
      <c r="J475" s="87"/>
      <c r="K475" s="87"/>
      <c r="L475" s="87"/>
      <c r="M475" s="87"/>
    </row>
    <row r="476" spans="1:13" s="3" customFormat="1">
      <c r="A476" s="127"/>
      <c r="B476" s="127"/>
      <c r="C476" s="135"/>
      <c r="D476" s="127"/>
      <c r="E476" s="128"/>
      <c r="F476" s="128"/>
      <c r="G476" s="130"/>
      <c r="H476" s="127"/>
      <c r="I476" s="87"/>
      <c r="J476" s="127"/>
      <c r="K476" s="87"/>
      <c r="L476" s="127"/>
      <c r="M476" s="131"/>
    </row>
    <row r="477" spans="1:13" s="3" customFormat="1">
      <c r="A477" s="127"/>
      <c r="B477" s="127"/>
      <c r="C477" s="127"/>
      <c r="D477" s="127"/>
      <c r="E477" s="128"/>
      <c r="F477" s="128"/>
      <c r="G477" s="130"/>
      <c r="H477" s="87"/>
      <c r="I477" s="87"/>
      <c r="J477" s="87"/>
      <c r="K477" s="87"/>
      <c r="L477" s="87"/>
      <c r="M477" s="87"/>
    </row>
    <row r="478" spans="1:13" s="3" customFormat="1">
      <c r="A478" s="127"/>
      <c r="B478" s="127"/>
      <c r="C478" s="135"/>
      <c r="D478" s="127"/>
      <c r="E478" s="128"/>
      <c r="F478" s="128"/>
      <c r="G478" s="130"/>
      <c r="H478" s="127"/>
      <c r="I478" s="87"/>
      <c r="J478" s="127"/>
      <c r="K478" s="87"/>
      <c r="L478" s="127"/>
      <c r="M478" s="131"/>
    </row>
    <row r="479" spans="1:13" s="3" customFormat="1">
      <c r="A479" s="127"/>
      <c r="B479" s="127"/>
      <c r="C479" s="127"/>
      <c r="D479" s="127"/>
      <c r="E479" s="128"/>
      <c r="F479" s="128"/>
      <c r="G479" s="130"/>
      <c r="H479" s="87"/>
      <c r="I479" s="87"/>
      <c r="J479" s="87"/>
      <c r="K479" s="87"/>
      <c r="L479" s="87"/>
      <c r="M479" s="87"/>
    </row>
    <row r="480" spans="1:13" s="3" customFormat="1">
      <c r="A480" s="127"/>
      <c r="B480" s="127"/>
      <c r="C480" s="135"/>
      <c r="D480" s="127"/>
      <c r="E480" s="127"/>
      <c r="F480" s="127"/>
      <c r="G480" s="130"/>
      <c r="H480" s="127"/>
      <c r="I480" s="87"/>
      <c r="J480" s="87"/>
      <c r="K480" s="87"/>
      <c r="L480" s="87"/>
      <c r="M480" s="87"/>
    </row>
    <row r="481" spans="1:13" s="3" customFormat="1">
      <c r="A481" s="127"/>
      <c r="B481" s="127"/>
      <c r="C481" s="127"/>
      <c r="D481" s="127"/>
      <c r="E481" s="128"/>
      <c r="F481" s="128"/>
      <c r="G481" s="130"/>
      <c r="H481" s="127"/>
      <c r="I481" s="87"/>
      <c r="J481" s="87"/>
      <c r="K481" s="87"/>
      <c r="L481" s="87"/>
      <c r="M481" s="131"/>
    </row>
    <row r="482" spans="1:13">
      <c r="A482" s="127"/>
      <c r="B482" s="127"/>
      <c r="C482" s="127"/>
      <c r="D482" s="127"/>
      <c r="E482" s="128"/>
      <c r="F482" s="128"/>
      <c r="G482" s="130"/>
      <c r="H482" s="131"/>
      <c r="I482" s="130"/>
      <c r="J482" s="127"/>
      <c r="K482" s="130"/>
      <c r="L482" s="127"/>
      <c r="M482" s="130"/>
    </row>
    <row r="483" spans="1:13">
      <c r="A483" s="127"/>
      <c r="B483" s="127"/>
      <c r="C483" s="127"/>
      <c r="D483" s="127"/>
      <c r="E483" s="130"/>
      <c r="F483" s="128"/>
      <c r="G483" s="130"/>
      <c r="H483" s="131"/>
      <c r="I483" s="129"/>
      <c r="J483" s="127"/>
      <c r="K483" s="87"/>
      <c r="L483" s="87"/>
      <c r="M483" s="131"/>
    </row>
    <row r="484" spans="1:13">
      <c r="A484" s="127"/>
      <c r="B484" s="127"/>
      <c r="C484" s="127"/>
      <c r="D484" s="127"/>
      <c r="E484" s="128"/>
      <c r="F484" s="128"/>
      <c r="G484" s="130"/>
      <c r="H484" s="3"/>
      <c r="I484" s="129"/>
      <c r="J484" s="127"/>
      <c r="K484" s="87"/>
      <c r="L484" s="87"/>
      <c r="M484" s="131"/>
    </row>
    <row r="485" spans="1:13">
      <c r="A485" s="127"/>
      <c r="B485" s="127"/>
      <c r="C485" s="127"/>
      <c r="D485" s="127"/>
      <c r="E485" s="128"/>
      <c r="F485" s="128"/>
      <c r="G485" s="130"/>
      <c r="H485" s="131"/>
      <c r="I485" s="129"/>
      <c r="J485" s="127"/>
      <c r="K485" s="87"/>
      <c r="L485" s="87"/>
      <c r="M485" s="131"/>
    </row>
    <row r="486" spans="1:13">
      <c r="A486" s="127"/>
      <c r="B486" s="127"/>
      <c r="C486" s="127"/>
      <c r="D486" s="127"/>
      <c r="E486" s="128"/>
      <c r="F486" s="128"/>
      <c r="G486" s="130"/>
      <c r="H486" s="87"/>
      <c r="I486" s="87"/>
      <c r="J486" s="87"/>
      <c r="K486" s="87"/>
      <c r="L486" s="87"/>
      <c r="M486" s="87"/>
    </row>
    <row r="487" spans="1:13">
      <c r="A487" s="127"/>
      <c r="B487" s="127"/>
      <c r="C487" s="135"/>
      <c r="D487" s="127"/>
      <c r="E487" s="127"/>
      <c r="F487" s="127"/>
      <c r="G487" s="130"/>
      <c r="H487" s="127"/>
      <c r="I487" s="87"/>
      <c r="J487" s="87"/>
      <c r="K487" s="87"/>
      <c r="L487" s="87"/>
      <c r="M487" s="87"/>
    </row>
    <row r="488" spans="1:13">
      <c r="A488" s="127"/>
      <c r="B488" s="127"/>
      <c r="C488" s="127"/>
      <c r="D488" s="127"/>
      <c r="E488" s="128"/>
      <c r="F488" s="128"/>
      <c r="G488" s="130"/>
      <c r="H488" s="127"/>
      <c r="I488" s="87"/>
      <c r="J488" s="87"/>
      <c r="K488" s="87"/>
      <c r="L488" s="87"/>
      <c r="M488" s="131"/>
    </row>
    <row r="489" spans="1:13">
      <c r="A489" s="127"/>
      <c r="B489" s="127"/>
      <c r="C489" s="127"/>
      <c r="D489" s="127"/>
      <c r="E489" s="133"/>
      <c r="F489" s="128"/>
      <c r="G489" s="130"/>
      <c r="H489" s="131"/>
      <c r="I489" s="130"/>
      <c r="J489" s="127"/>
      <c r="K489" s="130"/>
      <c r="L489" s="127"/>
      <c r="M489" s="130"/>
    </row>
    <row r="490" spans="1:13">
      <c r="A490" s="127"/>
      <c r="B490" s="127"/>
      <c r="C490" s="127"/>
      <c r="D490" s="127"/>
      <c r="E490" s="130"/>
      <c r="F490" s="128"/>
      <c r="G490" s="130"/>
      <c r="H490" s="131"/>
      <c r="I490" s="129"/>
      <c r="J490" s="127"/>
      <c r="K490" s="87"/>
      <c r="L490" s="87"/>
      <c r="M490" s="131"/>
    </row>
    <row r="491" spans="1:13">
      <c r="A491" s="127"/>
      <c r="B491" s="127"/>
      <c r="C491" s="127"/>
      <c r="D491" s="127"/>
      <c r="E491" s="133"/>
      <c r="F491" s="128"/>
      <c r="G491" s="130"/>
      <c r="H491" s="131"/>
      <c r="I491" s="129"/>
      <c r="J491" s="127"/>
      <c r="K491" s="87"/>
      <c r="L491" s="87"/>
      <c r="M491" s="131"/>
    </row>
    <row r="492" spans="1:13">
      <c r="A492" s="127"/>
      <c r="B492" s="127"/>
      <c r="C492" s="127"/>
      <c r="D492" s="127"/>
      <c r="E492" s="128"/>
      <c r="F492" s="128"/>
      <c r="G492" s="130"/>
      <c r="H492" s="87"/>
      <c r="I492" s="87"/>
      <c r="J492" s="87"/>
      <c r="K492" s="87"/>
      <c r="L492" s="87"/>
      <c r="M492" s="87"/>
    </row>
    <row r="493" spans="1:13">
      <c r="A493" s="138"/>
      <c r="B493" s="138"/>
      <c r="C493" s="138"/>
      <c r="D493" s="138"/>
      <c r="E493" s="138"/>
      <c r="F493" s="138"/>
      <c r="G493" s="138"/>
      <c r="H493" s="138"/>
      <c r="I493" s="138"/>
      <c r="J493" s="138"/>
      <c r="K493" s="138"/>
      <c r="L493" s="138"/>
      <c r="M493" s="138"/>
    </row>
    <row r="494" spans="1:13">
      <c r="A494" s="127"/>
      <c r="B494" s="127"/>
      <c r="C494" s="135"/>
      <c r="D494" s="127"/>
      <c r="E494" s="127"/>
      <c r="F494" s="127"/>
      <c r="G494" s="130"/>
      <c r="H494" s="127"/>
      <c r="I494" s="87"/>
      <c r="J494" s="87"/>
      <c r="K494" s="87"/>
      <c r="L494" s="87"/>
      <c r="M494" s="87"/>
    </row>
    <row r="495" spans="1:13">
      <c r="A495" s="127"/>
      <c r="B495" s="127"/>
      <c r="C495" s="127"/>
      <c r="D495" s="127"/>
      <c r="E495" s="128"/>
      <c r="F495" s="128"/>
      <c r="G495" s="130"/>
      <c r="H495" s="127"/>
      <c r="I495" s="87"/>
      <c r="J495" s="87"/>
      <c r="K495" s="87"/>
      <c r="L495" s="87"/>
      <c r="M495" s="131"/>
    </row>
    <row r="496" spans="1:13">
      <c r="A496" s="127"/>
      <c r="B496" s="127"/>
      <c r="C496" s="127"/>
      <c r="D496" s="127"/>
      <c r="E496" s="133"/>
      <c r="F496" s="128"/>
      <c r="G496" s="130"/>
      <c r="H496" s="131"/>
      <c r="I496" s="130"/>
      <c r="J496" s="127"/>
      <c r="K496" s="130"/>
      <c r="L496" s="127"/>
      <c r="M496" s="130"/>
    </row>
    <row r="497" spans="1:13">
      <c r="A497" s="127"/>
      <c r="B497" s="127"/>
      <c r="C497" s="127"/>
      <c r="D497" s="127"/>
      <c r="E497" s="130"/>
      <c r="F497" s="128"/>
      <c r="G497" s="130"/>
      <c r="H497" s="131"/>
      <c r="I497" s="129"/>
      <c r="J497" s="127"/>
      <c r="K497" s="87"/>
      <c r="L497" s="87"/>
      <c r="M497" s="131"/>
    </row>
    <row r="498" spans="1:13">
      <c r="A498" s="127"/>
      <c r="B498" s="127"/>
      <c r="C498" s="127"/>
      <c r="D498" s="127"/>
      <c r="E498" s="133"/>
      <c r="F498" s="128"/>
      <c r="G498" s="130"/>
      <c r="H498" s="131"/>
      <c r="I498" s="129"/>
      <c r="J498" s="127"/>
      <c r="K498" s="87"/>
      <c r="L498" s="87"/>
      <c r="M498" s="131"/>
    </row>
    <row r="499" spans="1:13">
      <c r="A499" s="127"/>
      <c r="B499" s="127"/>
      <c r="C499" s="127"/>
      <c r="D499" s="127"/>
      <c r="E499" s="128"/>
      <c r="F499" s="128"/>
      <c r="G499" s="130"/>
      <c r="H499" s="87"/>
      <c r="I499" s="87"/>
      <c r="J499" s="87"/>
      <c r="K499" s="87"/>
      <c r="L499" s="87"/>
      <c r="M499" s="87"/>
    </row>
    <row r="500" spans="1:13">
      <c r="A500" s="127"/>
      <c r="B500" s="127"/>
      <c r="C500" s="135"/>
      <c r="D500" s="127"/>
      <c r="E500" s="127"/>
      <c r="F500" s="127"/>
      <c r="G500" s="130"/>
      <c r="H500" s="127"/>
      <c r="I500" s="87"/>
      <c r="J500" s="87"/>
      <c r="K500" s="87"/>
      <c r="L500" s="87"/>
      <c r="M500" s="87"/>
    </row>
    <row r="501" spans="1:13">
      <c r="A501" s="127"/>
      <c r="B501" s="127"/>
      <c r="C501" s="127"/>
      <c r="D501" s="127"/>
      <c r="E501" s="128"/>
      <c r="F501" s="128"/>
      <c r="G501" s="130"/>
      <c r="H501" s="127"/>
      <c r="I501" s="87"/>
      <c r="J501" s="87"/>
      <c r="K501" s="87"/>
      <c r="L501" s="87"/>
      <c r="M501" s="131"/>
    </row>
    <row r="502" spans="1:13">
      <c r="A502" s="127"/>
      <c r="B502" s="127"/>
      <c r="C502" s="127"/>
      <c r="D502" s="127"/>
      <c r="E502" s="133"/>
      <c r="F502" s="128"/>
      <c r="G502" s="130"/>
      <c r="H502" s="131"/>
      <c r="I502" s="130"/>
      <c r="J502" s="127"/>
      <c r="K502" s="130"/>
      <c r="L502" s="127"/>
      <c r="M502" s="130"/>
    </row>
    <row r="503" spans="1:13">
      <c r="A503" s="127"/>
      <c r="B503" s="127"/>
      <c r="C503" s="127"/>
      <c r="D503" s="127"/>
      <c r="E503" s="130"/>
      <c r="F503" s="128"/>
      <c r="G503" s="130"/>
      <c r="H503" s="131"/>
      <c r="I503" s="129"/>
      <c r="J503" s="127"/>
      <c r="K503" s="87"/>
      <c r="L503" s="87"/>
      <c r="M503" s="131"/>
    </row>
    <row r="504" spans="1:13">
      <c r="A504" s="127"/>
      <c r="B504" s="127"/>
      <c r="C504" s="127"/>
      <c r="D504" s="127"/>
      <c r="E504" s="133"/>
      <c r="F504" s="128"/>
      <c r="G504" s="130"/>
      <c r="H504" s="131"/>
      <c r="I504" s="129"/>
      <c r="J504" s="127"/>
      <c r="K504" s="87"/>
      <c r="L504" s="87"/>
      <c r="M504" s="131"/>
    </row>
    <row r="505" spans="1:13">
      <c r="A505" s="127"/>
      <c r="B505" s="127"/>
      <c r="C505" s="127"/>
      <c r="D505" s="127"/>
      <c r="E505" s="128"/>
      <c r="F505" s="128"/>
      <c r="G505" s="130"/>
      <c r="H505" s="87"/>
      <c r="I505" s="87"/>
      <c r="J505" s="87"/>
      <c r="K505" s="87"/>
      <c r="L505" s="87"/>
      <c r="M505" s="87"/>
    </row>
    <row r="506" spans="1:13">
      <c r="A506" s="127"/>
      <c r="B506" s="127"/>
      <c r="C506" s="135"/>
      <c r="D506" s="127"/>
      <c r="E506" s="127"/>
      <c r="F506" s="127"/>
      <c r="G506" s="130"/>
      <c r="H506" s="127"/>
      <c r="I506" s="87"/>
      <c r="J506" s="87"/>
      <c r="K506" s="87"/>
      <c r="L506" s="87"/>
      <c r="M506" s="87"/>
    </row>
    <row r="507" spans="1:13">
      <c r="A507" s="127"/>
      <c r="B507" s="127"/>
      <c r="C507" s="127"/>
      <c r="D507" s="127"/>
      <c r="E507" s="128"/>
      <c r="F507" s="128"/>
      <c r="G507" s="130"/>
      <c r="H507" s="127"/>
      <c r="I507" s="87"/>
      <c r="J507" s="87"/>
      <c r="K507" s="87"/>
      <c r="L507" s="87"/>
      <c r="M507" s="131"/>
    </row>
    <row r="508" spans="1:13">
      <c r="A508" s="127"/>
      <c r="B508" s="127"/>
      <c r="C508" s="127"/>
      <c r="D508" s="127"/>
      <c r="E508" s="133"/>
      <c r="F508" s="128"/>
      <c r="G508" s="130"/>
      <c r="H508" s="131"/>
      <c r="I508" s="130"/>
      <c r="J508" s="127"/>
      <c r="K508" s="130"/>
      <c r="L508" s="127"/>
      <c r="M508" s="130"/>
    </row>
    <row r="509" spans="1:13">
      <c r="A509" s="127"/>
      <c r="B509" s="127"/>
      <c r="C509" s="127"/>
      <c r="D509" s="127"/>
      <c r="E509" s="130"/>
      <c r="F509" s="128"/>
      <c r="G509" s="130"/>
      <c r="H509" s="131"/>
      <c r="I509" s="129"/>
      <c r="J509" s="127"/>
      <c r="K509" s="87"/>
      <c r="L509" s="87"/>
      <c r="M509" s="131"/>
    </row>
    <row r="510" spans="1:13">
      <c r="A510" s="127"/>
      <c r="B510" s="127"/>
      <c r="C510" s="127"/>
      <c r="D510" s="127"/>
      <c r="E510" s="133"/>
      <c r="F510" s="128"/>
      <c r="G510" s="130"/>
      <c r="H510" s="131"/>
      <c r="I510" s="129"/>
      <c r="J510" s="127"/>
      <c r="K510" s="87"/>
      <c r="L510" s="87"/>
      <c r="M510" s="131"/>
    </row>
    <row r="511" spans="1:13">
      <c r="A511" s="127"/>
      <c r="B511" s="127"/>
      <c r="C511" s="127"/>
      <c r="D511" s="127"/>
      <c r="E511" s="128"/>
      <c r="F511" s="128"/>
      <c r="G511" s="130"/>
      <c r="H511" s="87"/>
      <c r="I511" s="87"/>
      <c r="J511" s="87"/>
      <c r="K511" s="87"/>
      <c r="L511" s="87"/>
      <c r="M511" s="87"/>
    </row>
    <row r="512" spans="1:13">
      <c r="A512" s="127"/>
      <c r="B512" s="127"/>
      <c r="C512" s="135"/>
      <c r="D512" s="127"/>
      <c r="E512" s="127"/>
      <c r="F512" s="127"/>
      <c r="G512" s="130"/>
      <c r="H512" s="127"/>
      <c r="I512" s="87"/>
      <c r="J512" s="87"/>
      <c r="K512" s="87"/>
      <c r="L512" s="87"/>
      <c r="M512" s="87"/>
    </row>
    <row r="513" spans="1:13">
      <c r="A513" s="127"/>
      <c r="B513" s="127"/>
      <c r="C513" s="127"/>
      <c r="D513" s="127"/>
      <c r="E513" s="128"/>
      <c r="F513" s="128"/>
      <c r="G513" s="130"/>
      <c r="H513" s="127"/>
      <c r="I513" s="87"/>
      <c r="J513" s="87"/>
      <c r="K513" s="87"/>
      <c r="L513" s="87"/>
      <c r="M513" s="131"/>
    </row>
    <row r="514" spans="1:13">
      <c r="A514" s="127"/>
      <c r="B514" s="127"/>
      <c r="C514" s="127"/>
      <c r="D514" s="127"/>
      <c r="E514" s="133"/>
      <c r="F514" s="128"/>
      <c r="G514" s="130"/>
      <c r="H514" s="131"/>
      <c r="I514" s="130"/>
      <c r="J514" s="127"/>
      <c r="K514" s="130"/>
      <c r="L514" s="127"/>
      <c r="M514" s="130"/>
    </row>
    <row r="515" spans="1:13">
      <c r="A515" s="127"/>
      <c r="B515" s="127"/>
      <c r="C515" s="127"/>
      <c r="D515" s="127"/>
      <c r="E515" s="130"/>
      <c r="F515" s="128"/>
      <c r="G515" s="130"/>
      <c r="H515" s="131"/>
      <c r="I515" s="129"/>
      <c r="J515" s="127"/>
      <c r="K515" s="87"/>
      <c r="L515" s="87"/>
      <c r="M515" s="131"/>
    </row>
    <row r="516" spans="1:13">
      <c r="A516" s="127"/>
      <c r="B516" s="127"/>
      <c r="C516" s="127"/>
      <c r="D516" s="127"/>
      <c r="E516" s="133"/>
      <c r="F516" s="128"/>
      <c r="G516" s="130"/>
      <c r="H516" s="131"/>
      <c r="I516" s="129"/>
      <c r="J516" s="127"/>
      <c r="K516" s="87"/>
      <c r="L516" s="87"/>
      <c r="M516" s="131"/>
    </row>
    <row r="517" spans="1:13">
      <c r="A517" s="127"/>
      <c r="B517" s="127"/>
      <c r="C517" s="127"/>
      <c r="D517" s="127"/>
      <c r="E517" s="128"/>
      <c r="F517" s="128"/>
      <c r="G517" s="130"/>
      <c r="H517" s="87"/>
      <c r="I517" s="87"/>
      <c r="J517" s="87"/>
      <c r="K517" s="87"/>
      <c r="L517" s="87"/>
      <c r="M517" s="87"/>
    </row>
    <row r="518" spans="1:13">
      <c r="A518" s="127"/>
      <c r="B518" s="127"/>
      <c r="C518" s="135"/>
      <c r="D518" s="127"/>
      <c r="E518" s="127"/>
      <c r="F518" s="127"/>
      <c r="G518" s="130"/>
      <c r="H518" s="127"/>
      <c r="I518" s="87"/>
      <c r="J518" s="87"/>
      <c r="K518" s="87"/>
      <c r="L518" s="87"/>
      <c r="M518" s="87"/>
    </row>
    <row r="519" spans="1:13">
      <c r="A519" s="127"/>
      <c r="B519" s="127"/>
      <c r="C519" s="127"/>
      <c r="D519" s="127"/>
      <c r="E519" s="128"/>
      <c r="F519" s="128"/>
      <c r="G519" s="130"/>
      <c r="H519" s="127"/>
      <c r="I519" s="87"/>
      <c r="J519" s="87"/>
      <c r="K519" s="87"/>
      <c r="L519" s="87"/>
      <c r="M519" s="131"/>
    </row>
    <row r="520" spans="1:13">
      <c r="A520" s="127"/>
      <c r="B520" s="127"/>
      <c r="C520" s="127"/>
      <c r="D520" s="127"/>
      <c r="E520" s="133"/>
      <c r="F520" s="128"/>
      <c r="G520" s="130"/>
      <c r="H520" s="131"/>
      <c r="I520" s="130"/>
      <c r="J520" s="127"/>
      <c r="K520" s="130"/>
      <c r="L520" s="127"/>
      <c r="M520" s="130"/>
    </row>
    <row r="521" spans="1:13">
      <c r="A521" s="127"/>
      <c r="B521" s="127"/>
      <c r="C521" s="127"/>
      <c r="D521" s="127"/>
      <c r="E521" s="130"/>
      <c r="F521" s="128"/>
      <c r="G521" s="130"/>
      <c r="H521" s="131"/>
      <c r="I521" s="129"/>
      <c r="J521" s="127"/>
      <c r="K521" s="87"/>
      <c r="L521" s="87"/>
      <c r="M521" s="131"/>
    </row>
    <row r="522" spans="1:13">
      <c r="A522" s="127"/>
      <c r="B522" s="127"/>
      <c r="C522" s="127"/>
      <c r="D522" s="127"/>
      <c r="E522" s="133"/>
      <c r="F522" s="128"/>
      <c r="G522" s="130"/>
      <c r="H522" s="131"/>
      <c r="I522" s="129"/>
      <c r="J522" s="127"/>
      <c r="K522" s="87"/>
      <c r="L522" s="87"/>
      <c r="M522" s="131"/>
    </row>
    <row r="523" spans="1:13">
      <c r="A523" s="127"/>
      <c r="B523" s="127"/>
      <c r="C523" s="127"/>
      <c r="D523" s="127"/>
      <c r="E523" s="128"/>
      <c r="F523" s="128"/>
      <c r="G523" s="130"/>
      <c r="H523" s="87"/>
      <c r="I523" s="87"/>
      <c r="J523" s="87"/>
      <c r="K523" s="87"/>
      <c r="L523" s="87"/>
      <c r="M523" s="87"/>
    </row>
    <row r="524" spans="1:13">
      <c r="A524" s="127"/>
      <c r="B524" s="127"/>
      <c r="C524" s="127"/>
      <c r="D524" s="127"/>
      <c r="E524" s="127"/>
      <c r="F524" s="127"/>
      <c r="G524" s="130"/>
      <c r="H524" s="127"/>
      <c r="I524" s="87"/>
      <c r="J524" s="87"/>
      <c r="K524" s="87"/>
      <c r="L524" s="87"/>
      <c r="M524" s="87"/>
    </row>
    <row r="525" spans="1:13">
      <c r="A525" s="127"/>
      <c r="B525" s="127"/>
      <c r="C525" s="127"/>
      <c r="D525" s="127"/>
      <c r="E525" s="128"/>
      <c r="F525" s="128"/>
      <c r="G525" s="130"/>
      <c r="H525" s="127"/>
      <c r="I525" s="87"/>
      <c r="J525" s="87"/>
      <c r="K525" s="87"/>
      <c r="L525" s="87"/>
      <c r="M525" s="131"/>
    </row>
    <row r="526" spans="1:13">
      <c r="A526" s="127"/>
      <c r="B526" s="127"/>
      <c r="C526" s="127"/>
      <c r="D526" s="127"/>
      <c r="E526" s="133"/>
      <c r="F526" s="128"/>
      <c r="G526" s="130"/>
      <c r="H526" s="131"/>
      <c r="I526" s="130"/>
      <c r="J526" s="127"/>
      <c r="K526" s="130"/>
      <c r="L526" s="127"/>
      <c r="M526" s="130"/>
    </row>
    <row r="527" spans="1:13">
      <c r="A527" s="138"/>
      <c r="B527" s="138"/>
      <c r="C527" s="138"/>
      <c r="D527" s="138"/>
      <c r="E527" s="138"/>
      <c r="F527" s="138"/>
      <c r="G527" s="138"/>
      <c r="H527" s="138"/>
      <c r="I527" s="138"/>
      <c r="J527" s="138"/>
      <c r="K527" s="138"/>
      <c r="L527" s="138"/>
      <c r="M527" s="138"/>
    </row>
    <row r="528" spans="1:13">
      <c r="A528" s="127"/>
      <c r="B528" s="127"/>
      <c r="C528" s="127"/>
      <c r="D528" s="127"/>
      <c r="E528" s="130"/>
      <c r="F528" s="128"/>
      <c r="G528" s="130"/>
      <c r="H528" s="131"/>
      <c r="I528" s="129"/>
      <c r="J528" s="127"/>
      <c r="K528" s="87"/>
      <c r="L528" s="87"/>
      <c r="M528" s="131"/>
    </row>
    <row r="529" spans="1:13">
      <c r="A529" s="127"/>
      <c r="B529" s="127"/>
      <c r="C529" s="127"/>
      <c r="D529" s="127"/>
      <c r="E529" s="128"/>
      <c r="F529" s="128"/>
      <c r="G529" s="130"/>
      <c r="H529" s="131"/>
      <c r="I529" s="129"/>
      <c r="J529" s="127"/>
      <c r="K529" s="87"/>
      <c r="L529" s="87"/>
      <c r="M529" s="131"/>
    </row>
    <row r="530" spans="1:13">
      <c r="A530" s="127"/>
      <c r="B530" s="127"/>
      <c r="C530" s="127"/>
      <c r="D530" s="127"/>
      <c r="E530" s="133"/>
      <c r="F530" s="128"/>
      <c r="G530" s="130"/>
      <c r="H530" s="131"/>
      <c r="I530" s="129"/>
      <c r="J530" s="127"/>
      <c r="K530" s="87"/>
      <c r="L530" s="87"/>
      <c r="M530" s="131"/>
    </row>
    <row r="531" spans="1:13">
      <c r="A531" s="127"/>
      <c r="B531" s="127"/>
      <c r="C531" s="127"/>
      <c r="D531" s="127"/>
      <c r="E531" s="128"/>
      <c r="F531" s="128"/>
      <c r="G531" s="130"/>
      <c r="H531" s="87"/>
      <c r="I531" s="87"/>
      <c r="J531" s="87"/>
      <c r="K531" s="87"/>
      <c r="L531" s="87"/>
      <c r="M531" s="87"/>
    </row>
    <row r="532" spans="1:13">
      <c r="A532" s="127"/>
      <c r="B532" s="127"/>
      <c r="C532" s="135"/>
      <c r="D532" s="127"/>
      <c r="E532" s="127"/>
      <c r="F532" s="127"/>
      <c r="G532" s="130"/>
      <c r="H532" s="127"/>
      <c r="I532" s="87"/>
      <c r="J532" s="87"/>
      <c r="K532" s="87"/>
      <c r="L532" s="87"/>
      <c r="M532" s="87"/>
    </row>
    <row r="533" spans="1:13">
      <c r="A533" s="127"/>
      <c r="B533" s="127"/>
      <c r="C533" s="127"/>
      <c r="D533" s="127"/>
      <c r="E533" s="128"/>
      <c r="F533" s="128"/>
      <c r="G533" s="130"/>
      <c r="H533" s="127"/>
      <c r="I533" s="87"/>
      <c r="J533" s="87"/>
      <c r="K533" s="87"/>
      <c r="L533" s="87"/>
      <c r="M533" s="131"/>
    </row>
    <row r="534" spans="1:13">
      <c r="A534" s="127"/>
      <c r="B534" s="127"/>
      <c r="C534" s="127"/>
      <c r="D534" s="127"/>
      <c r="E534" s="133"/>
      <c r="F534" s="128"/>
      <c r="G534" s="130"/>
      <c r="H534" s="131"/>
      <c r="I534" s="130"/>
      <c r="J534" s="127"/>
      <c r="K534" s="130"/>
      <c r="L534" s="127"/>
      <c r="M534" s="130"/>
    </row>
    <row r="535" spans="1:13">
      <c r="A535" s="127"/>
      <c r="B535" s="127"/>
      <c r="C535" s="127"/>
      <c r="D535" s="127"/>
      <c r="E535" s="130"/>
      <c r="F535" s="128"/>
      <c r="G535" s="130"/>
      <c r="H535" s="131"/>
      <c r="I535" s="129"/>
      <c r="J535" s="127"/>
      <c r="K535" s="87"/>
      <c r="L535" s="87"/>
      <c r="M535" s="131"/>
    </row>
    <row r="536" spans="1:13">
      <c r="A536" s="127"/>
      <c r="B536" s="127"/>
      <c r="C536" s="127"/>
      <c r="D536" s="127"/>
      <c r="E536" s="133"/>
      <c r="F536" s="128"/>
      <c r="G536" s="130"/>
      <c r="H536" s="131"/>
      <c r="I536" s="129"/>
      <c r="J536" s="127"/>
      <c r="K536" s="87"/>
      <c r="L536" s="87"/>
      <c r="M536" s="131"/>
    </row>
    <row r="537" spans="1:13">
      <c r="A537" s="127"/>
      <c r="B537" s="127"/>
      <c r="C537" s="127"/>
      <c r="D537" s="127"/>
      <c r="E537" s="128"/>
      <c r="F537" s="128"/>
      <c r="G537" s="130"/>
      <c r="H537" s="87"/>
      <c r="I537" s="87"/>
      <c r="J537" s="87"/>
      <c r="K537" s="87"/>
      <c r="L537" s="87"/>
      <c r="M537" s="87"/>
    </row>
    <row r="538" spans="1:13">
      <c r="A538" s="127"/>
      <c r="B538" s="127"/>
      <c r="C538" s="127"/>
      <c r="D538" s="127"/>
      <c r="E538" s="128"/>
      <c r="F538" s="128"/>
      <c r="G538" s="130"/>
      <c r="H538" s="127"/>
      <c r="I538" s="87"/>
      <c r="J538" s="87"/>
      <c r="K538" s="87"/>
      <c r="L538" s="87"/>
      <c r="M538" s="87"/>
    </row>
    <row r="539" spans="1:13">
      <c r="A539" s="127"/>
      <c r="B539" s="127"/>
      <c r="C539" s="127"/>
      <c r="D539" s="127"/>
      <c r="E539" s="128"/>
      <c r="F539" s="128"/>
      <c r="G539" s="130"/>
      <c r="H539" s="127"/>
      <c r="I539" s="87"/>
      <c r="J539" s="87"/>
      <c r="K539" s="87"/>
      <c r="L539" s="87"/>
      <c r="M539" s="131"/>
    </row>
    <row r="540" spans="1:13">
      <c r="A540" s="127"/>
      <c r="B540" s="127"/>
      <c r="C540" s="127"/>
      <c r="D540" s="127"/>
      <c r="E540" s="128"/>
      <c r="F540" s="128"/>
      <c r="G540" s="130"/>
      <c r="H540" s="131"/>
      <c r="I540" s="129"/>
      <c r="J540" s="127"/>
      <c r="K540" s="87"/>
      <c r="L540" s="87"/>
      <c r="M540" s="131"/>
    </row>
    <row r="541" spans="1:13">
      <c r="A541" s="127"/>
      <c r="B541" s="127"/>
      <c r="C541" s="127"/>
      <c r="D541" s="127"/>
      <c r="E541" s="128"/>
      <c r="F541" s="128"/>
      <c r="G541" s="130"/>
      <c r="H541" s="131"/>
      <c r="I541" s="129"/>
      <c r="J541" s="127"/>
      <c r="K541" s="87"/>
      <c r="L541" s="87"/>
      <c r="M541" s="131"/>
    </row>
    <row r="542" spans="1:13">
      <c r="A542" s="127"/>
      <c r="B542" s="137"/>
      <c r="C542" s="127"/>
      <c r="D542" s="127"/>
      <c r="E542" s="128"/>
      <c r="F542" s="128"/>
      <c r="G542" s="130"/>
      <c r="H542" s="131"/>
      <c r="I542" s="129"/>
      <c r="J542" s="127"/>
      <c r="K542" s="87"/>
      <c r="L542" s="87"/>
      <c r="M542" s="131"/>
    </row>
    <row r="543" spans="1:13">
      <c r="A543" s="127"/>
      <c r="B543" s="127"/>
      <c r="C543" s="127"/>
      <c r="D543" s="127"/>
      <c r="E543" s="128"/>
      <c r="F543" s="128"/>
      <c r="G543" s="130"/>
      <c r="H543" s="87"/>
      <c r="I543" s="87"/>
      <c r="J543" s="87"/>
      <c r="K543" s="87"/>
      <c r="L543" s="87"/>
      <c r="M543" s="87"/>
    </row>
    <row r="544" spans="1:13">
      <c r="A544" s="127"/>
      <c r="B544" s="127"/>
      <c r="C544" s="127"/>
      <c r="D544" s="127"/>
      <c r="E544" s="128"/>
      <c r="F544" s="128"/>
      <c r="G544" s="130"/>
      <c r="H544" s="87"/>
      <c r="I544" s="87"/>
      <c r="J544" s="87"/>
      <c r="K544" s="87"/>
      <c r="L544" s="87"/>
      <c r="M544" s="87"/>
    </row>
    <row r="545" spans="1:13">
      <c r="A545" s="127"/>
      <c r="B545" s="137"/>
      <c r="C545" s="135"/>
      <c r="D545" s="127"/>
      <c r="E545" s="128"/>
      <c r="F545" s="128"/>
      <c r="G545" s="144"/>
      <c r="H545" s="127"/>
      <c r="I545" s="87"/>
      <c r="J545" s="127"/>
      <c r="K545" s="87"/>
      <c r="L545" s="127"/>
      <c r="M545" s="131"/>
    </row>
    <row r="546" spans="1:13">
      <c r="A546" s="127"/>
      <c r="B546" s="127"/>
      <c r="C546" s="127"/>
      <c r="D546" s="127"/>
      <c r="E546" s="128"/>
      <c r="F546" s="128"/>
      <c r="G546" s="130"/>
      <c r="H546" s="87"/>
      <c r="I546" s="87"/>
      <c r="J546" s="87"/>
      <c r="K546" s="87"/>
      <c r="L546" s="87"/>
      <c r="M546" s="87"/>
    </row>
    <row r="547" spans="1:13">
      <c r="A547" s="127"/>
      <c r="B547" s="127"/>
      <c r="C547" s="127"/>
      <c r="D547" s="127"/>
      <c r="E547" s="128"/>
      <c r="F547" s="128"/>
      <c r="G547" s="130"/>
      <c r="H547" s="139"/>
      <c r="I547" s="87"/>
      <c r="J547" s="139"/>
      <c r="K547" s="87"/>
      <c r="L547" s="139"/>
      <c r="M547" s="145"/>
    </row>
    <row r="548" spans="1:13">
      <c r="A548" s="138"/>
      <c r="B548" s="138"/>
      <c r="C548" s="138"/>
      <c r="D548" s="138"/>
      <c r="E548" s="138"/>
      <c r="F548" s="138"/>
      <c r="G548" s="138"/>
      <c r="H548" s="138"/>
      <c r="I548" s="138"/>
      <c r="J548" s="138"/>
      <c r="K548" s="138"/>
      <c r="L548" s="138"/>
      <c r="M548" s="138"/>
    </row>
    <row r="549" spans="1:13">
      <c r="A549" s="3"/>
      <c r="B549" s="3"/>
      <c r="C549" s="3"/>
      <c r="D549" s="3"/>
      <c r="E549" s="3"/>
      <c r="F549" s="3"/>
      <c r="G549" s="3"/>
      <c r="H549" s="3"/>
      <c r="I549" s="3"/>
      <c r="J549" s="3"/>
      <c r="K549" s="3"/>
      <c r="L549" s="3"/>
      <c r="M549" s="3"/>
    </row>
    <row r="550" spans="1:13">
      <c r="A550" s="3"/>
      <c r="B550" s="3"/>
      <c r="C550" s="3"/>
      <c r="D550" s="3"/>
      <c r="E550" s="3"/>
      <c r="F550" s="3"/>
      <c r="G550" s="3"/>
      <c r="H550" s="3"/>
      <c r="I550" s="3"/>
      <c r="J550" s="3"/>
      <c r="K550" s="3"/>
      <c r="L550" s="3"/>
      <c r="M550" s="3"/>
    </row>
    <row r="551" spans="1:13">
      <c r="A551" s="3"/>
      <c r="B551" s="3"/>
      <c r="C551" s="3"/>
      <c r="D551" s="3"/>
      <c r="E551" s="3"/>
      <c r="F551" s="3"/>
      <c r="G551" s="3"/>
      <c r="H551" s="3"/>
      <c r="I551" s="3"/>
      <c r="J551" s="3"/>
      <c r="K551" s="3"/>
      <c r="L551" s="3"/>
      <c r="M551" s="3"/>
    </row>
    <row r="552" spans="1:13">
      <c r="A552" s="3"/>
      <c r="B552" s="3"/>
      <c r="C552" s="3"/>
      <c r="D552" s="3"/>
      <c r="E552" s="3"/>
      <c r="F552" s="3"/>
      <c r="G552" s="3"/>
      <c r="H552" s="3"/>
      <c r="I552" s="3"/>
      <c r="J552" s="3"/>
      <c r="K552" s="3"/>
      <c r="L552" s="3"/>
      <c r="M552" s="3"/>
    </row>
    <row r="553" spans="1:13">
      <c r="A553" s="3"/>
      <c r="B553" s="3"/>
      <c r="C553" s="3"/>
      <c r="D553" s="3"/>
      <c r="E553" s="3"/>
      <c r="F553" s="3"/>
      <c r="G553" s="3"/>
      <c r="H553" s="3"/>
      <c r="I553" s="3"/>
      <c r="J553" s="3"/>
      <c r="K553" s="3"/>
      <c r="L553" s="3"/>
      <c r="M553" s="3"/>
    </row>
    <row r="554" spans="1:13">
      <c r="A554" s="3"/>
      <c r="B554" s="3"/>
      <c r="C554" s="3"/>
      <c r="D554" s="3"/>
      <c r="E554" s="3"/>
      <c r="F554" s="3"/>
      <c r="G554" s="3"/>
      <c r="H554" s="3"/>
      <c r="I554" s="3"/>
      <c r="J554" s="3"/>
      <c r="K554" s="3"/>
      <c r="L554" s="3"/>
      <c r="M554" s="3"/>
    </row>
    <row r="555" spans="1:13">
      <c r="A555" s="3"/>
      <c r="B555" s="3"/>
      <c r="C555" s="3"/>
      <c r="D555" s="3"/>
      <c r="E555" s="3"/>
      <c r="F555" s="3"/>
      <c r="G555" s="3"/>
      <c r="H555" s="3"/>
      <c r="I555" s="3"/>
      <c r="J555" s="3"/>
      <c r="K555" s="3"/>
      <c r="L555" s="3"/>
      <c r="M555" s="3"/>
    </row>
    <row r="556" spans="1:13">
      <c r="A556" s="3"/>
      <c r="B556" s="3"/>
      <c r="C556" s="3"/>
      <c r="D556" s="3"/>
      <c r="E556" s="3"/>
      <c r="F556" s="3"/>
      <c r="G556" s="3"/>
      <c r="H556" s="3"/>
      <c r="I556" s="3"/>
      <c r="J556" s="3"/>
      <c r="K556" s="3"/>
      <c r="L556" s="3"/>
      <c r="M556" s="3"/>
    </row>
    <row r="557" spans="1:13">
      <c r="A557" s="3"/>
      <c r="B557" s="3"/>
      <c r="C557" s="3"/>
      <c r="D557" s="3"/>
      <c r="E557" s="3"/>
      <c r="F557" s="3"/>
      <c r="G557" s="3"/>
      <c r="H557" s="3"/>
      <c r="I557" s="3"/>
      <c r="J557" s="3"/>
      <c r="K557" s="3"/>
      <c r="L557" s="3"/>
      <c r="M557" s="3"/>
    </row>
    <row r="558" spans="1:13">
      <c r="A558" s="3"/>
      <c r="B558" s="3"/>
      <c r="C558" s="3"/>
      <c r="D558" s="3"/>
      <c r="E558" s="3"/>
      <c r="F558" s="3"/>
      <c r="G558" s="3"/>
      <c r="H558" s="3"/>
      <c r="I558" s="3"/>
      <c r="J558" s="3"/>
      <c r="K558" s="3"/>
      <c r="L558" s="3"/>
      <c r="M558" s="3"/>
    </row>
    <row r="559" spans="1:13">
      <c r="A559" s="3"/>
      <c r="B559" s="3"/>
      <c r="C559" s="3"/>
      <c r="D559" s="3"/>
      <c r="E559" s="3"/>
      <c r="F559" s="3"/>
      <c r="G559" s="3"/>
      <c r="H559" s="3"/>
      <c r="I559" s="3"/>
      <c r="J559" s="3"/>
      <c r="K559" s="3"/>
      <c r="L559" s="3"/>
      <c r="M559" s="3"/>
    </row>
    <row r="560" spans="1:13">
      <c r="A560" s="3"/>
      <c r="B560" s="3"/>
      <c r="C560" s="3"/>
      <c r="D560" s="3"/>
      <c r="E560" s="3"/>
      <c r="F560" s="3"/>
      <c r="G560" s="3"/>
      <c r="H560" s="3"/>
      <c r="I560" s="3"/>
      <c r="J560" s="3"/>
      <c r="K560" s="3"/>
      <c r="L560" s="3"/>
      <c r="M560" s="3"/>
    </row>
    <row r="561" spans="1:13">
      <c r="A561" s="3"/>
      <c r="B561" s="3"/>
      <c r="C561" s="3"/>
      <c r="D561" s="3"/>
      <c r="E561" s="3"/>
      <c r="F561" s="3"/>
      <c r="G561" s="3"/>
      <c r="H561" s="3"/>
      <c r="I561" s="3"/>
      <c r="J561" s="3"/>
      <c r="K561" s="3"/>
      <c r="L561" s="3"/>
      <c r="M561" s="3"/>
    </row>
    <row r="562" spans="1:13">
      <c r="A562" s="3"/>
      <c r="B562" s="3"/>
      <c r="C562" s="3"/>
      <c r="D562" s="3"/>
      <c r="E562" s="3"/>
      <c r="F562" s="3"/>
      <c r="G562" s="3"/>
      <c r="H562" s="3"/>
      <c r="I562" s="3"/>
      <c r="J562" s="3"/>
      <c r="K562" s="3"/>
      <c r="L562" s="3"/>
      <c r="M562" s="3"/>
    </row>
    <row r="563" spans="1:13">
      <c r="A563" s="3"/>
      <c r="B563" s="3"/>
      <c r="C563" s="3"/>
      <c r="D563" s="3"/>
      <c r="E563" s="3"/>
      <c r="F563" s="3"/>
      <c r="G563" s="3"/>
      <c r="H563" s="3"/>
      <c r="I563" s="3"/>
      <c r="J563" s="3"/>
      <c r="K563" s="3"/>
      <c r="L563" s="3"/>
      <c r="M563" s="3"/>
    </row>
    <row r="564" spans="1:13">
      <c r="A564" s="3"/>
      <c r="B564" s="3"/>
      <c r="C564" s="3"/>
      <c r="D564" s="3"/>
      <c r="E564" s="3"/>
      <c r="F564" s="3"/>
      <c r="G564" s="3"/>
      <c r="H564" s="3"/>
      <c r="I564" s="3"/>
      <c r="J564" s="3"/>
      <c r="K564" s="3"/>
      <c r="L564" s="3"/>
      <c r="M564" s="3"/>
    </row>
    <row r="565" spans="1:13">
      <c r="A565" s="3"/>
      <c r="B565" s="3"/>
      <c r="C565" s="3"/>
      <c r="D565" s="3"/>
      <c r="E565" s="3"/>
      <c r="F565" s="3"/>
      <c r="G565" s="3"/>
      <c r="H565" s="3"/>
      <c r="I565" s="3"/>
      <c r="J565" s="3"/>
      <c r="K565" s="3"/>
      <c r="L565" s="3"/>
      <c r="M565" s="3"/>
    </row>
    <row r="566" spans="1:13">
      <c r="A566" s="3"/>
      <c r="B566" s="3"/>
      <c r="C566" s="3"/>
      <c r="D566" s="3"/>
      <c r="E566" s="3"/>
      <c r="F566" s="3"/>
      <c r="G566" s="3"/>
      <c r="H566" s="3"/>
      <c r="I566" s="3"/>
      <c r="J566" s="3"/>
      <c r="K566" s="3"/>
      <c r="L566" s="3"/>
      <c r="M566" s="3"/>
    </row>
    <row r="567" spans="1:13">
      <c r="A567" s="3"/>
      <c r="B567" s="3"/>
      <c r="C567" s="3"/>
      <c r="D567" s="3"/>
      <c r="E567" s="3"/>
      <c r="F567" s="3"/>
      <c r="G567" s="3"/>
      <c r="H567" s="3"/>
      <c r="I567" s="3"/>
      <c r="J567" s="3"/>
      <c r="K567" s="3"/>
      <c r="L567" s="3"/>
      <c r="M567" s="3"/>
    </row>
    <row r="568" spans="1:13">
      <c r="A568" s="3"/>
      <c r="B568" s="3"/>
      <c r="C568" s="3"/>
      <c r="D568" s="3"/>
      <c r="E568" s="3"/>
      <c r="F568" s="3"/>
      <c r="G568" s="3"/>
      <c r="H568" s="3"/>
      <c r="I568" s="3"/>
      <c r="J568" s="3"/>
      <c r="K568" s="3"/>
      <c r="L568" s="3"/>
      <c r="M568" s="3"/>
    </row>
    <row r="569" spans="1:13">
      <c r="A569" s="3"/>
      <c r="B569" s="3"/>
      <c r="C569" s="3"/>
      <c r="D569" s="3"/>
      <c r="E569" s="3"/>
      <c r="F569" s="3"/>
      <c r="G569" s="3"/>
      <c r="H569" s="3"/>
      <c r="I569" s="3"/>
      <c r="J569" s="3"/>
      <c r="K569" s="3"/>
      <c r="L569" s="3"/>
      <c r="M569" s="3"/>
    </row>
    <row r="570" spans="1:13">
      <c r="A570" s="3"/>
      <c r="B570" s="3"/>
      <c r="C570" s="3"/>
      <c r="D570" s="3"/>
      <c r="E570" s="3"/>
      <c r="F570" s="3"/>
      <c r="G570" s="3"/>
      <c r="H570" s="3"/>
      <c r="I570" s="3"/>
      <c r="J570" s="3"/>
      <c r="K570" s="3"/>
      <c r="L570" s="3"/>
      <c r="M570" s="3"/>
    </row>
    <row r="571" spans="1:13">
      <c r="A571" s="3"/>
      <c r="B571" s="3"/>
      <c r="C571" s="3"/>
      <c r="D571" s="3"/>
      <c r="E571" s="3"/>
      <c r="F571" s="3"/>
      <c r="G571" s="3"/>
      <c r="H571" s="3"/>
      <c r="I571" s="3"/>
      <c r="J571" s="3"/>
      <c r="K571" s="3"/>
      <c r="L571" s="3"/>
      <c r="M571" s="3"/>
    </row>
    <row r="572" spans="1:13">
      <c r="A572" s="3"/>
      <c r="B572" s="3"/>
      <c r="C572" s="3"/>
      <c r="D572" s="3"/>
      <c r="E572" s="3"/>
      <c r="F572" s="3"/>
      <c r="G572" s="3"/>
      <c r="H572" s="3"/>
      <c r="I572" s="3"/>
      <c r="J572" s="3"/>
      <c r="K572" s="3"/>
      <c r="L572" s="3"/>
      <c r="M572" s="3"/>
    </row>
    <row r="573" spans="1:13">
      <c r="A573" s="3"/>
      <c r="B573" s="3"/>
      <c r="C573" s="3"/>
      <c r="D573" s="3"/>
      <c r="E573" s="3"/>
      <c r="F573" s="3"/>
      <c r="G573" s="3"/>
      <c r="H573" s="3"/>
      <c r="I573" s="3"/>
      <c r="J573" s="3"/>
      <c r="K573" s="3"/>
      <c r="L573" s="3"/>
      <c r="M573" s="3"/>
    </row>
    <row r="574" spans="1:13">
      <c r="A574" s="3"/>
      <c r="B574" s="3"/>
      <c r="C574" s="3"/>
      <c r="D574" s="3"/>
      <c r="E574" s="3"/>
      <c r="F574" s="3"/>
      <c r="G574" s="3"/>
      <c r="H574" s="3"/>
      <c r="I574" s="3"/>
      <c r="J574" s="3"/>
      <c r="K574" s="3"/>
      <c r="L574" s="3"/>
      <c r="M574" s="3"/>
    </row>
    <row r="575" spans="1:13">
      <c r="A575" s="3"/>
      <c r="B575" s="3"/>
      <c r="C575" s="3"/>
      <c r="D575" s="3"/>
      <c r="E575" s="3"/>
      <c r="F575" s="3"/>
      <c r="G575" s="3"/>
      <c r="H575" s="3"/>
      <c r="I575" s="3"/>
      <c r="J575" s="3"/>
      <c r="K575" s="3"/>
      <c r="L575" s="3"/>
      <c r="M575" s="3"/>
    </row>
    <row r="576" spans="1:13">
      <c r="A576" s="3"/>
      <c r="B576" s="3"/>
      <c r="C576" s="3"/>
      <c r="D576" s="3"/>
      <c r="E576" s="3"/>
      <c r="F576" s="3"/>
      <c r="G576" s="3"/>
      <c r="H576" s="3"/>
      <c r="I576" s="3"/>
      <c r="J576" s="3"/>
      <c r="K576" s="3"/>
      <c r="L576" s="3"/>
      <c r="M576" s="3"/>
    </row>
    <row r="577" spans="1:13">
      <c r="A577" s="3"/>
      <c r="B577" s="3"/>
      <c r="C577" s="3"/>
      <c r="D577" s="3"/>
      <c r="E577" s="3"/>
      <c r="F577" s="3"/>
      <c r="G577" s="3"/>
      <c r="H577" s="3"/>
      <c r="I577" s="3"/>
      <c r="J577" s="3"/>
      <c r="K577" s="3"/>
      <c r="L577" s="3"/>
      <c r="M577" s="3"/>
    </row>
    <row r="578" spans="1:13">
      <c r="A578" s="3"/>
      <c r="B578" s="3"/>
      <c r="C578" s="3"/>
      <c r="D578" s="3"/>
      <c r="E578" s="3"/>
      <c r="F578" s="3"/>
      <c r="G578" s="3"/>
      <c r="H578" s="3"/>
      <c r="I578" s="3"/>
      <c r="J578" s="3"/>
      <c r="K578" s="3"/>
      <c r="L578" s="3"/>
      <c r="M578" s="3"/>
    </row>
    <row r="579" spans="1:13">
      <c r="A579" s="3"/>
      <c r="B579" s="3"/>
      <c r="C579" s="3"/>
      <c r="D579" s="3"/>
      <c r="E579" s="3"/>
      <c r="F579" s="3"/>
      <c r="G579" s="3"/>
      <c r="H579" s="3"/>
      <c r="I579" s="3"/>
      <c r="J579" s="3"/>
      <c r="K579" s="3"/>
      <c r="L579" s="3"/>
      <c r="M579" s="3"/>
    </row>
    <row r="580" spans="1:13">
      <c r="A580" s="3"/>
      <c r="B580" s="3"/>
      <c r="C580" s="3"/>
      <c r="D580" s="3"/>
      <c r="E580" s="3"/>
      <c r="F580" s="3"/>
      <c r="G580" s="3"/>
      <c r="H580" s="3"/>
      <c r="I580" s="3"/>
      <c r="J580" s="3"/>
      <c r="K580" s="3"/>
      <c r="L580" s="3"/>
      <c r="M580" s="3"/>
    </row>
    <row r="581" spans="1:13">
      <c r="A581" s="3"/>
      <c r="B581" s="3"/>
      <c r="C581" s="3"/>
      <c r="D581" s="3"/>
      <c r="E581" s="3"/>
      <c r="F581" s="3"/>
      <c r="G581" s="3"/>
      <c r="H581" s="3"/>
      <c r="I581" s="3"/>
      <c r="J581" s="3"/>
      <c r="K581" s="3"/>
      <c r="L581" s="3"/>
      <c r="M581" s="3"/>
    </row>
    <row r="582" spans="1:13">
      <c r="A582" s="3"/>
      <c r="B582" s="3"/>
      <c r="C582" s="3"/>
      <c r="D582" s="3"/>
      <c r="E582" s="3"/>
      <c r="F582" s="3"/>
      <c r="G582" s="3"/>
      <c r="H582" s="3"/>
      <c r="I582" s="3"/>
      <c r="J582" s="3"/>
      <c r="K582" s="3"/>
      <c r="L582" s="3"/>
      <c r="M582" s="3"/>
    </row>
    <row r="583" spans="1:13">
      <c r="A583" s="3"/>
      <c r="B583" s="3"/>
      <c r="C583" s="3"/>
      <c r="D583" s="3"/>
      <c r="E583" s="3"/>
      <c r="F583" s="3"/>
      <c r="G583" s="3"/>
      <c r="H583" s="3"/>
      <c r="I583" s="3"/>
      <c r="J583" s="3"/>
      <c r="K583" s="3"/>
      <c r="L583" s="3"/>
      <c r="M583" s="3"/>
    </row>
    <row r="584" spans="1:13">
      <c r="A584" s="3"/>
      <c r="B584" s="3"/>
      <c r="C584" s="3"/>
      <c r="D584" s="3"/>
      <c r="E584" s="3"/>
      <c r="F584" s="3"/>
      <c r="G584" s="3"/>
      <c r="H584" s="3"/>
      <c r="I584" s="3"/>
      <c r="J584" s="3"/>
      <c r="K584" s="3"/>
      <c r="L584" s="3"/>
      <c r="M584" s="3"/>
    </row>
    <row r="585" spans="1:13">
      <c r="A585" s="3"/>
      <c r="B585" s="3"/>
      <c r="C585" s="3"/>
      <c r="D585" s="3"/>
      <c r="E585" s="3"/>
      <c r="F585" s="3"/>
      <c r="G585" s="3"/>
      <c r="H585" s="3"/>
      <c r="I585" s="3"/>
      <c r="J585" s="3"/>
      <c r="K585" s="3"/>
      <c r="L585" s="3"/>
      <c r="M585" s="3"/>
    </row>
    <row r="586" spans="1:13">
      <c r="A586" s="3"/>
      <c r="B586" s="3"/>
      <c r="C586" s="3"/>
      <c r="D586" s="3"/>
      <c r="E586" s="3"/>
      <c r="F586" s="3"/>
      <c r="G586" s="3"/>
      <c r="H586" s="3"/>
      <c r="I586" s="3"/>
      <c r="J586" s="3"/>
      <c r="K586" s="3"/>
      <c r="L586" s="3"/>
      <c r="M586" s="3"/>
    </row>
    <row r="587" spans="1:13">
      <c r="A587" s="3"/>
      <c r="B587" s="3"/>
      <c r="C587" s="3"/>
      <c r="D587" s="3"/>
      <c r="E587" s="3"/>
      <c r="F587" s="3"/>
      <c r="G587" s="3"/>
      <c r="H587" s="3"/>
      <c r="I587" s="3"/>
      <c r="J587" s="3"/>
      <c r="K587" s="3"/>
      <c r="L587" s="3"/>
      <c r="M587" s="3"/>
    </row>
    <row r="588" spans="1:13">
      <c r="A588" s="3"/>
      <c r="B588" s="3"/>
      <c r="C588" s="3"/>
      <c r="D588" s="3"/>
      <c r="E588" s="3"/>
      <c r="F588" s="3"/>
      <c r="G588" s="3"/>
      <c r="H588" s="3"/>
      <c r="I588" s="3"/>
      <c r="J588" s="3"/>
      <c r="K588" s="3"/>
      <c r="L588" s="3"/>
      <c r="M588" s="3"/>
    </row>
    <row r="589" spans="1:13">
      <c r="A589" s="3"/>
      <c r="B589" s="3"/>
      <c r="C589" s="3"/>
      <c r="D589" s="3"/>
      <c r="E589" s="3"/>
      <c r="F589" s="3"/>
      <c r="G589" s="3"/>
      <c r="H589" s="3"/>
      <c r="I589" s="3"/>
      <c r="J589" s="3"/>
      <c r="K589" s="3"/>
      <c r="L589" s="3"/>
      <c r="M589" s="3"/>
    </row>
    <row r="590" spans="1:13">
      <c r="A590" s="3"/>
      <c r="B590" s="3"/>
      <c r="C590" s="3"/>
      <c r="D590" s="3"/>
      <c r="E590" s="3"/>
      <c r="F590" s="3"/>
      <c r="G590" s="3"/>
      <c r="H590" s="3"/>
      <c r="I590" s="3"/>
      <c r="J590" s="3"/>
      <c r="K590" s="3"/>
      <c r="L590" s="3"/>
      <c r="M590" s="3"/>
    </row>
    <row r="591" spans="1:13">
      <c r="A591" s="3"/>
      <c r="B591" s="3"/>
      <c r="C591" s="3"/>
      <c r="D591" s="3"/>
      <c r="E591" s="3"/>
      <c r="F591" s="3"/>
      <c r="G591" s="3"/>
      <c r="H591" s="3"/>
      <c r="I591" s="3"/>
      <c r="J591" s="3"/>
      <c r="K591" s="3"/>
      <c r="L591" s="3"/>
      <c r="M591" s="3"/>
    </row>
    <row r="592" spans="1:13">
      <c r="A592" s="3"/>
      <c r="B592" s="3"/>
      <c r="C592" s="3"/>
      <c r="D592" s="3"/>
      <c r="E592" s="3"/>
      <c r="F592" s="3"/>
      <c r="G592" s="3"/>
      <c r="H592" s="3"/>
      <c r="I592" s="3"/>
      <c r="J592" s="3"/>
      <c r="K592" s="3"/>
      <c r="L592" s="3"/>
      <c r="M592" s="3"/>
    </row>
    <row r="593" spans="1:13">
      <c r="A593" s="3"/>
      <c r="B593" s="3"/>
      <c r="C593" s="3"/>
      <c r="D593" s="3"/>
      <c r="E593" s="3"/>
      <c r="F593" s="3"/>
      <c r="G593" s="3"/>
      <c r="H593" s="3"/>
      <c r="I593" s="3"/>
      <c r="J593" s="3"/>
      <c r="K593" s="3"/>
      <c r="L593" s="3"/>
      <c r="M593" s="3"/>
    </row>
    <row r="594" spans="1:13">
      <c r="A594" s="3"/>
      <c r="B594" s="3"/>
      <c r="C594" s="3"/>
      <c r="D594" s="3"/>
      <c r="E594" s="3"/>
      <c r="F594" s="3"/>
      <c r="G594" s="3"/>
      <c r="H594" s="3"/>
      <c r="I594" s="3"/>
      <c r="J594" s="3"/>
      <c r="K594" s="3"/>
      <c r="L594" s="3"/>
      <c r="M594" s="3"/>
    </row>
    <row r="595" spans="1:13">
      <c r="A595" s="3"/>
      <c r="B595" s="3"/>
      <c r="C595" s="3"/>
      <c r="D595" s="3"/>
      <c r="E595" s="3"/>
      <c r="F595" s="3"/>
      <c r="G595" s="3"/>
      <c r="H595" s="3"/>
      <c r="I595" s="3"/>
      <c r="J595" s="3"/>
      <c r="K595" s="3"/>
      <c r="L595" s="3"/>
      <c r="M595" s="3"/>
    </row>
    <row r="596" spans="1:13">
      <c r="A596" s="3"/>
      <c r="B596" s="3"/>
      <c r="C596" s="3"/>
      <c r="D596" s="3"/>
      <c r="E596" s="3"/>
      <c r="F596" s="3"/>
      <c r="G596" s="3"/>
      <c r="H596" s="3"/>
      <c r="I596" s="3"/>
      <c r="J596" s="3"/>
      <c r="K596" s="3"/>
      <c r="L596" s="3"/>
      <c r="M596" s="3"/>
    </row>
    <row r="597" spans="1:13">
      <c r="A597" s="3"/>
      <c r="B597" s="3"/>
      <c r="C597" s="3"/>
      <c r="D597" s="3"/>
      <c r="E597" s="3"/>
      <c r="F597" s="3"/>
      <c r="G597" s="3"/>
      <c r="H597" s="3"/>
      <c r="I597" s="3"/>
      <c r="J597" s="3"/>
      <c r="K597" s="3"/>
      <c r="L597" s="3"/>
      <c r="M597" s="3"/>
    </row>
    <row r="598" spans="1:13">
      <c r="A598" s="3"/>
      <c r="B598" s="3"/>
      <c r="C598" s="3"/>
      <c r="D598" s="3"/>
      <c r="E598" s="3"/>
      <c r="F598" s="3"/>
      <c r="G598" s="3"/>
      <c r="H598" s="3"/>
      <c r="I598" s="3"/>
      <c r="J598" s="3"/>
      <c r="K598" s="3"/>
      <c r="L598" s="3"/>
      <c r="M598" s="3"/>
    </row>
    <row r="599" spans="1:13">
      <c r="A599" s="3"/>
      <c r="B599" s="3"/>
      <c r="C599" s="3"/>
      <c r="D599" s="3"/>
      <c r="E599" s="3"/>
      <c r="F599" s="3"/>
      <c r="G599" s="3"/>
      <c r="H599" s="3"/>
      <c r="I599" s="3"/>
      <c r="J599" s="3"/>
      <c r="K599" s="3"/>
      <c r="L599" s="3"/>
      <c r="M599" s="3"/>
    </row>
    <row r="600" spans="1:13">
      <c r="A600" s="3"/>
      <c r="B600" s="3"/>
      <c r="C600" s="3"/>
      <c r="D600" s="3"/>
      <c r="E600" s="3"/>
      <c r="F600" s="3"/>
      <c r="G600" s="3"/>
      <c r="H600" s="3"/>
      <c r="I600" s="3"/>
      <c r="J600" s="3"/>
      <c r="K600" s="3"/>
      <c r="L600" s="3"/>
      <c r="M600" s="3"/>
    </row>
    <row r="601" spans="1:13">
      <c r="A601" s="3"/>
      <c r="B601" s="3"/>
      <c r="C601" s="3"/>
      <c r="D601" s="3"/>
      <c r="E601" s="3"/>
      <c r="F601" s="3"/>
      <c r="G601" s="3"/>
      <c r="H601" s="3"/>
      <c r="I601" s="3"/>
      <c r="J601" s="3"/>
      <c r="K601" s="3"/>
      <c r="L601" s="3"/>
      <c r="M601" s="3"/>
    </row>
    <row r="602" spans="1:13">
      <c r="A602" s="3"/>
      <c r="B602" s="3"/>
      <c r="C602" s="3"/>
      <c r="D602" s="3"/>
      <c r="E602" s="3"/>
      <c r="F602" s="3"/>
      <c r="G602" s="3"/>
      <c r="H602" s="3"/>
      <c r="I602" s="3"/>
      <c r="J602" s="3"/>
      <c r="K602" s="3"/>
      <c r="L602" s="3"/>
      <c r="M602" s="3"/>
    </row>
    <row r="603" spans="1:13">
      <c r="A603" s="3"/>
      <c r="B603" s="3"/>
      <c r="C603" s="3"/>
      <c r="D603" s="3"/>
      <c r="E603" s="3"/>
      <c r="F603" s="3"/>
      <c r="G603" s="3"/>
      <c r="H603" s="3"/>
      <c r="I603" s="3"/>
      <c r="J603" s="3"/>
      <c r="K603" s="3"/>
      <c r="L603" s="3"/>
      <c r="M603" s="3"/>
    </row>
    <row r="604" spans="1:13">
      <c r="A604" s="3"/>
      <c r="B604" s="3"/>
      <c r="C604" s="3"/>
      <c r="D604" s="3"/>
      <c r="E604" s="3"/>
      <c r="F604" s="3"/>
      <c r="G604" s="3"/>
      <c r="H604" s="3"/>
      <c r="I604" s="3"/>
      <c r="J604" s="3"/>
      <c r="K604" s="3"/>
      <c r="L604" s="3"/>
      <c r="M604" s="3"/>
    </row>
    <row r="605" spans="1:13">
      <c r="A605" s="3"/>
      <c r="B605" s="3"/>
      <c r="C605" s="3"/>
      <c r="D605" s="3"/>
      <c r="E605" s="3"/>
      <c r="F605" s="3"/>
      <c r="G605" s="3"/>
      <c r="H605" s="3"/>
      <c r="I605" s="3"/>
      <c r="J605" s="3"/>
      <c r="K605" s="3"/>
      <c r="L605" s="3"/>
      <c r="M605" s="3"/>
    </row>
    <row r="606" spans="1:13">
      <c r="A606" s="3"/>
      <c r="B606" s="3"/>
      <c r="C606" s="3"/>
      <c r="D606" s="3"/>
      <c r="E606" s="3"/>
      <c r="F606" s="3"/>
      <c r="G606" s="3"/>
      <c r="H606" s="3"/>
      <c r="I606" s="3"/>
      <c r="J606" s="3"/>
      <c r="K606" s="3"/>
      <c r="L606" s="3"/>
      <c r="M606" s="3"/>
    </row>
    <row r="607" spans="1:13">
      <c r="A607" s="3"/>
      <c r="B607" s="3"/>
      <c r="C607" s="3"/>
      <c r="D607" s="3"/>
      <c r="E607" s="3"/>
      <c r="F607" s="3"/>
      <c r="G607" s="3"/>
      <c r="H607" s="3"/>
      <c r="I607" s="3"/>
      <c r="J607" s="3"/>
      <c r="K607" s="3"/>
      <c r="L607" s="3"/>
      <c r="M607" s="3"/>
    </row>
    <row r="608" spans="1:13">
      <c r="A608" s="3"/>
      <c r="B608" s="3"/>
      <c r="C608" s="3"/>
      <c r="D608" s="3"/>
      <c r="E608" s="3"/>
      <c r="F608" s="3"/>
      <c r="G608" s="3"/>
      <c r="H608" s="3"/>
      <c r="I608" s="3"/>
      <c r="J608" s="3"/>
      <c r="K608" s="3"/>
      <c r="L608" s="3"/>
      <c r="M608" s="3"/>
    </row>
    <row r="609" spans="1:13">
      <c r="A609" s="3"/>
      <c r="B609" s="3"/>
      <c r="C609" s="3"/>
      <c r="D609" s="3"/>
      <c r="E609" s="3"/>
      <c r="F609" s="3"/>
      <c r="G609" s="3"/>
      <c r="H609" s="3"/>
      <c r="I609" s="3"/>
      <c r="J609" s="3"/>
      <c r="K609" s="3"/>
      <c r="L609" s="3"/>
      <c r="M609" s="3"/>
    </row>
    <row r="610" spans="1:13">
      <c r="A610" s="3"/>
      <c r="B610" s="3"/>
      <c r="C610" s="3"/>
      <c r="D610" s="3"/>
      <c r="E610" s="3"/>
      <c r="F610" s="3"/>
      <c r="G610" s="3"/>
      <c r="H610" s="3"/>
      <c r="I610" s="3"/>
      <c r="J610" s="3"/>
      <c r="K610" s="3"/>
      <c r="L610" s="3"/>
      <c r="M610" s="3"/>
    </row>
    <row r="611" spans="1:13">
      <c r="A611" s="3"/>
      <c r="B611" s="3"/>
      <c r="C611" s="3"/>
      <c r="D611" s="3"/>
      <c r="E611" s="3"/>
      <c r="F611" s="3"/>
      <c r="G611" s="3"/>
      <c r="H611" s="3"/>
      <c r="I611" s="3"/>
      <c r="J611" s="3"/>
      <c r="K611" s="3"/>
      <c r="L611" s="3"/>
      <c r="M611" s="3"/>
    </row>
    <row r="612" spans="1:13">
      <c r="A612" s="3"/>
      <c r="B612" s="3"/>
      <c r="C612" s="3"/>
      <c r="D612" s="3"/>
      <c r="E612" s="3"/>
      <c r="F612" s="3"/>
      <c r="G612" s="3"/>
      <c r="H612" s="3"/>
      <c r="I612" s="3"/>
      <c r="J612" s="3"/>
      <c r="K612" s="3"/>
      <c r="L612" s="3"/>
      <c r="M612" s="3"/>
    </row>
    <row r="613" spans="1:13">
      <c r="A613" s="3"/>
      <c r="B613" s="3"/>
      <c r="C613" s="3"/>
      <c r="D613" s="3"/>
      <c r="E613" s="3"/>
      <c r="F613" s="3"/>
      <c r="G613" s="3"/>
      <c r="H613" s="3"/>
      <c r="I613" s="3"/>
      <c r="J613" s="3"/>
      <c r="K613" s="3"/>
      <c r="L613" s="3"/>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7" spans="1:13">
      <c r="A617" s="3"/>
      <c r="B617" s="3"/>
      <c r="C617" s="3"/>
      <c r="D617" s="3"/>
      <c r="E617" s="3"/>
      <c r="F617" s="3"/>
      <c r="G617" s="3"/>
      <c r="H617" s="3"/>
      <c r="I617" s="3"/>
      <c r="J617" s="3"/>
      <c r="K617" s="3"/>
      <c r="L617" s="3"/>
      <c r="M617" s="3"/>
    </row>
    <row r="618" spans="1:13">
      <c r="A618" s="3"/>
      <c r="B618" s="3"/>
      <c r="C618" s="3"/>
      <c r="D618" s="3"/>
      <c r="E618" s="3"/>
      <c r="F618" s="3"/>
      <c r="G618" s="3"/>
      <c r="H618" s="3"/>
      <c r="I618" s="3"/>
      <c r="J618" s="3"/>
      <c r="K618" s="3"/>
      <c r="L618" s="3"/>
      <c r="M618" s="3"/>
    </row>
    <row r="619" spans="1:13">
      <c r="A619" s="3"/>
      <c r="B619" s="3"/>
      <c r="C619" s="3"/>
      <c r="D619" s="3"/>
      <c r="E619" s="3"/>
      <c r="F619" s="3"/>
      <c r="G619" s="3"/>
      <c r="H619" s="3"/>
      <c r="I619" s="3"/>
      <c r="J619" s="3"/>
      <c r="K619" s="3"/>
      <c r="L619" s="3"/>
      <c r="M619" s="3"/>
    </row>
    <row r="620" spans="1:13">
      <c r="A620" s="3"/>
      <c r="B620" s="3"/>
      <c r="C620" s="3"/>
      <c r="D620" s="3"/>
      <c r="E620" s="3"/>
      <c r="F620" s="3"/>
      <c r="G620" s="3"/>
      <c r="H620" s="3"/>
      <c r="I620" s="3"/>
      <c r="J620" s="3"/>
      <c r="K620" s="3"/>
      <c r="L620" s="3"/>
      <c r="M620" s="3"/>
    </row>
    <row r="621" spans="1:13">
      <c r="A621" s="3"/>
      <c r="B621" s="3"/>
      <c r="C621" s="3"/>
      <c r="D621" s="3"/>
      <c r="E621" s="3"/>
      <c r="F621" s="3"/>
      <c r="G621" s="3"/>
      <c r="H621" s="3"/>
      <c r="I621" s="3"/>
      <c r="J621" s="3"/>
      <c r="K621" s="3"/>
      <c r="L621" s="3"/>
      <c r="M621" s="3"/>
    </row>
    <row r="622" spans="1:13">
      <c r="A622" s="3"/>
      <c r="B622" s="3"/>
      <c r="C622" s="3"/>
      <c r="D622" s="3"/>
      <c r="E622" s="3"/>
      <c r="F622" s="3"/>
      <c r="G622" s="3"/>
      <c r="H622" s="3"/>
      <c r="I622" s="3"/>
      <c r="J622" s="3"/>
      <c r="K622" s="3"/>
      <c r="L622" s="3"/>
      <c r="M622" s="3"/>
    </row>
  </sheetData>
  <mergeCells count="4">
    <mergeCell ref="A1:M1"/>
    <mergeCell ref="A60:C60"/>
    <mergeCell ref="A63:B63"/>
    <mergeCell ref="B64:K64"/>
  </mergeCells>
  <pageMargins left="0.5" right="0" top="0.74803149606299202" bottom="0.74803149606299202" header="0.31496062992126" footer="0.31496062992126"/>
  <pageSetup paperSize="9" orientation="landscape" r:id="rId1"/>
  <headerFooter alignWithMargins="0">
    <oddFooter>&amp;C&amp;R&amp;P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83</vt:i4>
      </vt:variant>
    </vt:vector>
  </HeadingPairs>
  <TitlesOfParts>
    <vt:vector size="125" baseType="lpstr">
      <vt:lpstr>N1-46 (ჯამი)</vt:lpstr>
      <vt:lpstr>N1</vt:lpstr>
      <vt:lpstr>N2</vt:lpstr>
      <vt:lpstr>N3</vt:lpstr>
      <vt:lpstr>N4</vt:lpstr>
      <vt:lpstr>N5</vt:lpstr>
      <vt:lpstr>N6</vt:lpstr>
      <vt:lpstr>N7</vt:lpstr>
      <vt:lpstr>N8</vt:lpstr>
      <vt:lpstr>N9</vt:lpstr>
      <vt:lpstr>N10</vt:lpstr>
      <vt:lpstr>N11</vt:lpstr>
      <vt:lpstr>N12</vt:lpstr>
      <vt:lpstr>N13</vt:lpstr>
      <vt:lpstr>N14</vt:lpstr>
      <vt:lpstr>N15</vt:lpstr>
      <vt:lpstr>N16</vt:lpstr>
      <vt:lpstr>N17</vt:lpstr>
      <vt:lpstr>N18</vt:lpstr>
      <vt:lpstr>N19</vt:lpstr>
      <vt:lpstr>N20</vt:lpstr>
      <vt:lpstr>N21</vt:lpstr>
      <vt:lpstr>N22</vt:lpstr>
      <vt:lpstr>N24</vt:lpstr>
      <vt:lpstr>N25</vt:lpstr>
      <vt:lpstr>N26</vt:lpstr>
      <vt:lpstr>N27</vt:lpstr>
      <vt:lpstr>N30</vt:lpstr>
      <vt:lpstr>N31</vt:lpstr>
      <vt:lpstr>N33</vt:lpstr>
      <vt:lpstr>N34</vt:lpstr>
      <vt:lpstr>N36</vt:lpstr>
      <vt:lpstr>N37</vt:lpstr>
      <vt:lpstr>N38</vt:lpstr>
      <vt:lpstr>N39</vt:lpstr>
      <vt:lpstr>N40</vt:lpstr>
      <vt:lpstr>N41</vt:lpstr>
      <vt:lpstr>N42</vt:lpstr>
      <vt:lpstr>N43</vt:lpstr>
      <vt:lpstr>N44</vt:lpstr>
      <vt:lpstr>N45</vt:lpstr>
      <vt:lpstr>N46</vt:lpstr>
      <vt:lpstr>'N1'!Print_Area</vt:lpstr>
      <vt:lpstr>'N10'!Print_Area</vt:lpstr>
      <vt:lpstr>'N11'!Print_Area</vt:lpstr>
      <vt:lpstr>'N12'!Print_Area</vt:lpstr>
      <vt:lpstr>'N13'!Print_Area</vt:lpstr>
      <vt:lpstr>'N14'!Print_Area</vt:lpstr>
      <vt:lpstr>'N1-46 (ჯამი)'!Print_Area</vt:lpstr>
      <vt:lpstr>'N15'!Print_Area</vt:lpstr>
      <vt:lpstr>'N16'!Print_Area</vt:lpstr>
      <vt:lpstr>'N17'!Print_Area</vt:lpstr>
      <vt:lpstr>'N18'!Print_Area</vt:lpstr>
      <vt:lpstr>'N19'!Print_Area</vt:lpstr>
      <vt:lpstr>'N2'!Print_Area</vt:lpstr>
      <vt:lpstr>'N20'!Print_Area</vt:lpstr>
      <vt:lpstr>'N21'!Print_Area</vt:lpstr>
      <vt:lpstr>'N22'!Print_Area</vt:lpstr>
      <vt:lpstr>'N24'!Print_Area</vt:lpstr>
      <vt:lpstr>'N25'!Print_Area</vt:lpstr>
      <vt:lpstr>'N26'!Print_Area</vt:lpstr>
      <vt:lpstr>'N27'!Print_Area</vt:lpstr>
      <vt:lpstr>'N3'!Print_Area</vt:lpstr>
      <vt:lpstr>'N30'!Print_Area</vt:lpstr>
      <vt:lpstr>'N31'!Print_Area</vt:lpstr>
      <vt:lpstr>'N33'!Print_Area</vt:lpstr>
      <vt:lpstr>'N34'!Print_Area</vt:lpstr>
      <vt:lpstr>'N36'!Print_Area</vt:lpstr>
      <vt:lpstr>'N37'!Print_Area</vt:lpstr>
      <vt:lpstr>'N38'!Print_Area</vt:lpstr>
      <vt:lpstr>'N39'!Print_Area</vt:lpstr>
      <vt:lpstr>'N4'!Print_Area</vt:lpstr>
      <vt:lpstr>'N40'!Print_Area</vt:lpstr>
      <vt:lpstr>'N41'!Print_Area</vt:lpstr>
      <vt:lpstr>'N42'!Print_Area</vt:lpstr>
      <vt:lpstr>'N43'!Print_Area</vt:lpstr>
      <vt:lpstr>'N44'!Print_Area</vt:lpstr>
      <vt:lpstr>'N45'!Print_Area</vt:lpstr>
      <vt:lpstr>'N46'!Print_Area</vt:lpstr>
      <vt:lpstr>'N5'!Print_Area</vt:lpstr>
      <vt:lpstr>'N6'!Print_Area</vt:lpstr>
      <vt:lpstr>'N7'!Print_Area</vt:lpstr>
      <vt:lpstr>'N8'!Print_Area</vt:lpstr>
      <vt:lpstr>'N9'!Print_Area</vt:lpstr>
      <vt:lpstr>'N1'!Print_Titles</vt:lpstr>
      <vt:lpstr>'N10'!Print_Titles</vt:lpstr>
      <vt:lpstr>'N11'!Print_Titles</vt:lpstr>
      <vt:lpstr>'N12'!Print_Titles</vt:lpstr>
      <vt:lpstr>'N13'!Print_Titles</vt:lpstr>
      <vt:lpstr>'N14'!Print_Titles</vt:lpstr>
      <vt:lpstr>'N15'!Print_Titles</vt:lpstr>
      <vt:lpstr>'N16'!Print_Titles</vt:lpstr>
      <vt:lpstr>'N17'!Print_Titles</vt:lpstr>
      <vt:lpstr>'N18'!Print_Titles</vt:lpstr>
      <vt:lpstr>'N19'!Print_Titles</vt:lpstr>
      <vt:lpstr>'N2'!Print_Titles</vt:lpstr>
      <vt:lpstr>'N20'!Print_Titles</vt:lpstr>
      <vt:lpstr>'N21'!Print_Titles</vt:lpstr>
      <vt:lpstr>'N22'!Print_Titles</vt:lpstr>
      <vt:lpstr>'N24'!Print_Titles</vt:lpstr>
      <vt:lpstr>'N25'!Print_Titles</vt:lpstr>
      <vt:lpstr>'N26'!Print_Titles</vt:lpstr>
      <vt:lpstr>'N27'!Print_Titles</vt:lpstr>
      <vt:lpstr>'N3'!Print_Titles</vt:lpstr>
      <vt:lpstr>'N30'!Print_Titles</vt:lpstr>
      <vt:lpstr>'N31'!Print_Titles</vt:lpstr>
      <vt:lpstr>'N33'!Print_Titles</vt:lpstr>
      <vt:lpstr>'N34'!Print_Titles</vt:lpstr>
      <vt:lpstr>'N36'!Print_Titles</vt:lpstr>
      <vt:lpstr>'N37'!Print_Titles</vt:lpstr>
      <vt:lpstr>'N38'!Print_Titles</vt:lpstr>
      <vt:lpstr>'N39'!Print_Titles</vt:lpstr>
      <vt:lpstr>'N4'!Print_Titles</vt:lpstr>
      <vt:lpstr>'N40'!Print_Titles</vt:lpstr>
      <vt:lpstr>'N41'!Print_Titles</vt:lpstr>
      <vt:lpstr>'N42'!Print_Titles</vt:lpstr>
      <vt:lpstr>'N43'!Print_Titles</vt:lpstr>
      <vt:lpstr>'N44'!Print_Titles</vt:lpstr>
      <vt:lpstr>'N45'!Print_Titles</vt:lpstr>
      <vt:lpstr>'N46'!Print_Titles</vt:lpstr>
      <vt:lpstr>'N5'!Print_Titles</vt:lpstr>
      <vt:lpstr>'N6'!Print_Titles</vt:lpstr>
      <vt:lpstr>'N7'!Print_Titles</vt:lpstr>
      <vt:lpstr>'N8'!Print_Titles</vt:lpstr>
      <vt:lpstr>'N9'!Print_Titles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GNTA</cp:lastModifiedBy>
  <cp:lastPrinted>2018-02-20T12:39:18Z</cp:lastPrinted>
  <dcterms:created xsi:type="dcterms:W3CDTF">2017-11-30T11:40:40Z</dcterms:created>
  <dcterms:modified xsi:type="dcterms:W3CDTF">2018-04-25T12:29:49Z</dcterms:modified>
</cp:coreProperties>
</file>