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620" i="1" l="1"/>
  <c r="E619" i="1"/>
  <c r="E618" i="1"/>
  <c r="E617" i="1"/>
  <c r="E615" i="1"/>
  <c r="E614" i="1"/>
  <c r="E613" i="1"/>
  <c r="E611" i="1"/>
  <c r="E610" i="1"/>
  <c r="E609" i="1"/>
  <c r="E608" i="1"/>
  <c r="E606" i="1"/>
  <c r="E605" i="1"/>
  <c r="E604" i="1"/>
  <c r="E603" i="1"/>
  <c r="E601" i="1"/>
  <c r="E598" i="1"/>
  <c r="E597" i="1"/>
  <c r="E595" i="1"/>
  <c r="E594" i="1"/>
  <c r="E592" i="1"/>
  <c r="E591" i="1"/>
  <c r="E590" i="1"/>
  <c r="E589" i="1"/>
  <c r="E587" i="1"/>
  <c r="E586" i="1"/>
  <c r="E584" i="1"/>
  <c r="E581" i="1"/>
  <c r="E580" i="1"/>
  <c r="E578" i="1"/>
  <c r="E577" i="1"/>
  <c r="E576" i="1"/>
  <c r="E575" i="1"/>
  <c r="E573" i="1"/>
  <c r="E572" i="1"/>
  <c r="E571" i="1"/>
  <c r="E570" i="1"/>
  <c r="E568" i="1"/>
  <c r="E567" i="1"/>
  <c r="E566" i="1"/>
  <c r="E565" i="1"/>
  <c r="E552" i="1"/>
  <c r="E551" i="1"/>
  <c r="A551" i="1"/>
  <c r="A552" i="1" s="1"/>
  <c r="E549" i="1"/>
  <c r="E548" i="1"/>
  <c r="A548" i="1"/>
  <c r="A549" i="1" s="1"/>
  <c r="E546" i="1"/>
  <c r="E545" i="1"/>
  <c r="A545" i="1"/>
  <c r="A546" i="1" s="1"/>
  <c r="E543" i="1"/>
  <c r="E542" i="1"/>
  <c r="A542" i="1"/>
  <c r="A543" i="1" s="1"/>
  <c r="E540" i="1"/>
  <c r="E539" i="1"/>
  <c r="E538" i="1"/>
  <c r="A538" i="1"/>
  <c r="A539" i="1" s="1"/>
  <c r="A540" i="1" s="1"/>
  <c r="E536" i="1"/>
  <c r="E535" i="1"/>
  <c r="A535" i="1"/>
  <c r="A536" i="1" s="1"/>
  <c r="E518" i="1"/>
  <c r="E517" i="1"/>
  <c r="E515" i="1"/>
  <c r="E514" i="1"/>
  <c r="A514" i="1"/>
  <c r="A515" i="1" s="1"/>
  <c r="A516" i="1" s="1"/>
  <c r="A517" i="1" s="1"/>
  <c r="A518" i="1" s="1"/>
  <c r="E512" i="1"/>
  <c r="E511" i="1"/>
  <c r="E510" i="1"/>
  <c r="A510" i="1"/>
  <c r="A511" i="1" s="1"/>
  <c r="A512" i="1" s="1"/>
  <c r="E508" i="1"/>
  <c r="E507" i="1"/>
  <c r="E506" i="1"/>
  <c r="E505" i="1"/>
  <c r="A505" i="1"/>
  <c r="A506" i="1" s="1"/>
  <c r="A507" i="1" s="1"/>
  <c r="A508" i="1" s="1"/>
  <c r="E503" i="1"/>
  <c r="E501" i="1"/>
  <c r="E500" i="1"/>
  <c r="E499" i="1"/>
  <c r="E498" i="1"/>
  <c r="A498" i="1"/>
  <c r="A499" i="1" s="1"/>
  <c r="A500" i="1" s="1"/>
  <c r="A501" i="1" s="1"/>
  <c r="A502" i="1" s="1"/>
  <c r="A503" i="1" s="1"/>
  <c r="E496" i="1"/>
  <c r="E495" i="1"/>
  <c r="E494" i="1"/>
  <c r="E493" i="1"/>
  <c r="E492" i="1"/>
  <c r="E490" i="1"/>
  <c r="E489" i="1"/>
  <c r="A489" i="1"/>
  <c r="A490" i="1" s="1"/>
  <c r="A491" i="1" s="1"/>
  <c r="A492" i="1" s="1"/>
  <c r="A493" i="1" s="1"/>
  <c r="A494" i="1" s="1"/>
  <c r="A495" i="1" s="1"/>
  <c r="A496" i="1" s="1"/>
  <c r="E487" i="1"/>
  <c r="E486" i="1"/>
  <c r="A487" i="1"/>
  <c r="E484" i="1"/>
  <c r="E483" i="1"/>
  <c r="E482" i="1"/>
  <c r="A483" i="1"/>
  <c r="A484" i="1" s="1"/>
  <c r="E480" i="1"/>
  <c r="E479" i="1"/>
  <c r="E478" i="1"/>
  <c r="E477" i="1"/>
  <c r="A477" i="1"/>
  <c r="A478" i="1" s="1"/>
  <c r="A479" i="1" s="1"/>
  <c r="A480" i="1" s="1"/>
  <c r="E475" i="1"/>
  <c r="E474" i="1"/>
  <c r="E473" i="1"/>
  <c r="E472" i="1"/>
  <c r="A472" i="1"/>
  <c r="A473" i="1" s="1"/>
  <c r="A474" i="1" s="1"/>
  <c r="A475" i="1" s="1"/>
  <c r="E469" i="1"/>
  <c r="E468" i="1"/>
  <c r="E467" i="1"/>
  <c r="E466" i="1"/>
  <c r="E464" i="1"/>
  <c r="E463" i="1"/>
  <c r="E462" i="1"/>
  <c r="A462" i="1"/>
  <c r="A463" i="1" s="1"/>
  <c r="A464" i="1" s="1"/>
  <c r="A465" i="1" s="1"/>
  <c r="A466" i="1" s="1"/>
  <c r="A467" i="1" s="1"/>
  <c r="A468" i="1" s="1"/>
  <c r="A469" i="1" s="1"/>
  <c r="A470" i="1" s="1"/>
  <c r="E460" i="1"/>
  <c r="E459" i="1"/>
  <c r="E458" i="1"/>
  <c r="E457" i="1"/>
  <c r="E456" i="1"/>
  <c r="A456" i="1"/>
  <c r="A457" i="1" s="1"/>
  <c r="A458" i="1" s="1"/>
  <c r="A459" i="1" s="1"/>
  <c r="A460" i="1" s="1"/>
  <c r="E454" i="1"/>
  <c r="E453" i="1"/>
  <c r="E452" i="1"/>
  <c r="E451" i="1"/>
  <c r="A451" i="1"/>
  <c r="A452" i="1" s="1"/>
  <c r="A453" i="1" s="1"/>
  <c r="A454" i="1" s="1"/>
  <c r="E449" i="1"/>
  <c r="A449" i="1"/>
  <c r="E431" i="1"/>
  <c r="E429" i="1"/>
  <c r="E428" i="1"/>
  <c r="E427" i="1"/>
  <c r="E426" i="1"/>
  <c r="E425" i="1"/>
  <c r="E423" i="1"/>
  <c r="E420" i="1"/>
  <c r="E417" i="1"/>
  <c r="E416" i="1"/>
  <c r="E414" i="1"/>
  <c r="E412" i="1"/>
  <c r="E411" i="1"/>
  <c r="E407" i="1"/>
  <c r="E406" i="1"/>
  <c r="E404" i="1"/>
  <c r="E403" i="1"/>
  <c r="E401" i="1"/>
  <c r="E400" i="1"/>
  <c r="E399" i="1"/>
  <c r="E397" i="1"/>
  <c r="E395" i="1"/>
  <c r="E394" i="1"/>
  <c r="E393" i="1"/>
  <c r="E391" i="1"/>
  <c r="E390" i="1"/>
  <c r="E389" i="1"/>
  <c r="E387" i="1"/>
  <c r="E386" i="1"/>
  <c r="E385" i="1"/>
  <c r="E383" i="1"/>
  <c r="E382" i="1"/>
  <c r="E381" i="1"/>
  <c r="E380" i="1"/>
  <c r="E378" i="1"/>
  <c r="E377" i="1"/>
  <c r="E376" i="1"/>
  <c r="E375" i="1"/>
  <c r="E373" i="1"/>
  <c r="E372" i="1"/>
  <c r="E371" i="1"/>
  <c r="E369" i="1"/>
  <c r="E368" i="1"/>
  <c r="E367" i="1"/>
  <c r="E365" i="1"/>
  <c r="E364" i="1"/>
  <c r="E363" i="1"/>
  <c r="E362" i="1"/>
  <c r="E361" i="1"/>
  <c r="E345" i="1"/>
  <c r="E342" i="1"/>
  <c r="E341" i="1"/>
  <c r="E339" i="1"/>
  <c r="E338" i="1"/>
  <c r="E333" i="1"/>
  <c r="E334" i="1" s="1"/>
  <c r="E332" i="1"/>
  <c r="E331" i="1"/>
  <c r="E329" i="1"/>
  <c r="E328" i="1"/>
  <c r="E323" i="1"/>
  <c r="E324" i="1" s="1"/>
  <c r="E307" i="1"/>
  <c r="E306" i="1"/>
  <c r="E305" i="1"/>
  <c r="E304" i="1"/>
  <c r="A304" i="1"/>
  <c r="A305" i="1" s="1"/>
  <c r="A306" i="1" s="1"/>
  <c r="A307" i="1" s="1"/>
  <c r="E302" i="1"/>
  <c r="E301" i="1"/>
  <c r="E300" i="1"/>
  <c r="E299" i="1"/>
  <c r="A299" i="1"/>
  <c r="A300" i="1" s="1"/>
  <c r="A301" i="1" s="1"/>
  <c r="A302" i="1" s="1"/>
  <c r="E297" i="1"/>
  <c r="E296" i="1"/>
  <c r="E295" i="1"/>
  <c r="E294" i="1"/>
  <c r="A294" i="1"/>
  <c r="A295" i="1" s="1"/>
  <c r="A296" i="1" s="1"/>
  <c r="A297" i="1" s="1"/>
  <c r="E292" i="1"/>
  <c r="E291" i="1"/>
  <c r="E290" i="1"/>
  <c r="E289" i="1"/>
  <c r="A289" i="1"/>
  <c r="A290" i="1" s="1"/>
  <c r="A291" i="1" s="1"/>
  <c r="A292" i="1" s="1"/>
  <c r="E287" i="1"/>
  <c r="E286" i="1"/>
  <c r="E285" i="1"/>
  <c r="E284" i="1"/>
  <c r="E282" i="1"/>
  <c r="E281" i="1"/>
  <c r="E280" i="1"/>
  <c r="E279" i="1"/>
  <c r="E277" i="1"/>
  <c r="E276" i="1"/>
  <c r="E275" i="1"/>
  <c r="E274" i="1"/>
  <c r="A274" i="1"/>
  <c r="A275" i="1" s="1"/>
  <c r="A276" i="1" s="1"/>
  <c r="E272" i="1"/>
  <c r="E271" i="1"/>
  <c r="E270" i="1"/>
  <c r="E269" i="1"/>
  <c r="E267" i="1"/>
  <c r="E266" i="1"/>
  <c r="E265" i="1"/>
  <c r="E264" i="1"/>
  <c r="E262" i="1"/>
  <c r="E261" i="1"/>
  <c r="E260" i="1"/>
  <c r="E259" i="1"/>
  <c r="E257" i="1"/>
  <c r="E256" i="1"/>
  <c r="E255" i="1"/>
  <c r="E254" i="1"/>
  <c r="E252" i="1"/>
  <c r="E251" i="1"/>
  <c r="E250" i="1"/>
  <c r="E249" i="1"/>
  <c r="A248" i="1"/>
  <c r="A249" i="1" s="1"/>
  <c r="A250" i="1" s="1"/>
  <c r="E247" i="1"/>
  <c r="E246" i="1"/>
  <c r="E245" i="1"/>
  <c r="E244" i="1"/>
  <c r="A244" i="1"/>
  <c r="A245" i="1" s="1"/>
  <c r="A246" i="1" s="1"/>
  <c r="D228" i="1"/>
  <c r="E228" i="1" s="1"/>
  <c r="D227" i="1"/>
  <c r="E227" i="1" s="1"/>
  <c r="D226" i="1"/>
  <c r="E226" i="1" s="1"/>
  <c r="D225" i="1"/>
  <c r="E225" i="1" s="1"/>
  <c r="D224" i="1"/>
  <c r="E224" i="1" s="1"/>
  <c r="E222" i="1"/>
  <c r="E219" i="1"/>
  <c r="E218" i="1"/>
  <c r="E217" i="1"/>
  <c r="E216" i="1"/>
  <c r="E214" i="1"/>
  <c r="E212" i="1"/>
  <c r="E211" i="1"/>
  <c r="E210" i="1"/>
  <c r="E208" i="1"/>
  <c r="E207" i="1"/>
  <c r="E206" i="1"/>
  <c r="E205" i="1"/>
  <c r="E204" i="1"/>
  <c r="E202" i="1"/>
  <c r="E201" i="1"/>
  <c r="E200" i="1"/>
  <c r="E198" i="1"/>
  <c r="E197" i="1"/>
  <c r="E196" i="1"/>
  <c r="E195" i="1"/>
  <c r="E194" i="1"/>
  <c r="E193" i="1"/>
  <c r="E191" i="1"/>
  <c r="E190" i="1"/>
  <c r="E188" i="1"/>
  <c r="E187" i="1"/>
  <c r="E168" i="1"/>
  <c r="E170" i="1" s="1"/>
  <c r="E167" i="1"/>
  <c r="E166" i="1"/>
  <c r="E165" i="1"/>
  <c r="E164" i="1"/>
  <c r="E163" i="1"/>
  <c r="D161" i="1"/>
  <c r="E161" i="1" s="1"/>
  <c r="E160" i="1"/>
  <c r="D159" i="1"/>
  <c r="E159" i="1" s="1"/>
  <c r="D158" i="1"/>
  <c r="E158" i="1" s="1"/>
  <c r="E156" i="1"/>
  <c r="E155" i="1"/>
  <c r="E154" i="1"/>
  <c r="E150" i="1"/>
  <c r="E149" i="1"/>
  <c r="E147" i="1"/>
  <c r="E146" i="1"/>
  <c r="E145" i="1"/>
  <c r="E144" i="1"/>
  <c r="E142" i="1"/>
  <c r="E141" i="1"/>
  <c r="E140" i="1"/>
  <c r="E139" i="1"/>
  <c r="E131" i="1"/>
  <c r="E135" i="1" s="1"/>
  <c r="E130" i="1"/>
  <c r="E129" i="1"/>
  <c r="E128" i="1"/>
  <c r="E127" i="1"/>
  <c r="E125" i="1"/>
  <c r="E124" i="1"/>
  <c r="E123" i="1"/>
  <c r="E122" i="1"/>
  <c r="E119" i="1"/>
  <c r="E117" i="1"/>
  <c r="E116" i="1"/>
  <c r="E115" i="1"/>
  <c r="D113" i="1"/>
  <c r="E113" i="1" s="1"/>
  <c r="D112" i="1"/>
  <c r="E112" i="1" s="1"/>
  <c r="E111" i="1"/>
  <c r="D110" i="1"/>
  <c r="E110" i="1" s="1"/>
  <c r="E109" i="1"/>
  <c r="D107" i="1"/>
  <c r="E107" i="1" s="1"/>
  <c r="E106" i="1"/>
  <c r="E105" i="1"/>
  <c r="E104" i="1"/>
  <c r="D102" i="1"/>
  <c r="E102" i="1" s="1"/>
  <c r="D101" i="1"/>
  <c r="E101" i="1" s="1"/>
  <c r="E100" i="1"/>
  <c r="E99" i="1"/>
  <c r="E96" i="1"/>
  <c r="E95" i="1"/>
  <c r="D94" i="1"/>
  <c r="E94" i="1" s="1"/>
  <c r="D93" i="1"/>
  <c r="E93" i="1" s="1"/>
  <c r="D92" i="1"/>
  <c r="E92" i="1" s="1"/>
  <c r="D90" i="1"/>
  <c r="E90" i="1" s="1"/>
  <c r="D89" i="1"/>
  <c r="E89" i="1" s="1"/>
  <c r="D88" i="1"/>
  <c r="E88" i="1" s="1"/>
  <c r="E87" i="1"/>
  <c r="E85" i="1"/>
  <c r="E83" i="1"/>
  <c r="E81" i="1"/>
  <c r="E80" i="1"/>
  <c r="E78" i="1"/>
  <c r="E75" i="1"/>
  <c r="D74" i="1"/>
  <c r="E74" i="1" s="1"/>
  <c r="E73" i="1"/>
  <c r="E71" i="1"/>
  <c r="E70" i="1"/>
  <c r="E69" i="1"/>
  <c r="E68" i="1"/>
  <c r="E65" i="1"/>
  <c r="E64" i="1"/>
  <c r="E63" i="1"/>
  <c r="E61" i="1"/>
  <c r="E60" i="1"/>
  <c r="E59" i="1"/>
  <c r="E57" i="1"/>
  <c r="E56" i="1"/>
  <c r="E55" i="1"/>
  <c r="E53" i="1"/>
  <c r="E52" i="1"/>
  <c r="E50" i="1"/>
  <c r="E49" i="1"/>
  <c r="E48" i="1"/>
  <c r="E46" i="1"/>
  <c r="E45" i="1"/>
  <c r="E44" i="1"/>
  <c r="E43" i="1"/>
  <c r="E42" i="1"/>
  <c r="E40" i="1"/>
  <c r="E39" i="1"/>
  <c r="E38" i="1"/>
  <c r="E37" i="1"/>
  <c r="E36" i="1"/>
  <c r="E34" i="1"/>
  <c r="E33" i="1"/>
  <c r="E32" i="1"/>
  <c r="E31" i="1"/>
  <c r="E30" i="1"/>
  <c r="E27" i="1"/>
  <c r="A27" i="1"/>
  <c r="E26" i="1"/>
  <c r="E24" i="1"/>
  <c r="E23" i="1"/>
  <c r="E21" i="1"/>
  <c r="E20" i="1"/>
  <c r="E18" i="1"/>
  <c r="E17" i="1"/>
  <c r="E15" i="1"/>
  <c r="E14" i="1"/>
  <c r="E12" i="1"/>
  <c r="E11" i="1"/>
  <c r="E9" i="1"/>
  <c r="E8" i="1"/>
  <c r="E585" i="1" l="1"/>
  <c r="A253" i="1"/>
  <c r="A251" i="1"/>
  <c r="E132" i="1"/>
  <c r="E134" i="1"/>
  <c r="E176" i="1"/>
  <c r="E169" i="1"/>
  <c r="E174" i="1"/>
  <c r="E179" i="1"/>
  <c r="E184" i="1" s="1"/>
  <c r="E136" i="1"/>
  <c r="E177" i="1"/>
  <c r="E175" i="1"/>
  <c r="E178" i="1"/>
  <c r="E133" i="1"/>
  <c r="A258" i="1" l="1"/>
  <c r="A260" i="1" s="1"/>
  <c r="A261" i="1" s="1"/>
  <c r="A255" i="1"/>
  <c r="A256" i="1" s="1"/>
  <c r="A257" i="1" s="1"/>
  <c r="E183" i="1"/>
  <c r="E185" i="1"/>
  <c r="E182" i="1"/>
  <c r="E180" i="1"/>
  <c r="E181" i="1"/>
</calcChain>
</file>

<file path=xl/sharedStrings.xml><?xml version="1.0" encoding="utf-8"?>
<sst xmlns="http://schemas.openxmlformats.org/spreadsheetml/2006/main" count="1453" uniqueCount="368">
  <si>
    <t>ლოკალურ-რესურსული  ხარჯთაღრიცხვა №1/1</t>
  </si>
  <si>
    <t>გარდაბნის მუნიციპალიტეტის სოფ. ლემშვენიერას N2 საბავშვო ბაღის სარეაბილიტაციო სამუშაოები</t>
  </si>
  <si>
    <t>№</t>
  </si>
  <si>
    <t>სამუშაოს დასახელება</t>
  </si>
  <si>
    <t>განზომილების ერთეული</t>
  </si>
  <si>
    <t>რაოდენობა</t>
  </si>
  <si>
    <t>სახარჯთ-აღრიცხვო ღირებულება</t>
  </si>
  <si>
    <t>განზომილების ერთეულზე</t>
  </si>
  <si>
    <t>საპროექტო მონაცემებზე</t>
  </si>
  <si>
    <t>სულ</t>
  </si>
  <si>
    <t>დაშლა კონსტრუქციების</t>
  </si>
  <si>
    <t>არსებული ბლოკის კედლების დაშლა</t>
  </si>
  <si>
    <t>მ3</t>
  </si>
  <si>
    <t xml:space="preserve"> </t>
  </si>
  <si>
    <t>შრომითი დანახარჯები</t>
  </si>
  <si>
    <t>კაც/სთ</t>
  </si>
  <si>
    <t>მანქანები</t>
  </si>
  <si>
    <t>ლარი</t>
  </si>
  <si>
    <t>არსებული კარისა და ფანჯრის ბლოკების დემონტაჟი</t>
  </si>
  <si>
    <t>მ2</t>
  </si>
  <si>
    <t>არსებული აივნისა და კიბის უჯრედის დაშლა</t>
  </si>
  <si>
    <t>არსებული ლამინატის იატაკების დაშლა</t>
  </si>
  <si>
    <t>არსებული ხის იატაკების დაშლა</t>
  </si>
  <si>
    <t>არსებული გრანიტის იატაკების დაშლა</t>
  </si>
  <si>
    <t>სამშენებლო ნარჩენებისა და ნაგავის შენობიდან გამოტანა, ა/თვითმცლელებზე დატვირთვა</t>
  </si>
  <si>
    <t xml:space="preserve">შრომითი დანახარჯები </t>
  </si>
  <si>
    <t>სამშენებლო ნანგრევების გატანა,  ავტომანქანით 5 კმ  მანძილზე</t>
  </si>
  <si>
    <t>1 ტ</t>
  </si>
  <si>
    <t>კედელი</t>
  </si>
  <si>
    <t>კედლების ამოშენება მცირე საკედლე ბლოკებით სისქით 40 სმ</t>
  </si>
  <si>
    <t>ლ</t>
  </si>
  <si>
    <t>ქვიშა-ცემენტის ხსნარი მ-75</t>
  </si>
  <si>
    <t>საკედლე ბლოკები (39*19*19) სმ</t>
  </si>
  <si>
    <t>ც</t>
  </si>
  <si>
    <t>სხვა მასალა</t>
  </si>
  <si>
    <t>კედლების ამოშენება მცირე საკედლე ბლოკებით სისქით 20 სმ</t>
  </si>
  <si>
    <t>ტიხრების მოწყობა მცირე საკედლე ბლოკებით სისქით 10 სმ</t>
  </si>
  <si>
    <t>საკედლე ბლოკები (39*19*10) სმ</t>
  </si>
  <si>
    <t>მდფ-ის კარის ბლოკების მონტაჟი</t>
  </si>
  <si>
    <t>მდფ-ის კარები მოწყობილობით</t>
  </si>
  <si>
    <t>მეტალოპლასმასის-ის კარის ბლოკების მონტაჟი</t>
  </si>
  <si>
    <t>მეტალოპლასმასისის კარები მოწყობილობით</t>
  </si>
  <si>
    <t>რკინის-ის კარის   მონტაჟი   (2,2*1,2) მ2</t>
  </si>
  <si>
    <t xml:space="preserve">რკინის-ის კარი </t>
  </si>
  <si>
    <t xml:space="preserve"> მეტალოპლასმასის ფანჯრის ბლოკების მონტაჟი</t>
  </si>
  <si>
    <t>მეტალოპლასმასის ფანჯრები თეთრი სისქით 5,2 სმ</t>
  </si>
  <si>
    <t xml:space="preserve"> მეტალოპლასმასის სარკმლების მონტაჟი</t>
  </si>
  <si>
    <t>მეტალოპლასმასის სარკმლები თეთრი</t>
  </si>
  <si>
    <t>იატაკი</t>
  </si>
  <si>
    <t>ცემენტის მჭიმის მოწყობა იატაკებზე 3 სმ</t>
  </si>
  <si>
    <t>სხვა მანქანა</t>
  </si>
  <si>
    <t>ცემენტის ხსნარი მ-100</t>
  </si>
  <si>
    <t>იატაკების მოწყობა ხაოიანი მეტლახით</t>
  </si>
  <si>
    <t>სხვადასხვა მანქანები</t>
  </si>
  <si>
    <t>ლარიı</t>
  </si>
  <si>
    <t xml:space="preserve">კერამიკული ფილები                                                                                                                                                                                            </t>
  </si>
  <si>
    <t>კვმ</t>
  </si>
  <si>
    <t>კერამიკული პლინტუსები</t>
  </si>
  <si>
    <t>მ</t>
  </si>
  <si>
    <t xml:space="preserve">    წებო-ცემენტი ჰიდროსაიზოლაციო</t>
  </si>
  <si>
    <t>კგ</t>
  </si>
  <si>
    <t>სხვა მასალები</t>
  </si>
  <si>
    <t>კერამოგრანიტის ფილების მოწყობა  ხაოიანი ზედაპირით იატაკზე პლინტუსით</t>
  </si>
  <si>
    <t>წებო ცემენტი</t>
  </si>
  <si>
    <t>კერამოგრანიტის ფილები</t>
  </si>
  <si>
    <t>კერამოგრანიტის პლინტუსები</t>
  </si>
  <si>
    <t>გრძ.მ</t>
  </si>
  <si>
    <t>მაღალხარისხოვანი ლამინირებული  პარკეტის იატაკის მოწყობა, აქსესუარებით ქვესაგებითა და პლინტუსებით (ლამინატი კლასით არანაკლებ 31)</t>
  </si>
  <si>
    <t>მაღალხარისხოვანი ლამინირებული პარკეტი აქსესუარებით; ქვესაგებითა და პლინტუსებით</t>
  </si>
  <si>
    <t>ხის ლამფის დაგება პალუბნი სისქით 28 მმ დამუშავებული ზედაპირით (გერმანული) ერთი პირი მოლაქვით</t>
  </si>
  <si>
    <t>ხის ლამფა სისქით 28 მმ დამუშავებული ზედაპირით (გერმანული)</t>
  </si>
  <si>
    <t>ლაქი პატკეტის</t>
  </si>
  <si>
    <t>კედლების მოპირკეთება</t>
  </si>
  <si>
    <t>ახალი კედლებისა და არსებულის 10% შელესვა ქვიშა ცემენტის ხსნარით</t>
  </si>
  <si>
    <t>ქვიშა ცემენტის  ხსნარი 1/3</t>
  </si>
  <si>
    <t>კარისა და ფანჯრის ფერდოების შელესვა ქვიშა ცემენტის ხსნარით</t>
  </si>
  <si>
    <t>შიდა კედლების და ფერდოების   დამუშავება და  შეღებვა მაღალხარისხოვანი წყალემულსიური საღებავით</t>
  </si>
  <si>
    <t>ფითხი</t>
  </si>
  <si>
    <t>საღებავი მაღალხარისხოვანი წყალემულსიური</t>
  </si>
  <si>
    <t xml:space="preserve">სანკვანძის კედლების მოპირკეთება კერამიკული ფილებით სიმაღლით 1,2 მ.    ჰიდროსაიზოლაციო  წებო-ცემენტით   </t>
  </si>
  <si>
    <t xml:space="preserve">კერამიკული ფილები                                                                                                                                                                                                       </t>
  </si>
  <si>
    <t xml:space="preserve">    წებო-ცემენტი </t>
  </si>
  <si>
    <t>ჭერის მოწყობის სამუშაოები</t>
  </si>
  <si>
    <t>შეკიდული ჭერების მოწყობა თაბაშირმუყაოს ფილებით ლითონის კარკასზე</t>
  </si>
  <si>
    <t>თაბაშირ მუყაოს ფილა ლითონის კარკასით</t>
  </si>
  <si>
    <t>შეკიდული ჭერების მოწყობა მაღალი ხარისხის პლასტიკატით ლითონის კარკასზე</t>
  </si>
  <si>
    <t>მაღალი ხარისხის პლასტიკატი ლითონის კარკასით</t>
  </si>
  <si>
    <t xml:space="preserve"> ჭერების დამუშავება და შეღებვა წყალემულსიური საღებავით</t>
  </si>
  <si>
    <t>საფითხნი</t>
  </si>
  <si>
    <t>ფასადი</t>
  </si>
  <si>
    <t>ბეტონის პანდუსის მოწყობა  (2,8*0,9*0,3) მ3</t>
  </si>
  <si>
    <t>მან/სთ</t>
  </si>
  <si>
    <t>ბეტონი მ200</t>
  </si>
  <si>
    <t>კიბის უჯრედისა და ბაქნის მოწყობა (1,8*0,6*2,5)+(1,6*0,96*0,3) მ3</t>
  </si>
  <si>
    <t xml:space="preserve">  აივნის ლითონის მოაჯირის    მოწყობა</t>
  </si>
  <si>
    <t>მილი კვადრატი 60*60*3  მმ    დგარებისათვის(10*0,9) მ*1,02</t>
  </si>
  <si>
    <t>მილი კვადრატი 60*40*3  მმ    გორიზონტალი   10,2*1,02 მ</t>
  </si>
  <si>
    <t>მილი კვადრატი 40*20*2 მმ     ვერტიკალურები  0,8*38*1,02 მ</t>
  </si>
  <si>
    <t>ზეთოვანი საღებავი</t>
  </si>
  <si>
    <t>ელექტროდი</t>
  </si>
  <si>
    <t>ფასადის კედლების შელესვა ქვიშა-ცემენტის ხსნარით  345,0მ2*15%</t>
  </si>
  <si>
    <t>ხსნარის ტუმბო 3 კბმ/სთ</t>
  </si>
  <si>
    <t>მანქ/სთ</t>
  </si>
  <si>
    <t>ხსნარი ცემენტის მოსაპირკეთებელი 1.3</t>
  </si>
  <si>
    <t>კბმ</t>
  </si>
  <si>
    <t xml:space="preserve">ფასადის კედლებისა და ფერდოების  შეღებვა ფასადის სილიკონიანი წყალმედეგი საღებავით        </t>
  </si>
  <si>
    <t>საღებავი ფასადის  წყალმედეგი</t>
  </si>
  <si>
    <t xml:space="preserve">სახურავის მოსაწყობად ხის კოჭების მონტაჟი   </t>
  </si>
  <si>
    <t>ხის ძელი  0,07*0,15  სმ</t>
  </si>
  <si>
    <t>ხის კოჭები     0,07*0,14 სმ</t>
  </si>
  <si>
    <t>დგარები და გამბჯენები   0,1*0,07  სმ</t>
  </si>
  <si>
    <t>სამშენებლო ლურსმანი</t>
  </si>
  <si>
    <t>ანტისეპტიკური  პასტა</t>
  </si>
  <si>
    <t>ტოლი</t>
  </si>
  <si>
    <t>მავთული გლინულა</t>
  </si>
  <si>
    <t>ხის კოჭების ცეცხლდაცვა</t>
  </si>
  <si>
    <t>ფოსფორმჟავა ამონიუმი</t>
  </si>
  <si>
    <t>ამონიუმის სულფატი</t>
  </si>
  <si>
    <t>ნავთის კონტაქტი</t>
  </si>
  <si>
    <t xml:space="preserve">ხის ფიცრებით მოლარტყვა   </t>
  </si>
  <si>
    <t>სხვა მანქანები</t>
  </si>
  <si>
    <t>ხის ფიცარი სისქით (172*55%)=94,6 მ2*0,03*1,02 მ3</t>
  </si>
  <si>
    <t>ლურსმანი</t>
  </si>
  <si>
    <t>ხის მოლარტყვის ცეცხლდაცვა</t>
  </si>
  <si>
    <t>ხის მოლარტყვის ანტისეპტირება</t>
  </si>
  <si>
    <t>პასტა ანტისეპტიკური</t>
  </si>
  <si>
    <t>სახურავის მოწყობა ფერადი თუნუქით ტრაპეცია სისქით 0,55მმ</t>
  </si>
  <si>
    <t>თუნუქი 0,55 მმ</t>
  </si>
  <si>
    <t>სჭვალი</t>
  </si>
  <si>
    <t>ცალი</t>
  </si>
  <si>
    <t>წყალშემკრები მილების მოწყობა</t>
  </si>
  <si>
    <t xml:space="preserve">წყალშემკრები მილები    </t>
  </si>
  <si>
    <t>ჭანჭიკი</t>
  </si>
  <si>
    <t>წყალსაწრეტი მილების მოწყობა</t>
  </si>
  <si>
    <t xml:space="preserve">ფერადი თუნუქის წყალსაწრეტი მილები   </t>
  </si>
  <si>
    <t>ძაბრი</t>
  </si>
  <si>
    <t>მუხლი</t>
  </si>
  <si>
    <t>ინვენტარული ხარაჩოების მოწყობა და დაშლა</t>
  </si>
  <si>
    <t>ხარაჩოს ლითონის დეტალები</t>
  </si>
  <si>
    <t>ტ</t>
  </si>
  <si>
    <t>ხარაჩოს ხის დეტალები</t>
  </si>
  <si>
    <t>ხის ფენილი</t>
  </si>
  <si>
    <t xml:space="preserve"> სამშენებლო რესურსების მიხედვით პირდაპირი დანახარჯების ჯამი</t>
  </si>
  <si>
    <t xml:space="preserve">             შრომითი რესურსები</t>
  </si>
  <si>
    <t>მატერიალური რესურსები</t>
  </si>
  <si>
    <t>სატრანსპორტო ხარჯი</t>
  </si>
  <si>
    <t>ჯამი</t>
  </si>
  <si>
    <t>ზედდებული ხარჯი</t>
  </si>
  <si>
    <t>გეგმიური მოგება</t>
  </si>
  <si>
    <t>ლოკალურ-რესურსული  ხარჯთაღრიცხვა #1/2</t>
  </si>
  <si>
    <t xml:space="preserve">შიგა წყალსადენზე და კანალიზაციაზე </t>
  </si>
  <si>
    <t xml:space="preserve"> საბავშვო ფაიანსის პირსაბანების მოწყობა </t>
  </si>
  <si>
    <t>კომპლ</t>
  </si>
  <si>
    <t>პირსაბანი ფაიანსის საბავშვო</t>
  </si>
  <si>
    <t xml:space="preserve"> საბავშვო უნიტაზის მოწყობა </t>
  </si>
  <si>
    <t>უნიტაზი საბავშვო</t>
  </si>
  <si>
    <t>ადმინისტრაციისათვის  უნიტაზის  მონტაჟი</t>
  </si>
  <si>
    <t>ფაიანსის  უნიტაზი</t>
  </si>
  <si>
    <t xml:space="preserve">ადმინისტრაციისათვის პირსაბანის  მოწყობა </t>
  </si>
  <si>
    <t xml:space="preserve">პირსაბანი  </t>
  </si>
  <si>
    <t>დასადგამი პადონის მონტაჟი</t>
  </si>
  <si>
    <t>კომპ</t>
  </si>
  <si>
    <t>სხვამანქანა</t>
  </si>
  <si>
    <t>ონკანი</t>
  </si>
  <si>
    <t>პადონი</t>
  </si>
  <si>
    <t>სარეცხელას მონტაჟი</t>
  </si>
  <si>
    <t>სარეცხელა უჟანგავი ორსექციანი</t>
  </si>
  <si>
    <t>წყალშემრევი ხელსაბანებისათვის</t>
  </si>
  <si>
    <t>წყალშემრევი</t>
  </si>
  <si>
    <t>50 მმ-ნი წყალსადენის პოლიეთილენის მილების დაერთება ცენტრალურ  ქსელთან</t>
  </si>
  <si>
    <t>პოლუეთილენის წყალსადენის მილი დ-50 მმ</t>
  </si>
  <si>
    <t>20 მმ-ნი წყალსადენის პოლიეთილენის მილების დაერთება არსებულ ქსელთან</t>
  </si>
  <si>
    <t>მილი, დ-20მმ</t>
  </si>
  <si>
    <t>50 მმ-ნი კანალიზაციის პლასტმასის მილების მოწყობა</t>
  </si>
  <si>
    <t>მილი, დ-50მმ</t>
  </si>
  <si>
    <t>100 მმ-ნი კანალიზაციის პლასტმასის მილების მოწყობა</t>
  </si>
  <si>
    <t>მილი, დ-100 მმ სქელკედლიანი</t>
  </si>
  <si>
    <t>პლასტმასის ფასონური ნაწილები</t>
  </si>
  <si>
    <t>10 ც.</t>
  </si>
  <si>
    <t>ფასონური ნაწილები</t>
  </si>
  <si>
    <t>თუჯის  ტრაპის  მონტაჟი</t>
  </si>
  <si>
    <t>თუჯის  ტრაპი</t>
  </si>
  <si>
    <t>წყლის ვენტილების მონტაჟი დ20</t>
  </si>
  <si>
    <t xml:space="preserve">      შრომითი რესურსები</t>
  </si>
  <si>
    <t xml:space="preserve">            მატერიალური რესურსები</t>
  </si>
  <si>
    <t>ზედნადები ხარჯები</t>
  </si>
  <si>
    <t xml:space="preserve">სახარჯთაღრიცხვო მოგება </t>
  </si>
  <si>
    <t>ლოკალური ხარჯთაღრიცხვა  #1/3</t>
  </si>
  <si>
    <t>ელ.სამონტაჟო სამუშაოები</t>
  </si>
  <si>
    <t>სახარჯთაღრიცხვო ღირებულება</t>
  </si>
  <si>
    <t>შიფრი</t>
  </si>
  <si>
    <t>განზ.ერთეულზე</t>
  </si>
  <si>
    <t>ღირებულება</t>
  </si>
  <si>
    <t>ერთ.
ფასი</t>
  </si>
  <si>
    <t xml:space="preserve"> კაბელის მონტაჟი </t>
  </si>
  <si>
    <t>3X2,5 კაბელი</t>
  </si>
  <si>
    <t>3X1,5 კაბელი</t>
  </si>
  <si>
    <t xml:space="preserve"> ორპოლუსიანი  როზეტის მონტაჟი  დამიწების კონტაქტით</t>
  </si>
  <si>
    <t xml:space="preserve">ც </t>
  </si>
  <si>
    <t>როზეტი  დამიწების კონტაქტი</t>
  </si>
  <si>
    <t>ერთპოლუსიანი გამომრთველი</t>
  </si>
  <si>
    <t>ჩამრთველი</t>
  </si>
  <si>
    <t xml:space="preserve">ჭერის სანათების მოწყობა </t>
  </si>
  <si>
    <t>ჭერის ბრა ერთნათურიანი</t>
  </si>
  <si>
    <t xml:space="preserve">ჭერის სანათი ეკონათურით </t>
  </si>
  <si>
    <t>ავტომატური  ამომრთველის  მონტაჟი</t>
  </si>
  <si>
    <t>შრომის დანახარჯი</t>
  </si>
  <si>
    <t>25 ამპ. ავტომატური ამომრთველი</t>
  </si>
  <si>
    <t xml:space="preserve"> გამწოვი ვენტილატორების მოწყობა </t>
  </si>
  <si>
    <t xml:space="preserve">  გამწოვი ვენტილატორი</t>
  </si>
  <si>
    <t>პლასმასის მილები დ-100 მმ</t>
  </si>
  <si>
    <t>პირდაპირი დანახარჯების ჯამი</t>
  </si>
  <si>
    <t xml:space="preserve"> შრომის დანახარჯები</t>
  </si>
  <si>
    <t>ზედდებული ხარჯი შრომითებიდან</t>
  </si>
  <si>
    <t>ლოკალური ხარჯთაღრიცხვა #1/4</t>
  </si>
  <si>
    <t>ტერიტორიის კეთილმოწყობის სამუშაოები</t>
  </si>
  <si>
    <t>განზ.</t>
  </si>
  <si>
    <t>ნორმ.ერთეულზე</t>
  </si>
  <si>
    <t>ერთ.ფასი</t>
  </si>
  <si>
    <t xml:space="preserve">  ღობეების რეაბილიტაცია და  შეღებვა</t>
  </si>
  <si>
    <t>ოლიფა</t>
  </si>
  <si>
    <t>ბეტონის ბორდიურების მოწყობა (126*0,15*0,15) მ3</t>
  </si>
  <si>
    <t>ფარი ყალიბის</t>
  </si>
  <si>
    <t>ფიცარი</t>
  </si>
  <si>
    <t>ბეტონის სარინელის მოწყობა  (117,6*0,03) მ3</t>
  </si>
  <si>
    <t>ბეტონის საფუძველის მოწყობა კაუჩუკის საფარის ქვეშ ატრაქციონებისათვის (40*0,06) მ3</t>
  </si>
  <si>
    <t>ბეტონი მ150</t>
  </si>
  <si>
    <t>ბეტონის ბორდიურების მოწყობა (26*0,15*0,15) მ3</t>
  </si>
  <si>
    <t xml:space="preserve">კაუჩუკის საფარის მოწყობა ატრაქციონებისათვის  </t>
  </si>
  <si>
    <t>წებო</t>
  </si>
  <si>
    <t xml:space="preserve">კაუჩუკის საფარი სისქით 20 მმ </t>
  </si>
  <si>
    <t>გრუნტის მოთხრა ღობის საძირკვლისა და ზეძირკვლის მოსაწყობად (26*0,2*0,2) მ3</t>
  </si>
  <si>
    <t>მონოლითური ბეტონის საძირკვლისა და ზეძირკვლის მოწყობა ატრაქციონების შემოსაღობად (26*0,4*0,2) მ3</t>
  </si>
  <si>
    <t>ბეტონი მ100</t>
  </si>
  <si>
    <t xml:space="preserve"> ღობის მოწყობა ლითონის ბოძებზე  (26*1,2) მ2</t>
  </si>
  <si>
    <t xml:space="preserve">ლითონის ბოძი დ-50*3,5 მმ ( 13*1,4) მ </t>
  </si>
  <si>
    <t xml:space="preserve">ლითონის კუთხოვანები 50*50*3 მმ (13*5,6) მ </t>
  </si>
  <si>
    <t>გლინულა დ-6 მმ</t>
  </si>
  <si>
    <t xml:space="preserve">ლითონის ბადე დ-2,5 მმ უჯრედით 65*65 მმ  სიმაღლით 1,2 მ </t>
  </si>
  <si>
    <t>საჭრელი ქვა</t>
  </si>
  <si>
    <t>ლითონის კუტიკარის მონტაჟი (0,840*1,4) მ2</t>
  </si>
  <si>
    <t>ლა</t>
  </si>
  <si>
    <t xml:space="preserve">მილი კვადრატი 40*40*3  მმ    კარკასისათვის 4,5 მ*1,02  </t>
  </si>
  <si>
    <t xml:space="preserve">მილი კვადრატი 40*20*2 მმ    ვერტიკალურები  1,32*6*1,02   </t>
  </si>
  <si>
    <t>ანჯამები</t>
  </si>
  <si>
    <t>საკეტი</t>
  </si>
  <si>
    <t xml:space="preserve">  ღობეებისა და ჭიშკრის შეღებვა</t>
  </si>
  <si>
    <t>ატრაქციონის მოწყობა</t>
  </si>
  <si>
    <t>ატრაქციონი ცხოველები ორიანი</t>
  </si>
  <si>
    <t>ატრაქციონი საქანელა</t>
  </si>
  <si>
    <t>გეგმიური მიგება</t>
  </si>
  <si>
    <t>ლოკალური ხარჯთაღრიცხვა #2/1</t>
  </si>
  <si>
    <t xml:space="preserve"> საქვაბის  სამშენებლო სამუშაოები</t>
  </si>
  <si>
    <t>1</t>
  </si>
  <si>
    <t>გრუნტის დამუშავება ხელით  შენობის და საძირკვლის მოსაწყობად  (21*0,3*0,3) მ3</t>
  </si>
  <si>
    <t>მ 3</t>
  </si>
  <si>
    <t>შენობის  საძირკვლის და ზეძირკვლის  მოწყობა (21*0,6*0,3) მ3</t>
  </si>
  <si>
    <t>ბეტონი მ 200</t>
  </si>
  <si>
    <t>კედლების მოწყობა (სისქით 20 სმ) მცირე საკედლე ბლოკებისაგან (21*2,7*0,2) მ3</t>
  </si>
  <si>
    <t>ცემენტის ხსნარიმ-75</t>
  </si>
  <si>
    <t>მცირე საკედლე ბლოკი   39*19*19 სმ</t>
  </si>
  <si>
    <t xml:space="preserve"> რკ/ბეტონის სარტყლის მოწყობა მ-200</t>
  </si>
  <si>
    <t>კ/სთ</t>
  </si>
  <si>
    <t>არმატურა  ა-3 დ-12 მმ</t>
  </si>
  <si>
    <t>გ.მ.</t>
  </si>
  <si>
    <t>დახერხილი მასალა</t>
  </si>
  <si>
    <t>სამშენებლო ჭანჭიკი</t>
  </si>
  <si>
    <t>გლინულა</t>
  </si>
  <si>
    <t xml:space="preserve">ბათქაშის მოწყობა   კედლებზე ცემენტის ხსნარით    </t>
  </si>
  <si>
    <t>ხსნარტუმბო 1მ3/სთ</t>
  </si>
  <si>
    <t>ცემენტის ხსნარი 1/3</t>
  </si>
  <si>
    <t>7</t>
  </si>
  <si>
    <t>ცემენტის მჭიმის მოწყობა იატაკებზე 3 სმ სისქით</t>
  </si>
  <si>
    <t>ცემენტის ხსნარი მსუბუქი ბეტონიმ100</t>
  </si>
  <si>
    <t>8</t>
  </si>
  <si>
    <t>მეტალოპლასმასის   კარის მოწყობა</t>
  </si>
  <si>
    <t>კარის ღირებულება</t>
  </si>
  <si>
    <t>9</t>
  </si>
  <si>
    <t>მეტალოპლასტმასის ფანჯრის ბლოკების შეძენა და მონტაჟი</t>
  </si>
  <si>
    <t>მეტალოპლასტმასის ფანჯრის ბლოკი თეთრი,5სმ სისქით</t>
  </si>
  <si>
    <t>სხვა მასალაs</t>
  </si>
  <si>
    <t>10</t>
  </si>
  <si>
    <t>გადახურვის ხის ელემენტების მოწყობა</t>
  </si>
  <si>
    <t>ხის მასალა (მაუერლატი,დგარი,კოჭი,განივი)</t>
  </si>
  <si>
    <t>ნაჭედი სამშენებლო</t>
  </si>
  <si>
    <t>11</t>
  </si>
  <si>
    <t>სახურავის მოწყობა ფერადი ფროპილირებული თუნუქით</t>
  </si>
  <si>
    <t>ფერადი ფროპილირებული  თუნუქი 0.5მმ</t>
  </si>
  <si>
    <t>ლითონის ფურცელი  ბტყელი ფერადი</t>
  </si>
  <si>
    <t>12</t>
  </si>
  <si>
    <t>სახურავის ბურულის ხის კონსტრუქციების ცეცხლდაცვა</t>
  </si>
  <si>
    <t>კვ.მ.</t>
  </si>
  <si>
    <t>ცეცხლდამცავი ხსნარი</t>
  </si>
  <si>
    <t>13</t>
  </si>
  <si>
    <t>სახურავის ბურულის ხის კონსტრუქციების დამუშავება ანტისეპტიკური ხსნარით</t>
  </si>
  <si>
    <t>ანსტისეპტიკური ხსნარი</t>
  </si>
  <si>
    <t xml:space="preserve">ჭერზე პლასტიკატის აკვრა   </t>
  </si>
  <si>
    <t>100მ2</t>
  </si>
  <si>
    <t>ხე-მასალა შავი პოლი</t>
  </si>
  <si>
    <t>ლურსმანი სამშენებლო</t>
  </si>
  <si>
    <t>პლასტიკატი</t>
  </si>
  <si>
    <t>გამწოვი ვენტილიატორის მონტაჟი დ-150 მმ</t>
  </si>
  <si>
    <t>მატერიალური ხარჯები და მანქანები</t>
  </si>
  <si>
    <t>სატრანსპორტო ხარჯები</t>
  </si>
  <si>
    <t xml:space="preserve">ზედნადები ხარჯები </t>
  </si>
  <si>
    <t xml:space="preserve">გეგმიური დაგროვება </t>
  </si>
  <si>
    <t>ლოკალური ხარჯთაღრიცხვა #2/2</t>
  </si>
  <si>
    <t>სამუშაოების დასახელება</t>
  </si>
  <si>
    <t>განზ.ერთ.</t>
  </si>
  <si>
    <t>განზ.. ერთეულზე</t>
  </si>
  <si>
    <t>3X2,5 სადენი მონტაჟი</t>
  </si>
  <si>
    <t>შრომის დანახარჯები</t>
  </si>
  <si>
    <t>3X1.5სადენი მონტაჟი</t>
  </si>
  <si>
    <t>3X1.5კაბელი</t>
  </si>
  <si>
    <t>სხვადასხვა მასალები</t>
  </si>
  <si>
    <t>ერთპოლუსიანი გამომრთველის მონტაჟი</t>
  </si>
  <si>
    <t xml:space="preserve"> შტეპსელური  როზეტის მონტაჟი დამიწების კონტურით</t>
  </si>
  <si>
    <t>როზეტი დამიწების კონტურით</t>
  </si>
  <si>
    <t>ჭერის სანათების მონტაჟი ვარვარა ნათურით</t>
  </si>
  <si>
    <t>ჭერის სანათი</t>
  </si>
  <si>
    <t>გამანაწილებელი კოლოფების მონტაჟი როზეტებისა და გამომრთველებისათვის</t>
  </si>
  <si>
    <t xml:space="preserve"> კოლოფები როზეტებისა და გამომრთველებისათვის</t>
  </si>
  <si>
    <t>მათ.შორის შრომის დანახარჯები</t>
  </si>
  <si>
    <t xml:space="preserve">ბაღის შენობის გათბობა   </t>
  </si>
  <si>
    <t>ლოკალური ხარჯთარრიცხვა  #2/3</t>
  </si>
  <si>
    <t>#</t>
  </si>
  <si>
    <t>სამუსაოების და დანახარჯების  ჩამონათვალი</t>
  </si>
  <si>
    <t>განზომილების ერტეული</t>
  </si>
  <si>
    <t>საპროექტო მონაცემზე</t>
  </si>
  <si>
    <t>ჯამი სულ</t>
  </si>
  <si>
    <t>1.</t>
  </si>
  <si>
    <t>ქვაბის მონტაჟი</t>
  </si>
  <si>
    <t>კომპ.</t>
  </si>
  <si>
    <t>კედელზე დასაკიდი გათბობის ქვაბი სიმძლავრით 40 კვტ/სთ</t>
  </si>
  <si>
    <t>მარეგულირებელი ფილტრის მონტაჟი</t>
  </si>
  <si>
    <t>მარეგულირებელი ფილტრი</t>
  </si>
  <si>
    <t>გრძ.მ.</t>
  </si>
  <si>
    <t>ქვაბის მკვებავი წყალსადენის მოწყობა d50 მმ-იანი მილით</t>
  </si>
  <si>
    <t>d50მმ-იანი ფოლადის  მილი სისქით 3მმ.</t>
  </si>
  <si>
    <r>
      <t>მილები 20 მმ</t>
    </r>
    <r>
      <rPr>
        <b/>
        <sz val="11"/>
        <color indexed="8"/>
        <rFont val="AcadNusx"/>
      </rPr>
      <t xml:space="preserve"> folgiani cxeli wylis</t>
    </r>
  </si>
  <si>
    <t>მილები 20 მმ ფოლგიანი</t>
  </si>
  <si>
    <t>გრ.მ</t>
  </si>
  <si>
    <t xml:space="preserve">სპეციალური ვენტილების მონტაჟი რადიატორებთან </t>
  </si>
  <si>
    <t>სპეციალური ვენტილები</t>
  </si>
  <si>
    <t>პლასტმასის ფასონური ნაწილების მონტაჟი</t>
  </si>
  <si>
    <t>10ცალი</t>
  </si>
  <si>
    <t>ხვრეტების გამოტეხვა ბეტონის კედლებში</t>
  </si>
  <si>
    <t xml:space="preserve">გრძივი პანელური რადიატორების მონტაჟი </t>
  </si>
  <si>
    <t>პანელური რადიატორები (1,0*0,6) მ</t>
  </si>
  <si>
    <t>პანელური რადიატორები (0,8*0,6) მ</t>
  </si>
  <si>
    <t xml:space="preserve">ხვრელების ამოვსება ბეტონით </t>
  </si>
  <si>
    <t>ბეტონი - Б-15</t>
  </si>
  <si>
    <t>უკუსარქველის მონტაჟი</t>
  </si>
  <si>
    <t>უკუსარქველი</t>
  </si>
  <si>
    <t xml:space="preserve"> სისტემისა და ელემენტების გარეცხვა ,გამოცდა და გაშვება</t>
  </si>
  <si>
    <t>100მ.</t>
  </si>
  <si>
    <t>წყალი</t>
  </si>
  <si>
    <t>გაზის მიყვანა და  დაერთება მრიცხველიდან საქვაბემდე</t>
  </si>
  <si>
    <t>გაზის მილი დ-32 მმ</t>
  </si>
  <si>
    <t>ლოკალურ-რესურსული უწყისის ჯამი</t>
  </si>
  <si>
    <t>შრომითი რესურსები</t>
  </si>
  <si>
    <t>გეგმიური დაგროვება</t>
  </si>
  <si>
    <t xml:space="preserve">რეზერვი გაუთვალისწინებელ სამუშაოებზე3 % </t>
  </si>
  <si>
    <t>დღგ 18%</t>
  </si>
  <si>
    <t>%</t>
  </si>
  <si>
    <t xml:space="preserve">ზედნადები ხარჯები შრ.დანახარჯებიდან </t>
  </si>
  <si>
    <t>6</t>
  </si>
  <si>
    <t>სულ  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</si>
</sst>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"/>
    <numFmt numFmtId="166" formatCode="0.0000"/>
    <numFmt numFmtId="167" formatCode="#,##0.0000"/>
    <numFmt numFmtId="168" formatCode="#,##0.000"/>
    <numFmt numFmtId="169" formatCode="#,##0.0"/>
    <numFmt numFmtId="170" formatCode="#,##0.00000"/>
  </numFmts>
  <fonts count="62">
    <font>
      <sz val="11"/>
      <color theme="1"/>
      <name val="Calibri"/>
      <family val="2"/>
      <scheme val="minor"/>
    </font>
    <font>
      <sz val="10"/>
      <name val="Sylfaen"/>
      <family val="1"/>
    </font>
    <font>
      <b/>
      <sz val="11"/>
      <color rgb="FFFF0000"/>
      <name val="Sylfaen"/>
      <family val="1"/>
    </font>
    <font>
      <b/>
      <sz val="10"/>
      <name val="Sylfaen"/>
      <family val="1"/>
      <charset val="204"/>
    </font>
    <font>
      <sz val="9"/>
      <name val="Sylfaen"/>
      <family val="1"/>
    </font>
    <font>
      <b/>
      <sz val="9"/>
      <name val="Sylfaen"/>
      <family val="1"/>
      <charset val="204"/>
    </font>
    <font>
      <sz val="8"/>
      <name val="Sylfaen"/>
      <family val="1"/>
    </font>
    <font>
      <sz val="10"/>
      <name val="Sylfaen"/>
      <family val="1"/>
      <charset val="204"/>
    </font>
    <font>
      <sz val="9"/>
      <name val="Sylfaen"/>
      <family val="1"/>
      <charset val="204"/>
    </font>
    <font>
      <b/>
      <sz val="10"/>
      <name val="Sylfaen"/>
      <family val="1"/>
    </font>
    <font>
      <b/>
      <sz val="9"/>
      <name val="Sylfaen"/>
      <family val="1"/>
    </font>
    <font>
      <sz val="10"/>
      <name val="Arial Cyr"/>
      <family val="2"/>
      <charset val="204"/>
    </font>
    <font>
      <b/>
      <u/>
      <sz val="11"/>
      <color rgb="FFFF0000"/>
      <name val="Sylfaen"/>
      <family val="1"/>
      <charset val="204"/>
    </font>
    <font>
      <sz val="10"/>
      <name val="Arial"/>
      <family val="2"/>
    </font>
    <font>
      <b/>
      <sz val="11"/>
      <name val="Sylfaen"/>
      <family val="1"/>
      <charset val="204"/>
    </font>
    <font>
      <b/>
      <sz val="11"/>
      <color rgb="FFFF0000"/>
      <name val="Sylfaen"/>
      <family val="1"/>
      <charset val="204"/>
    </font>
    <font>
      <b/>
      <sz val="8"/>
      <name val="Sylfaen"/>
      <family val="1"/>
      <charset val="204"/>
    </font>
    <font>
      <b/>
      <i/>
      <sz val="10"/>
      <color rgb="FFFF0000"/>
      <name val="Sylfaen"/>
      <family val="1"/>
      <charset val="204"/>
    </font>
    <font>
      <b/>
      <i/>
      <u/>
      <sz val="10"/>
      <color rgb="FFFF0000"/>
      <name val="Sylfaen"/>
      <family val="1"/>
      <charset val="204"/>
    </font>
    <font>
      <b/>
      <sz val="9"/>
      <name val="Sylfaen"/>
      <family val="1"/>
      <charset val="1"/>
    </font>
    <font>
      <b/>
      <sz val="11"/>
      <color indexed="8"/>
      <name val="AcadNusx"/>
    </font>
    <font>
      <sz val="10"/>
      <name val="AcadNusx"/>
    </font>
    <font>
      <sz val="10"/>
      <name val="Arial"/>
      <family val="2"/>
      <charset val="204"/>
    </font>
    <font>
      <sz val="8"/>
      <name val="Sylfaen"/>
      <family val="1"/>
      <charset val="204"/>
    </font>
    <font>
      <sz val="9"/>
      <name val="Sylfaen"/>
      <family val="1"/>
      <charset val="1"/>
    </font>
    <font>
      <sz val="10"/>
      <name val="Sylfaen"/>
      <family val="1"/>
      <charset val="1"/>
    </font>
    <font>
      <sz val="10"/>
      <name val="Arial"/>
      <family val="2"/>
      <charset val="1"/>
    </font>
    <font>
      <b/>
      <sz val="10"/>
      <name val="Sylfaen"/>
      <family val="1"/>
      <charset val="1"/>
    </font>
    <font>
      <b/>
      <sz val="10"/>
      <color rgb="FFFF0000"/>
      <name val="Sylfaen"/>
      <family val="1"/>
    </font>
    <font>
      <b/>
      <sz val="8"/>
      <name val="Sylfaen"/>
      <family val="1"/>
      <charset val="1"/>
    </font>
    <font>
      <sz val="8"/>
      <name val="Sylfaen"/>
      <family val="1"/>
      <charset val="1"/>
    </font>
    <font>
      <sz val="12"/>
      <name val="Sylfaen"/>
      <family val="1"/>
      <charset val="204"/>
    </font>
    <font>
      <b/>
      <sz val="12"/>
      <color rgb="FFFF0000"/>
      <name val="Sylfaen"/>
      <family val="1"/>
    </font>
    <font>
      <sz val="11"/>
      <name val="Sylfaen"/>
      <family val="1"/>
      <charset val="204"/>
    </font>
    <font>
      <b/>
      <sz val="11"/>
      <name val="Sylfaen"/>
      <family val="1"/>
      <charset val="1"/>
    </font>
    <font>
      <b/>
      <sz val="12"/>
      <name val="Sylfaen"/>
      <family val="1"/>
      <charset val="204"/>
    </font>
    <font>
      <b/>
      <i/>
      <sz val="12"/>
      <color rgb="FFFF0000"/>
      <name val="Sylfaen"/>
      <family val="1"/>
    </font>
    <font>
      <b/>
      <sz val="8"/>
      <name val="Sylfaen"/>
      <family val="1"/>
    </font>
    <font>
      <sz val="9"/>
      <name val="Arial"/>
      <family val="2"/>
      <charset val="204"/>
    </font>
    <font>
      <b/>
      <sz val="9"/>
      <name val="_! Kolhety"/>
      <family val="2"/>
      <charset val="1"/>
    </font>
    <font>
      <b/>
      <sz val="9"/>
      <name val="AcadNusx"/>
    </font>
    <font>
      <sz val="8"/>
      <name val="_! Kolhety"/>
      <family val="2"/>
      <charset val="1"/>
    </font>
    <font>
      <sz val="8"/>
      <name val="AcadNusx"/>
    </font>
    <font>
      <b/>
      <sz val="10"/>
      <color indexed="8"/>
      <name val="AcadNusx"/>
    </font>
    <font>
      <b/>
      <sz val="10"/>
      <name val="Arial"/>
      <family val="2"/>
      <charset val="1"/>
    </font>
    <font>
      <b/>
      <sz val="11"/>
      <name val="Sylfaen"/>
      <family val="1"/>
    </font>
    <font>
      <b/>
      <sz val="12"/>
      <name val="Sylfaen"/>
      <family val="1"/>
    </font>
    <font>
      <b/>
      <u/>
      <sz val="10"/>
      <name val="Sylfaen"/>
      <family val="1"/>
      <charset val="1"/>
    </font>
    <font>
      <sz val="9"/>
      <color indexed="8"/>
      <name val="Sylfaen"/>
      <family val="1"/>
      <charset val="204"/>
    </font>
    <font>
      <b/>
      <sz val="14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color indexed="8"/>
      <name val="Sylfaen"/>
      <family val="1"/>
      <charset val="204"/>
    </font>
    <font>
      <b/>
      <sz val="10"/>
      <color indexed="8"/>
      <name val="Sylfaen"/>
      <family val="1"/>
      <charset val="204"/>
    </font>
    <font>
      <b/>
      <sz val="8"/>
      <color indexed="8"/>
      <name val="Sylfaen"/>
      <family val="1"/>
      <charset val="1"/>
    </font>
    <font>
      <sz val="8"/>
      <color indexed="8"/>
      <name val="Sylfaen"/>
      <family val="1"/>
      <charset val="1"/>
    </font>
    <font>
      <sz val="8"/>
      <color indexed="8"/>
      <name val="Sylfaen"/>
      <family val="1"/>
      <charset val="204"/>
    </font>
    <font>
      <b/>
      <sz val="8"/>
      <name val="Arial"/>
      <family val="2"/>
      <charset val="1"/>
    </font>
    <font>
      <sz val="8"/>
      <color indexed="8"/>
      <name val="Sylfaen"/>
      <family val="1"/>
    </font>
    <font>
      <sz val="10"/>
      <color indexed="8"/>
      <name val="Sylfaen"/>
      <family val="1"/>
    </font>
    <font>
      <b/>
      <sz val="10"/>
      <color indexed="8"/>
      <name val="Sylfaen"/>
      <family val="1"/>
    </font>
    <font>
      <b/>
      <sz val="8"/>
      <color indexed="8"/>
      <name val="Sylfaen"/>
      <family val="1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2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3"/>
      </left>
      <right/>
      <top/>
      <bottom style="medium">
        <color indexed="63"/>
      </bottom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</borders>
  <cellStyleXfs count="4">
    <xf numFmtId="0" fontId="0" fillId="0" borderId="0"/>
    <xf numFmtId="0" fontId="11" fillId="0" borderId="0"/>
    <xf numFmtId="0" fontId="13" fillId="0" borderId="0"/>
    <xf numFmtId="0" fontId="22" fillId="0" borderId="0"/>
  </cellStyleXfs>
  <cellXfs count="534">
    <xf numFmtId="0" fontId="0" fillId="0" borderId="0" xfId="0"/>
    <xf numFmtId="0" fontId="8" fillId="0" borderId="5" xfId="0" applyFont="1" applyFill="1" applyBorder="1" applyAlignment="1">
      <alignment horizontal="center" vertical="center" textRotation="90" wrapText="1"/>
    </xf>
    <xf numFmtId="2" fontId="8" fillId="0" borderId="5" xfId="0" applyNumberFormat="1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66" fontId="10" fillId="4" borderId="5" xfId="0" applyNumberFormat="1" applyFont="1" applyFill="1" applyBorder="1" applyAlignment="1">
      <alignment horizontal="center" vertical="center" wrapText="1"/>
    </xf>
    <xf numFmtId="4" fontId="10" fillId="4" borderId="5" xfId="0" applyNumberFormat="1" applyFont="1" applyFill="1" applyBorder="1" applyAlignment="1">
      <alignment horizontal="center" vertical="center" wrapText="1"/>
    </xf>
    <xf numFmtId="2" fontId="10" fillId="4" borderId="5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2" fontId="8" fillId="0" borderId="5" xfId="1" applyNumberFormat="1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14" fillId="3" borderId="5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/>
    </xf>
    <xf numFmtId="2" fontId="5" fillId="3" borderId="5" xfId="2" applyNumberFormat="1" applyFont="1" applyFill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/>
    </xf>
    <xf numFmtId="2" fontId="8" fillId="5" borderId="5" xfId="2" applyNumberFormat="1" applyFont="1" applyFill="1" applyBorder="1" applyAlignment="1">
      <alignment horizontal="center" vertical="center" wrapText="1"/>
    </xf>
    <xf numFmtId="165" fontId="8" fillId="0" borderId="5" xfId="2" applyNumberFormat="1" applyFont="1" applyBorder="1" applyAlignment="1">
      <alignment horizontal="center" vertical="center"/>
    </xf>
    <xf numFmtId="0" fontId="10" fillId="4" borderId="5" xfId="2" applyFont="1" applyFill="1" applyBorder="1" applyAlignment="1">
      <alignment horizontal="center" vertical="center" wrapText="1"/>
    </xf>
    <xf numFmtId="165" fontId="10" fillId="4" borderId="5" xfId="2" applyNumberFormat="1" applyFont="1" applyFill="1" applyBorder="1" applyAlignment="1">
      <alignment horizontal="center" vertical="center"/>
    </xf>
    <xf numFmtId="2" fontId="10" fillId="6" borderId="5" xfId="2" applyNumberFormat="1" applyFont="1" applyFill="1" applyBorder="1" applyAlignment="1">
      <alignment horizontal="center" vertical="center" wrapText="1"/>
    </xf>
    <xf numFmtId="2" fontId="8" fillId="0" borderId="5" xfId="2" applyNumberFormat="1" applyFont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4" fontId="5" fillId="3" borderId="5" xfId="2" applyNumberFormat="1" applyFont="1" applyFill="1" applyBorder="1" applyAlignment="1">
      <alignment horizontal="center" vertical="center" wrapText="1"/>
    </xf>
    <xf numFmtId="165" fontId="8" fillId="3" borderId="5" xfId="2" applyNumberFormat="1" applyFont="1" applyFill="1" applyBorder="1" applyAlignment="1">
      <alignment horizontal="center" vertical="center" wrapText="1"/>
    </xf>
    <xf numFmtId="2" fontId="8" fillId="0" borderId="5" xfId="2" applyNumberFormat="1" applyFont="1" applyBorder="1" applyAlignment="1">
      <alignment horizontal="center" vertical="center" wrapText="1"/>
    </xf>
    <xf numFmtId="165" fontId="8" fillId="0" borderId="5" xfId="2" applyNumberFormat="1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167" fontId="8" fillId="0" borderId="5" xfId="0" applyNumberFormat="1" applyFont="1" applyFill="1" applyBorder="1" applyAlignment="1">
      <alignment horizontal="center" vertical="center" wrapText="1"/>
    </xf>
    <xf numFmtId="165" fontId="5" fillId="3" borderId="5" xfId="2" applyNumberFormat="1" applyFont="1" applyFill="1" applyBorder="1" applyAlignment="1">
      <alignment horizontal="center" vertical="center" wrapText="1"/>
    </xf>
    <xf numFmtId="164" fontId="8" fillId="0" borderId="5" xfId="2" applyNumberFormat="1" applyFont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168" fontId="8" fillId="0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169" fontId="5" fillId="4" borderId="5" xfId="0" applyNumberFormat="1" applyFont="1" applyFill="1" applyBorder="1" applyAlignment="1">
      <alignment horizontal="center" vertical="center" wrapText="1"/>
    </xf>
    <xf numFmtId="165" fontId="5" fillId="3" borderId="5" xfId="2" applyNumberFormat="1" applyFont="1" applyFill="1" applyBorder="1" applyAlignment="1">
      <alignment horizontal="center" vertical="center"/>
    </xf>
    <xf numFmtId="0" fontId="19" fillId="3" borderId="5" xfId="2" applyFont="1" applyFill="1" applyBorder="1" applyAlignment="1">
      <alignment horizontal="center" vertical="center" wrapText="1"/>
    </xf>
    <xf numFmtId="165" fontId="19" fillId="3" borderId="5" xfId="2" applyNumberFormat="1" applyFont="1" applyFill="1" applyBorder="1" applyAlignment="1">
      <alignment horizontal="center" vertical="center" wrapText="1"/>
    </xf>
    <xf numFmtId="165" fontId="19" fillId="3" borderId="5" xfId="2" applyNumberFormat="1" applyFont="1" applyFill="1" applyBorder="1" applyAlignment="1">
      <alignment horizontal="center" vertical="center"/>
    </xf>
    <xf numFmtId="2" fontId="20" fillId="3" borderId="5" xfId="2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wrapText="1"/>
    </xf>
    <xf numFmtId="0" fontId="8" fillId="0" borderId="5" xfId="2" applyFont="1" applyBorder="1" applyAlignment="1">
      <alignment horizontal="center" wrapText="1"/>
    </xf>
    <xf numFmtId="165" fontId="8" fillId="0" borderId="5" xfId="2" applyNumberFormat="1" applyFont="1" applyBorder="1" applyAlignment="1">
      <alignment horizontal="center" wrapText="1"/>
    </xf>
    <xf numFmtId="165" fontId="8" fillId="0" borderId="5" xfId="2" applyNumberFormat="1" applyFont="1" applyBorder="1" applyAlignment="1">
      <alignment horizontal="center"/>
    </xf>
    <xf numFmtId="2" fontId="21" fillId="0" borderId="5" xfId="2" applyNumberFormat="1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165" fontId="8" fillId="0" borderId="5" xfId="0" applyNumberFormat="1" applyFont="1" applyBorder="1" applyAlignment="1">
      <alignment horizontal="center" wrapText="1"/>
    </xf>
    <xf numFmtId="2" fontId="22" fillId="0" borderId="5" xfId="0" applyNumberFormat="1" applyFont="1" applyBorder="1" applyAlignment="1">
      <alignment horizontal="center"/>
    </xf>
    <xf numFmtId="0" fontId="16" fillId="3" borderId="5" xfId="2" applyFont="1" applyFill="1" applyBorder="1" applyAlignment="1">
      <alignment horizontal="center" vertical="center" wrapText="1"/>
    </xf>
    <xf numFmtId="2" fontId="23" fillId="3" borderId="5" xfId="2" applyNumberFormat="1" applyFont="1" applyFill="1" applyBorder="1" applyAlignment="1">
      <alignment horizontal="center" vertical="center" wrapText="1"/>
    </xf>
    <xf numFmtId="0" fontId="23" fillId="3" borderId="5" xfId="2" applyFont="1" applyFill="1" applyBorder="1" applyAlignment="1">
      <alignment horizontal="center" vertical="center"/>
    </xf>
    <xf numFmtId="0" fontId="23" fillId="0" borderId="5" xfId="2" applyFont="1" applyBorder="1" applyAlignment="1">
      <alignment horizontal="center" vertical="top" wrapText="1"/>
    </xf>
    <xf numFmtId="2" fontId="23" fillId="0" borderId="5" xfId="2" applyNumberFormat="1" applyFont="1" applyBorder="1" applyAlignment="1">
      <alignment horizontal="center" vertical="top" wrapText="1"/>
    </xf>
    <xf numFmtId="2" fontId="8" fillId="0" borderId="5" xfId="2" applyNumberFormat="1" applyFont="1" applyBorder="1" applyAlignment="1">
      <alignment horizontal="center" vertical="top" wrapText="1"/>
    </xf>
    <xf numFmtId="0" fontId="23" fillId="0" borderId="5" xfId="2" applyFont="1" applyBorder="1" applyAlignment="1">
      <alignment horizontal="center" vertical="top"/>
    </xf>
    <xf numFmtId="2" fontId="8" fillId="5" borderId="5" xfId="2" applyNumberFormat="1" applyFont="1" applyFill="1" applyBorder="1" applyAlignment="1">
      <alignment horizontal="center" vertical="top" wrapText="1"/>
    </xf>
    <xf numFmtId="16" fontId="23" fillId="0" borderId="5" xfId="2" applyNumberFormat="1" applyFont="1" applyBorder="1" applyAlignment="1">
      <alignment horizontal="center" vertical="top"/>
    </xf>
    <xf numFmtId="4" fontId="8" fillId="3" borderId="5" xfId="0" applyNumberFormat="1" applyFont="1" applyFill="1" applyBorder="1" applyAlignment="1">
      <alignment horizontal="center" vertical="center" wrapText="1"/>
    </xf>
    <xf numFmtId="169" fontId="5" fillId="3" borderId="5" xfId="0" applyNumberFormat="1" applyFont="1" applyFill="1" applyBorder="1" applyAlignment="1">
      <alignment horizontal="center" vertical="center" wrapText="1"/>
    </xf>
    <xf numFmtId="169" fontId="8" fillId="0" borderId="5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2" fontId="23" fillId="4" borderId="5" xfId="0" applyNumberFormat="1" applyFont="1" applyFill="1" applyBorder="1" applyAlignment="1">
      <alignment horizontal="center" vertical="center" wrapText="1"/>
    </xf>
    <xf numFmtId="2" fontId="19" fillId="4" borderId="5" xfId="0" applyNumberFormat="1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2" fontId="23" fillId="0" borderId="5" xfId="0" applyNumberFormat="1" applyFont="1" applyFill="1" applyBorder="1" applyAlignment="1">
      <alignment horizontal="center" vertical="center" wrapText="1"/>
    </xf>
    <xf numFmtId="2" fontId="24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2" fontId="26" fillId="0" borderId="5" xfId="3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2" fontId="25" fillId="0" borderId="5" xfId="0" applyNumberFormat="1" applyFont="1" applyFill="1" applyBorder="1" applyAlignment="1">
      <alignment horizontal="center" vertical="center"/>
    </xf>
    <xf numFmtId="9" fontId="23" fillId="0" borderId="5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2" fontId="27" fillId="4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2" fontId="25" fillId="0" borderId="5" xfId="0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2" fontId="19" fillId="4" borderId="5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164" fontId="25" fillId="0" borderId="5" xfId="0" applyNumberFormat="1" applyFont="1" applyBorder="1" applyAlignment="1">
      <alignment horizontal="center" vertical="center"/>
    </xf>
    <xf numFmtId="165" fontId="25" fillId="0" borderId="5" xfId="0" applyNumberFormat="1" applyFont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1" fontId="27" fillId="4" borderId="1" xfId="0" applyNumberFormat="1" applyFont="1" applyFill="1" applyBorder="1" applyAlignment="1">
      <alignment horizontal="center" vertical="center" wrapText="1"/>
    </xf>
    <xf numFmtId="2" fontId="27" fillId="4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1" fontId="25" fillId="0" borderId="5" xfId="0" applyNumberFormat="1" applyFont="1" applyFill="1" applyBorder="1" applyAlignment="1">
      <alignment horizontal="center" vertical="center" wrapText="1"/>
    </xf>
    <xf numFmtId="2" fontId="25" fillId="0" borderId="5" xfId="0" applyNumberFormat="1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1" fontId="25" fillId="7" borderId="1" xfId="0" applyNumberFormat="1" applyFont="1" applyFill="1" applyBorder="1" applyAlignment="1">
      <alignment horizontal="center" vertical="center" wrapText="1"/>
    </xf>
    <xf numFmtId="2" fontId="25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165" fontId="25" fillId="7" borderId="1" xfId="0" applyNumberFormat="1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3" fontId="3" fillId="3" borderId="9" xfId="0" applyNumberFormat="1" applyFont="1" applyFill="1" applyBorder="1" applyAlignment="1">
      <alignment horizontal="center" vertical="center" wrapText="1"/>
    </xf>
    <xf numFmtId="4" fontId="16" fillId="3" borderId="8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168" fontId="23" fillId="0" borderId="11" xfId="0" applyNumberFormat="1" applyFont="1" applyFill="1" applyBorder="1" applyAlignment="1">
      <alignment horizontal="center" vertical="center" wrapText="1"/>
    </xf>
    <xf numFmtId="168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center" wrapText="1"/>
    </xf>
    <xf numFmtId="167" fontId="23" fillId="0" borderId="12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170" fontId="23" fillId="0" borderId="12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68" fontId="23" fillId="0" borderId="13" xfId="0" applyNumberFormat="1" applyFont="1" applyFill="1" applyBorder="1" applyAlignment="1">
      <alignment horizontal="center" vertical="center" wrapText="1"/>
    </xf>
    <xf numFmtId="168" fontId="8" fillId="0" borderId="13" xfId="0" applyNumberFormat="1" applyFont="1" applyFill="1" applyBorder="1" applyAlignment="1">
      <alignment horizontal="center" vertical="center" wrapText="1"/>
    </xf>
    <xf numFmtId="4" fontId="23" fillId="0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9" fontId="7" fillId="0" borderId="5" xfId="0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2" fontId="8" fillId="7" borderId="5" xfId="0" applyNumberFormat="1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textRotation="90" wrapText="1"/>
    </xf>
    <xf numFmtId="0" fontId="30" fillId="0" borderId="5" xfId="0" applyFont="1" applyBorder="1" applyAlignment="1">
      <alignment horizontal="center" vertical="center" textRotation="90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1" fontId="29" fillId="3" borderId="5" xfId="0" applyNumberFormat="1" applyFont="1" applyFill="1" applyBorder="1" applyAlignment="1">
      <alignment horizontal="center" vertical="center" wrapText="1"/>
    </xf>
    <xf numFmtId="2" fontId="29" fillId="3" borderId="5" xfId="0" applyNumberFormat="1" applyFont="1" applyFill="1" applyBorder="1" applyAlignment="1">
      <alignment horizontal="center" vertical="center" wrapText="1"/>
    </xf>
    <xf numFmtId="2" fontId="30" fillId="0" borderId="5" xfId="0" applyNumberFormat="1" applyFont="1" applyFill="1" applyBorder="1" applyAlignment="1">
      <alignment horizontal="center" vertical="center" wrapText="1"/>
    </xf>
    <xf numFmtId="4" fontId="30" fillId="0" borderId="5" xfId="0" applyNumberFormat="1" applyFont="1" applyFill="1" applyBorder="1" applyAlignment="1">
      <alignment horizontal="center" vertical="center" wrapText="1"/>
    </xf>
    <xf numFmtId="2" fontId="30" fillId="0" borderId="5" xfId="0" applyNumberFormat="1" applyFont="1" applyBorder="1" applyAlignment="1">
      <alignment horizontal="center" vertical="center" wrapText="1"/>
    </xf>
    <xf numFmtId="165" fontId="30" fillId="0" borderId="5" xfId="0" applyNumberFormat="1" applyFont="1" applyFill="1" applyBorder="1" applyAlignment="1">
      <alignment horizontal="center" vertical="center" wrapText="1"/>
    </xf>
    <xf numFmtId="169" fontId="30" fillId="0" borderId="5" xfId="0" applyNumberFormat="1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1" fontId="29" fillId="3" borderId="15" xfId="0" applyNumberFormat="1" applyFont="1" applyFill="1" applyBorder="1" applyAlignment="1">
      <alignment horizontal="center" vertical="center" wrapText="1"/>
    </xf>
    <xf numFmtId="0" fontId="30" fillId="3" borderId="15" xfId="0" applyFont="1" applyFill="1" applyBorder="1" applyAlignment="1">
      <alignment horizontal="center" vertical="center" wrapText="1"/>
    </xf>
    <xf numFmtId="2" fontId="5" fillId="3" borderId="16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30" fillId="0" borderId="12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165" fontId="23" fillId="0" borderId="12" xfId="0" applyNumberFormat="1" applyFont="1" applyFill="1" applyBorder="1" applyAlignment="1">
      <alignment horizontal="center" vertical="center" wrapText="1"/>
    </xf>
    <xf numFmtId="169" fontId="30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30" fillId="0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1" fontId="16" fillId="3" borderId="14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30" fillId="0" borderId="12" xfId="0" applyNumberFormat="1" applyFont="1" applyBorder="1" applyAlignment="1">
      <alignment horizontal="center" vertical="center" wrapText="1"/>
    </xf>
    <xf numFmtId="2" fontId="8" fillId="5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5" fontId="30" fillId="0" borderId="13" xfId="0" applyNumberFormat="1" applyFont="1" applyBorder="1" applyAlignment="1">
      <alignment horizontal="center" vertical="center" wrapText="1"/>
    </xf>
    <xf numFmtId="2" fontId="8" fillId="5" borderId="13" xfId="0" applyNumberFormat="1" applyFont="1" applyFill="1" applyBorder="1" applyAlignment="1">
      <alignment horizontal="center" vertical="center" wrapText="1"/>
    </xf>
    <xf numFmtId="0" fontId="29" fillId="3" borderId="5" xfId="2" applyFont="1" applyFill="1" applyBorder="1" applyAlignment="1">
      <alignment horizontal="center" vertical="center" wrapText="1"/>
    </xf>
    <xf numFmtId="2" fontId="29" fillId="3" borderId="5" xfId="2" applyNumberFormat="1" applyFont="1" applyFill="1" applyBorder="1" applyAlignment="1">
      <alignment horizontal="center" vertical="center" wrapText="1"/>
    </xf>
    <xf numFmtId="1" fontId="29" fillId="3" borderId="5" xfId="2" applyNumberFormat="1" applyFont="1" applyFill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 wrapText="1"/>
    </xf>
    <xf numFmtId="2" fontId="30" fillId="0" borderId="5" xfId="2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165" fontId="30" fillId="0" borderId="5" xfId="0" applyNumberFormat="1" applyFont="1" applyBorder="1" applyAlignment="1">
      <alignment horizontal="center" vertical="center" wrapText="1"/>
    </xf>
    <xf numFmtId="4" fontId="29" fillId="3" borderId="5" xfId="0" applyNumberFormat="1" applyFont="1" applyFill="1" applyBorder="1" applyAlignment="1">
      <alignment horizontal="center" vertical="center" wrapText="1"/>
    </xf>
    <xf numFmtId="169" fontId="29" fillId="3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30" fillId="5" borderId="5" xfId="0" applyNumberFormat="1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horizontal="left" vertical="center" wrapText="1"/>
    </xf>
    <xf numFmtId="0" fontId="29" fillId="4" borderId="5" xfId="2" applyFont="1" applyFill="1" applyBorder="1" applyAlignment="1">
      <alignment horizontal="center" vertical="center" wrapText="1"/>
    </xf>
    <xf numFmtId="0" fontId="30" fillId="4" borderId="5" xfId="2" applyFont="1" applyFill="1" applyBorder="1" applyAlignment="1">
      <alignment horizontal="center" vertical="top" wrapText="1"/>
    </xf>
    <xf numFmtId="2" fontId="29" fillId="6" borderId="5" xfId="2" applyNumberFormat="1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center" vertical="center" wrapText="1"/>
    </xf>
    <xf numFmtId="2" fontId="29" fillId="6" borderId="5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9" fontId="30" fillId="0" borderId="5" xfId="0" applyNumberFormat="1" applyFont="1" applyFill="1" applyBorder="1" applyAlignment="1">
      <alignment horizontal="center" vertical="center" wrapText="1"/>
    </xf>
    <xf numFmtId="0" fontId="30" fillId="7" borderId="5" xfId="0" applyFont="1" applyFill="1" applyBorder="1" applyAlignment="1">
      <alignment horizontal="center" vertical="center" wrapText="1"/>
    </xf>
    <xf numFmtId="2" fontId="6" fillId="7" borderId="5" xfId="0" applyNumberFormat="1" applyFont="1" applyFill="1" applyBorder="1" applyAlignment="1">
      <alignment horizontal="center" vertical="center" wrapText="1"/>
    </xf>
    <xf numFmtId="2" fontId="29" fillId="4" borderId="5" xfId="0" applyNumberFormat="1" applyFont="1" applyFill="1" applyBorder="1" applyAlignment="1">
      <alignment horizontal="center" vertical="center" wrapText="1"/>
    </xf>
    <xf numFmtId="0" fontId="7" fillId="0" borderId="0" xfId="2" applyFont="1"/>
    <xf numFmtId="0" fontId="31" fillId="0" borderId="0" xfId="2" applyFont="1" applyAlignment="1"/>
    <xf numFmtId="0" fontId="7" fillId="0" borderId="5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/>
    </xf>
    <xf numFmtId="0" fontId="27" fillId="3" borderId="5" xfId="2" applyFont="1" applyFill="1" applyBorder="1" applyAlignment="1">
      <alignment horizontal="center" vertical="center"/>
    </xf>
    <xf numFmtId="0" fontId="27" fillId="3" borderId="5" xfId="3" applyFont="1" applyFill="1" applyBorder="1" applyAlignment="1">
      <alignment horizontal="center" vertical="center" wrapText="1"/>
    </xf>
    <xf numFmtId="165" fontId="27" fillId="3" borderId="5" xfId="2" applyNumberFormat="1" applyFont="1" applyFill="1" applyBorder="1" applyAlignment="1">
      <alignment horizontal="center" vertical="center"/>
    </xf>
    <xf numFmtId="2" fontId="27" fillId="3" borderId="5" xfId="2" applyNumberFormat="1" applyFont="1" applyFill="1" applyBorder="1" applyAlignment="1">
      <alignment horizontal="center" vertical="center"/>
    </xf>
    <xf numFmtId="2" fontId="8" fillId="5" borderId="5" xfId="2" applyNumberFormat="1" applyFont="1" applyFill="1" applyBorder="1" applyAlignment="1">
      <alignment horizontal="center" vertical="center"/>
    </xf>
    <xf numFmtId="0" fontId="8" fillId="0" borderId="5" xfId="3" applyFont="1" applyBorder="1" applyAlignment="1">
      <alignment horizontal="center" vertical="center" wrapText="1"/>
    </xf>
    <xf numFmtId="165" fontId="27" fillId="3" borderId="5" xfId="2" applyNumberFormat="1" applyFont="1" applyFill="1" applyBorder="1" applyAlignment="1">
      <alignment horizontal="center" vertical="center" wrapText="1"/>
    </xf>
    <xf numFmtId="0" fontId="27" fillId="3" borderId="5" xfId="2" applyFont="1" applyFill="1" applyBorder="1" applyAlignment="1">
      <alignment horizontal="center" vertical="center" wrapText="1"/>
    </xf>
    <xf numFmtId="2" fontId="27" fillId="3" borderId="5" xfId="2" applyNumberFormat="1" applyFont="1" applyFill="1" applyBorder="1" applyAlignment="1">
      <alignment horizontal="center" vertical="center" wrapText="1"/>
    </xf>
    <xf numFmtId="1" fontId="8" fillId="0" borderId="5" xfId="2" applyNumberFormat="1" applyFont="1" applyBorder="1" applyAlignment="1">
      <alignment horizontal="center" vertical="center" wrapText="1"/>
    </xf>
    <xf numFmtId="0" fontId="34" fillId="4" borderId="5" xfId="2" applyFont="1" applyFill="1" applyBorder="1" applyAlignment="1">
      <alignment horizontal="center" vertical="center"/>
    </xf>
    <xf numFmtId="0" fontId="27" fillId="6" borderId="5" xfId="2" applyFont="1" applyFill="1" applyBorder="1" applyAlignment="1">
      <alignment horizontal="center" vertical="center"/>
    </xf>
    <xf numFmtId="0" fontId="34" fillId="6" borderId="5" xfId="2" applyFont="1" applyFill="1" applyBorder="1" applyAlignment="1">
      <alignment horizontal="center" vertical="center"/>
    </xf>
    <xf numFmtId="2" fontId="34" fillId="6" borderId="5" xfId="2" applyNumberFormat="1" applyFont="1" applyFill="1" applyBorder="1" applyAlignment="1">
      <alignment horizontal="center" vertical="center"/>
    </xf>
    <xf numFmtId="0" fontId="7" fillId="8" borderId="5" xfId="2" applyFont="1" applyFill="1" applyBorder="1" applyAlignment="1">
      <alignment horizontal="center" vertical="center"/>
    </xf>
    <xf numFmtId="0" fontId="33" fillId="8" borderId="5" xfId="2" applyFont="1" applyFill="1" applyBorder="1" applyAlignment="1">
      <alignment horizontal="center" vertical="center"/>
    </xf>
    <xf numFmtId="2" fontId="33" fillId="8" borderId="5" xfId="2" applyNumberFormat="1" applyFont="1" applyFill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9" fontId="7" fillId="0" borderId="5" xfId="2" applyNumberFormat="1" applyFont="1" applyBorder="1" applyAlignment="1">
      <alignment horizontal="center" vertical="center"/>
    </xf>
    <xf numFmtId="2" fontId="33" fillId="0" borderId="5" xfId="2" applyNumberFormat="1" applyFont="1" applyBorder="1" applyAlignment="1">
      <alignment horizontal="center" vertical="center"/>
    </xf>
    <xf numFmtId="2" fontId="33" fillId="5" borderId="5" xfId="2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" fontId="7" fillId="5" borderId="5" xfId="0" applyNumberFormat="1" applyFont="1" applyFill="1" applyBorder="1" applyAlignment="1">
      <alignment horizontal="center" vertical="center"/>
    </xf>
    <xf numFmtId="9" fontId="7" fillId="0" borderId="5" xfId="0" applyNumberFormat="1" applyFont="1" applyBorder="1" applyAlignment="1">
      <alignment horizontal="center" vertical="center"/>
    </xf>
    <xf numFmtId="2" fontId="27" fillId="6" borderId="5" xfId="0" applyNumberFormat="1" applyFont="1" applyFill="1" applyBorder="1" applyAlignment="1">
      <alignment horizontal="center" vertical="center"/>
    </xf>
    <xf numFmtId="0" fontId="7" fillId="0" borderId="0" xfId="2" applyFont="1" applyBorder="1"/>
    <xf numFmtId="0" fontId="31" fillId="0" borderId="0" xfId="2" applyFont="1" applyBorder="1" applyAlignment="1"/>
    <xf numFmtId="0" fontId="33" fillId="0" borderId="5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/>
    </xf>
    <xf numFmtId="2" fontId="10" fillId="4" borderId="5" xfId="2" applyNumberFormat="1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/>
    </xf>
    <xf numFmtId="0" fontId="8" fillId="0" borderId="5" xfId="2" applyFont="1" applyBorder="1" applyAlignment="1">
      <alignment horizontal="center" vertical="top"/>
    </xf>
    <xf numFmtId="0" fontId="37" fillId="3" borderId="5" xfId="0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 wrapText="1"/>
    </xf>
    <xf numFmtId="165" fontId="9" fillId="3" borderId="5" xfId="2" applyNumberFormat="1" applyFont="1" applyFill="1" applyBorder="1" applyAlignment="1">
      <alignment horizontal="center" vertical="center"/>
    </xf>
    <xf numFmtId="2" fontId="9" fillId="3" borderId="5" xfId="2" applyNumberFormat="1" applyFont="1" applyFill="1" applyBorder="1" applyAlignment="1">
      <alignment horizontal="center" vertical="center" wrapText="1"/>
    </xf>
    <xf numFmtId="49" fontId="30" fillId="0" borderId="5" xfId="2" applyNumberFormat="1" applyFont="1" applyBorder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wrapText="1"/>
    </xf>
    <xf numFmtId="0" fontId="21" fillId="0" borderId="5" xfId="2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9" fillId="4" borderId="5" xfId="2" applyFont="1" applyFill="1" applyBorder="1" applyAlignment="1">
      <alignment horizontal="center" vertical="center" wrapText="1"/>
    </xf>
    <xf numFmtId="0" fontId="40" fillId="4" borderId="5" xfId="2" applyFont="1" applyFill="1" applyBorder="1" applyAlignment="1">
      <alignment horizontal="center" vertical="center" wrapText="1"/>
    </xf>
    <xf numFmtId="0" fontId="19" fillId="4" borderId="5" xfId="2" applyFont="1" applyFill="1" applyBorder="1" applyAlignment="1">
      <alignment horizontal="center" vertical="center" wrapText="1"/>
    </xf>
    <xf numFmtId="0" fontId="19" fillId="4" borderId="5" xfId="2" applyFont="1" applyFill="1" applyBorder="1" applyAlignment="1">
      <alignment horizontal="center" vertical="center"/>
    </xf>
    <xf numFmtId="2" fontId="19" fillId="4" borderId="5" xfId="2" applyNumberFormat="1" applyFont="1" applyFill="1" applyBorder="1" applyAlignment="1">
      <alignment horizontal="center" vertical="center" wrapText="1"/>
    </xf>
    <xf numFmtId="0" fontId="41" fillId="7" borderId="5" xfId="2" applyFont="1" applyFill="1" applyBorder="1" applyAlignment="1">
      <alignment horizontal="center" vertical="center" wrapText="1"/>
    </xf>
    <xf numFmtId="0" fontId="42" fillId="7" borderId="5" xfId="2" applyFont="1" applyFill="1" applyBorder="1" applyAlignment="1">
      <alignment horizontal="center" vertical="center" wrapText="1"/>
    </xf>
    <xf numFmtId="0" fontId="30" fillId="7" borderId="5" xfId="2" applyFont="1" applyFill="1" applyBorder="1" applyAlignment="1">
      <alignment horizontal="center" vertical="center" wrapText="1"/>
    </xf>
    <xf numFmtId="0" fontId="30" fillId="7" borderId="5" xfId="2" applyFont="1" applyFill="1" applyBorder="1" applyAlignment="1">
      <alignment horizontal="center" vertical="center"/>
    </xf>
    <xf numFmtId="2" fontId="30" fillId="7" borderId="5" xfId="2" applyNumberFormat="1" applyFont="1" applyFill="1" applyBorder="1" applyAlignment="1">
      <alignment horizontal="center" vertical="center" wrapText="1"/>
    </xf>
    <xf numFmtId="1" fontId="37" fillId="3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2" fontId="9" fillId="3" borderId="5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1" fontId="27" fillId="3" borderId="5" xfId="0" applyNumberFormat="1" applyFont="1" applyFill="1" applyBorder="1" applyAlignment="1">
      <alignment horizontal="center" vertical="center" wrapText="1"/>
    </xf>
    <xf numFmtId="2" fontId="43" fillId="3" borderId="5" xfId="2" applyNumberFormat="1" applyFont="1" applyFill="1" applyBorder="1" applyAlignment="1">
      <alignment horizontal="center" vertical="center"/>
    </xf>
    <xf numFmtId="2" fontId="21" fillId="0" borderId="5" xfId="2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 wrapText="1"/>
    </xf>
    <xf numFmtId="2" fontId="22" fillId="0" borderId="5" xfId="0" applyNumberFormat="1" applyFont="1" applyBorder="1" applyAlignment="1">
      <alignment horizontal="center" vertical="center"/>
    </xf>
    <xf numFmtId="1" fontId="29" fillId="4" borderId="5" xfId="0" applyNumberFormat="1" applyFont="1" applyFill="1" applyBorder="1" applyAlignment="1">
      <alignment horizontal="center" vertical="center" wrapText="1"/>
    </xf>
    <xf numFmtId="165" fontId="19" fillId="4" borderId="5" xfId="0" applyNumberFormat="1" applyFont="1" applyFill="1" applyBorder="1" applyAlignment="1">
      <alignment horizontal="center" vertical="center" wrapText="1"/>
    </xf>
    <xf numFmtId="2" fontId="44" fillId="4" borderId="5" xfId="0" applyNumberFormat="1" applyFont="1" applyFill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 wrapText="1"/>
    </xf>
    <xf numFmtId="0" fontId="8" fillId="0" borderId="5" xfId="2" applyFont="1" applyBorder="1" applyAlignment="1">
      <alignment horizontal="left" vertical="top" wrapText="1"/>
    </xf>
    <xf numFmtId="0" fontId="8" fillId="0" borderId="5" xfId="2" applyFont="1" applyBorder="1" applyAlignment="1">
      <alignment horizontal="center" vertical="top" wrapText="1"/>
    </xf>
    <xf numFmtId="0" fontId="37" fillId="4" borderId="5" xfId="0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horizontal="center" vertical="center" wrapText="1"/>
    </xf>
    <xf numFmtId="16" fontId="7" fillId="7" borderId="5" xfId="0" applyNumberFormat="1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center" vertical="center" wrapText="1"/>
    </xf>
    <xf numFmtId="2" fontId="9" fillId="4" borderId="5" xfId="2" applyNumberFormat="1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center" vertical="center"/>
    </xf>
    <xf numFmtId="2" fontId="9" fillId="6" borderId="5" xfId="2" applyNumberFormat="1" applyFont="1" applyFill="1" applyBorder="1" applyAlignment="1">
      <alignment horizontal="center" vertical="center" wrapText="1"/>
    </xf>
    <xf numFmtId="9" fontId="8" fillId="0" borderId="5" xfId="2" applyNumberFormat="1" applyFont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45" fillId="4" borderId="5" xfId="2" applyFont="1" applyFill="1" applyBorder="1" applyAlignment="1">
      <alignment horizontal="center" vertical="center" wrapText="1"/>
    </xf>
    <xf numFmtId="2" fontId="45" fillId="4" borderId="5" xfId="2" applyNumberFormat="1" applyFont="1" applyFill="1" applyBorder="1" applyAlignment="1">
      <alignment horizontal="center" vertical="center" wrapText="1"/>
    </xf>
    <xf numFmtId="0" fontId="45" fillId="4" borderId="5" xfId="2" applyFont="1" applyFill="1" applyBorder="1" applyAlignment="1">
      <alignment horizontal="center" vertical="center"/>
    </xf>
    <xf numFmtId="165" fontId="45" fillId="6" borderId="5" xfId="2" applyNumberFormat="1" applyFont="1" applyFill="1" applyBorder="1" applyAlignment="1">
      <alignment horizontal="center" vertical="center" wrapText="1"/>
    </xf>
    <xf numFmtId="0" fontId="30" fillId="0" borderId="0" xfId="2" applyFont="1" applyBorder="1" applyAlignment="1">
      <alignment vertical="center"/>
    </xf>
    <xf numFmtId="0" fontId="29" fillId="9" borderId="5" xfId="2" applyFont="1" applyFill="1" applyBorder="1" applyAlignment="1">
      <alignment horizontal="center" vertical="center"/>
    </xf>
    <xf numFmtId="0" fontId="27" fillId="9" borderId="5" xfId="2" applyFont="1" applyFill="1" applyBorder="1" applyAlignment="1">
      <alignment horizontal="center" vertical="center" wrapText="1"/>
    </xf>
    <xf numFmtId="0" fontId="27" fillId="9" borderId="5" xfId="2" applyFont="1" applyFill="1" applyBorder="1" applyAlignment="1">
      <alignment horizontal="center" vertical="center"/>
    </xf>
    <xf numFmtId="0" fontId="47" fillId="9" borderId="5" xfId="2" applyFont="1" applyFill="1" applyBorder="1" applyAlignment="1">
      <alignment horizontal="center" vertical="center"/>
    </xf>
    <xf numFmtId="165" fontId="27" fillId="9" borderId="5" xfId="2" applyNumberFormat="1" applyFont="1" applyFill="1" applyBorder="1" applyAlignment="1">
      <alignment horizontal="center" vertical="center"/>
    </xf>
    <xf numFmtId="165" fontId="47" fillId="9" borderId="5" xfId="2" applyNumberFormat="1" applyFont="1" applyFill="1" applyBorder="1" applyAlignment="1">
      <alignment horizontal="center" vertical="center"/>
    </xf>
    <xf numFmtId="2" fontId="27" fillId="9" borderId="5" xfId="2" applyNumberFormat="1" applyFont="1" applyFill="1" applyBorder="1" applyAlignment="1">
      <alignment horizontal="center" vertical="center"/>
    </xf>
    <xf numFmtId="165" fontId="8" fillId="0" borderId="5" xfId="2" applyNumberFormat="1" applyFont="1" applyBorder="1" applyAlignment="1">
      <alignment horizontal="center" vertical="top"/>
    </xf>
    <xf numFmtId="2" fontId="8" fillId="7" borderId="5" xfId="2" applyNumberFormat="1" applyFont="1" applyFill="1" applyBorder="1" applyAlignment="1">
      <alignment horizontal="center" vertical="top"/>
    </xf>
    <xf numFmtId="49" fontId="29" fillId="9" borderId="5" xfId="2" applyNumberFormat="1" applyFont="1" applyFill="1" applyBorder="1" applyAlignment="1">
      <alignment horizontal="center" vertical="center"/>
    </xf>
    <xf numFmtId="165" fontId="27" fillId="9" borderId="5" xfId="2" applyNumberFormat="1" applyFont="1" applyFill="1" applyBorder="1" applyAlignment="1">
      <alignment horizontal="center" vertical="center" wrapText="1"/>
    </xf>
    <xf numFmtId="2" fontId="27" fillId="9" borderId="5" xfId="2" applyNumberFormat="1" applyFont="1" applyFill="1" applyBorder="1" applyAlignment="1">
      <alignment horizontal="center" vertical="center" wrapText="1"/>
    </xf>
    <xf numFmtId="165" fontId="8" fillId="0" borderId="5" xfId="2" applyNumberFormat="1" applyFont="1" applyBorder="1" applyAlignment="1">
      <alignment horizontal="center" vertical="top" wrapText="1"/>
    </xf>
    <xf numFmtId="2" fontId="8" fillId="7" borderId="5" xfId="2" applyNumberFormat="1" applyFont="1" applyFill="1" applyBorder="1" applyAlignment="1">
      <alignment horizontal="center" vertical="top" wrapText="1"/>
    </xf>
    <xf numFmtId="168" fontId="8" fillId="0" borderId="5" xfId="2" applyNumberFormat="1" applyFont="1" applyBorder="1" applyAlignment="1">
      <alignment horizontal="center" vertical="top" wrapText="1"/>
    </xf>
    <xf numFmtId="165" fontId="48" fillId="0" borderId="5" xfId="2" applyNumberFormat="1" applyFont="1" applyBorder="1" applyAlignment="1">
      <alignment horizontal="center" vertical="top"/>
    </xf>
    <xf numFmtId="2" fontId="8" fillId="0" borderId="5" xfId="2" applyNumberFormat="1" applyFont="1" applyBorder="1" applyAlignment="1">
      <alignment horizontal="center" vertical="top"/>
    </xf>
    <xf numFmtId="2" fontId="8" fillId="7" borderId="5" xfId="2" applyNumberFormat="1" applyFont="1" applyFill="1" applyBorder="1" applyAlignment="1">
      <alignment horizontal="center" vertical="center" wrapText="1"/>
    </xf>
    <xf numFmtId="164" fontId="8" fillId="0" borderId="5" xfId="2" applyNumberFormat="1" applyFont="1" applyBorder="1" applyAlignment="1">
      <alignment horizontal="center" vertical="top" wrapText="1"/>
    </xf>
    <xf numFmtId="0" fontId="33" fillId="0" borderId="5" xfId="2" applyFont="1" applyBorder="1" applyAlignment="1">
      <alignment horizontal="center" vertical="top" wrapText="1"/>
    </xf>
    <xf numFmtId="0" fontId="14" fillId="0" borderId="5" xfId="2" applyFont="1" applyBorder="1" applyAlignment="1">
      <alignment horizontal="center" vertical="top" wrapText="1"/>
    </xf>
    <xf numFmtId="0" fontId="29" fillId="9" borderId="5" xfId="0" applyFont="1" applyFill="1" applyBorder="1" applyAlignment="1">
      <alignment horizontal="center" vertical="center" wrapText="1"/>
    </xf>
    <xf numFmtId="164" fontId="27" fillId="9" borderId="5" xfId="2" applyNumberFormat="1" applyFont="1" applyFill="1" applyBorder="1" applyAlignment="1">
      <alignment horizontal="center" vertical="center" wrapText="1"/>
    </xf>
    <xf numFmtId="165" fontId="30" fillId="0" borderId="5" xfId="2" applyNumberFormat="1" applyFont="1" applyBorder="1" applyAlignment="1">
      <alignment horizontal="center" vertical="center"/>
    </xf>
    <xf numFmtId="0" fontId="27" fillId="9" borderId="5" xfId="0" applyFont="1" applyFill="1" applyBorder="1" applyAlignment="1">
      <alignment horizontal="center" vertical="center" wrapText="1"/>
    </xf>
    <xf numFmtId="0" fontId="27" fillId="9" borderId="5" xfId="0" applyFont="1" applyFill="1" applyBorder="1" applyAlignment="1">
      <alignment horizontal="center" vertical="top"/>
    </xf>
    <xf numFmtId="0" fontId="27" fillId="9" borderId="5" xfId="2" applyFont="1" applyFill="1" applyBorder="1" applyAlignment="1">
      <alignment horizontal="center" vertical="top" wrapText="1"/>
    </xf>
    <xf numFmtId="2" fontId="27" fillId="9" borderId="5" xfId="2" applyNumberFormat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center" wrapText="1"/>
    </xf>
    <xf numFmtId="0" fontId="27" fillId="9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top" wrapText="1"/>
    </xf>
    <xf numFmtId="2" fontId="8" fillId="0" borderId="5" xfId="0" applyNumberFormat="1" applyFont="1" applyBorder="1" applyAlignment="1">
      <alignment horizontal="center" vertical="top"/>
    </xf>
    <xf numFmtId="165" fontId="8" fillId="0" borderId="5" xfId="0" applyNumberFormat="1" applyFont="1" applyBorder="1" applyAlignment="1">
      <alignment horizontal="center" vertical="top"/>
    </xf>
    <xf numFmtId="4" fontId="27" fillId="9" borderId="5" xfId="0" applyNumberFormat="1" applyFont="1" applyFill="1" applyBorder="1" applyAlignment="1">
      <alignment horizontal="center" vertical="center" wrapText="1"/>
    </xf>
    <xf numFmtId="167" fontId="27" fillId="9" borderId="5" xfId="0" applyNumberFormat="1" applyFont="1" applyFill="1" applyBorder="1" applyAlignment="1">
      <alignment horizontal="center" vertical="center" wrapText="1"/>
    </xf>
    <xf numFmtId="2" fontId="27" fillId="9" borderId="5" xfId="0" applyNumberFormat="1" applyFont="1" applyFill="1" applyBorder="1" applyAlignment="1">
      <alignment horizontal="center" vertical="center" wrapText="1"/>
    </xf>
    <xf numFmtId="0" fontId="9" fillId="7" borderId="5" xfId="2" applyFont="1" applyFill="1" applyBorder="1" applyAlignment="1">
      <alignment horizontal="center" vertical="center" wrapText="1"/>
    </xf>
    <xf numFmtId="0" fontId="9" fillId="7" borderId="5" xfId="2" applyFont="1" applyFill="1" applyBorder="1" applyAlignment="1">
      <alignment horizontal="center" vertical="top" wrapText="1"/>
    </xf>
    <xf numFmtId="2" fontId="9" fillId="7" borderId="5" xfId="2" applyNumberFormat="1" applyFont="1" applyFill="1" applyBorder="1" applyAlignment="1">
      <alignment horizontal="center" vertical="top" wrapText="1"/>
    </xf>
    <xf numFmtId="0" fontId="7" fillId="7" borderId="5" xfId="2" applyFont="1" applyFill="1" applyBorder="1" applyAlignment="1">
      <alignment horizontal="center" vertical="center" wrapText="1"/>
    </xf>
    <xf numFmtId="0" fontId="7" fillId="7" borderId="5" xfId="2" applyFont="1" applyFill="1" applyBorder="1" applyAlignment="1">
      <alignment horizontal="center" vertical="top" wrapText="1"/>
    </xf>
    <xf numFmtId="0" fontId="3" fillId="7" borderId="5" xfId="2" applyFont="1" applyFill="1" applyBorder="1" applyAlignment="1">
      <alignment horizontal="center" vertical="top" wrapText="1"/>
    </xf>
    <xf numFmtId="2" fontId="7" fillId="7" borderId="5" xfId="2" applyNumberFormat="1" applyFont="1" applyFill="1" applyBorder="1" applyAlignment="1">
      <alignment horizontal="center" vertical="top" wrapText="1"/>
    </xf>
    <xf numFmtId="164" fontId="3" fillId="7" borderId="5" xfId="2" applyNumberFormat="1" applyFont="1" applyFill="1" applyBorder="1" applyAlignment="1">
      <alignment horizontal="center" vertical="top" wrapText="1"/>
    </xf>
    <xf numFmtId="9" fontId="7" fillId="0" borderId="5" xfId="2" applyNumberFormat="1" applyFont="1" applyBorder="1" applyAlignment="1">
      <alignment horizontal="center" vertical="top" wrapText="1"/>
    </xf>
    <xf numFmtId="0" fontId="7" fillId="0" borderId="5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2" fontId="7" fillId="0" borderId="5" xfId="2" applyNumberFormat="1" applyFont="1" applyBorder="1" applyAlignment="1">
      <alignment horizontal="center" vertical="top" wrapText="1"/>
    </xf>
    <xf numFmtId="0" fontId="30" fillId="4" borderId="5" xfId="2" applyFont="1" applyFill="1" applyBorder="1" applyAlignment="1">
      <alignment horizontal="center" vertical="center"/>
    </xf>
    <xf numFmtId="0" fontId="45" fillId="9" borderId="5" xfId="2" applyFont="1" applyFill="1" applyBorder="1" applyAlignment="1">
      <alignment horizontal="center" vertical="center" wrapText="1"/>
    </xf>
    <xf numFmtId="2" fontId="9" fillId="9" borderId="5" xfId="2" applyNumberFormat="1" applyFont="1" applyFill="1" applyBorder="1" applyAlignment="1">
      <alignment horizontal="center" vertical="center" wrapText="1"/>
    </xf>
    <xf numFmtId="0" fontId="1" fillId="0" borderId="0" xfId="2" applyFont="1"/>
    <xf numFmtId="0" fontId="49" fillId="0" borderId="0" xfId="2" applyFont="1"/>
    <xf numFmtId="0" fontId="4" fillId="0" borderId="5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/>
    </xf>
    <xf numFmtId="0" fontId="1" fillId="9" borderId="5" xfId="2" applyFont="1" applyFill="1" applyBorder="1" applyAlignment="1">
      <alignment horizontal="center" vertical="center"/>
    </xf>
    <xf numFmtId="0" fontId="9" fillId="9" borderId="5" xfId="3" applyFont="1" applyFill="1" applyBorder="1" applyAlignment="1">
      <alignment horizontal="center" vertical="center" wrapText="1"/>
    </xf>
    <xf numFmtId="0" fontId="50" fillId="9" borderId="5" xfId="2" applyFont="1" applyFill="1" applyBorder="1" applyAlignment="1">
      <alignment horizontal="center" vertical="center"/>
    </xf>
    <xf numFmtId="165" fontId="9" fillId="9" borderId="5" xfId="2" applyNumberFormat="1" applyFont="1" applyFill="1" applyBorder="1" applyAlignment="1">
      <alignment horizontal="center" vertical="center"/>
    </xf>
    <xf numFmtId="2" fontId="9" fillId="9" borderId="5" xfId="2" applyNumberFormat="1" applyFont="1" applyFill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 wrapText="1"/>
    </xf>
    <xf numFmtId="0" fontId="50" fillId="0" borderId="5" xfId="2" applyFont="1" applyBorder="1" applyAlignment="1">
      <alignment horizontal="center" vertical="center"/>
    </xf>
    <xf numFmtId="2" fontId="1" fillId="0" borderId="5" xfId="2" applyNumberFormat="1" applyFont="1" applyBorder="1" applyAlignment="1">
      <alignment horizontal="center" vertical="center"/>
    </xf>
    <xf numFmtId="2" fontId="1" fillId="7" borderId="5" xfId="2" applyNumberFormat="1" applyFont="1" applyFill="1" applyBorder="1" applyAlignment="1">
      <alignment horizontal="center" vertical="center"/>
    </xf>
    <xf numFmtId="0" fontId="1" fillId="0" borderId="5" xfId="3" applyFont="1" applyBorder="1" applyAlignment="1">
      <alignment horizontal="center" vertical="center" wrapText="1"/>
    </xf>
    <xf numFmtId="165" fontId="1" fillId="0" borderId="5" xfId="2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9" borderId="5" xfId="2" applyFont="1" applyFill="1" applyBorder="1" applyAlignment="1">
      <alignment horizontal="center" vertical="center" wrapText="1"/>
    </xf>
    <xf numFmtId="0" fontId="9" fillId="9" borderId="5" xfId="2" applyFont="1" applyFill="1" applyBorder="1" applyAlignment="1">
      <alignment horizontal="center" vertical="center" wrapText="1"/>
    </xf>
    <xf numFmtId="165" fontId="1" fillId="9" borderId="5" xfId="2" applyNumberFormat="1" applyFont="1" applyFill="1" applyBorder="1" applyAlignment="1">
      <alignment horizontal="center" vertical="center" wrapText="1"/>
    </xf>
    <xf numFmtId="165" fontId="9" fillId="9" borderId="5" xfId="2" applyNumberFormat="1" applyFont="1" applyFill="1" applyBorder="1" applyAlignment="1">
      <alignment horizontal="center" vertical="center" wrapText="1"/>
    </xf>
    <xf numFmtId="165" fontId="1" fillId="0" borderId="5" xfId="2" applyNumberFormat="1" applyFont="1" applyBorder="1" applyAlignment="1">
      <alignment horizontal="center" vertical="center" wrapText="1"/>
    </xf>
    <xf numFmtId="2" fontId="1" fillId="7" borderId="5" xfId="2" applyNumberFormat="1" applyFont="1" applyFill="1" applyBorder="1" applyAlignment="1">
      <alignment horizontal="center" vertical="center" wrapText="1"/>
    </xf>
    <xf numFmtId="0" fontId="50" fillId="0" borderId="5" xfId="2" applyFont="1" applyBorder="1" applyAlignment="1">
      <alignment horizontal="center" vertical="center" wrapText="1"/>
    </xf>
    <xf numFmtId="0" fontId="50" fillId="9" borderId="5" xfId="2" applyFont="1" applyFill="1" applyBorder="1" applyAlignment="1">
      <alignment horizontal="center" vertical="center" wrapText="1"/>
    </xf>
    <xf numFmtId="0" fontId="51" fillId="4" borderId="5" xfId="2" applyFont="1" applyFill="1" applyBorder="1" applyAlignment="1">
      <alignment horizontal="center" vertical="center"/>
    </xf>
    <xf numFmtId="165" fontId="9" fillId="4" borderId="5" xfId="2" applyNumberFormat="1" applyFont="1" applyFill="1" applyBorder="1" applyAlignment="1">
      <alignment horizontal="center" vertical="center"/>
    </xf>
    <xf numFmtId="165" fontId="9" fillId="4" borderId="5" xfId="2" applyNumberFormat="1" applyFont="1" applyFill="1" applyBorder="1" applyAlignment="1">
      <alignment horizontal="center" vertical="center" wrapText="1"/>
    </xf>
    <xf numFmtId="9" fontId="1" fillId="0" borderId="5" xfId="2" applyNumberFormat="1" applyFont="1" applyBorder="1" applyAlignment="1">
      <alignment horizontal="center" vertical="center"/>
    </xf>
    <xf numFmtId="2" fontId="9" fillId="4" borderId="5" xfId="2" applyNumberFormat="1" applyFont="1" applyFill="1" applyBorder="1" applyAlignment="1">
      <alignment horizontal="center" vertical="center"/>
    </xf>
    <xf numFmtId="0" fontId="52" fillId="5" borderId="0" xfId="0" applyFont="1" applyFill="1" applyAlignment="1">
      <alignment horizontal="center" vertical="center" wrapText="1"/>
    </xf>
    <xf numFmtId="0" fontId="52" fillId="0" borderId="5" xfId="0" applyFont="1" applyBorder="1" applyAlignment="1">
      <alignment horizontal="center" vertical="center" textRotation="90" wrapText="1"/>
    </xf>
    <xf numFmtId="1" fontId="52" fillId="0" borderId="5" xfId="0" applyNumberFormat="1" applyFont="1" applyBorder="1" applyAlignment="1">
      <alignment horizontal="center" vertical="center" textRotation="90" wrapText="1"/>
    </xf>
    <xf numFmtId="0" fontId="52" fillId="0" borderId="5" xfId="0" applyFont="1" applyBorder="1" applyAlignment="1">
      <alignment horizontal="center" vertical="center" wrapText="1"/>
    </xf>
    <xf numFmtId="1" fontId="52" fillId="0" borderId="5" xfId="0" applyNumberFormat="1" applyFont="1" applyBorder="1" applyAlignment="1">
      <alignment horizontal="center" vertical="center" wrapText="1"/>
    </xf>
    <xf numFmtId="0" fontId="54" fillId="3" borderId="5" xfId="0" applyFont="1" applyFill="1" applyBorder="1" applyAlignment="1">
      <alignment horizontal="center" vertical="center" wrapText="1"/>
    </xf>
    <xf numFmtId="0" fontId="53" fillId="3" borderId="5" xfId="0" applyFont="1" applyFill="1" applyBorder="1" applyAlignment="1">
      <alignment horizontal="center" vertical="center" wrapText="1"/>
    </xf>
    <xf numFmtId="0" fontId="52" fillId="3" borderId="5" xfId="0" applyFont="1" applyFill="1" applyBorder="1" applyAlignment="1">
      <alignment horizontal="center" vertical="center" wrapText="1"/>
    </xf>
    <xf numFmtId="1" fontId="53" fillId="3" borderId="5" xfId="0" applyNumberFormat="1" applyFont="1" applyFill="1" applyBorder="1" applyAlignment="1">
      <alignment horizontal="center" vertical="center" wrapText="1"/>
    </xf>
    <xf numFmtId="49" fontId="55" fillId="0" borderId="5" xfId="0" applyNumberFormat="1" applyFont="1" applyBorder="1" applyAlignment="1">
      <alignment horizontal="center" vertical="center" wrapText="1"/>
    </xf>
    <xf numFmtId="0" fontId="55" fillId="0" borderId="5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1" fontId="56" fillId="5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1" fontId="7" fillId="5" borderId="5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1" fontId="52" fillId="5" borderId="5" xfId="0" applyNumberFormat="1" applyFont="1" applyFill="1" applyBorder="1" applyAlignment="1">
      <alignment horizontal="center" vertical="center" wrapText="1"/>
    </xf>
    <xf numFmtId="2" fontId="52" fillId="0" borderId="5" xfId="0" applyNumberFormat="1" applyFont="1" applyBorder="1" applyAlignment="1">
      <alignment horizontal="center" vertical="center" wrapText="1"/>
    </xf>
    <xf numFmtId="0" fontId="57" fillId="3" borderId="5" xfId="0" applyFont="1" applyFill="1" applyBorder="1" applyAlignment="1">
      <alignment horizontal="center" vertical="center"/>
    </xf>
    <xf numFmtId="0" fontId="57" fillId="5" borderId="5" xfId="0" applyFont="1" applyFill="1" applyBorder="1" applyAlignment="1">
      <alignment horizontal="center" vertical="center"/>
    </xf>
    <xf numFmtId="0" fontId="52" fillId="5" borderId="5" xfId="0" applyFont="1" applyFill="1" applyBorder="1" applyAlignment="1">
      <alignment horizontal="center" vertical="center" wrapText="1"/>
    </xf>
    <xf numFmtId="0" fontId="58" fillId="8" borderId="5" xfId="0" applyFont="1" applyFill="1" applyBorder="1" applyAlignment="1">
      <alignment horizontal="center" vertical="center" wrapText="1"/>
    </xf>
    <xf numFmtId="0" fontId="59" fillId="8" borderId="5" xfId="0" applyFont="1" applyFill="1" applyBorder="1" applyAlignment="1">
      <alignment horizontal="center" vertical="center" wrapText="1"/>
    </xf>
    <xf numFmtId="1" fontId="59" fillId="8" borderId="5" xfId="0" applyNumberFormat="1" applyFont="1" applyFill="1" applyBorder="1" applyAlignment="1">
      <alignment horizontal="center" vertical="center" wrapText="1"/>
    </xf>
    <xf numFmtId="0" fontId="60" fillId="3" borderId="5" xfId="0" applyFont="1" applyFill="1" applyBorder="1" applyAlignment="1">
      <alignment horizontal="center" vertical="center" wrapText="1"/>
    </xf>
    <xf numFmtId="0" fontId="52" fillId="0" borderId="5" xfId="0" applyNumberFormat="1" applyFont="1" applyBorder="1" applyAlignment="1">
      <alignment horizontal="center" vertical="center" wrapText="1"/>
    </xf>
    <xf numFmtId="165" fontId="53" fillId="3" borderId="5" xfId="0" applyNumberFormat="1" applyFont="1" applyFill="1" applyBorder="1" applyAlignment="1">
      <alignment horizontal="center" vertical="center" wrapText="1"/>
    </xf>
    <xf numFmtId="0" fontId="54" fillId="5" borderId="5" xfId="0" applyFont="1" applyFill="1" applyBorder="1" applyAlignment="1">
      <alignment horizontal="center" vertical="center" wrapText="1"/>
    </xf>
    <xf numFmtId="165" fontId="52" fillId="5" borderId="5" xfId="0" applyNumberFormat="1" applyFont="1" applyFill="1" applyBorder="1" applyAlignment="1">
      <alignment horizontal="center" vertical="center" wrapText="1"/>
    </xf>
    <xf numFmtId="2" fontId="52" fillId="5" borderId="5" xfId="0" applyNumberFormat="1" applyFont="1" applyFill="1" applyBorder="1" applyAlignment="1">
      <alignment horizontal="center" vertical="center" wrapText="1"/>
    </xf>
    <xf numFmtId="164" fontId="52" fillId="5" borderId="5" xfId="0" applyNumberFormat="1" applyFont="1" applyFill="1" applyBorder="1" applyAlignment="1">
      <alignment horizontal="center" vertical="center" wrapText="1"/>
    </xf>
    <xf numFmtId="165" fontId="52" fillId="0" borderId="5" xfId="0" applyNumberFormat="1" applyFont="1" applyBorder="1" applyAlignment="1">
      <alignment horizontal="center" vertical="center" wrapText="1"/>
    </xf>
    <xf numFmtId="0" fontId="61" fillId="9" borderId="5" xfId="0" applyFont="1" applyFill="1" applyBorder="1" applyAlignment="1">
      <alignment horizontal="center" vertical="center" wrapText="1"/>
    </xf>
    <xf numFmtId="0" fontId="60" fillId="9" borderId="5" xfId="0" applyFont="1" applyFill="1" applyBorder="1" applyAlignment="1">
      <alignment horizontal="center" vertical="center" wrapText="1"/>
    </xf>
    <xf numFmtId="1" fontId="60" fillId="11" borderId="5" xfId="0" applyNumberFormat="1" applyFont="1" applyFill="1" applyBorder="1" applyAlignment="1">
      <alignment horizontal="center" vertical="center" wrapText="1"/>
    </xf>
    <xf numFmtId="0" fontId="52" fillId="12" borderId="5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60" fillId="12" borderId="5" xfId="0" applyFont="1" applyFill="1" applyBorder="1" applyAlignment="1">
      <alignment horizontal="center" vertical="center" wrapText="1"/>
    </xf>
    <xf numFmtId="1" fontId="60" fillId="13" borderId="5" xfId="0" applyNumberFormat="1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52" fillId="8" borderId="5" xfId="0" applyFont="1" applyFill="1" applyBorder="1" applyAlignment="1">
      <alignment horizontal="center" vertical="center" wrapText="1"/>
    </xf>
    <xf numFmtId="1" fontId="52" fillId="8" borderId="5" xfId="0" applyNumberFormat="1" applyFont="1" applyFill="1" applyBorder="1" applyAlignment="1">
      <alignment horizontal="center" vertical="center" wrapText="1"/>
    </xf>
    <xf numFmtId="9" fontId="7" fillId="8" borderId="5" xfId="0" applyNumberFormat="1" applyFont="1" applyFill="1" applyBorder="1" applyAlignment="1">
      <alignment horizontal="center" vertical="center" wrapText="1"/>
    </xf>
    <xf numFmtId="0" fontId="7" fillId="14" borderId="5" xfId="0" applyFont="1" applyFill="1" applyBorder="1" applyAlignment="1">
      <alignment horizontal="center" vertical="center" wrapText="1"/>
    </xf>
    <xf numFmtId="9" fontId="7" fillId="14" borderId="5" xfId="0" applyNumberFormat="1" applyFont="1" applyFill="1" applyBorder="1" applyAlignment="1">
      <alignment horizontal="center" vertical="center" wrapText="1"/>
    </xf>
    <xf numFmtId="0" fontId="52" fillId="14" borderId="5" xfId="0" applyFont="1" applyFill="1" applyBorder="1" applyAlignment="1">
      <alignment horizontal="center" vertical="center" wrapText="1"/>
    </xf>
    <xf numFmtId="0" fontId="52" fillId="7" borderId="5" xfId="0" applyFont="1" applyFill="1" applyBorder="1" applyAlignment="1">
      <alignment horizontal="center" vertical="center" wrapText="1"/>
    </xf>
    <xf numFmtId="1" fontId="52" fillId="7" borderId="5" xfId="0" applyNumberFormat="1" applyFont="1" applyFill="1" applyBorder="1" applyAlignment="1">
      <alignment horizontal="center" vertical="center" wrapText="1"/>
    </xf>
    <xf numFmtId="0" fontId="0" fillId="0" borderId="5" xfId="0" applyFont="1" applyBorder="1"/>
    <xf numFmtId="2" fontId="31" fillId="5" borderId="0" xfId="0" applyNumberFormat="1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5" borderId="0" xfId="0" applyFont="1" applyFill="1" applyAlignment="1">
      <alignment horizontal="center" vertical="center" wrapText="1"/>
    </xf>
    <xf numFmtId="164" fontId="31" fillId="5" borderId="0" xfId="0" applyNumberFormat="1" applyFont="1" applyFill="1" applyAlignment="1">
      <alignment horizontal="center" vertical="center" wrapText="1"/>
    </xf>
    <xf numFmtId="0" fontId="0" fillId="12" borderId="1" xfId="0" applyFont="1" applyFill="1" applyBorder="1"/>
    <xf numFmtId="0" fontId="9" fillId="15" borderId="1" xfId="0" applyFont="1" applyFill="1" applyBorder="1" applyAlignment="1">
      <alignment horizontal="center" vertical="center" wrapText="1"/>
    </xf>
    <xf numFmtId="0" fontId="60" fillId="15" borderId="1" xfId="0" applyFont="1" applyFill="1" applyBorder="1" applyAlignment="1">
      <alignment horizontal="center" vertical="center" wrapText="1"/>
    </xf>
    <xf numFmtId="1" fontId="60" fillId="15" borderId="1" xfId="0" applyNumberFormat="1" applyFont="1" applyFill="1" applyBorder="1" applyAlignment="1">
      <alignment horizontal="center" vertical="center" wrapText="1"/>
    </xf>
    <xf numFmtId="1" fontId="7" fillId="4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1" fontId="15" fillId="2" borderId="5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165" fontId="18" fillId="2" borderId="5" xfId="0" applyNumberFormat="1" applyFont="1" applyFill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/>
    </xf>
    <xf numFmtId="0" fontId="35" fillId="0" borderId="0" xfId="2" applyFont="1" applyBorder="1" applyAlignment="1">
      <alignment horizontal="center"/>
    </xf>
    <xf numFmtId="0" fontId="36" fillId="2" borderId="0" xfId="2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1" fillId="0" borderId="0" xfId="2" applyFont="1" applyBorder="1" applyAlignment="1">
      <alignment horizontal="center"/>
    </xf>
    <xf numFmtId="0" fontId="32" fillId="2" borderId="0" xfId="2" applyFont="1" applyFill="1" applyBorder="1" applyAlignment="1">
      <alignment horizontal="center"/>
    </xf>
    <xf numFmtId="0" fontId="7" fillId="0" borderId="5" xfId="2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textRotation="90" wrapText="1"/>
    </xf>
    <xf numFmtId="0" fontId="7" fillId="0" borderId="5" xfId="2" applyFont="1" applyBorder="1" applyAlignment="1">
      <alignment horizontal="center"/>
    </xf>
    <xf numFmtId="0" fontId="33" fillId="0" borderId="5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/>
    </xf>
    <xf numFmtId="0" fontId="46" fillId="0" borderId="0" xfId="2" applyFont="1" applyAlignment="1">
      <alignment horizontal="center"/>
    </xf>
    <xf numFmtId="0" fontId="32" fillId="2" borderId="0" xfId="2" applyFont="1" applyFill="1" applyAlignment="1">
      <alignment horizontal="center"/>
    </xf>
    <xf numFmtId="0" fontId="46" fillId="0" borderId="0" xfId="2" applyFont="1" applyBorder="1" applyAlignment="1">
      <alignment horizontal="center"/>
    </xf>
    <xf numFmtId="0" fontId="30" fillId="0" borderId="5" xfId="2" applyFont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 wrapText="1"/>
    </xf>
    <xf numFmtId="0" fontId="52" fillId="5" borderId="0" xfId="0" applyFont="1" applyFill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/>
    </xf>
    <xf numFmtId="0" fontId="52" fillId="0" borderId="5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textRotation="90" wrapText="1"/>
    </xf>
    <xf numFmtId="0" fontId="7" fillId="16" borderId="5" xfId="0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 wrapText="1"/>
    </xf>
    <xf numFmtId="2" fontId="3" fillId="16" borderId="5" xfId="0" applyNumberFormat="1" applyFont="1" applyFill="1" applyBorder="1" applyAlignment="1">
      <alignment horizontal="center" vertical="center" wrapText="1"/>
    </xf>
    <xf numFmtId="0" fontId="7" fillId="17" borderId="5" xfId="0" applyFont="1" applyFill="1" applyBorder="1" applyAlignment="1">
      <alignment horizontal="center" vertical="center" wrapText="1"/>
    </xf>
    <xf numFmtId="0" fontId="3" fillId="17" borderId="5" xfId="0" applyFont="1" applyFill="1" applyBorder="1" applyAlignment="1">
      <alignment horizontal="center" vertical="center" wrapText="1"/>
    </xf>
    <xf numFmtId="2" fontId="3" fillId="17" borderId="5" xfId="0" applyNumberFormat="1" applyFont="1" applyFill="1" applyBorder="1" applyAlignment="1">
      <alignment horizontal="center" vertical="center" wrapText="1"/>
    </xf>
    <xf numFmtId="2" fontId="3" fillId="7" borderId="5" xfId="0" applyNumberFormat="1" applyFont="1" applyFill="1" applyBorder="1" applyAlignment="1">
      <alignment horizontal="center" vertical="center" wrapText="1"/>
    </xf>
    <xf numFmtId="164" fontId="3" fillId="7" borderId="5" xfId="0" applyNumberFormat="1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16" borderId="5" xfId="0" applyFont="1" applyFill="1" applyBorder="1" applyAlignment="1">
      <alignment horizontal="center" vertical="center" wrapText="1"/>
    </xf>
    <xf numFmtId="164" fontId="3" fillId="16" borderId="5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Обычный 2" xfId="3"/>
    <cellStyle name="Обычный_eras 50-52" xfId="1"/>
    <cellStyle name="Обычный_Лист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4"/>
  <sheetViews>
    <sheetView tabSelected="1" workbookViewId="0">
      <selection activeCell="D10" sqref="D10"/>
    </sheetView>
  </sheetViews>
  <sheetFormatPr defaultRowHeight="15"/>
  <cols>
    <col min="2" max="2" width="45" bestFit="1" customWidth="1"/>
  </cols>
  <sheetData>
    <row r="1" spans="1:7">
      <c r="A1" s="481" t="s">
        <v>0</v>
      </c>
      <c r="B1" s="481"/>
      <c r="C1" s="481"/>
      <c r="D1" s="481"/>
      <c r="E1" s="481"/>
      <c r="F1" s="481"/>
      <c r="G1" s="481"/>
    </row>
    <row r="2" spans="1:7" ht="30.75" customHeight="1">
      <c r="A2" s="482" t="s">
        <v>1</v>
      </c>
      <c r="B2" s="482"/>
      <c r="C2" s="482"/>
      <c r="D2" s="482"/>
      <c r="E2" s="482"/>
      <c r="F2" s="482"/>
      <c r="G2" s="482"/>
    </row>
    <row r="3" spans="1:7" ht="33.75" customHeight="1">
      <c r="A3" s="483" t="s">
        <v>2</v>
      </c>
      <c r="B3" s="485" t="s">
        <v>3</v>
      </c>
      <c r="C3" s="487" t="s">
        <v>4</v>
      </c>
      <c r="D3" s="489" t="s">
        <v>5</v>
      </c>
      <c r="E3" s="490"/>
      <c r="F3" s="489" t="s">
        <v>6</v>
      </c>
      <c r="G3" s="490"/>
    </row>
    <row r="4" spans="1:7" ht="54.75">
      <c r="A4" s="484"/>
      <c r="B4" s="486"/>
      <c r="C4" s="488"/>
      <c r="D4" s="1" t="s">
        <v>7</v>
      </c>
      <c r="E4" s="1" t="s">
        <v>8</v>
      </c>
      <c r="F4" s="1" t="s">
        <v>7</v>
      </c>
      <c r="G4" s="2" t="s">
        <v>9</v>
      </c>
    </row>
    <row r="5" spans="1:7">
      <c r="A5" s="3">
        <v>1</v>
      </c>
      <c r="B5" s="4">
        <v>2</v>
      </c>
      <c r="C5" s="4">
        <v>3</v>
      </c>
      <c r="D5" s="5">
        <v>4</v>
      </c>
      <c r="E5" s="5">
        <v>5</v>
      </c>
      <c r="F5" s="5">
        <v>6</v>
      </c>
      <c r="G5" s="6">
        <v>7</v>
      </c>
    </row>
    <row r="6" spans="1:7">
      <c r="A6" s="493" t="s">
        <v>10</v>
      </c>
      <c r="B6" s="493"/>
      <c r="C6" s="493"/>
      <c r="D6" s="493"/>
      <c r="E6" s="493"/>
      <c r="F6" s="493"/>
      <c r="G6" s="493"/>
    </row>
    <row r="7" spans="1:7">
      <c r="A7" s="7">
        <v>1</v>
      </c>
      <c r="B7" s="8" t="s">
        <v>11</v>
      </c>
      <c r="C7" s="8" t="s">
        <v>12</v>
      </c>
      <c r="D7" s="9"/>
      <c r="E7" s="10">
        <v>2.7</v>
      </c>
      <c r="F7" s="9"/>
      <c r="G7" s="11"/>
    </row>
    <row r="8" spans="1:7">
      <c r="A8" s="3" t="s">
        <v>13</v>
      </c>
      <c r="B8" s="4" t="s">
        <v>14</v>
      </c>
      <c r="C8" s="4" t="s">
        <v>15</v>
      </c>
      <c r="D8" s="12">
        <v>4.8</v>
      </c>
      <c r="E8" s="6">
        <f>E7*D8</f>
        <v>12.96</v>
      </c>
      <c r="F8" s="6"/>
      <c r="G8" s="6"/>
    </row>
    <row r="9" spans="1:7">
      <c r="A9" s="3" t="s">
        <v>13</v>
      </c>
      <c r="B9" s="4" t="s">
        <v>16</v>
      </c>
      <c r="C9" s="4" t="s">
        <v>17</v>
      </c>
      <c r="D9" s="12">
        <v>1.1000000000000001</v>
      </c>
      <c r="E9" s="6">
        <f>E7*D9</f>
        <v>2.9700000000000006</v>
      </c>
      <c r="F9" s="6"/>
      <c r="G9" s="6"/>
    </row>
    <row r="10" spans="1:7" ht="30">
      <c r="A10" s="13">
        <v>2</v>
      </c>
      <c r="B10" s="8" t="s">
        <v>18</v>
      </c>
      <c r="C10" s="8" t="s">
        <v>19</v>
      </c>
      <c r="D10" s="14"/>
      <c r="E10" s="11">
        <v>36.4</v>
      </c>
      <c r="F10" s="9"/>
      <c r="G10" s="11"/>
    </row>
    <row r="11" spans="1:7">
      <c r="A11" s="3" t="s">
        <v>13</v>
      </c>
      <c r="B11" s="4" t="s">
        <v>14</v>
      </c>
      <c r="C11" s="4" t="s">
        <v>15</v>
      </c>
      <c r="D11" s="12">
        <v>0.88700000000000001</v>
      </c>
      <c r="E11" s="15">
        <f>E10*D11</f>
        <v>32.286799999999999</v>
      </c>
      <c r="F11" s="15"/>
      <c r="G11" s="6"/>
    </row>
    <row r="12" spans="1:7">
      <c r="A12" s="3" t="s">
        <v>13</v>
      </c>
      <c r="B12" s="4" t="s">
        <v>16</v>
      </c>
      <c r="C12" s="4" t="s">
        <v>17</v>
      </c>
      <c r="D12" s="16">
        <v>9.8400000000000001E-2</v>
      </c>
      <c r="E12" s="15">
        <f>E10*D12</f>
        <v>3.5817600000000001</v>
      </c>
      <c r="F12" s="15"/>
      <c r="G12" s="6"/>
    </row>
    <row r="13" spans="1:7" ht="30">
      <c r="A13" s="17">
        <v>3</v>
      </c>
      <c r="B13" s="18" t="s">
        <v>20</v>
      </c>
      <c r="C13" s="18" t="s">
        <v>12</v>
      </c>
      <c r="D13" s="19"/>
      <c r="E13" s="20">
        <v>7.8</v>
      </c>
      <c r="F13" s="20"/>
      <c r="G13" s="21"/>
    </row>
    <row r="14" spans="1:7">
      <c r="A14" s="3"/>
      <c r="B14" s="4" t="s">
        <v>14</v>
      </c>
      <c r="C14" s="4" t="s">
        <v>15</v>
      </c>
      <c r="D14" s="6">
        <v>7.8</v>
      </c>
      <c r="E14" s="15">
        <f>E13*D14</f>
        <v>60.839999999999996</v>
      </c>
      <c r="F14" s="15"/>
      <c r="G14" s="6"/>
    </row>
    <row r="15" spans="1:7">
      <c r="A15" s="3"/>
      <c r="B15" s="4" t="s">
        <v>16</v>
      </c>
      <c r="C15" s="4" t="s">
        <v>17</v>
      </c>
      <c r="D15" s="6">
        <v>4.0999999999999996</v>
      </c>
      <c r="E15" s="15">
        <f>E13*D15</f>
        <v>31.979999999999997</v>
      </c>
      <c r="F15" s="15"/>
      <c r="G15" s="6"/>
    </row>
    <row r="16" spans="1:7">
      <c r="A16" s="17">
        <v>4</v>
      </c>
      <c r="B16" s="18" t="s">
        <v>21</v>
      </c>
      <c r="C16" s="18" t="s">
        <v>19</v>
      </c>
      <c r="D16" s="19"/>
      <c r="E16" s="20">
        <v>14.8</v>
      </c>
      <c r="F16" s="20"/>
      <c r="G16" s="21"/>
    </row>
    <row r="17" spans="1:7">
      <c r="A17" s="3"/>
      <c r="B17" s="4" t="s">
        <v>14</v>
      </c>
      <c r="C17" s="4" t="s">
        <v>15</v>
      </c>
      <c r="D17" s="16">
        <v>0.112</v>
      </c>
      <c r="E17" s="15">
        <f>E16*D17</f>
        <v>1.6576000000000002</v>
      </c>
      <c r="F17" s="15"/>
      <c r="G17" s="6"/>
    </row>
    <row r="18" spans="1:7">
      <c r="A18" s="3"/>
      <c r="B18" s="4" t="s">
        <v>16</v>
      </c>
      <c r="C18" s="4" t="s">
        <v>17</v>
      </c>
      <c r="D18" s="16">
        <v>3.0099999999999998E-2</v>
      </c>
      <c r="E18" s="15">
        <f>E16*D18</f>
        <v>0.44547999999999999</v>
      </c>
      <c r="F18" s="15"/>
      <c r="G18" s="6"/>
    </row>
    <row r="19" spans="1:7">
      <c r="A19" s="17">
        <v>5</v>
      </c>
      <c r="B19" s="18" t="s">
        <v>22</v>
      </c>
      <c r="C19" s="18" t="s">
        <v>19</v>
      </c>
      <c r="D19" s="19"/>
      <c r="E19" s="20">
        <v>192.7</v>
      </c>
      <c r="F19" s="20"/>
      <c r="G19" s="21"/>
    </row>
    <row r="20" spans="1:7">
      <c r="A20" s="3"/>
      <c r="B20" s="4" t="s">
        <v>14</v>
      </c>
      <c r="C20" s="4" t="s">
        <v>15</v>
      </c>
      <c r="D20" s="12">
        <v>0.112</v>
      </c>
      <c r="E20" s="15">
        <f>E19*D20</f>
        <v>21.5824</v>
      </c>
      <c r="F20" s="15"/>
      <c r="G20" s="6"/>
    </row>
    <row r="21" spans="1:7">
      <c r="A21" s="3"/>
      <c r="B21" s="4" t="s">
        <v>16</v>
      </c>
      <c r="C21" s="4" t="s">
        <v>17</v>
      </c>
      <c r="D21" s="16">
        <v>6.2799999999999995E-2</v>
      </c>
      <c r="E21" s="15">
        <f>E19*D21</f>
        <v>12.101559999999997</v>
      </c>
      <c r="F21" s="15"/>
      <c r="G21" s="6"/>
    </row>
    <row r="22" spans="1:7">
      <c r="A22" s="17">
        <v>6</v>
      </c>
      <c r="B22" s="18" t="s">
        <v>23</v>
      </c>
      <c r="C22" s="18" t="s">
        <v>19</v>
      </c>
      <c r="D22" s="19"/>
      <c r="E22" s="20">
        <v>128.4</v>
      </c>
      <c r="F22" s="20"/>
      <c r="G22" s="21"/>
    </row>
    <row r="23" spans="1:7">
      <c r="A23" s="3"/>
      <c r="B23" s="4" t="s">
        <v>14</v>
      </c>
      <c r="C23" s="4" t="s">
        <v>15</v>
      </c>
      <c r="D23" s="12">
        <v>0.32300000000000001</v>
      </c>
      <c r="E23" s="15">
        <f>E22*D23</f>
        <v>41.473200000000006</v>
      </c>
      <c r="F23" s="15"/>
      <c r="G23" s="6"/>
    </row>
    <row r="24" spans="1:7">
      <c r="A24" s="3"/>
      <c r="B24" s="4" t="s">
        <v>16</v>
      </c>
      <c r="C24" s="4" t="s">
        <v>17</v>
      </c>
      <c r="D24" s="16">
        <v>2.1499999999999998E-2</v>
      </c>
      <c r="E24" s="15">
        <f>E22*D24</f>
        <v>2.7605999999999997</v>
      </c>
      <c r="F24" s="15"/>
      <c r="G24" s="6"/>
    </row>
    <row r="25" spans="1:7" ht="38.25">
      <c r="A25" s="7">
        <v>8</v>
      </c>
      <c r="B25" s="9" t="s">
        <v>24</v>
      </c>
      <c r="C25" s="8" t="s">
        <v>12</v>
      </c>
      <c r="D25" s="22"/>
      <c r="E25" s="22">
        <v>5.3</v>
      </c>
      <c r="F25" s="22"/>
      <c r="G25" s="11"/>
    </row>
    <row r="26" spans="1:7">
      <c r="A26" s="23" t="s">
        <v>13</v>
      </c>
      <c r="B26" s="4" t="s">
        <v>25</v>
      </c>
      <c r="C26" s="4" t="s">
        <v>15</v>
      </c>
      <c r="D26" s="6">
        <v>1.85</v>
      </c>
      <c r="E26" s="6">
        <f>E25*D26</f>
        <v>9.8049999999999997</v>
      </c>
      <c r="F26" s="24"/>
      <c r="G26" s="6"/>
    </row>
    <row r="27" spans="1:7" ht="25.5">
      <c r="A27" s="7">
        <f>A25+1</f>
        <v>9</v>
      </c>
      <c r="B27" s="9" t="s">
        <v>26</v>
      </c>
      <c r="C27" s="8" t="s">
        <v>27</v>
      </c>
      <c r="D27" s="22">
        <v>1.65</v>
      </c>
      <c r="E27" s="22">
        <f>E25*D27</f>
        <v>8.7449999999999992</v>
      </c>
      <c r="F27" s="22"/>
      <c r="G27" s="11"/>
    </row>
    <row r="28" spans="1:7">
      <c r="A28" s="494" t="s">
        <v>28</v>
      </c>
      <c r="B28" s="495"/>
      <c r="C28" s="495"/>
      <c r="D28" s="495"/>
      <c r="E28" s="495"/>
      <c r="F28" s="495"/>
      <c r="G28" s="495"/>
    </row>
    <row r="29" spans="1:7" ht="30">
      <c r="A29" s="17">
        <v>10</v>
      </c>
      <c r="B29" s="25" t="s">
        <v>29</v>
      </c>
      <c r="C29" s="26" t="s">
        <v>12</v>
      </c>
      <c r="D29" s="27"/>
      <c r="E29" s="28">
        <v>4.92</v>
      </c>
      <c r="F29" s="29"/>
      <c r="G29" s="30"/>
    </row>
    <row r="30" spans="1:7">
      <c r="A30" s="3" t="s">
        <v>13</v>
      </c>
      <c r="B30" s="31" t="s">
        <v>14</v>
      </c>
      <c r="C30" s="31" t="s">
        <v>15</v>
      </c>
      <c r="D30" s="31">
        <v>4.2</v>
      </c>
      <c r="E30" s="31">
        <f>E29*D30</f>
        <v>20.664000000000001</v>
      </c>
      <c r="F30" s="32"/>
      <c r="G30" s="33"/>
    </row>
    <row r="31" spans="1:7">
      <c r="A31" s="3" t="s">
        <v>13</v>
      </c>
      <c r="B31" s="31" t="s">
        <v>16</v>
      </c>
      <c r="C31" s="31" t="s">
        <v>30</v>
      </c>
      <c r="D31" s="31">
        <v>0.92</v>
      </c>
      <c r="E31" s="31">
        <f>E29*D31</f>
        <v>4.5263999999999998</v>
      </c>
      <c r="F31" s="32"/>
      <c r="G31" s="33"/>
    </row>
    <row r="32" spans="1:7">
      <c r="A32" s="3" t="s">
        <v>13</v>
      </c>
      <c r="B32" s="31" t="s">
        <v>31</v>
      </c>
      <c r="C32" s="31" t="s">
        <v>12</v>
      </c>
      <c r="D32" s="31">
        <v>0.11</v>
      </c>
      <c r="E32" s="31">
        <f>E29*D32</f>
        <v>0.54120000000000001</v>
      </c>
      <c r="F32" s="32"/>
      <c r="G32" s="33"/>
    </row>
    <row r="33" spans="1:7">
      <c r="A33" s="3"/>
      <c r="B33" s="31" t="s">
        <v>32</v>
      </c>
      <c r="C33" s="31" t="s">
        <v>33</v>
      </c>
      <c r="D33" s="31">
        <v>65.346000000000004</v>
      </c>
      <c r="E33" s="31">
        <f>D33*E29</f>
        <v>321.50232</v>
      </c>
      <c r="F33" s="32"/>
      <c r="G33" s="33"/>
    </row>
    <row r="34" spans="1:7">
      <c r="A34" s="3" t="s">
        <v>13</v>
      </c>
      <c r="B34" s="31" t="s">
        <v>34</v>
      </c>
      <c r="C34" s="31" t="s">
        <v>17</v>
      </c>
      <c r="D34" s="31">
        <v>0.16</v>
      </c>
      <c r="E34" s="31">
        <f>E29*D34</f>
        <v>0.78720000000000001</v>
      </c>
      <c r="F34" s="34"/>
      <c r="G34" s="33"/>
    </row>
    <row r="35" spans="1:7" ht="30">
      <c r="A35" s="17">
        <v>11</v>
      </c>
      <c r="B35" s="25" t="s">
        <v>35</v>
      </c>
      <c r="C35" s="26" t="s">
        <v>12</v>
      </c>
      <c r="D35" s="27"/>
      <c r="E35" s="28">
        <v>7.62</v>
      </c>
      <c r="F35" s="29"/>
      <c r="G35" s="30"/>
    </row>
    <row r="36" spans="1:7">
      <c r="A36" s="3" t="s">
        <v>13</v>
      </c>
      <c r="B36" s="31" t="s">
        <v>14</v>
      </c>
      <c r="C36" s="31" t="s">
        <v>15</v>
      </c>
      <c r="D36" s="31">
        <v>4.2</v>
      </c>
      <c r="E36" s="31">
        <f>E35*D36</f>
        <v>32.004000000000005</v>
      </c>
      <c r="F36" s="32"/>
      <c r="G36" s="33"/>
    </row>
    <row r="37" spans="1:7">
      <c r="A37" s="3" t="s">
        <v>13</v>
      </c>
      <c r="B37" s="31" t="s">
        <v>16</v>
      </c>
      <c r="C37" s="31" t="s">
        <v>30</v>
      </c>
      <c r="D37" s="31">
        <v>0.92</v>
      </c>
      <c r="E37" s="31">
        <f>E35*D37</f>
        <v>7.0104000000000006</v>
      </c>
      <c r="F37" s="32"/>
      <c r="G37" s="33"/>
    </row>
    <row r="38" spans="1:7">
      <c r="A38" s="3" t="s">
        <v>13</v>
      </c>
      <c r="B38" s="31" t="s">
        <v>31</v>
      </c>
      <c r="C38" s="31" t="s">
        <v>12</v>
      </c>
      <c r="D38" s="31">
        <v>0.11</v>
      </c>
      <c r="E38" s="31">
        <f>E35*D38</f>
        <v>0.83820000000000006</v>
      </c>
      <c r="F38" s="32"/>
      <c r="G38" s="33"/>
    </row>
    <row r="39" spans="1:7">
      <c r="A39" s="3"/>
      <c r="B39" s="31" t="s">
        <v>32</v>
      </c>
      <c r="C39" s="31" t="s">
        <v>33</v>
      </c>
      <c r="D39" s="31">
        <v>65.346000000000004</v>
      </c>
      <c r="E39" s="31">
        <f>D39*E35</f>
        <v>497.93652000000003</v>
      </c>
      <c r="F39" s="32"/>
      <c r="G39" s="33"/>
    </row>
    <row r="40" spans="1:7">
      <c r="A40" s="3" t="s">
        <v>13</v>
      </c>
      <c r="B40" s="31" t="s">
        <v>34</v>
      </c>
      <c r="C40" s="31" t="s">
        <v>17</v>
      </c>
      <c r="D40" s="31">
        <v>0.16</v>
      </c>
      <c r="E40" s="31">
        <f>E35*D40</f>
        <v>1.2192000000000001</v>
      </c>
      <c r="F40" s="34"/>
      <c r="G40" s="33"/>
    </row>
    <row r="41" spans="1:7" ht="30">
      <c r="A41" s="17">
        <v>12</v>
      </c>
      <c r="B41" s="25" t="s">
        <v>36</v>
      </c>
      <c r="C41" s="26" t="s">
        <v>12</v>
      </c>
      <c r="D41" s="27"/>
      <c r="E41" s="35">
        <v>0.38400000000000001</v>
      </c>
      <c r="F41" s="36"/>
      <c r="G41" s="37"/>
    </row>
    <row r="42" spans="1:7">
      <c r="A42" s="3" t="s">
        <v>13</v>
      </c>
      <c r="B42" s="31" t="s">
        <v>14</v>
      </c>
      <c r="C42" s="31" t="s">
        <v>15</v>
      </c>
      <c r="D42" s="31">
        <v>4.2</v>
      </c>
      <c r="E42" s="31">
        <f>E41*D42</f>
        <v>1.6128</v>
      </c>
      <c r="F42" s="34"/>
      <c r="G42" s="33"/>
    </row>
    <row r="43" spans="1:7">
      <c r="A43" s="3" t="s">
        <v>13</v>
      </c>
      <c r="B43" s="31" t="s">
        <v>16</v>
      </c>
      <c r="C43" s="31" t="s">
        <v>30</v>
      </c>
      <c r="D43" s="31">
        <v>0.92</v>
      </c>
      <c r="E43" s="31">
        <f>D43*E41</f>
        <v>0.35328000000000004</v>
      </c>
      <c r="F43" s="34"/>
      <c r="G43" s="33"/>
    </row>
    <row r="44" spans="1:7">
      <c r="A44" s="3" t="s">
        <v>13</v>
      </c>
      <c r="B44" s="31" t="s">
        <v>31</v>
      </c>
      <c r="C44" s="31" t="s">
        <v>12</v>
      </c>
      <c r="D44" s="31">
        <v>0.11</v>
      </c>
      <c r="E44" s="31">
        <f>D44*E41</f>
        <v>4.224E-2</v>
      </c>
      <c r="F44" s="34"/>
      <c r="G44" s="33"/>
    </row>
    <row r="45" spans="1:7">
      <c r="A45" s="3"/>
      <c r="B45" s="31" t="s">
        <v>37</v>
      </c>
      <c r="C45" s="31" t="s">
        <v>33</v>
      </c>
      <c r="D45" s="31">
        <v>130.69200000000001</v>
      </c>
      <c r="E45" s="31">
        <f>D45*E41</f>
        <v>50.185728000000005</v>
      </c>
      <c r="F45" s="38"/>
      <c r="G45" s="33"/>
    </row>
    <row r="46" spans="1:7">
      <c r="A46" s="3" t="s">
        <v>13</v>
      </c>
      <c r="B46" s="31" t="s">
        <v>34</v>
      </c>
      <c r="C46" s="31" t="s">
        <v>17</v>
      </c>
      <c r="D46" s="31">
        <v>0.16</v>
      </c>
      <c r="E46" s="31">
        <f>D46*E41</f>
        <v>6.1440000000000002E-2</v>
      </c>
      <c r="F46" s="34"/>
      <c r="G46" s="33"/>
    </row>
    <row r="47" spans="1:7">
      <c r="A47" s="17">
        <v>13</v>
      </c>
      <c r="B47" s="35" t="s">
        <v>38</v>
      </c>
      <c r="C47" s="35" t="s">
        <v>19</v>
      </c>
      <c r="D47" s="35"/>
      <c r="E47" s="35">
        <v>10.08</v>
      </c>
      <c r="F47" s="36"/>
      <c r="G47" s="37"/>
    </row>
    <row r="48" spans="1:7">
      <c r="A48" s="3"/>
      <c r="B48" s="31" t="s">
        <v>14</v>
      </c>
      <c r="C48" s="31" t="s">
        <v>15</v>
      </c>
      <c r="D48" s="31">
        <v>1</v>
      </c>
      <c r="E48" s="31">
        <f>E47*D48</f>
        <v>10.08</v>
      </c>
      <c r="F48" s="34"/>
      <c r="G48" s="33"/>
    </row>
    <row r="49" spans="1:7">
      <c r="A49" s="3"/>
      <c r="B49" s="31" t="s">
        <v>16</v>
      </c>
      <c r="C49" s="31" t="s">
        <v>30</v>
      </c>
      <c r="D49" s="31">
        <v>0.35299999999999998</v>
      </c>
      <c r="E49" s="31">
        <f>E47*D49</f>
        <v>3.5582399999999996</v>
      </c>
      <c r="F49" s="34"/>
      <c r="G49" s="33"/>
    </row>
    <row r="50" spans="1:7">
      <c r="A50" s="3"/>
      <c r="B50" s="31" t="s">
        <v>39</v>
      </c>
      <c r="C50" s="31" t="s">
        <v>19</v>
      </c>
      <c r="D50" s="31">
        <v>1</v>
      </c>
      <c r="E50" s="31">
        <f>E47*D50</f>
        <v>10.08</v>
      </c>
      <c r="F50" s="34"/>
      <c r="G50" s="33"/>
    </row>
    <row r="51" spans="1:7" ht="25.5">
      <c r="A51" s="17">
        <v>14</v>
      </c>
      <c r="B51" s="35" t="s">
        <v>40</v>
      </c>
      <c r="C51" s="35" t="s">
        <v>19</v>
      </c>
      <c r="D51" s="35"/>
      <c r="E51" s="35">
        <v>1.87</v>
      </c>
      <c r="F51" s="36"/>
      <c r="G51" s="37"/>
    </row>
    <row r="52" spans="1:7">
      <c r="A52" s="3"/>
      <c r="B52" s="31" t="s">
        <v>16</v>
      </c>
      <c r="C52" s="31" t="s">
        <v>30</v>
      </c>
      <c r="D52" s="31">
        <v>0.35299999999999998</v>
      </c>
      <c r="E52" s="31">
        <f>E51*D52</f>
        <v>0.66010999999999997</v>
      </c>
      <c r="F52" s="34"/>
      <c r="G52" s="33"/>
    </row>
    <row r="53" spans="1:7">
      <c r="A53" s="3"/>
      <c r="B53" s="31" t="s">
        <v>41</v>
      </c>
      <c r="C53" s="31" t="s">
        <v>19</v>
      </c>
      <c r="D53" s="31">
        <v>1</v>
      </c>
      <c r="E53" s="31">
        <f>E51*D53</f>
        <v>1.87</v>
      </c>
      <c r="F53" s="34"/>
      <c r="G53" s="33"/>
    </row>
    <row r="54" spans="1:7">
      <c r="A54" s="17">
        <v>15</v>
      </c>
      <c r="B54" s="35" t="s">
        <v>42</v>
      </c>
      <c r="C54" s="35" t="s">
        <v>33</v>
      </c>
      <c r="D54" s="35"/>
      <c r="E54" s="35">
        <v>2.64</v>
      </c>
      <c r="F54" s="36"/>
      <c r="G54" s="37"/>
    </row>
    <row r="55" spans="1:7">
      <c r="A55" s="3"/>
      <c r="B55" s="31" t="s">
        <v>14</v>
      </c>
      <c r="C55" s="31" t="s">
        <v>15</v>
      </c>
      <c r="D55" s="31">
        <v>1</v>
      </c>
      <c r="E55" s="31">
        <f>E54*D55</f>
        <v>2.64</v>
      </c>
      <c r="F55" s="34"/>
      <c r="G55" s="33"/>
    </row>
    <row r="56" spans="1:7">
      <c r="A56" s="3"/>
      <c r="B56" s="31" t="s">
        <v>16</v>
      </c>
      <c r="C56" s="31" t="s">
        <v>30</v>
      </c>
      <c r="D56" s="31">
        <v>0.35299999999999998</v>
      </c>
      <c r="E56" s="31">
        <f>E54*D56</f>
        <v>0.93191999999999997</v>
      </c>
      <c r="F56" s="34"/>
      <c r="G56" s="33"/>
    </row>
    <row r="57" spans="1:7">
      <c r="A57" s="3"/>
      <c r="B57" s="31" t="s">
        <v>43</v>
      </c>
      <c r="C57" s="31" t="s">
        <v>19</v>
      </c>
      <c r="D57" s="31">
        <v>1</v>
      </c>
      <c r="E57" s="31">
        <f>E54*D57</f>
        <v>2.64</v>
      </c>
      <c r="F57" s="34"/>
      <c r="G57" s="33"/>
    </row>
    <row r="58" spans="1:7" ht="25.5">
      <c r="A58" s="17">
        <v>16</v>
      </c>
      <c r="B58" s="35" t="s">
        <v>44</v>
      </c>
      <c r="C58" s="35" t="s">
        <v>19</v>
      </c>
      <c r="D58" s="35"/>
      <c r="E58" s="35">
        <v>31.4</v>
      </c>
      <c r="F58" s="36"/>
      <c r="G58" s="37"/>
    </row>
    <row r="59" spans="1:7">
      <c r="A59" s="3"/>
      <c r="B59" s="31" t="s">
        <v>16</v>
      </c>
      <c r="C59" s="31" t="s">
        <v>30</v>
      </c>
      <c r="D59" s="31">
        <v>0.65</v>
      </c>
      <c r="E59" s="31">
        <f>E58*D59</f>
        <v>20.41</v>
      </c>
      <c r="F59" s="34"/>
      <c r="G59" s="33"/>
    </row>
    <row r="60" spans="1:7">
      <c r="A60" s="3"/>
      <c r="B60" s="31" t="s">
        <v>45</v>
      </c>
      <c r="C60" s="31" t="s">
        <v>19</v>
      </c>
      <c r="D60" s="31">
        <v>1</v>
      </c>
      <c r="E60" s="31">
        <f>E58*D60</f>
        <v>31.4</v>
      </c>
      <c r="F60" s="34"/>
      <c r="G60" s="33"/>
    </row>
    <row r="61" spans="1:7">
      <c r="A61" s="3"/>
      <c r="B61" s="31" t="s">
        <v>34</v>
      </c>
      <c r="C61" s="31" t="s">
        <v>30</v>
      </c>
      <c r="D61" s="31">
        <v>0.65600000000000003</v>
      </c>
      <c r="E61" s="31">
        <f>E58*D61</f>
        <v>20.598400000000002</v>
      </c>
      <c r="F61" s="34"/>
      <c r="G61" s="33"/>
    </row>
    <row r="62" spans="1:7">
      <c r="A62" s="17">
        <v>17</v>
      </c>
      <c r="B62" s="35" t="s">
        <v>46</v>
      </c>
      <c r="C62" s="35" t="s">
        <v>19</v>
      </c>
      <c r="D62" s="35"/>
      <c r="E62" s="35">
        <v>1.82</v>
      </c>
      <c r="F62" s="36"/>
      <c r="G62" s="37"/>
    </row>
    <row r="63" spans="1:7">
      <c r="A63" s="3"/>
      <c r="B63" s="31" t="s">
        <v>16</v>
      </c>
      <c r="C63" s="31" t="s">
        <v>30</v>
      </c>
      <c r="D63" s="31">
        <v>0.65</v>
      </c>
      <c r="E63" s="31">
        <f>E62*D63</f>
        <v>1.1830000000000001</v>
      </c>
      <c r="F63" s="34"/>
      <c r="G63" s="33"/>
    </row>
    <row r="64" spans="1:7">
      <c r="A64" s="3"/>
      <c r="B64" s="31" t="s">
        <v>47</v>
      </c>
      <c r="C64" s="31" t="s">
        <v>19</v>
      </c>
      <c r="D64" s="31">
        <v>1</v>
      </c>
      <c r="E64" s="31">
        <f>E62*D64</f>
        <v>1.82</v>
      </c>
      <c r="F64" s="34"/>
      <c r="G64" s="33"/>
    </row>
    <row r="65" spans="1:7">
      <c r="A65" s="3"/>
      <c r="B65" s="31" t="s">
        <v>34</v>
      </c>
      <c r="C65" s="31" t="s">
        <v>30</v>
      </c>
      <c r="D65" s="31">
        <v>0.65600000000000003</v>
      </c>
      <c r="E65" s="31">
        <f>E62*D65</f>
        <v>1.1939200000000001</v>
      </c>
      <c r="F65" s="34"/>
      <c r="G65" s="33"/>
    </row>
    <row r="66" spans="1:7">
      <c r="A66" s="496" t="s">
        <v>48</v>
      </c>
      <c r="B66" s="496"/>
      <c r="C66" s="496"/>
      <c r="D66" s="496"/>
      <c r="E66" s="496"/>
      <c r="F66" s="496"/>
      <c r="G66" s="496"/>
    </row>
    <row r="67" spans="1:7">
      <c r="A67" s="39">
        <v>19</v>
      </c>
      <c r="B67" s="25" t="s">
        <v>49</v>
      </c>
      <c r="C67" s="40" t="s">
        <v>19</v>
      </c>
      <c r="D67" s="27"/>
      <c r="E67" s="41">
        <v>336</v>
      </c>
      <c r="F67" s="42"/>
      <c r="G67" s="30"/>
    </row>
    <row r="68" spans="1:7">
      <c r="A68" s="3" t="s">
        <v>13</v>
      </c>
      <c r="B68" s="31" t="s">
        <v>14</v>
      </c>
      <c r="C68" s="31" t="s">
        <v>15</v>
      </c>
      <c r="D68" s="31">
        <v>0.315</v>
      </c>
      <c r="E68" s="43">
        <f>E67*D68</f>
        <v>105.84</v>
      </c>
      <c r="F68" s="44"/>
      <c r="G68" s="33"/>
    </row>
    <row r="69" spans="1:7">
      <c r="A69" s="3" t="s">
        <v>13</v>
      </c>
      <c r="B69" s="31" t="s">
        <v>50</v>
      </c>
      <c r="C69" s="31" t="s">
        <v>17</v>
      </c>
      <c r="D69" s="32">
        <v>9.5000000000000001E-2</v>
      </c>
      <c r="E69" s="38">
        <f>E67*D69</f>
        <v>31.92</v>
      </c>
      <c r="F69" s="34"/>
      <c r="G69" s="33"/>
    </row>
    <row r="70" spans="1:7">
      <c r="A70" s="3" t="s">
        <v>13</v>
      </c>
      <c r="B70" s="31" t="s">
        <v>51</v>
      </c>
      <c r="C70" s="31" t="s">
        <v>12</v>
      </c>
      <c r="D70" s="31">
        <v>3.2000000000000001E-2</v>
      </c>
      <c r="E70" s="31">
        <f>E67*D70</f>
        <v>10.752000000000001</v>
      </c>
      <c r="F70" s="44"/>
      <c r="G70" s="33"/>
    </row>
    <row r="71" spans="1:7">
      <c r="A71" s="3" t="s">
        <v>13</v>
      </c>
      <c r="B71" s="31" t="s">
        <v>34</v>
      </c>
      <c r="C71" s="31" t="s">
        <v>17</v>
      </c>
      <c r="D71" s="31">
        <v>0.06</v>
      </c>
      <c r="E71" s="43">
        <f>E67*D71</f>
        <v>20.16</v>
      </c>
      <c r="F71" s="34"/>
      <c r="G71" s="33"/>
    </row>
    <row r="72" spans="1:7">
      <c r="A72" s="39">
        <v>20</v>
      </c>
      <c r="B72" s="45" t="s">
        <v>52</v>
      </c>
      <c r="C72" s="46" t="s">
        <v>19</v>
      </c>
      <c r="D72" s="47"/>
      <c r="E72" s="47">
        <v>41.3</v>
      </c>
      <c r="F72" s="47"/>
      <c r="G72" s="48"/>
    </row>
    <row r="73" spans="1:7">
      <c r="A73" s="3" t="s">
        <v>13</v>
      </c>
      <c r="B73" s="4" t="s">
        <v>14</v>
      </c>
      <c r="C73" s="49" t="s">
        <v>15</v>
      </c>
      <c r="D73" s="6">
        <v>1</v>
      </c>
      <c r="E73" s="6">
        <f>E72*D73</f>
        <v>41.3</v>
      </c>
      <c r="F73" s="15"/>
      <c r="G73" s="6"/>
    </row>
    <row r="74" spans="1:7">
      <c r="A74" s="3" t="s">
        <v>13</v>
      </c>
      <c r="B74" s="4" t="s">
        <v>53</v>
      </c>
      <c r="C74" s="49" t="s">
        <v>54</v>
      </c>
      <c r="D74" s="50">
        <f>4.52/100</f>
        <v>4.5199999999999997E-2</v>
      </c>
      <c r="E74" s="15">
        <f>E72*D74</f>
        <v>1.8667599999999998</v>
      </c>
      <c r="F74" s="15"/>
      <c r="G74" s="6"/>
    </row>
    <row r="75" spans="1:7">
      <c r="A75" s="3" t="s">
        <v>13</v>
      </c>
      <c r="B75" s="4" t="s">
        <v>55</v>
      </c>
      <c r="C75" s="49" t="s">
        <v>56</v>
      </c>
      <c r="D75" s="15">
        <v>1.02</v>
      </c>
      <c r="E75" s="15">
        <f>E72*D75</f>
        <v>42.125999999999998</v>
      </c>
      <c r="F75" s="15"/>
      <c r="G75" s="6"/>
    </row>
    <row r="76" spans="1:7">
      <c r="A76" s="3" t="s">
        <v>13</v>
      </c>
      <c r="B76" s="4" t="s">
        <v>57</v>
      </c>
      <c r="C76" s="49" t="s">
        <v>58</v>
      </c>
      <c r="D76" s="15"/>
      <c r="E76" s="15">
        <v>14</v>
      </c>
      <c r="F76" s="15"/>
      <c r="G76" s="6"/>
    </row>
    <row r="77" spans="1:7">
      <c r="A77" s="3" t="s">
        <v>13</v>
      </c>
      <c r="B77" s="4" t="s">
        <v>59</v>
      </c>
      <c r="C77" s="49" t="s">
        <v>60</v>
      </c>
      <c r="D77" s="15"/>
      <c r="E77" s="15">
        <v>160</v>
      </c>
      <c r="F77" s="15"/>
      <c r="G77" s="6"/>
    </row>
    <row r="78" spans="1:7">
      <c r="A78" s="3" t="s">
        <v>13</v>
      </c>
      <c r="B78" s="4" t="s">
        <v>61</v>
      </c>
      <c r="C78" s="49" t="s">
        <v>54</v>
      </c>
      <c r="D78" s="50">
        <v>0.16</v>
      </c>
      <c r="E78" s="15">
        <f>E72*D78</f>
        <v>6.6079999999999997</v>
      </c>
      <c r="F78" s="15"/>
      <c r="G78" s="6"/>
    </row>
    <row r="79" spans="1:7" ht="25.5">
      <c r="A79" s="7">
        <v>21</v>
      </c>
      <c r="B79" s="28" t="s">
        <v>62</v>
      </c>
      <c r="C79" s="27" t="s">
        <v>19</v>
      </c>
      <c r="D79" s="27"/>
      <c r="E79" s="28">
        <v>87.1</v>
      </c>
      <c r="F79" s="51"/>
      <c r="G79" s="30"/>
    </row>
    <row r="80" spans="1:7">
      <c r="A80" s="3" t="s">
        <v>13</v>
      </c>
      <c r="B80" s="31" t="s">
        <v>14</v>
      </c>
      <c r="C80" s="31" t="s">
        <v>15</v>
      </c>
      <c r="D80" s="31">
        <v>1.4</v>
      </c>
      <c r="E80" s="31">
        <f>E79*D80</f>
        <v>121.93999999999998</v>
      </c>
      <c r="F80" s="44"/>
      <c r="G80" s="33"/>
    </row>
    <row r="81" spans="1:7">
      <c r="A81" s="3" t="s">
        <v>13</v>
      </c>
      <c r="B81" s="31" t="s">
        <v>50</v>
      </c>
      <c r="C81" s="31" t="s">
        <v>17</v>
      </c>
      <c r="D81" s="31">
        <v>0.04</v>
      </c>
      <c r="E81" s="31">
        <f>E79*D81</f>
        <v>3.484</v>
      </c>
      <c r="F81" s="44"/>
      <c r="G81" s="33"/>
    </row>
    <row r="82" spans="1:7">
      <c r="A82" s="3" t="s">
        <v>13</v>
      </c>
      <c r="B82" s="31" t="s">
        <v>63</v>
      </c>
      <c r="C82" s="31" t="s">
        <v>60</v>
      </c>
      <c r="D82" s="31" t="s">
        <v>13</v>
      </c>
      <c r="E82" s="52">
        <v>160</v>
      </c>
      <c r="F82" s="44"/>
      <c r="G82" s="33"/>
    </row>
    <row r="83" spans="1:7">
      <c r="A83" s="3" t="s">
        <v>13</v>
      </c>
      <c r="B83" s="31" t="s">
        <v>64</v>
      </c>
      <c r="C83" s="31" t="s">
        <v>19</v>
      </c>
      <c r="D83" s="31">
        <v>1.02</v>
      </c>
      <c r="E83" s="44">
        <f>E79*D83</f>
        <v>88.841999999999999</v>
      </c>
      <c r="F83" s="44"/>
      <c r="G83" s="33"/>
    </row>
    <row r="84" spans="1:7">
      <c r="A84" s="3" t="s">
        <v>13</v>
      </c>
      <c r="B84" s="31" t="s">
        <v>65</v>
      </c>
      <c r="C84" s="31" t="s">
        <v>66</v>
      </c>
      <c r="D84" s="31"/>
      <c r="E84" s="44">
        <v>56</v>
      </c>
      <c r="F84" s="44"/>
      <c r="G84" s="33"/>
    </row>
    <row r="85" spans="1:7">
      <c r="A85" s="3" t="s">
        <v>13</v>
      </c>
      <c r="B85" s="31" t="s">
        <v>34</v>
      </c>
      <c r="C85" s="31" t="s">
        <v>17</v>
      </c>
      <c r="D85" s="31">
        <v>0.16</v>
      </c>
      <c r="E85" s="31">
        <f>E79*D85</f>
        <v>13.936</v>
      </c>
      <c r="F85" s="34"/>
      <c r="G85" s="33"/>
    </row>
    <row r="86" spans="1:7" ht="45">
      <c r="A86" s="39">
        <v>22</v>
      </c>
      <c r="B86" s="53" t="s">
        <v>67</v>
      </c>
      <c r="C86" s="46" t="s">
        <v>19</v>
      </c>
      <c r="D86" s="47"/>
      <c r="E86" s="47">
        <v>14.8</v>
      </c>
      <c r="F86" s="47"/>
      <c r="G86" s="48"/>
    </row>
    <row r="87" spans="1:7">
      <c r="A87" s="23" t="s">
        <v>13</v>
      </c>
      <c r="B87" s="4" t="s">
        <v>14</v>
      </c>
      <c r="C87" s="49" t="s">
        <v>15</v>
      </c>
      <c r="D87" s="15">
        <v>0.99399999999999999</v>
      </c>
      <c r="E87" s="15">
        <f>E86*D87</f>
        <v>14.7112</v>
      </c>
      <c r="F87" s="15"/>
      <c r="G87" s="6"/>
    </row>
    <row r="88" spans="1:7">
      <c r="A88" s="23" t="s">
        <v>13</v>
      </c>
      <c r="B88" s="4" t="s">
        <v>53</v>
      </c>
      <c r="C88" s="49" t="s">
        <v>54</v>
      </c>
      <c r="D88" s="54">
        <f>3.4/100</f>
        <v>3.4000000000000002E-2</v>
      </c>
      <c r="E88" s="15">
        <f>E86*D88</f>
        <v>0.50320000000000009</v>
      </c>
      <c r="F88" s="15"/>
      <c r="G88" s="6"/>
    </row>
    <row r="89" spans="1:7" ht="30">
      <c r="A89" s="23" t="s">
        <v>13</v>
      </c>
      <c r="B89" s="4" t="s">
        <v>68</v>
      </c>
      <c r="C89" s="49" t="s">
        <v>56</v>
      </c>
      <c r="D89" s="54">
        <f>101.5/100</f>
        <v>1.0149999999999999</v>
      </c>
      <c r="E89" s="15">
        <f>E86*D89</f>
        <v>15.021999999999998</v>
      </c>
      <c r="F89" s="15"/>
      <c r="G89" s="6"/>
    </row>
    <row r="90" spans="1:7">
      <c r="A90" s="23" t="s">
        <v>13</v>
      </c>
      <c r="B90" s="4" t="s">
        <v>61</v>
      </c>
      <c r="C90" s="49" t="s">
        <v>54</v>
      </c>
      <c r="D90" s="54">
        <f>18.2/100</f>
        <v>0.182</v>
      </c>
      <c r="E90" s="15">
        <f>E86*D90</f>
        <v>2.6936</v>
      </c>
      <c r="F90" s="15"/>
      <c r="G90" s="6"/>
    </row>
    <row r="91" spans="1:7" ht="33.75">
      <c r="A91" s="39">
        <v>23</v>
      </c>
      <c r="B91" s="53" t="s">
        <v>69</v>
      </c>
      <c r="C91" s="46" t="s">
        <v>19</v>
      </c>
      <c r="D91" s="47"/>
      <c r="E91" s="47">
        <v>192.7</v>
      </c>
      <c r="F91" s="47"/>
      <c r="G91" s="48"/>
    </row>
    <row r="92" spans="1:7">
      <c r="A92" s="23" t="s">
        <v>13</v>
      </c>
      <c r="B92" s="4" t="s">
        <v>14</v>
      </c>
      <c r="C92" s="49" t="s">
        <v>15</v>
      </c>
      <c r="D92" s="15">
        <f>129/100</f>
        <v>1.29</v>
      </c>
      <c r="E92" s="15">
        <f>E91*D92</f>
        <v>248.583</v>
      </c>
      <c r="F92" s="15"/>
      <c r="G92" s="6"/>
    </row>
    <row r="93" spans="1:7">
      <c r="A93" s="23" t="s">
        <v>13</v>
      </c>
      <c r="B93" s="4" t="s">
        <v>53</v>
      </c>
      <c r="C93" s="49" t="s">
        <v>54</v>
      </c>
      <c r="D93" s="54">
        <f>3.4/100</f>
        <v>3.4000000000000002E-2</v>
      </c>
      <c r="E93" s="15">
        <f>E91*D93</f>
        <v>6.5518000000000001</v>
      </c>
      <c r="F93" s="15"/>
      <c r="G93" s="6"/>
    </row>
    <row r="94" spans="1:7" ht="30">
      <c r="A94" s="23" t="s">
        <v>13</v>
      </c>
      <c r="B94" s="4" t="s">
        <v>70</v>
      </c>
      <c r="C94" s="49" t="s">
        <v>19</v>
      </c>
      <c r="D94" s="54">
        <f>101.5/100</f>
        <v>1.0149999999999999</v>
      </c>
      <c r="E94" s="15">
        <f>E91*D94</f>
        <v>195.59049999999996</v>
      </c>
      <c r="F94" s="15"/>
      <c r="G94" s="6"/>
    </row>
    <row r="95" spans="1:7">
      <c r="A95" s="23"/>
      <c r="B95" s="4" t="s">
        <v>71</v>
      </c>
      <c r="C95" s="49" t="s">
        <v>60</v>
      </c>
      <c r="D95" s="54">
        <v>0.13600000000000001</v>
      </c>
      <c r="E95" s="15">
        <f>E91*D95</f>
        <v>26.2072</v>
      </c>
      <c r="F95" s="15"/>
      <c r="G95" s="6"/>
    </row>
    <row r="96" spans="1:7">
      <c r="A96" s="23" t="s">
        <v>13</v>
      </c>
      <c r="B96" s="4" t="s">
        <v>61</v>
      </c>
      <c r="C96" s="49" t="s">
        <v>54</v>
      </c>
      <c r="D96" s="54">
        <v>0.12</v>
      </c>
      <c r="E96" s="15">
        <f>E91*D96</f>
        <v>23.123999999999999</v>
      </c>
      <c r="F96" s="15"/>
      <c r="G96" s="6"/>
    </row>
    <row r="97" spans="1:7">
      <c r="A97" s="497" t="s">
        <v>72</v>
      </c>
      <c r="B97" s="497"/>
      <c r="C97" s="497"/>
      <c r="D97" s="497"/>
      <c r="E97" s="497"/>
      <c r="F97" s="497"/>
      <c r="G97" s="497"/>
    </row>
    <row r="98" spans="1:7" ht="25.5">
      <c r="A98" s="39">
        <v>24</v>
      </c>
      <c r="B98" s="55" t="s">
        <v>73</v>
      </c>
      <c r="C98" s="45" t="s">
        <v>19</v>
      </c>
      <c r="D98" s="55"/>
      <c r="E98" s="48">
        <v>48</v>
      </c>
      <c r="F98" s="55"/>
      <c r="G98" s="48"/>
    </row>
    <row r="99" spans="1:7">
      <c r="A99" s="3" t="s">
        <v>13</v>
      </c>
      <c r="B99" s="4" t="s">
        <v>14</v>
      </c>
      <c r="C99" s="4" t="s">
        <v>15</v>
      </c>
      <c r="D99" s="5">
        <v>0.9</v>
      </c>
      <c r="E99" s="6">
        <f>E98*D99</f>
        <v>43.2</v>
      </c>
      <c r="F99" s="15"/>
      <c r="G99" s="6"/>
    </row>
    <row r="100" spans="1:7">
      <c r="A100" s="3" t="s">
        <v>13</v>
      </c>
      <c r="B100" s="4" t="s">
        <v>53</v>
      </c>
      <c r="C100" s="4" t="s">
        <v>30</v>
      </c>
      <c r="D100" s="12">
        <v>6.8199999999999997E-2</v>
      </c>
      <c r="E100" s="6">
        <f>E98*D100</f>
        <v>3.2736000000000001</v>
      </c>
      <c r="F100" s="5"/>
      <c r="G100" s="6"/>
    </row>
    <row r="101" spans="1:7">
      <c r="A101" s="3" t="s">
        <v>13</v>
      </c>
      <c r="B101" s="4" t="s">
        <v>74</v>
      </c>
      <c r="C101" s="4" t="s">
        <v>12</v>
      </c>
      <c r="D101" s="5">
        <f>2.38/100</f>
        <v>2.3799999999999998E-2</v>
      </c>
      <c r="E101" s="6">
        <f>E98*D101</f>
        <v>1.1423999999999999</v>
      </c>
      <c r="F101" s="5"/>
      <c r="G101" s="6"/>
    </row>
    <row r="102" spans="1:7">
      <c r="A102" s="3" t="s">
        <v>13</v>
      </c>
      <c r="B102" s="4" t="s">
        <v>61</v>
      </c>
      <c r="C102" s="4" t="s">
        <v>30</v>
      </c>
      <c r="D102" s="5">
        <f>0.3/100</f>
        <v>3.0000000000000001E-3</v>
      </c>
      <c r="E102" s="6">
        <f>D102*E98</f>
        <v>0.14400000000000002</v>
      </c>
      <c r="F102" s="5"/>
      <c r="G102" s="6"/>
    </row>
    <row r="103" spans="1:7" ht="25.5">
      <c r="A103" s="39">
        <v>25</v>
      </c>
      <c r="B103" s="55" t="s">
        <v>75</v>
      </c>
      <c r="C103" s="45" t="s">
        <v>58</v>
      </c>
      <c r="D103" s="55"/>
      <c r="E103" s="48">
        <v>72</v>
      </c>
      <c r="F103" s="55"/>
      <c r="G103" s="48"/>
    </row>
    <row r="104" spans="1:7">
      <c r="A104" s="3" t="s">
        <v>13</v>
      </c>
      <c r="B104" s="4" t="s">
        <v>14</v>
      </c>
      <c r="C104" s="4" t="s">
        <v>15</v>
      </c>
      <c r="D104" s="56">
        <v>0.3</v>
      </c>
      <c r="E104" s="6">
        <f>E103*D104</f>
        <v>21.599999999999998</v>
      </c>
      <c r="F104" s="15"/>
      <c r="G104" s="6"/>
    </row>
    <row r="105" spans="1:7">
      <c r="A105" s="3" t="s">
        <v>13</v>
      </c>
      <c r="B105" s="4" t="s">
        <v>53</v>
      </c>
      <c r="C105" s="4" t="s">
        <v>30</v>
      </c>
      <c r="D105" s="12">
        <v>1.0999999999999999E-2</v>
      </c>
      <c r="E105" s="6">
        <f>E103*D105</f>
        <v>0.79199999999999993</v>
      </c>
      <c r="F105" s="5"/>
      <c r="G105" s="6"/>
    </row>
    <row r="106" spans="1:7">
      <c r="A106" s="3" t="s">
        <v>13</v>
      </c>
      <c r="B106" s="4" t="s">
        <v>74</v>
      </c>
      <c r="C106" s="4" t="s">
        <v>12</v>
      </c>
      <c r="D106" s="5">
        <v>6.7000000000000002E-3</v>
      </c>
      <c r="E106" s="6">
        <f>E103*D106</f>
        <v>0.4824</v>
      </c>
      <c r="F106" s="5"/>
      <c r="G106" s="6"/>
    </row>
    <row r="107" spans="1:7">
      <c r="A107" s="3" t="s">
        <v>13</v>
      </c>
      <c r="B107" s="4" t="s">
        <v>61</v>
      </c>
      <c r="C107" s="4" t="s">
        <v>30</v>
      </c>
      <c r="D107" s="5">
        <f>0.3/100</f>
        <v>3.0000000000000001E-3</v>
      </c>
      <c r="E107" s="6">
        <f>D107*E103</f>
        <v>0.216</v>
      </c>
      <c r="F107" s="5"/>
      <c r="G107" s="6"/>
    </row>
    <row r="108" spans="1:7" ht="38.25">
      <c r="A108" s="39">
        <v>26</v>
      </c>
      <c r="B108" s="55" t="s">
        <v>76</v>
      </c>
      <c r="C108" s="47" t="s">
        <v>19</v>
      </c>
      <c r="D108" s="47"/>
      <c r="E108" s="57">
        <v>312</v>
      </c>
      <c r="F108" s="47"/>
      <c r="G108" s="48"/>
    </row>
    <row r="109" spans="1:7">
      <c r="A109" s="3" t="s">
        <v>13</v>
      </c>
      <c r="B109" s="4" t="s">
        <v>14</v>
      </c>
      <c r="C109" s="4" t="s">
        <v>56</v>
      </c>
      <c r="D109" s="54">
        <v>1</v>
      </c>
      <c r="E109" s="6">
        <f>E108*D109</f>
        <v>312</v>
      </c>
      <c r="F109" s="15"/>
      <c r="G109" s="6"/>
    </row>
    <row r="110" spans="1:7">
      <c r="A110" s="3" t="s">
        <v>13</v>
      </c>
      <c r="B110" s="4" t="s">
        <v>53</v>
      </c>
      <c r="C110" s="4" t="s">
        <v>54</v>
      </c>
      <c r="D110" s="15">
        <f>1/100</f>
        <v>0.01</v>
      </c>
      <c r="E110" s="6">
        <f>E108*D110</f>
        <v>3.12</v>
      </c>
      <c r="F110" s="15"/>
      <c r="G110" s="6"/>
    </row>
    <row r="111" spans="1:7">
      <c r="A111" s="3" t="s">
        <v>13</v>
      </c>
      <c r="B111" s="4" t="s">
        <v>77</v>
      </c>
      <c r="C111" s="4" t="s">
        <v>60</v>
      </c>
      <c r="D111" s="15">
        <v>0.61</v>
      </c>
      <c r="E111" s="6">
        <f>E108*D111</f>
        <v>190.32</v>
      </c>
      <c r="F111" s="15"/>
      <c r="G111" s="6"/>
    </row>
    <row r="112" spans="1:7">
      <c r="A112" s="3" t="s">
        <v>13</v>
      </c>
      <c r="B112" s="4" t="s">
        <v>78</v>
      </c>
      <c r="C112" s="49" t="s">
        <v>60</v>
      </c>
      <c r="D112" s="15">
        <f>63/100</f>
        <v>0.63</v>
      </c>
      <c r="E112" s="6">
        <f>E108*D112</f>
        <v>196.56</v>
      </c>
      <c r="F112" s="15"/>
      <c r="G112" s="6"/>
    </row>
    <row r="113" spans="1:7">
      <c r="A113" s="3" t="s">
        <v>13</v>
      </c>
      <c r="B113" s="4" t="s">
        <v>61</v>
      </c>
      <c r="C113" s="49" t="s">
        <v>17</v>
      </c>
      <c r="D113" s="50">
        <f>1.6/100</f>
        <v>1.6E-2</v>
      </c>
      <c r="E113" s="6">
        <f>E108*D113</f>
        <v>4.992</v>
      </c>
      <c r="F113" s="15"/>
      <c r="G113" s="6"/>
    </row>
    <row r="114" spans="1:7" ht="33.75">
      <c r="A114" s="39">
        <v>27</v>
      </c>
      <c r="B114" s="53" t="s">
        <v>79</v>
      </c>
      <c r="C114" s="46" t="s">
        <v>19</v>
      </c>
      <c r="D114" s="47"/>
      <c r="E114" s="47">
        <v>73</v>
      </c>
      <c r="F114" s="47"/>
      <c r="G114" s="48"/>
    </row>
    <row r="115" spans="1:7">
      <c r="A115" s="3" t="s">
        <v>13</v>
      </c>
      <c r="B115" s="4" t="s">
        <v>14</v>
      </c>
      <c r="C115" s="49" t="s">
        <v>15</v>
      </c>
      <c r="D115" s="15">
        <v>1.7</v>
      </c>
      <c r="E115" s="6">
        <f>E114*D115</f>
        <v>124.1</v>
      </c>
      <c r="F115" s="15"/>
      <c r="G115" s="6"/>
    </row>
    <row r="116" spans="1:7">
      <c r="A116" s="3" t="s">
        <v>13</v>
      </c>
      <c r="B116" s="4" t="s">
        <v>53</v>
      </c>
      <c r="C116" s="49" t="s">
        <v>54</v>
      </c>
      <c r="D116" s="15">
        <v>0.02</v>
      </c>
      <c r="E116" s="15">
        <f>E114*D116</f>
        <v>1.46</v>
      </c>
      <c r="F116" s="15"/>
      <c r="G116" s="6"/>
    </row>
    <row r="117" spans="1:7">
      <c r="A117" s="3" t="s">
        <v>13</v>
      </c>
      <c r="B117" s="4" t="s">
        <v>80</v>
      </c>
      <c r="C117" s="49" t="s">
        <v>56</v>
      </c>
      <c r="D117" s="15">
        <v>1.01</v>
      </c>
      <c r="E117" s="15">
        <f>E114*D117</f>
        <v>73.73</v>
      </c>
      <c r="F117" s="15"/>
      <c r="G117" s="6"/>
    </row>
    <row r="118" spans="1:7">
      <c r="A118" s="3" t="s">
        <v>13</v>
      </c>
      <c r="B118" s="4" t="s">
        <v>81</v>
      </c>
      <c r="C118" s="49" t="s">
        <v>60</v>
      </c>
      <c r="D118" s="15" t="s">
        <v>13</v>
      </c>
      <c r="E118" s="6">
        <v>210</v>
      </c>
      <c r="F118" s="15"/>
      <c r="G118" s="6"/>
    </row>
    <row r="119" spans="1:7">
      <c r="A119" s="3" t="s">
        <v>13</v>
      </c>
      <c r="B119" s="4" t="s">
        <v>61</v>
      </c>
      <c r="C119" s="49" t="s">
        <v>54</v>
      </c>
      <c r="D119" s="15">
        <v>7.0000000000000001E-3</v>
      </c>
      <c r="E119" s="15">
        <f>E114*D119</f>
        <v>0.51100000000000001</v>
      </c>
      <c r="F119" s="15"/>
      <c r="G119" s="6"/>
    </row>
    <row r="120" spans="1:7">
      <c r="A120" s="498" t="s">
        <v>82</v>
      </c>
      <c r="B120" s="498"/>
      <c r="C120" s="498"/>
      <c r="D120" s="498"/>
      <c r="E120" s="498"/>
      <c r="F120" s="498"/>
      <c r="G120" s="498"/>
    </row>
    <row r="121" spans="1:7" ht="25.5">
      <c r="A121" s="7">
        <v>28</v>
      </c>
      <c r="B121" s="28" t="s">
        <v>83</v>
      </c>
      <c r="C121" s="28" t="s">
        <v>19</v>
      </c>
      <c r="D121" s="28"/>
      <c r="E121" s="28">
        <v>105.6</v>
      </c>
      <c r="F121" s="58"/>
      <c r="G121" s="30"/>
    </row>
    <row r="122" spans="1:7">
      <c r="A122" s="23" t="s">
        <v>13</v>
      </c>
      <c r="B122" s="4" t="s">
        <v>14</v>
      </c>
      <c r="C122" s="4" t="s">
        <v>15</v>
      </c>
      <c r="D122" s="54">
        <v>1</v>
      </c>
      <c r="E122" s="6">
        <f>E121*D122</f>
        <v>105.6</v>
      </c>
      <c r="F122" s="15"/>
      <c r="G122" s="6"/>
    </row>
    <row r="123" spans="1:7">
      <c r="A123" s="23" t="s">
        <v>13</v>
      </c>
      <c r="B123" s="4" t="s">
        <v>53</v>
      </c>
      <c r="C123" s="4" t="s">
        <v>54</v>
      </c>
      <c r="D123" s="54">
        <v>0.105</v>
      </c>
      <c r="E123" s="6">
        <f>E121*D123</f>
        <v>11.087999999999999</v>
      </c>
      <c r="F123" s="15"/>
      <c r="G123" s="6"/>
    </row>
    <row r="124" spans="1:7">
      <c r="A124" s="23" t="s">
        <v>13</v>
      </c>
      <c r="B124" s="4" t="s">
        <v>84</v>
      </c>
      <c r="C124" s="4" t="s">
        <v>19</v>
      </c>
      <c r="D124" s="15">
        <v>1.03</v>
      </c>
      <c r="E124" s="6">
        <f>E121*D124</f>
        <v>108.768</v>
      </c>
      <c r="F124" s="15"/>
      <c r="G124" s="6"/>
    </row>
    <row r="125" spans="1:7">
      <c r="A125" s="23" t="s">
        <v>13</v>
      </c>
      <c r="B125" s="4" t="s">
        <v>61</v>
      </c>
      <c r="C125" s="49" t="s">
        <v>17</v>
      </c>
      <c r="D125" s="54">
        <v>0.20499999999999999</v>
      </c>
      <c r="E125" s="6">
        <f>E121*D125</f>
        <v>21.647999999999996</v>
      </c>
      <c r="F125" s="15"/>
      <c r="G125" s="6"/>
    </row>
    <row r="126" spans="1:7" ht="25.5">
      <c r="A126" s="7">
        <v>29</v>
      </c>
      <c r="B126" s="28" t="s">
        <v>85</v>
      </c>
      <c r="C126" s="28" t="s">
        <v>19</v>
      </c>
      <c r="D126" s="28"/>
      <c r="E126" s="28">
        <v>109.1</v>
      </c>
      <c r="F126" s="58"/>
      <c r="G126" s="30"/>
    </row>
    <row r="127" spans="1:7">
      <c r="A127" s="23" t="s">
        <v>13</v>
      </c>
      <c r="B127" s="4" t="s">
        <v>14</v>
      </c>
      <c r="C127" s="4" t="s">
        <v>15</v>
      </c>
      <c r="D127" s="54">
        <v>1</v>
      </c>
      <c r="E127" s="6">
        <f>E126*D127</f>
        <v>109.1</v>
      </c>
      <c r="F127" s="15"/>
      <c r="G127" s="6"/>
    </row>
    <row r="128" spans="1:7">
      <c r="A128" s="23" t="s">
        <v>13</v>
      </c>
      <c r="B128" s="4" t="s">
        <v>53</v>
      </c>
      <c r="C128" s="4" t="s">
        <v>54</v>
      </c>
      <c r="D128" s="54">
        <v>0.04</v>
      </c>
      <c r="E128" s="6">
        <f>E126*D128</f>
        <v>4.3639999999999999</v>
      </c>
      <c r="F128" s="15"/>
      <c r="G128" s="6"/>
    </row>
    <row r="129" spans="1:7" ht="30">
      <c r="A129" s="23" t="s">
        <v>13</v>
      </c>
      <c r="B129" s="4" t="s">
        <v>86</v>
      </c>
      <c r="C129" s="4" t="s">
        <v>19</v>
      </c>
      <c r="D129" s="15">
        <v>1.03</v>
      </c>
      <c r="E129" s="6">
        <f>E126*D129</f>
        <v>112.37299999999999</v>
      </c>
      <c r="F129" s="15"/>
      <c r="G129" s="6"/>
    </row>
    <row r="130" spans="1:7">
      <c r="A130" s="23" t="s">
        <v>13</v>
      </c>
      <c r="B130" s="4" t="s">
        <v>61</v>
      </c>
      <c r="C130" s="49" t="s">
        <v>17</v>
      </c>
      <c r="D130" s="54">
        <v>0.20499999999999999</v>
      </c>
      <c r="E130" s="6">
        <f>E126*D130</f>
        <v>22.365499999999997</v>
      </c>
      <c r="F130" s="15"/>
      <c r="G130" s="6"/>
    </row>
    <row r="131" spans="1:7" ht="25.5">
      <c r="A131" s="7">
        <v>30</v>
      </c>
      <c r="B131" s="28" t="s">
        <v>87</v>
      </c>
      <c r="C131" s="28" t="s">
        <v>19</v>
      </c>
      <c r="D131" s="28"/>
      <c r="E131" s="28">
        <f>E121</f>
        <v>105.6</v>
      </c>
      <c r="F131" s="58"/>
      <c r="G131" s="30"/>
    </row>
    <row r="132" spans="1:7">
      <c r="A132" s="23" t="s">
        <v>13</v>
      </c>
      <c r="B132" s="4" t="s">
        <v>14</v>
      </c>
      <c r="C132" s="4" t="s">
        <v>15</v>
      </c>
      <c r="D132" s="54">
        <v>1</v>
      </c>
      <c r="E132" s="6">
        <f>E131*D132</f>
        <v>105.6</v>
      </c>
      <c r="F132" s="15"/>
      <c r="G132" s="6"/>
    </row>
    <row r="133" spans="1:7">
      <c r="A133" s="23" t="s">
        <v>13</v>
      </c>
      <c r="B133" s="4" t="s">
        <v>53</v>
      </c>
      <c r="C133" s="4" t="s">
        <v>54</v>
      </c>
      <c r="D133" s="54">
        <v>0.01</v>
      </c>
      <c r="E133" s="6">
        <f>E131*D133</f>
        <v>1.056</v>
      </c>
      <c r="F133" s="15"/>
      <c r="G133" s="6"/>
    </row>
    <row r="134" spans="1:7">
      <c r="A134" s="23" t="s">
        <v>13</v>
      </c>
      <c r="B134" s="4" t="s">
        <v>88</v>
      </c>
      <c r="C134" s="4" t="s">
        <v>60</v>
      </c>
      <c r="D134" s="54">
        <v>0.55000000000000004</v>
      </c>
      <c r="E134" s="6">
        <f>E131*D134</f>
        <v>58.08</v>
      </c>
      <c r="F134" s="15"/>
      <c r="G134" s="6"/>
    </row>
    <row r="135" spans="1:7">
      <c r="A135" s="23" t="s">
        <v>13</v>
      </c>
      <c r="B135" s="4" t="s">
        <v>78</v>
      </c>
      <c r="C135" s="4" t="s">
        <v>60</v>
      </c>
      <c r="D135" s="15">
        <v>0.63</v>
      </c>
      <c r="E135" s="6">
        <f>E131*D135</f>
        <v>66.527999999999992</v>
      </c>
      <c r="F135" s="15"/>
      <c r="G135" s="6"/>
    </row>
    <row r="136" spans="1:7">
      <c r="A136" s="23" t="s">
        <v>13</v>
      </c>
      <c r="B136" s="4" t="s">
        <v>61</v>
      </c>
      <c r="C136" s="49" t="s">
        <v>17</v>
      </c>
      <c r="D136" s="54">
        <v>0.04</v>
      </c>
      <c r="E136" s="6">
        <f>E131*D136</f>
        <v>4.2240000000000002</v>
      </c>
      <c r="F136" s="15"/>
      <c r="G136" s="6"/>
    </row>
    <row r="137" spans="1:7">
      <c r="A137" s="499" t="s">
        <v>89</v>
      </c>
      <c r="B137" s="499"/>
      <c r="C137" s="499"/>
      <c r="D137" s="499"/>
      <c r="E137" s="499"/>
      <c r="F137" s="499"/>
      <c r="G137" s="499"/>
    </row>
    <row r="138" spans="1:7" ht="15.75">
      <c r="A138" s="13">
        <v>31</v>
      </c>
      <c r="B138" s="9" t="s">
        <v>90</v>
      </c>
      <c r="C138" s="59" t="s">
        <v>12</v>
      </c>
      <c r="D138" s="59"/>
      <c r="E138" s="60">
        <v>3.63</v>
      </c>
      <c r="F138" s="61"/>
      <c r="G138" s="62"/>
    </row>
    <row r="139" spans="1:7">
      <c r="A139" s="63" t="s">
        <v>13</v>
      </c>
      <c r="B139" s="64" t="s">
        <v>14</v>
      </c>
      <c r="C139" s="64" t="s">
        <v>19</v>
      </c>
      <c r="D139" s="65">
        <v>2.9</v>
      </c>
      <c r="E139" s="64">
        <f>E138*D139</f>
        <v>10.526999999999999</v>
      </c>
      <c r="F139" s="66"/>
      <c r="G139" s="67"/>
    </row>
    <row r="140" spans="1:7">
      <c r="A140" s="63" t="s">
        <v>13</v>
      </c>
      <c r="B140" s="64" t="s">
        <v>50</v>
      </c>
      <c r="C140" s="64" t="s">
        <v>91</v>
      </c>
      <c r="D140" s="64">
        <v>1.1000000000000001</v>
      </c>
      <c r="E140" s="64">
        <f>E138*D140</f>
        <v>3.9930000000000003</v>
      </c>
      <c r="F140" s="68"/>
      <c r="G140" s="67"/>
    </row>
    <row r="141" spans="1:7">
      <c r="A141" s="63" t="s">
        <v>13</v>
      </c>
      <c r="B141" s="64" t="s">
        <v>92</v>
      </c>
      <c r="C141" s="64" t="s">
        <v>12</v>
      </c>
      <c r="D141" s="64">
        <v>1.0149999999999999</v>
      </c>
      <c r="E141" s="64">
        <f>E138*D141</f>
        <v>3.6844499999999996</v>
      </c>
      <c r="F141" s="69"/>
      <c r="G141" s="70"/>
    </row>
    <row r="142" spans="1:7">
      <c r="A142" s="63"/>
      <c r="B142" s="64" t="s">
        <v>34</v>
      </c>
      <c r="C142" s="64" t="s">
        <v>17</v>
      </c>
      <c r="D142" s="64">
        <v>0.88</v>
      </c>
      <c r="E142" s="64">
        <f>D142*E138</f>
        <v>3.1943999999999999</v>
      </c>
      <c r="F142" s="69"/>
      <c r="G142" s="70"/>
    </row>
    <row r="143" spans="1:7" ht="25.5">
      <c r="A143" s="13">
        <v>32</v>
      </c>
      <c r="B143" s="9" t="s">
        <v>93</v>
      </c>
      <c r="C143" s="59" t="s">
        <v>12</v>
      </c>
      <c r="D143" s="59"/>
      <c r="E143" s="60">
        <v>3.2</v>
      </c>
      <c r="F143" s="61"/>
      <c r="G143" s="62"/>
    </row>
    <row r="144" spans="1:7">
      <c r="A144" s="63" t="s">
        <v>13</v>
      </c>
      <c r="B144" s="64" t="s">
        <v>14</v>
      </c>
      <c r="C144" s="64" t="s">
        <v>19</v>
      </c>
      <c r="D144" s="65">
        <v>2.9</v>
      </c>
      <c r="E144" s="64">
        <f>E143*D144</f>
        <v>9.2799999999999994</v>
      </c>
      <c r="F144" s="66"/>
      <c r="G144" s="67"/>
    </row>
    <row r="145" spans="1:7">
      <c r="A145" s="63" t="s">
        <v>13</v>
      </c>
      <c r="B145" s="64" t="s">
        <v>50</v>
      </c>
      <c r="C145" s="64" t="s">
        <v>91</v>
      </c>
      <c r="D145" s="64">
        <v>1.1000000000000001</v>
      </c>
      <c r="E145" s="64">
        <f>E143*D145</f>
        <v>3.5200000000000005</v>
      </c>
      <c r="F145" s="68"/>
      <c r="G145" s="67"/>
    </row>
    <row r="146" spans="1:7">
      <c r="A146" s="63" t="s">
        <v>13</v>
      </c>
      <c r="B146" s="64" t="s">
        <v>92</v>
      </c>
      <c r="C146" s="64" t="s">
        <v>12</v>
      </c>
      <c r="D146" s="64">
        <v>1.0149999999999999</v>
      </c>
      <c r="E146" s="64">
        <f>E143*D146</f>
        <v>3.2479999999999998</v>
      </c>
      <c r="F146" s="69"/>
      <c r="G146" s="70"/>
    </row>
    <row r="147" spans="1:7">
      <c r="A147" s="63"/>
      <c r="B147" s="64" t="s">
        <v>34</v>
      </c>
      <c r="C147" s="64" t="s">
        <v>17</v>
      </c>
      <c r="D147" s="64">
        <v>0.88</v>
      </c>
      <c r="E147" s="64">
        <f>D147*E143</f>
        <v>2.8160000000000003</v>
      </c>
      <c r="F147" s="69"/>
      <c r="G147" s="70"/>
    </row>
    <row r="148" spans="1:7">
      <c r="A148" s="7">
        <v>33</v>
      </c>
      <c r="B148" s="25" t="s">
        <v>94</v>
      </c>
      <c r="C148" s="71" t="s">
        <v>58</v>
      </c>
      <c r="D148" s="72"/>
      <c r="E148" s="30">
        <v>10.199999999999999</v>
      </c>
      <c r="F148" s="73"/>
      <c r="G148" s="30"/>
    </row>
    <row r="149" spans="1:7">
      <c r="A149" s="3" t="s">
        <v>13</v>
      </c>
      <c r="B149" s="31" t="s">
        <v>14</v>
      </c>
      <c r="C149" s="74" t="s">
        <v>15</v>
      </c>
      <c r="D149" s="75">
        <v>1</v>
      </c>
      <c r="E149" s="76">
        <f>E148*D149</f>
        <v>10.199999999999999</v>
      </c>
      <c r="F149" s="77"/>
      <c r="G149" s="78"/>
    </row>
    <row r="150" spans="1:7">
      <c r="A150" s="3" t="s">
        <v>13</v>
      </c>
      <c r="B150" s="31" t="s">
        <v>50</v>
      </c>
      <c r="C150" s="74" t="s">
        <v>17</v>
      </c>
      <c r="D150" s="75">
        <v>0.18099999999999999</v>
      </c>
      <c r="E150" s="76">
        <f>E148*D150</f>
        <v>1.8461999999999998</v>
      </c>
      <c r="F150" s="77"/>
      <c r="G150" s="78"/>
    </row>
    <row r="151" spans="1:7" ht="25.5">
      <c r="A151" s="3" t="s">
        <v>13</v>
      </c>
      <c r="B151" s="31" t="s">
        <v>95</v>
      </c>
      <c r="C151" s="74" t="s">
        <v>58</v>
      </c>
      <c r="D151" s="75" t="s">
        <v>13</v>
      </c>
      <c r="E151" s="76">
        <v>9</v>
      </c>
      <c r="F151" s="77"/>
      <c r="G151" s="78"/>
    </row>
    <row r="152" spans="1:7" ht="25.5">
      <c r="A152" s="3" t="s">
        <v>13</v>
      </c>
      <c r="B152" s="31" t="s">
        <v>96</v>
      </c>
      <c r="C152" s="74" t="s">
        <v>58</v>
      </c>
      <c r="D152" s="75" t="s">
        <v>13</v>
      </c>
      <c r="E152" s="76">
        <v>10.5</v>
      </c>
      <c r="F152" s="77"/>
      <c r="G152" s="78"/>
    </row>
    <row r="153" spans="1:7" ht="25.5">
      <c r="A153" s="3" t="s">
        <v>13</v>
      </c>
      <c r="B153" s="31" t="s">
        <v>97</v>
      </c>
      <c r="C153" s="74" t="s">
        <v>58</v>
      </c>
      <c r="D153" s="75" t="s">
        <v>13</v>
      </c>
      <c r="E153" s="76">
        <v>30.6</v>
      </c>
      <c r="F153" s="79"/>
      <c r="G153" s="78"/>
    </row>
    <row r="154" spans="1:7">
      <c r="A154" s="3"/>
      <c r="B154" s="31" t="s">
        <v>98</v>
      </c>
      <c r="C154" s="74" t="s">
        <v>60</v>
      </c>
      <c r="D154" s="75">
        <v>0.246</v>
      </c>
      <c r="E154" s="76">
        <f>E148*D154</f>
        <v>2.5091999999999999</v>
      </c>
      <c r="F154" s="79"/>
      <c r="G154" s="78"/>
    </row>
    <row r="155" spans="1:7">
      <c r="A155" s="3" t="s">
        <v>13</v>
      </c>
      <c r="B155" s="31" t="s">
        <v>34</v>
      </c>
      <c r="C155" s="74" t="s">
        <v>17</v>
      </c>
      <c r="D155" s="75">
        <v>0.4</v>
      </c>
      <c r="E155" s="76">
        <f>E148*D155</f>
        <v>4.08</v>
      </c>
      <c r="F155" s="77"/>
      <c r="G155" s="78"/>
    </row>
    <row r="156" spans="1:7">
      <c r="A156" s="3" t="s">
        <v>13</v>
      </c>
      <c r="B156" s="31" t="s">
        <v>99</v>
      </c>
      <c r="C156" s="74" t="s">
        <v>60</v>
      </c>
      <c r="D156" s="75">
        <v>0.28999999999999998</v>
      </c>
      <c r="E156" s="76">
        <f>E148*D156</f>
        <v>2.9579999999999997</v>
      </c>
      <c r="F156" s="77"/>
      <c r="G156" s="78"/>
    </row>
    <row r="157" spans="1:7" ht="25.5">
      <c r="A157" s="13">
        <v>34</v>
      </c>
      <c r="B157" s="9" t="s">
        <v>100</v>
      </c>
      <c r="C157" s="22" t="s">
        <v>19</v>
      </c>
      <c r="D157" s="80"/>
      <c r="E157" s="81">
        <v>51</v>
      </c>
      <c r="F157" s="80"/>
      <c r="G157" s="11"/>
    </row>
    <row r="158" spans="1:7">
      <c r="A158" s="23" t="s">
        <v>13</v>
      </c>
      <c r="B158" s="4" t="s">
        <v>14</v>
      </c>
      <c r="C158" s="4" t="s">
        <v>15</v>
      </c>
      <c r="D158" s="15">
        <f>93/100</f>
        <v>0.93</v>
      </c>
      <c r="E158" s="82">
        <f>E157*D158</f>
        <v>47.43</v>
      </c>
      <c r="F158" s="15"/>
      <c r="G158" s="6"/>
    </row>
    <row r="159" spans="1:7">
      <c r="A159" s="23" t="s">
        <v>13</v>
      </c>
      <c r="B159" s="4" t="s">
        <v>101</v>
      </c>
      <c r="C159" s="5" t="s">
        <v>102</v>
      </c>
      <c r="D159" s="54">
        <f>2.4/100</f>
        <v>2.4E-2</v>
      </c>
      <c r="E159" s="54">
        <f>D159*E157</f>
        <v>1.224</v>
      </c>
      <c r="F159" s="15"/>
      <c r="G159" s="83"/>
    </row>
    <row r="160" spans="1:7">
      <c r="A160" s="23" t="s">
        <v>13</v>
      </c>
      <c r="B160" s="4" t="s">
        <v>53</v>
      </c>
      <c r="C160" s="4" t="s">
        <v>54</v>
      </c>
      <c r="D160" s="54">
        <v>2.1000000000000001E-2</v>
      </c>
      <c r="E160" s="54">
        <f>D160*E157</f>
        <v>1.0710000000000002</v>
      </c>
      <c r="F160" s="15"/>
      <c r="G160" s="6"/>
    </row>
    <row r="161" spans="1:7">
      <c r="A161" s="23" t="s">
        <v>13</v>
      </c>
      <c r="B161" s="4" t="s">
        <v>103</v>
      </c>
      <c r="C161" s="4" t="s">
        <v>104</v>
      </c>
      <c r="D161" s="54">
        <f>2.6/100</f>
        <v>2.6000000000000002E-2</v>
      </c>
      <c r="E161" s="54">
        <f>D161*E157</f>
        <v>1.3260000000000001</v>
      </c>
      <c r="F161" s="15"/>
      <c r="G161" s="6"/>
    </row>
    <row r="162" spans="1:7" ht="38.25">
      <c r="A162" s="13">
        <v>35</v>
      </c>
      <c r="B162" s="9" t="s">
        <v>105</v>
      </c>
      <c r="C162" s="22" t="s">
        <v>19</v>
      </c>
      <c r="D162" s="22"/>
      <c r="E162" s="81">
        <v>322</v>
      </c>
      <c r="F162" s="22"/>
      <c r="G162" s="11"/>
    </row>
    <row r="163" spans="1:7">
      <c r="A163" s="3" t="s">
        <v>13</v>
      </c>
      <c r="B163" s="4" t="s">
        <v>14</v>
      </c>
      <c r="C163" s="4" t="s">
        <v>15</v>
      </c>
      <c r="D163" s="50">
        <v>1</v>
      </c>
      <c r="E163" s="6">
        <f>E162*D163</f>
        <v>322</v>
      </c>
      <c r="F163" s="15"/>
      <c r="G163" s="6"/>
    </row>
    <row r="164" spans="1:7">
      <c r="A164" s="3" t="s">
        <v>13</v>
      </c>
      <c r="B164" s="4" t="s">
        <v>53</v>
      </c>
      <c r="C164" s="4" t="s">
        <v>54</v>
      </c>
      <c r="D164" s="15">
        <v>7.7000000000000002E-3</v>
      </c>
      <c r="E164" s="6">
        <f>E162*D164</f>
        <v>2.4794</v>
      </c>
      <c r="F164" s="15"/>
      <c r="G164" s="6"/>
    </row>
    <row r="165" spans="1:7">
      <c r="A165" s="3" t="s">
        <v>13</v>
      </c>
      <c r="B165" s="4" t="s">
        <v>106</v>
      </c>
      <c r="C165" s="4" t="s">
        <v>60</v>
      </c>
      <c r="D165" s="15">
        <v>0.59</v>
      </c>
      <c r="E165" s="6">
        <f>E162*D165</f>
        <v>189.98</v>
      </c>
      <c r="F165" s="15"/>
      <c r="G165" s="6"/>
    </row>
    <row r="166" spans="1:7">
      <c r="A166" s="3" t="s">
        <v>13</v>
      </c>
      <c r="B166" s="4" t="s">
        <v>77</v>
      </c>
      <c r="C166" s="49" t="s">
        <v>60</v>
      </c>
      <c r="D166" s="15">
        <v>0.12</v>
      </c>
      <c r="E166" s="6">
        <f>E162*D166</f>
        <v>38.64</v>
      </c>
      <c r="F166" s="15"/>
      <c r="G166" s="6"/>
    </row>
    <row r="167" spans="1:7">
      <c r="A167" s="3" t="s">
        <v>13</v>
      </c>
      <c r="B167" s="4" t="s">
        <v>61</v>
      </c>
      <c r="C167" s="49" t="s">
        <v>17</v>
      </c>
      <c r="D167" s="50">
        <v>3.3999999999999998E-3</v>
      </c>
      <c r="E167" s="6">
        <f>E162*D167</f>
        <v>1.0948</v>
      </c>
      <c r="F167" s="15"/>
      <c r="G167" s="6"/>
    </row>
    <row r="168" spans="1:7">
      <c r="A168" s="17">
        <v>36</v>
      </c>
      <c r="B168" s="84" t="s">
        <v>107</v>
      </c>
      <c r="C168" s="53" t="s">
        <v>12</v>
      </c>
      <c r="D168" s="85"/>
      <c r="E168" s="86">
        <f>E171+E172+E173</f>
        <v>1.653</v>
      </c>
      <c r="F168" s="87"/>
      <c r="G168" s="86"/>
    </row>
    <row r="169" spans="1:7">
      <c r="A169" s="3" t="s">
        <v>13</v>
      </c>
      <c r="B169" s="88" t="s">
        <v>14</v>
      </c>
      <c r="C169" s="89" t="s">
        <v>15</v>
      </c>
      <c r="D169" s="90">
        <v>23.8</v>
      </c>
      <c r="E169" s="91">
        <f>E168*D169</f>
        <v>39.3414</v>
      </c>
      <c r="F169" s="89"/>
      <c r="G169" s="91"/>
    </row>
    <row r="170" spans="1:7">
      <c r="A170" s="3" t="s">
        <v>13</v>
      </c>
      <c r="B170" s="88" t="s">
        <v>50</v>
      </c>
      <c r="C170" s="89" t="s">
        <v>17</v>
      </c>
      <c r="D170" s="90">
        <v>2.1</v>
      </c>
      <c r="E170" s="91">
        <f>E168*D170</f>
        <v>3.4713000000000003</v>
      </c>
      <c r="F170" s="89"/>
      <c r="G170" s="91"/>
    </row>
    <row r="171" spans="1:7">
      <c r="A171" s="3" t="s">
        <v>13</v>
      </c>
      <c r="B171" s="88" t="s">
        <v>108</v>
      </c>
      <c r="C171" s="89" t="s">
        <v>12</v>
      </c>
      <c r="D171" s="90" t="s">
        <v>13</v>
      </c>
      <c r="E171" s="91">
        <v>0.36</v>
      </c>
      <c r="F171" s="89"/>
      <c r="G171" s="91"/>
    </row>
    <row r="172" spans="1:7">
      <c r="A172" s="3" t="s">
        <v>13</v>
      </c>
      <c r="B172" s="88" t="s">
        <v>109</v>
      </c>
      <c r="C172" s="89" t="s">
        <v>12</v>
      </c>
      <c r="D172" s="90" t="s">
        <v>13</v>
      </c>
      <c r="E172" s="91">
        <v>0.78</v>
      </c>
      <c r="F172" s="89"/>
      <c r="G172" s="91"/>
    </row>
    <row r="173" spans="1:7">
      <c r="A173" s="3"/>
      <c r="B173" s="88" t="s">
        <v>110</v>
      </c>
      <c r="C173" s="89" t="s">
        <v>12</v>
      </c>
      <c r="D173" s="90"/>
      <c r="E173" s="91">
        <v>0.51300000000000001</v>
      </c>
      <c r="F173" s="89"/>
      <c r="G173" s="91"/>
    </row>
    <row r="174" spans="1:7">
      <c r="A174" s="3" t="s">
        <v>13</v>
      </c>
      <c r="B174" s="88" t="s">
        <v>111</v>
      </c>
      <c r="C174" s="89" t="s">
        <v>60</v>
      </c>
      <c r="D174" s="90">
        <v>7.2</v>
      </c>
      <c r="E174" s="91">
        <f>E168*D174</f>
        <v>11.9016</v>
      </c>
      <c r="F174" s="89"/>
      <c r="G174" s="91"/>
    </row>
    <row r="175" spans="1:7">
      <c r="A175" s="3" t="s">
        <v>13</v>
      </c>
      <c r="B175" s="88" t="s">
        <v>112</v>
      </c>
      <c r="C175" s="89" t="s">
        <v>60</v>
      </c>
      <c r="D175" s="90">
        <v>1.96</v>
      </c>
      <c r="E175" s="91">
        <f>E168*D175</f>
        <v>3.2398799999999999</v>
      </c>
      <c r="F175" s="89"/>
      <c r="G175" s="91"/>
    </row>
    <row r="176" spans="1:7">
      <c r="A176" s="3" t="s">
        <v>13</v>
      </c>
      <c r="B176" s="88" t="s">
        <v>113</v>
      </c>
      <c r="C176" s="89" t="s">
        <v>19</v>
      </c>
      <c r="D176" s="90">
        <v>3.38</v>
      </c>
      <c r="E176" s="91">
        <f>E168*D176</f>
        <v>5.5871399999999998</v>
      </c>
      <c r="F176" s="89"/>
      <c r="G176" s="91"/>
    </row>
    <row r="177" spans="1:7">
      <c r="A177" s="3" t="s">
        <v>13</v>
      </c>
      <c r="B177" s="88" t="s">
        <v>114</v>
      </c>
      <c r="C177" s="89" t="s">
        <v>60</v>
      </c>
      <c r="D177" s="90">
        <v>4.38</v>
      </c>
      <c r="E177" s="91">
        <f>E168*D177</f>
        <v>7.2401400000000002</v>
      </c>
      <c r="F177" s="89"/>
      <c r="G177" s="91"/>
    </row>
    <row r="178" spans="1:7">
      <c r="A178" s="3" t="s">
        <v>13</v>
      </c>
      <c r="B178" s="88" t="s">
        <v>34</v>
      </c>
      <c r="C178" s="88" t="s">
        <v>17</v>
      </c>
      <c r="D178" s="91">
        <v>1.24</v>
      </c>
      <c r="E178" s="91">
        <f>E168*D178</f>
        <v>2.0497200000000002</v>
      </c>
      <c r="F178" s="88"/>
      <c r="G178" s="91"/>
    </row>
    <row r="179" spans="1:7">
      <c r="A179" s="17">
        <v>37</v>
      </c>
      <c r="B179" s="84" t="s">
        <v>115</v>
      </c>
      <c r="C179" s="53" t="s">
        <v>12</v>
      </c>
      <c r="D179" s="85" t="s">
        <v>13</v>
      </c>
      <c r="E179" s="86">
        <f>E168</f>
        <v>1.653</v>
      </c>
      <c r="F179" s="87"/>
      <c r="G179" s="86"/>
    </row>
    <row r="180" spans="1:7">
      <c r="A180" s="3" t="s">
        <v>13</v>
      </c>
      <c r="B180" s="92" t="s">
        <v>14</v>
      </c>
      <c r="C180" s="89" t="s">
        <v>15</v>
      </c>
      <c r="D180" s="89">
        <v>0.87</v>
      </c>
      <c r="E180" s="92">
        <f>E179*D180</f>
        <v>1.43811</v>
      </c>
      <c r="F180" s="89"/>
      <c r="G180" s="93"/>
    </row>
    <row r="181" spans="1:7">
      <c r="A181" s="94" t="s">
        <v>13</v>
      </c>
      <c r="B181" s="92" t="s">
        <v>50</v>
      </c>
      <c r="C181" s="89" t="s">
        <v>17</v>
      </c>
      <c r="D181" s="89">
        <v>0.13</v>
      </c>
      <c r="E181" s="92">
        <f>E179*D181</f>
        <v>0.21489</v>
      </c>
      <c r="F181" s="89"/>
      <c r="G181" s="95"/>
    </row>
    <row r="182" spans="1:7">
      <c r="A182" s="94" t="s">
        <v>13</v>
      </c>
      <c r="B182" s="92" t="s">
        <v>116</v>
      </c>
      <c r="C182" s="89" t="s">
        <v>60</v>
      </c>
      <c r="D182" s="89">
        <v>7.2</v>
      </c>
      <c r="E182" s="92">
        <f>E179*D182</f>
        <v>11.9016</v>
      </c>
      <c r="F182" s="89"/>
      <c r="G182" s="95"/>
    </row>
    <row r="183" spans="1:7">
      <c r="A183" s="94" t="s">
        <v>13</v>
      </c>
      <c r="B183" s="92" t="s">
        <v>117</v>
      </c>
      <c r="C183" s="89" t="s">
        <v>60</v>
      </c>
      <c r="D183" s="89">
        <v>1.79</v>
      </c>
      <c r="E183" s="92">
        <f>E179*D183</f>
        <v>2.9588700000000001</v>
      </c>
      <c r="F183" s="89"/>
      <c r="G183" s="95"/>
    </row>
    <row r="184" spans="1:7">
      <c r="A184" s="94" t="s">
        <v>13</v>
      </c>
      <c r="B184" s="92" t="s">
        <v>118</v>
      </c>
      <c r="C184" s="96" t="s">
        <v>60</v>
      </c>
      <c r="D184" s="89">
        <v>1.07</v>
      </c>
      <c r="E184" s="92">
        <f>E179*D184</f>
        <v>1.7687100000000002</v>
      </c>
      <c r="F184" s="89"/>
      <c r="G184" s="95"/>
    </row>
    <row r="185" spans="1:7">
      <c r="A185" s="94" t="s">
        <v>13</v>
      </c>
      <c r="B185" s="92" t="s">
        <v>34</v>
      </c>
      <c r="C185" s="89" t="s">
        <v>17</v>
      </c>
      <c r="D185" s="89">
        <v>0.1</v>
      </c>
      <c r="E185" s="92">
        <f>D185*E179</f>
        <v>0.1653</v>
      </c>
      <c r="F185" s="89"/>
      <c r="G185" s="95"/>
    </row>
    <row r="186" spans="1:7">
      <c r="A186" s="97">
        <v>38</v>
      </c>
      <c r="B186" s="99" t="s">
        <v>119</v>
      </c>
      <c r="C186" s="100" t="s">
        <v>19</v>
      </c>
      <c r="D186" s="101"/>
      <c r="E186" s="99">
        <v>103</v>
      </c>
      <c r="F186" s="101"/>
      <c r="G186" s="102"/>
    </row>
    <row r="187" spans="1:7">
      <c r="A187" s="103" t="s">
        <v>13</v>
      </c>
      <c r="B187" s="105" t="s">
        <v>14</v>
      </c>
      <c r="C187" s="106" t="s">
        <v>15</v>
      </c>
      <c r="D187" s="106">
        <v>0.22700000000000001</v>
      </c>
      <c r="E187" s="105">
        <f>E186*D187</f>
        <v>23.381</v>
      </c>
      <c r="F187" s="106"/>
      <c r="G187" s="107"/>
    </row>
    <row r="188" spans="1:7">
      <c r="A188" s="103" t="s">
        <v>13</v>
      </c>
      <c r="B188" s="105" t="s">
        <v>120</v>
      </c>
      <c r="C188" s="106" t="s">
        <v>17</v>
      </c>
      <c r="D188" s="106">
        <v>2.76E-2</v>
      </c>
      <c r="E188" s="105">
        <f>E186*D188</f>
        <v>2.8428</v>
      </c>
      <c r="F188" s="106"/>
      <c r="G188" s="107"/>
    </row>
    <row r="189" spans="1:7">
      <c r="A189" s="103" t="s">
        <v>13</v>
      </c>
      <c r="B189" s="105" t="s">
        <v>121</v>
      </c>
      <c r="C189" s="106" t="s">
        <v>12</v>
      </c>
      <c r="D189" s="106" t="s">
        <v>13</v>
      </c>
      <c r="E189" s="107">
        <v>2.8</v>
      </c>
      <c r="F189" s="106"/>
      <c r="G189" s="107"/>
    </row>
    <row r="190" spans="1:7">
      <c r="A190" s="103" t="s">
        <v>13</v>
      </c>
      <c r="B190" s="105" t="s">
        <v>122</v>
      </c>
      <c r="C190" s="106" t="s">
        <v>60</v>
      </c>
      <c r="D190" s="106">
        <v>7.0000000000000007E-2</v>
      </c>
      <c r="E190" s="105">
        <f>E186*D190</f>
        <v>7.2100000000000009</v>
      </c>
      <c r="F190" s="106"/>
      <c r="G190" s="107"/>
    </row>
    <row r="191" spans="1:7">
      <c r="A191" s="103" t="s">
        <v>13</v>
      </c>
      <c r="B191" s="105" t="s">
        <v>34</v>
      </c>
      <c r="C191" s="106" t="s">
        <v>17</v>
      </c>
      <c r="D191" s="106">
        <v>4.4400000000000002E-2</v>
      </c>
      <c r="E191" s="105">
        <f>E186*D191</f>
        <v>4.5731999999999999</v>
      </c>
      <c r="F191" s="106"/>
      <c r="G191" s="107"/>
    </row>
    <row r="192" spans="1:7">
      <c r="A192" s="108">
        <v>39</v>
      </c>
      <c r="B192" s="109" t="s">
        <v>123</v>
      </c>
      <c r="C192" s="100" t="s">
        <v>19</v>
      </c>
      <c r="D192" s="101"/>
      <c r="E192" s="109">
        <v>103</v>
      </c>
      <c r="F192" s="101"/>
      <c r="G192" s="110"/>
    </row>
    <row r="193" spans="1:7">
      <c r="A193" s="103" t="s">
        <v>13</v>
      </c>
      <c r="B193" s="105" t="s">
        <v>14</v>
      </c>
      <c r="C193" s="106" t="s">
        <v>15</v>
      </c>
      <c r="D193" s="106">
        <v>3.0300000000000001E-2</v>
      </c>
      <c r="E193" s="105">
        <f>E192*D193</f>
        <v>3.1209000000000002</v>
      </c>
      <c r="F193" s="106"/>
      <c r="G193" s="107"/>
    </row>
    <row r="194" spans="1:7">
      <c r="A194" s="103" t="s">
        <v>13</v>
      </c>
      <c r="B194" s="105" t="s">
        <v>50</v>
      </c>
      <c r="C194" s="106" t="s">
        <v>17</v>
      </c>
      <c r="D194" s="106">
        <v>4.1000000000000003E-3</v>
      </c>
      <c r="E194" s="105">
        <f>E192*D194</f>
        <v>0.42230000000000001</v>
      </c>
      <c r="F194" s="106"/>
      <c r="G194" s="107"/>
    </row>
    <row r="195" spans="1:7">
      <c r="A195" s="103" t="s">
        <v>13</v>
      </c>
      <c r="B195" s="105" t="s">
        <v>116</v>
      </c>
      <c r="C195" s="106" t="s">
        <v>60</v>
      </c>
      <c r="D195" s="106">
        <v>0.23100000000000001</v>
      </c>
      <c r="E195" s="105">
        <f>E192*D195</f>
        <v>23.793000000000003</v>
      </c>
      <c r="F195" s="106"/>
      <c r="G195" s="107"/>
    </row>
    <row r="196" spans="1:7">
      <c r="A196" s="103" t="s">
        <v>13</v>
      </c>
      <c r="B196" s="105" t="s">
        <v>117</v>
      </c>
      <c r="C196" s="106" t="s">
        <v>60</v>
      </c>
      <c r="D196" s="106">
        <v>5.8000000000000003E-2</v>
      </c>
      <c r="E196" s="105">
        <f>E192*D196</f>
        <v>5.9740000000000002</v>
      </c>
      <c r="F196" s="106"/>
      <c r="G196" s="107"/>
    </row>
    <row r="197" spans="1:7">
      <c r="A197" s="103" t="s">
        <v>13</v>
      </c>
      <c r="B197" s="105" t="s">
        <v>118</v>
      </c>
      <c r="C197" s="106" t="s">
        <v>60</v>
      </c>
      <c r="D197" s="106">
        <v>3.5000000000000003E-2</v>
      </c>
      <c r="E197" s="105">
        <f>E192*D197</f>
        <v>3.6050000000000004</v>
      </c>
      <c r="F197" s="106"/>
      <c r="G197" s="107"/>
    </row>
    <row r="198" spans="1:7">
      <c r="A198" s="103" t="s">
        <v>13</v>
      </c>
      <c r="B198" s="111" t="s">
        <v>34</v>
      </c>
      <c r="C198" s="112" t="s">
        <v>17</v>
      </c>
      <c r="D198" s="112">
        <v>4.0000000000000002E-4</v>
      </c>
      <c r="E198" s="111">
        <f>E192*D198</f>
        <v>4.1200000000000001E-2</v>
      </c>
      <c r="F198" s="112"/>
      <c r="G198" s="113"/>
    </row>
    <row r="199" spans="1:7">
      <c r="A199" s="108">
        <v>40</v>
      </c>
      <c r="B199" s="99" t="s">
        <v>124</v>
      </c>
      <c r="C199" s="100" t="s">
        <v>19</v>
      </c>
      <c r="D199" s="101"/>
      <c r="E199" s="99">
        <v>103</v>
      </c>
      <c r="F199" s="101"/>
      <c r="G199" s="102"/>
    </row>
    <row r="200" spans="1:7">
      <c r="A200" s="104" t="s">
        <v>13</v>
      </c>
      <c r="B200" s="105" t="s">
        <v>14</v>
      </c>
      <c r="C200" s="106" t="s">
        <v>15</v>
      </c>
      <c r="D200" s="106">
        <v>6.9199999999999998E-2</v>
      </c>
      <c r="E200" s="114">
        <f>E199*D200</f>
        <v>7.1276000000000002</v>
      </c>
      <c r="F200" s="106"/>
      <c r="G200" s="107"/>
    </row>
    <row r="201" spans="1:7">
      <c r="A201" s="104" t="s">
        <v>13</v>
      </c>
      <c r="B201" s="105" t="s">
        <v>50</v>
      </c>
      <c r="C201" s="106" t="s">
        <v>17</v>
      </c>
      <c r="D201" s="106">
        <v>1.6000000000000001E-3</v>
      </c>
      <c r="E201" s="114">
        <f>E199*D201</f>
        <v>0.1648</v>
      </c>
      <c r="F201" s="106"/>
      <c r="G201" s="107"/>
    </row>
    <row r="202" spans="1:7">
      <c r="A202" s="104" t="s">
        <v>13</v>
      </c>
      <c r="B202" s="105" t="s">
        <v>125</v>
      </c>
      <c r="C202" s="106" t="s">
        <v>60</v>
      </c>
      <c r="D202" s="106">
        <v>0.12</v>
      </c>
      <c r="E202" s="105">
        <f>E199*D202</f>
        <v>12.36</v>
      </c>
      <c r="F202" s="106"/>
      <c r="G202" s="107"/>
    </row>
    <row r="203" spans="1:7" ht="25.5">
      <c r="A203" s="98">
        <v>41</v>
      </c>
      <c r="B203" s="84" t="s">
        <v>126</v>
      </c>
      <c r="C203" s="100" t="s">
        <v>19</v>
      </c>
      <c r="D203" s="101"/>
      <c r="E203" s="109">
        <v>172</v>
      </c>
      <c r="F203" s="101"/>
      <c r="G203" s="110"/>
    </row>
    <row r="204" spans="1:7">
      <c r="A204" s="104" t="s">
        <v>13</v>
      </c>
      <c r="B204" s="105" t="s">
        <v>14</v>
      </c>
      <c r="C204" s="106" t="s">
        <v>15</v>
      </c>
      <c r="D204" s="106">
        <v>0.83</v>
      </c>
      <c r="E204" s="115">
        <f>E203*D204</f>
        <v>142.76</v>
      </c>
      <c r="F204" s="106"/>
      <c r="G204" s="107"/>
    </row>
    <row r="205" spans="1:7">
      <c r="A205" s="104" t="s">
        <v>13</v>
      </c>
      <c r="B205" s="105" t="s">
        <v>50</v>
      </c>
      <c r="C205" s="106" t="s">
        <v>17</v>
      </c>
      <c r="D205" s="106">
        <v>4.1000000000000003E-3</v>
      </c>
      <c r="E205" s="115">
        <f>E203*D205</f>
        <v>0.70520000000000005</v>
      </c>
      <c r="F205" s="106"/>
      <c r="G205" s="107"/>
    </row>
    <row r="206" spans="1:7">
      <c r="A206" s="104" t="s">
        <v>13</v>
      </c>
      <c r="B206" s="105" t="s">
        <v>127</v>
      </c>
      <c r="C206" s="106" t="s">
        <v>19</v>
      </c>
      <c r="D206" s="106">
        <v>1.1499999999999999</v>
      </c>
      <c r="E206" s="115">
        <f>E203*D206</f>
        <v>197.79999999999998</v>
      </c>
      <c r="F206" s="106"/>
      <c r="G206" s="107"/>
    </row>
    <row r="207" spans="1:7">
      <c r="A207" s="104" t="s">
        <v>13</v>
      </c>
      <c r="B207" s="105" t="s">
        <v>128</v>
      </c>
      <c r="C207" s="106" t="s">
        <v>129</v>
      </c>
      <c r="D207" s="106">
        <v>6</v>
      </c>
      <c r="E207" s="105">
        <f>E203*D207</f>
        <v>1032</v>
      </c>
      <c r="F207" s="106"/>
      <c r="G207" s="107"/>
    </row>
    <row r="208" spans="1:7">
      <c r="A208" s="104" t="s">
        <v>13</v>
      </c>
      <c r="B208" s="105" t="s">
        <v>34</v>
      </c>
      <c r="C208" s="106" t="s">
        <v>17</v>
      </c>
      <c r="D208" s="106">
        <v>7.8E-2</v>
      </c>
      <c r="E208" s="105">
        <f>E203*D208</f>
        <v>13.416</v>
      </c>
      <c r="F208" s="106"/>
      <c r="G208" s="107"/>
    </row>
    <row r="209" spans="1:7">
      <c r="A209" s="108">
        <v>42</v>
      </c>
      <c r="B209" s="116" t="s">
        <v>130</v>
      </c>
      <c r="C209" s="117" t="s">
        <v>58</v>
      </c>
      <c r="D209" s="118"/>
      <c r="E209" s="119">
        <v>42.4</v>
      </c>
      <c r="F209" s="118"/>
      <c r="G209" s="120"/>
    </row>
    <row r="210" spans="1:7">
      <c r="A210" s="121" t="s">
        <v>13</v>
      </c>
      <c r="B210" s="122" t="s">
        <v>14</v>
      </c>
      <c r="C210" s="123" t="s">
        <v>15</v>
      </c>
      <c r="D210" s="123">
        <v>0.74</v>
      </c>
      <c r="E210" s="124">
        <f>E209*D210</f>
        <v>31.375999999999998</v>
      </c>
      <c r="F210" s="123"/>
      <c r="G210" s="125"/>
    </row>
    <row r="211" spans="1:7">
      <c r="A211" s="126" t="s">
        <v>13</v>
      </c>
      <c r="B211" s="122" t="s">
        <v>131</v>
      </c>
      <c r="C211" s="123" t="s">
        <v>58</v>
      </c>
      <c r="D211" s="123">
        <v>1.0149999999999999</v>
      </c>
      <c r="E211" s="124">
        <f>E209*D211</f>
        <v>43.035999999999994</v>
      </c>
      <c r="F211" s="123"/>
      <c r="G211" s="125"/>
    </row>
    <row r="212" spans="1:7">
      <c r="A212" s="126" t="s">
        <v>13</v>
      </c>
      <c r="B212" s="92" t="s">
        <v>122</v>
      </c>
      <c r="C212" s="89" t="s">
        <v>60</v>
      </c>
      <c r="D212" s="89">
        <v>0.128</v>
      </c>
      <c r="E212" s="127">
        <f>E209*D212</f>
        <v>5.4272</v>
      </c>
      <c r="F212" s="89"/>
      <c r="G212" s="128"/>
    </row>
    <row r="213" spans="1:7">
      <c r="A213" s="126" t="s">
        <v>13</v>
      </c>
      <c r="B213" s="129" t="s">
        <v>132</v>
      </c>
      <c r="C213" s="130" t="s">
        <v>60</v>
      </c>
      <c r="D213" s="130">
        <v>0.128</v>
      </c>
      <c r="E213" s="131">
        <v>5</v>
      </c>
      <c r="F213" s="130"/>
      <c r="G213" s="132"/>
    </row>
    <row r="214" spans="1:7">
      <c r="A214" s="126" t="s">
        <v>13</v>
      </c>
      <c r="B214" s="129" t="s">
        <v>34</v>
      </c>
      <c r="C214" s="130" t="s">
        <v>17</v>
      </c>
      <c r="D214" s="130">
        <v>0.13300000000000001</v>
      </c>
      <c r="E214" s="134">
        <f>E209*D214</f>
        <v>5.6391999999999998</v>
      </c>
      <c r="F214" s="130"/>
      <c r="G214" s="132"/>
    </row>
    <row r="215" spans="1:7">
      <c r="A215" s="108">
        <v>43</v>
      </c>
      <c r="B215" s="116" t="s">
        <v>133</v>
      </c>
      <c r="C215" s="117" t="s">
        <v>58</v>
      </c>
      <c r="D215" s="118"/>
      <c r="E215" s="119">
        <v>17.5</v>
      </c>
      <c r="F215" s="118"/>
      <c r="G215" s="120"/>
    </row>
    <row r="216" spans="1:7">
      <c r="A216" s="121" t="s">
        <v>13</v>
      </c>
      <c r="B216" s="122" t="s">
        <v>14</v>
      </c>
      <c r="C216" s="123" t="s">
        <v>15</v>
      </c>
      <c r="D216" s="123">
        <v>0.74</v>
      </c>
      <c r="E216" s="124">
        <f>E215*D216</f>
        <v>12.95</v>
      </c>
      <c r="F216" s="123"/>
      <c r="G216" s="125"/>
    </row>
    <row r="217" spans="1:7">
      <c r="A217" s="126" t="s">
        <v>13</v>
      </c>
      <c r="B217" s="122" t="s">
        <v>134</v>
      </c>
      <c r="C217" s="123" t="s">
        <v>58</v>
      </c>
      <c r="D217" s="123">
        <v>1.0149999999999999</v>
      </c>
      <c r="E217" s="124">
        <f>E215*D217</f>
        <v>17.762499999999999</v>
      </c>
      <c r="F217" s="123"/>
      <c r="G217" s="125"/>
    </row>
    <row r="218" spans="1:7">
      <c r="A218" s="126" t="s">
        <v>13</v>
      </c>
      <c r="B218" s="92" t="s">
        <v>122</v>
      </c>
      <c r="C218" s="89" t="s">
        <v>60</v>
      </c>
      <c r="D218" s="89">
        <v>0.128</v>
      </c>
      <c r="E218" s="127">
        <f>E215*D218</f>
        <v>2.2400000000000002</v>
      </c>
      <c r="F218" s="89"/>
      <c r="G218" s="128"/>
    </row>
    <row r="219" spans="1:7">
      <c r="A219" s="126" t="s">
        <v>13</v>
      </c>
      <c r="B219" s="129" t="s">
        <v>132</v>
      </c>
      <c r="C219" s="130" t="s">
        <v>60</v>
      </c>
      <c r="D219" s="130">
        <v>0.128</v>
      </c>
      <c r="E219" s="131">
        <f>E215*D219</f>
        <v>2.2400000000000002</v>
      </c>
      <c r="F219" s="130"/>
      <c r="G219" s="132"/>
    </row>
    <row r="220" spans="1:7">
      <c r="A220" s="133"/>
      <c r="B220" s="129" t="s">
        <v>135</v>
      </c>
      <c r="C220" s="130" t="s">
        <v>129</v>
      </c>
      <c r="D220" s="130"/>
      <c r="E220" s="131">
        <v>5</v>
      </c>
      <c r="F220" s="130"/>
      <c r="G220" s="132"/>
    </row>
    <row r="221" spans="1:7">
      <c r="A221" s="133"/>
      <c r="B221" s="129" t="s">
        <v>136</v>
      </c>
      <c r="C221" s="130" t="s">
        <v>129</v>
      </c>
      <c r="D221" s="130"/>
      <c r="E221" s="131">
        <v>15</v>
      </c>
      <c r="F221" s="130"/>
      <c r="G221" s="132"/>
    </row>
    <row r="222" spans="1:7">
      <c r="A222" s="133" t="s">
        <v>13</v>
      </c>
      <c r="B222" s="129" t="s">
        <v>34</v>
      </c>
      <c r="C222" s="130" t="s">
        <v>17</v>
      </c>
      <c r="D222" s="130">
        <v>0.13300000000000001</v>
      </c>
      <c r="E222" s="134">
        <f>E215*D222</f>
        <v>2.3275000000000001</v>
      </c>
      <c r="F222" s="130"/>
      <c r="G222" s="132"/>
    </row>
    <row r="223" spans="1:7" ht="30.75" thickBot="1">
      <c r="A223" s="135">
        <v>44</v>
      </c>
      <c r="B223" s="136" t="s">
        <v>137</v>
      </c>
      <c r="C223" s="137" t="s">
        <v>56</v>
      </c>
      <c r="D223" s="138"/>
      <c r="E223" s="139">
        <v>54</v>
      </c>
      <c r="F223" s="140"/>
      <c r="G223" s="141"/>
    </row>
    <row r="224" spans="1:7">
      <c r="A224" s="142" t="s">
        <v>13</v>
      </c>
      <c r="B224" s="143" t="s">
        <v>14</v>
      </c>
      <c r="C224" s="144" t="s">
        <v>15</v>
      </c>
      <c r="D224" s="145">
        <f>45.8/100</f>
        <v>0.45799999999999996</v>
      </c>
      <c r="E224" s="146">
        <f>E223*D224</f>
        <v>24.731999999999999</v>
      </c>
      <c r="F224" s="144"/>
      <c r="G224" s="147"/>
    </row>
    <row r="225" spans="1:7">
      <c r="A225" s="148" t="s">
        <v>13</v>
      </c>
      <c r="B225" s="149" t="s">
        <v>53</v>
      </c>
      <c r="C225" s="150" t="s">
        <v>54</v>
      </c>
      <c r="D225" s="151">
        <f>0.23/100</f>
        <v>2.3E-3</v>
      </c>
      <c r="E225" s="152">
        <f>E223*D225</f>
        <v>0.1242</v>
      </c>
      <c r="F225" s="150"/>
      <c r="G225" s="153"/>
    </row>
    <row r="226" spans="1:7">
      <c r="A226" s="148" t="s">
        <v>13</v>
      </c>
      <c r="B226" s="149" t="s">
        <v>138</v>
      </c>
      <c r="C226" s="154" t="s">
        <v>139</v>
      </c>
      <c r="D226" s="155">
        <f>0.037/100</f>
        <v>3.6999999999999999E-4</v>
      </c>
      <c r="E226" s="152">
        <f>E223*D226</f>
        <v>1.9980000000000001E-2</v>
      </c>
      <c r="F226" s="156"/>
      <c r="G226" s="153"/>
    </row>
    <row r="227" spans="1:7">
      <c r="A227" s="148" t="s">
        <v>13</v>
      </c>
      <c r="B227" s="149" t="s">
        <v>140</v>
      </c>
      <c r="C227" s="154" t="s">
        <v>104</v>
      </c>
      <c r="D227" s="155">
        <f>0.006/100</f>
        <v>6.0000000000000002E-5</v>
      </c>
      <c r="E227" s="152">
        <f>E223*D227</f>
        <v>3.2400000000000003E-3</v>
      </c>
      <c r="F227" s="150"/>
      <c r="G227" s="153"/>
    </row>
    <row r="228" spans="1:7">
      <c r="A228" s="157" t="s">
        <v>13</v>
      </c>
      <c r="B228" s="158" t="s">
        <v>141</v>
      </c>
      <c r="C228" s="159" t="s">
        <v>56</v>
      </c>
      <c r="D228" s="160">
        <f>1.2/100</f>
        <v>1.2E-2</v>
      </c>
      <c r="E228" s="161">
        <f>E223*D228</f>
        <v>0.64800000000000002</v>
      </c>
      <c r="F228" s="162"/>
      <c r="G228" s="163"/>
    </row>
    <row r="229" spans="1:7" ht="30">
      <c r="A229" s="17"/>
      <c r="B229" s="45" t="s">
        <v>142</v>
      </c>
      <c r="C229" s="164" t="s">
        <v>17</v>
      </c>
      <c r="D229" s="165"/>
      <c r="E229" s="165"/>
      <c r="F229" s="165"/>
      <c r="G229" s="48"/>
    </row>
    <row r="230" spans="1:7">
      <c r="A230" s="3"/>
      <c r="B230" s="166" t="s">
        <v>143</v>
      </c>
      <c r="C230" s="4" t="s">
        <v>17</v>
      </c>
      <c r="D230" s="5"/>
      <c r="E230" s="5"/>
      <c r="F230" s="5"/>
      <c r="G230" s="6"/>
    </row>
    <row r="231" spans="1:7">
      <c r="A231" s="3"/>
      <c r="B231" s="167" t="s">
        <v>144</v>
      </c>
      <c r="C231" s="4" t="s">
        <v>17</v>
      </c>
      <c r="D231" s="5"/>
      <c r="E231" s="12" t="s">
        <v>13</v>
      </c>
      <c r="F231" s="5"/>
      <c r="G231" s="6"/>
    </row>
    <row r="232" spans="1:7">
      <c r="A232" s="3"/>
      <c r="B232" s="4" t="s">
        <v>145</v>
      </c>
      <c r="C232" s="168" t="s">
        <v>364</v>
      </c>
      <c r="D232" s="5"/>
      <c r="E232" s="5"/>
      <c r="F232" s="5"/>
      <c r="G232" s="6"/>
    </row>
    <row r="233" spans="1:7">
      <c r="A233" s="169"/>
      <c r="B233" s="170" t="s">
        <v>146</v>
      </c>
      <c r="C233" s="170" t="s">
        <v>17</v>
      </c>
      <c r="D233" s="171"/>
      <c r="E233" s="171"/>
      <c r="F233" s="171"/>
      <c r="G233" s="172"/>
    </row>
    <row r="234" spans="1:7">
      <c r="A234" s="3"/>
      <c r="B234" s="4" t="s">
        <v>147</v>
      </c>
      <c r="C234" s="168" t="s">
        <v>364</v>
      </c>
      <c r="D234" s="5"/>
      <c r="E234" s="5"/>
      <c r="F234" s="5"/>
      <c r="G234" s="6"/>
    </row>
    <row r="235" spans="1:7">
      <c r="A235" s="3"/>
      <c r="B235" s="4" t="s">
        <v>146</v>
      </c>
      <c r="C235" s="168" t="s">
        <v>17</v>
      </c>
      <c r="D235" s="5"/>
      <c r="E235" s="5"/>
      <c r="F235" s="5"/>
      <c r="G235" s="6"/>
    </row>
    <row r="236" spans="1:7">
      <c r="A236" s="3"/>
      <c r="B236" s="4" t="s">
        <v>148</v>
      </c>
      <c r="C236" s="168" t="s">
        <v>364</v>
      </c>
      <c r="D236" s="5"/>
      <c r="E236" s="5"/>
      <c r="F236" s="5"/>
      <c r="G236" s="6"/>
    </row>
    <row r="237" spans="1:7">
      <c r="A237" s="17"/>
      <c r="B237" s="45" t="s">
        <v>9</v>
      </c>
      <c r="C237" s="18" t="s">
        <v>17</v>
      </c>
      <c r="D237" s="55"/>
      <c r="E237" s="55"/>
      <c r="F237" s="55"/>
      <c r="G237" s="48"/>
    </row>
    <row r="238" spans="1:7">
      <c r="A238" s="491" t="s">
        <v>149</v>
      </c>
      <c r="B238" s="491"/>
      <c r="C238" s="491"/>
      <c r="D238" s="491"/>
      <c r="E238" s="491"/>
      <c r="F238" s="491"/>
      <c r="G238" s="491"/>
    </row>
    <row r="239" spans="1:7">
      <c r="A239" s="492" t="s">
        <v>150</v>
      </c>
      <c r="B239" s="492"/>
      <c r="C239" s="492"/>
      <c r="D239" s="492"/>
      <c r="E239" s="492"/>
      <c r="F239" s="492"/>
      <c r="G239" s="492"/>
    </row>
    <row r="240" spans="1:7" ht="28.5" customHeight="1">
      <c r="A240" s="503" t="s">
        <v>2</v>
      </c>
      <c r="B240" s="508" t="s">
        <v>3</v>
      </c>
      <c r="C240" s="509" t="s">
        <v>4</v>
      </c>
      <c r="D240" s="503" t="s">
        <v>5</v>
      </c>
      <c r="E240" s="503"/>
      <c r="F240" s="504" t="s">
        <v>6</v>
      </c>
      <c r="G240" s="504"/>
    </row>
    <row r="241" spans="1:7" ht="52.5">
      <c r="A241" s="503"/>
      <c r="B241" s="508"/>
      <c r="C241" s="509"/>
      <c r="D241" s="173" t="s">
        <v>7</v>
      </c>
      <c r="E241" s="173" t="s">
        <v>8</v>
      </c>
      <c r="F241" s="173" t="s">
        <v>7</v>
      </c>
      <c r="G241" s="174" t="s">
        <v>9</v>
      </c>
    </row>
    <row r="242" spans="1:7">
      <c r="A242" s="175">
        <v>1</v>
      </c>
      <c r="B242" s="4">
        <v>2</v>
      </c>
      <c r="C242" s="175">
        <v>3</v>
      </c>
      <c r="D242" s="175">
        <v>4</v>
      </c>
      <c r="E242" s="175">
        <v>5</v>
      </c>
      <c r="F242" s="175">
        <v>6</v>
      </c>
      <c r="G242" s="176">
        <v>7</v>
      </c>
    </row>
    <row r="243" spans="1:7">
      <c r="A243" s="177">
        <v>1</v>
      </c>
      <c r="B243" s="8" t="s">
        <v>151</v>
      </c>
      <c r="C243" s="177" t="s">
        <v>152</v>
      </c>
      <c r="D243" s="178"/>
      <c r="E243" s="179">
        <v>4</v>
      </c>
      <c r="F243" s="178"/>
      <c r="G243" s="180"/>
    </row>
    <row r="244" spans="1:7">
      <c r="A244" s="175">
        <f>A243+0.1</f>
        <v>1.1000000000000001</v>
      </c>
      <c r="B244" s="4" t="s">
        <v>14</v>
      </c>
      <c r="C244" s="175" t="s">
        <v>15</v>
      </c>
      <c r="D244" s="175">
        <v>1.42</v>
      </c>
      <c r="E244" s="175">
        <f>E243*D244</f>
        <v>5.68</v>
      </c>
      <c r="F244" s="175"/>
      <c r="G244" s="181"/>
    </row>
    <row r="245" spans="1:7">
      <c r="A245" s="175">
        <f>A244+0.1</f>
        <v>1.2000000000000002</v>
      </c>
      <c r="B245" s="4" t="s">
        <v>53</v>
      </c>
      <c r="C245" s="175" t="s">
        <v>30</v>
      </c>
      <c r="D245" s="182">
        <v>0.06</v>
      </c>
      <c r="E245" s="182">
        <f>E243*D245</f>
        <v>0.24</v>
      </c>
      <c r="F245" s="182"/>
      <c r="G245" s="183"/>
    </row>
    <row r="246" spans="1:7">
      <c r="A246" s="184">
        <f>A245+0.1</f>
        <v>1.3000000000000003</v>
      </c>
      <c r="B246" s="4" t="s">
        <v>153</v>
      </c>
      <c r="C246" s="175" t="s">
        <v>152</v>
      </c>
      <c r="D246" s="182">
        <v>1</v>
      </c>
      <c r="E246" s="182">
        <f>E243*D246</f>
        <v>4</v>
      </c>
      <c r="F246" s="185"/>
      <c r="G246" s="183"/>
    </row>
    <row r="247" spans="1:7" ht="15.75" thickBot="1">
      <c r="A247" s="175">
        <v>1.4</v>
      </c>
      <c r="B247" s="4" t="s">
        <v>61</v>
      </c>
      <c r="C247" s="175" t="s">
        <v>54</v>
      </c>
      <c r="D247" s="182">
        <v>0.31</v>
      </c>
      <c r="E247" s="182">
        <f>E243*D247</f>
        <v>1.24</v>
      </c>
      <c r="F247" s="182"/>
      <c r="G247" s="183"/>
    </row>
    <row r="248" spans="1:7" ht="15.75" thickBot="1">
      <c r="A248" s="186">
        <f>A243+1</f>
        <v>2</v>
      </c>
      <c r="B248" s="187" t="s">
        <v>154</v>
      </c>
      <c r="C248" s="188" t="s">
        <v>152</v>
      </c>
      <c r="D248" s="189"/>
      <c r="E248" s="190">
        <v>4</v>
      </c>
      <c r="F248" s="191"/>
      <c r="G248" s="192"/>
    </row>
    <row r="249" spans="1:7">
      <c r="A249" s="193">
        <f>A248+0.1</f>
        <v>2.1</v>
      </c>
      <c r="B249" s="194" t="s">
        <v>14</v>
      </c>
      <c r="C249" s="195" t="s">
        <v>15</v>
      </c>
      <c r="D249" s="143">
        <v>3.02</v>
      </c>
      <c r="E249" s="195">
        <f>E248*D249</f>
        <v>12.08</v>
      </c>
      <c r="F249" s="195"/>
      <c r="G249" s="147"/>
    </row>
    <row r="250" spans="1:7">
      <c r="A250" s="154">
        <f>A249+0.1</f>
        <v>2.2000000000000002</v>
      </c>
      <c r="B250" s="196" t="s">
        <v>53</v>
      </c>
      <c r="C250" s="197" t="s">
        <v>30</v>
      </c>
      <c r="D250" s="198">
        <v>0.14000000000000001</v>
      </c>
      <c r="E250" s="199">
        <f>E248*D250</f>
        <v>0.56000000000000005</v>
      </c>
      <c r="F250" s="199"/>
      <c r="G250" s="200"/>
    </row>
    <row r="251" spans="1:7">
      <c r="A251" s="201">
        <f>A250+0.1</f>
        <v>2.3000000000000003</v>
      </c>
      <c r="B251" s="196" t="s">
        <v>155</v>
      </c>
      <c r="C251" s="197" t="s">
        <v>152</v>
      </c>
      <c r="D251" s="198">
        <v>1</v>
      </c>
      <c r="E251" s="199">
        <f>E248*D251</f>
        <v>4</v>
      </c>
      <c r="F251" s="202"/>
      <c r="G251" s="200"/>
    </row>
    <row r="252" spans="1:7" ht="15.75" thickBot="1">
      <c r="A252" s="159">
        <v>2.4</v>
      </c>
      <c r="B252" s="203" t="s">
        <v>61</v>
      </c>
      <c r="C252" s="204" t="s">
        <v>54</v>
      </c>
      <c r="D252" s="205">
        <v>0.31</v>
      </c>
      <c r="E252" s="206">
        <f>E248*D252</f>
        <v>1.24</v>
      </c>
      <c r="F252" s="206"/>
      <c r="G252" s="207"/>
    </row>
    <row r="253" spans="1:7" ht="30.75" thickBot="1">
      <c r="A253" s="208">
        <f>A250+1</f>
        <v>3.2</v>
      </c>
      <c r="B253" s="187" t="s">
        <v>156</v>
      </c>
      <c r="C253" s="188" t="s">
        <v>152</v>
      </c>
      <c r="D253" s="189"/>
      <c r="E253" s="188">
        <v>1</v>
      </c>
      <c r="F253" s="191"/>
      <c r="G253" s="192"/>
    </row>
    <row r="254" spans="1:7">
      <c r="A254" s="209">
        <v>3.1</v>
      </c>
      <c r="B254" s="210" t="s">
        <v>14</v>
      </c>
      <c r="C254" s="211" t="s">
        <v>15</v>
      </c>
      <c r="D254" s="212">
        <v>3.02</v>
      </c>
      <c r="E254" s="213">
        <f>E253*D254</f>
        <v>3.02</v>
      </c>
      <c r="F254" s="211"/>
      <c r="G254" s="214"/>
    </row>
    <row r="255" spans="1:7">
      <c r="A255" s="215">
        <f>A254+0.1</f>
        <v>3.2</v>
      </c>
      <c r="B255" s="216" t="s">
        <v>16</v>
      </c>
      <c r="C255" s="217" t="s">
        <v>30</v>
      </c>
      <c r="D255" s="218">
        <v>0.14000000000000001</v>
      </c>
      <c r="E255" s="219">
        <f>D255*E253</f>
        <v>0.14000000000000001</v>
      </c>
      <c r="F255" s="217"/>
      <c r="G255" s="220"/>
    </row>
    <row r="256" spans="1:7">
      <c r="A256" s="215">
        <f>A255+0.1</f>
        <v>3.3000000000000003</v>
      </c>
      <c r="B256" s="216" t="s">
        <v>157</v>
      </c>
      <c r="C256" s="221" t="s">
        <v>152</v>
      </c>
      <c r="D256" s="218">
        <v>1</v>
      </c>
      <c r="E256" s="217">
        <f>E253*D256</f>
        <v>1</v>
      </c>
      <c r="F256" s="217"/>
      <c r="G256" s="220"/>
    </row>
    <row r="257" spans="1:7" ht="15.75" thickBot="1">
      <c r="A257" s="222">
        <f>A256+0.1</f>
        <v>3.4000000000000004</v>
      </c>
      <c r="B257" s="223" t="s">
        <v>61</v>
      </c>
      <c r="C257" s="224" t="s">
        <v>30</v>
      </c>
      <c r="D257" s="225">
        <v>1.32</v>
      </c>
      <c r="E257" s="226">
        <f>D257*E253</f>
        <v>1.32</v>
      </c>
      <c r="F257" s="224"/>
      <c r="G257" s="227"/>
    </row>
    <row r="258" spans="1:7" ht="30.75" thickBot="1">
      <c r="A258" s="208">
        <f>A253+1</f>
        <v>4.2</v>
      </c>
      <c r="B258" s="187" t="s">
        <v>158</v>
      </c>
      <c r="C258" s="188" t="s">
        <v>152</v>
      </c>
      <c r="D258" s="189"/>
      <c r="E258" s="190">
        <v>2</v>
      </c>
      <c r="F258" s="191"/>
      <c r="G258" s="192"/>
    </row>
    <row r="259" spans="1:7">
      <c r="A259" s="193">
        <v>4.0999999999999996</v>
      </c>
      <c r="B259" s="194" t="s">
        <v>14</v>
      </c>
      <c r="C259" s="195" t="s">
        <v>15</v>
      </c>
      <c r="D259" s="143">
        <v>1.42</v>
      </c>
      <c r="E259" s="195">
        <f>E258*D259</f>
        <v>2.84</v>
      </c>
      <c r="F259" s="195"/>
      <c r="G259" s="147"/>
    </row>
    <row r="260" spans="1:7">
      <c r="A260" s="154">
        <f>A259+0.1</f>
        <v>4.1999999999999993</v>
      </c>
      <c r="B260" s="196" t="s">
        <v>53</v>
      </c>
      <c r="C260" s="197" t="s">
        <v>30</v>
      </c>
      <c r="D260" s="198">
        <v>0.06</v>
      </c>
      <c r="E260" s="199">
        <f>E258*D260</f>
        <v>0.12</v>
      </c>
      <c r="F260" s="199"/>
      <c r="G260" s="200"/>
    </row>
    <row r="261" spans="1:7">
      <c r="A261" s="201">
        <f>A260+0.1</f>
        <v>4.2999999999999989</v>
      </c>
      <c r="B261" s="196" t="s">
        <v>159</v>
      </c>
      <c r="C261" s="197" t="s">
        <v>152</v>
      </c>
      <c r="D261" s="198">
        <v>1</v>
      </c>
      <c r="E261" s="199">
        <f>D261*E258</f>
        <v>2</v>
      </c>
      <c r="F261" s="202"/>
      <c r="G261" s="200"/>
    </row>
    <row r="262" spans="1:7">
      <c r="A262" s="159">
        <v>4.4000000000000004</v>
      </c>
      <c r="B262" s="203" t="s">
        <v>61</v>
      </c>
      <c r="C262" s="204" t="s">
        <v>54</v>
      </c>
      <c r="D262" s="205">
        <v>0.31</v>
      </c>
      <c r="E262" s="206">
        <f>E258*D262</f>
        <v>0.62</v>
      </c>
      <c r="F262" s="206"/>
      <c r="G262" s="207"/>
    </row>
    <row r="263" spans="1:7">
      <c r="A263" s="177">
        <v>5</v>
      </c>
      <c r="B263" s="25" t="s">
        <v>160</v>
      </c>
      <c r="C263" s="228" t="s">
        <v>161</v>
      </c>
      <c r="D263" s="229"/>
      <c r="E263" s="230">
        <v>2</v>
      </c>
      <c r="F263" s="228"/>
      <c r="G263" s="180"/>
    </row>
    <row r="264" spans="1:7">
      <c r="A264" s="175">
        <v>5.0999999999999996</v>
      </c>
      <c r="B264" s="31" t="s">
        <v>14</v>
      </c>
      <c r="C264" s="232" t="s">
        <v>15</v>
      </c>
      <c r="D264" s="233">
        <v>2.71</v>
      </c>
      <c r="E264" s="232">
        <f>E263*D264</f>
        <v>5.42</v>
      </c>
      <c r="F264" s="232"/>
      <c r="G264" s="183"/>
    </row>
    <row r="265" spans="1:7">
      <c r="A265" s="175">
        <v>5.2</v>
      </c>
      <c r="B265" s="31" t="s">
        <v>162</v>
      </c>
      <c r="C265" s="232" t="s">
        <v>17</v>
      </c>
      <c r="D265" s="232">
        <v>0.2</v>
      </c>
      <c r="E265" s="232">
        <f>E263*D265</f>
        <v>0.4</v>
      </c>
      <c r="F265" s="232"/>
      <c r="G265" s="183"/>
    </row>
    <row r="266" spans="1:7">
      <c r="A266" s="175">
        <v>5.3</v>
      </c>
      <c r="B266" s="31" t="s">
        <v>163</v>
      </c>
      <c r="C266" s="232" t="s">
        <v>33</v>
      </c>
      <c r="D266" s="232">
        <v>1</v>
      </c>
      <c r="E266" s="232">
        <f>E263*D266</f>
        <v>2</v>
      </c>
      <c r="F266" s="232"/>
      <c r="G266" s="183"/>
    </row>
    <row r="267" spans="1:7">
      <c r="A267" s="175">
        <v>5.4</v>
      </c>
      <c r="B267" s="31" t="s">
        <v>164</v>
      </c>
      <c r="C267" s="232" t="s">
        <v>161</v>
      </c>
      <c r="D267" s="232">
        <v>1</v>
      </c>
      <c r="E267" s="232">
        <f>E263*D267</f>
        <v>2</v>
      </c>
      <c r="F267" s="232"/>
      <c r="G267" s="183"/>
    </row>
    <row r="268" spans="1:7">
      <c r="A268" s="177">
        <v>6</v>
      </c>
      <c r="B268" s="25" t="s">
        <v>165</v>
      </c>
      <c r="C268" s="228" t="s">
        <v>161</v>
      </c>
      <c r="D268" s="229"/>
      <c r="E268" s="230">
        <v>1</v>
      </c>
      <c r="F268" s="228"/>
      <c r="G268" s="180"/>
    </row>
    <row r="269" spans="1:7">
      <c r="A269" s="175">
        <v>6.1</v>
      </c>
      <c r="B269" s="31" t="s">
        <v>14</v>
      </c>
      <c r="C269" s="232" t="s">
        <v>15</v>
      </c>
      <c r="D269" s="233">
        <v>2.71</v>
      </c>
      <c r="E269" s="232">
        <f>E268*D269</f>
        <v>2.71</v>
      </c>
      <c r="F269" s="232"/>
      <c r="G269" s="183"/>
    </row>
    <row r="270" spans="1:7">
      <c r="A270" s="175">
        <v>6.2</v>
      </c>
      <c r="B270" s="31" t="s">
        <v>162</v>
      </c>
      <c r="C270" s="232" t="s">
        <v>17</v>
      </c>
      <c r="D270" s="232">
        <v>0.2</v>
      </c>
      <c r="E270" s="232">
        <f>E268*D270</f>
        <v>0.2</v>
      </c>
      <c r="F270" s="232"/>
      <c r="G270" s="183"/>
    </row>
    <row r="271" spans="1:7">
      <c r="A271" s="175">
        <v>6.3</v>
      </c>
      <c r="B271" s="31" t="s">
        <v>163</v>
      </c>
      <c r="C271" s="232" t="s">
        <v>33</v>
      </c>
      <c r="D271" s="232">
        <v>1</v>
      </c>
      <c r="E271" s="232">
        <f>E268*D271</f>
        <v>1</v>
      </c>
      <c r="F271" s="232"/>
      <c r="G271" s="183"/>
    </row>
    <row r="272" spans="1:7">
      <c r="A272" s="175">
        <v>6.4</v>
      </c>
      <c r="B272" s="31" t="s">
        <v>166</v>
      </c>
      <c r="C272" s="232" t="s">
        <v>161</v>
      </c>
      <c r="D272" s="232">
        <v>1</v>
      </c>
      <c r="E272" s="232">
        <f>E268*D272</f>
        <v>1</v>
      </c>
      <c r="F272" s="232"/>
      <c r="G272" s="183"/>
    </row>
    <row r="273" spans="1:7">
      <c r="A273" s="177">
        <v>7</v>
      </c>
      <c r="B273" s="8" t="s">
        <v>167</v>
      </c>
      <c r="C273" s="177" t="s">
        <v>152</v>
      </c>
      <c r="D273" s="178"/>
      <c r="E273" s="179">
        <v>6</v>
      </c>
      <c r="F273" s="178"/>
      <c r="G273" s="180"/>
    </row>
    <row r="274" spans="1:7">
      <c r="A274" s="175">
        <f>A273+0.1</f>
        <v>7.1</v>
      </c>
      <c r="B274" s="4" t="s">
        <v>14</v>
      </c>
      <c r="C274" s="175" t="s">
        <v>15</v>
      </c>
      <c r="D274" s="175">
        <v>6.82</v>
      </c>
      <c r="E274" s="175">
        <f>E273*D274</f>
        <v>40.92</v>
      </c>
      <c r="F274" s="175"/>
      <c r="G274" s="181"/>
    </row>
    <row r="275" spans="1:7">
      <c r="A275" s="175">
        <f>A274+0.1</f>
        <v>7.1999999999999993</v>
      </c>
      <c r="B275" s="4" t="s">
        <v>53</v>
      </c>
      <c r="C275" s="175" t="s">
        <v>30</v>
      </c>
      <c r="D275" s="182">
        <v>0.01</v>
      </c>
      <c r="E275" s="182">
        <f>E273*D275</f>
        <v>0.06</v>
      </c>
      <c r="F275" s="182"/>
      <c r="G275" s="183"/>
    </row>
    <row r="276" spans="1:7">
      <c r="A276" s="184">
        <f>A275+0.1</f>
        <v>7.2999999999999989</v>
      </c>
      <c r="B276" s="4" t="s">
        <v>168</v>
      </c>
      <c r="C276" s="175" t="s">
        <v>152</v>
      </c>
      <c r="D276" s="182">
        <v>1</v>
      </c>
      <c r="E276" s="182">
        <f>E273*D276</f>
        <v>6</v>
      </c>
      <c r="F276" s="185"/>
      <c r="G276" s="183"/>
    </row>
    <row r="277" spans="1:7">
      <c r="A277" s="175">
        <v>7.4</v>
      </c>
      <c r="B277" s="4" t="s">
        <v>61</v>
      </c>
      <c r="C277" s="175" t="s">
        <v>17</v>
      </c>
      <c r="D277" s="182">
        <v>7.0000000000000007E-2</v>
      </c>
      <c r="E277" s="182">
        <f>E273*D277</f>
        <v>0.42000000000000004</v>
      </c>
      <c r="F277" s="182"/>
      <c r="G277" s="183"/>
    </row>
    <row r="278" spans="1:7" ht="30">
      <c r="A278" s="177">
        <v>8</v>
      </c>
      <c r="B278" s="234" t="s">
        <v>169</v>
      </c>
      <c r="C278" s="177" t="s">
        <v>58</v>
      </c>
      <c r="D278" s="178"/>
      <c r="E278" s="179">
        <v>18</v>
      </c>
      <c r="F278" s="178"/>
      <c r="G278" s="180"/>
    </row>
    <row r="279" spans="1:7">
      <c r="A279" s="176">
        <v>8.1</v>
      </c>
      <c r="B279" s="235" t="s">
        <v>14</v>
      </c>
      <c r="C279" s="176" t="s">
        <v>15</v>
      </c>
      <c r="D279" s="176">
        <v>1.35</v>
      </c>
      <c r="E279" s="183">
        <f>E278*D279</f>
        <v>24.3</v>
      </c>
      <c r="F279" s="176"/>
      <c r="G279" s="181"/>
    </row>
    <row r="280" spans="1:7">
      <c r="A280" s="176">
        <v>8.1999999999999993</v>
      </c>
      <c r="B280" s="235" t="s">
        <v>16</v>
      </c>
      <c r="C280" s="176" t="s">
        <v>30</v>
      </c>
      <c r="D280" s="176">
        <v>3.1399999999999997E-2</v>
      </c>
      <c r="E280" s="183">
        <f>E278*D280</f>
        <v>0.56519999999999992</v>
      </c>
      <c r="F280" s="176"/>
      <c r="G280" s="183"/>
    </row>
    <row r="281" spans="1:7">
      <c r="A281" s="176">
        <v>8.3000000000000007</v>
      </c>
      <c r="B281" s="235" t="s">
        <v>170</v>
      </c>
      <c r="C281" s="176" t="s">
        <v>58</v>
      </c>
      <c r="D281" s="176">
        <v>1</v>
      </c>
      <c r="E281" s="176">
        <f>E278*D281</f>
        <v>18</v>
      </c>
      <c r="F281" s="236"/>
      <c r="G281" s="183"/>
    </row>
    <row r="282" spans="1:7">
      <c r="A282" s="176">
        <v>8.4</v>
      </c>
      <c r="B282" s="235" t="s">
        <v>61</v>
      </c>
      <c r="C282" s="176" t="s">
        <v>30</v>
      </c>
      <c r="D282" s="176">
        <v>6.5199999999999994E-2</v>
      </c>
      <c r="E282" s="183">
        <f>E278*D282</f>
        <v>1.1736</v>
      </c>
      <c r="F282" s="176"/>
      <c r="G282" s="183"/>
    </row>
    <row r="283" spans="1:7" ht="30">
      <c r="A283" s="177">
        <v>9</v>
      </c>
      <c r="B283" s="234" t="s">
        <v>171</v>
      </c>
      <c r="C283" s="177" t="s">
        <v>58</v>
      </c>
      <c r="D283" s="178"/>
      <c r="E283" s="179">
        <v>118</v>
      </c>
      <c r="F283" s="178"/>
      <c r="G283" s="180"/>
    </row>
    <row r="284" spans="1:7">
      <c r="A284" s="176">
        <v>9.1</v>
      </c>
      <c r="B284" s="235" t="s">
        <v>14</v>
      </c>
      <c r="C284" s="176" t="s">
        <v>15</v>
      </c>
      <c r="D284" s="176">
        <v>0.89</v>
      </c>
      <c r="E284" s="183">
        <f>E283*D284</f>
        <v>105.02</v>
      </c>
      <c r="F284" s="176"/>
      <c r="G284" s="181"/>
    </row>
    <row r="285" spans="1:7">
      <c r="A285" s="176">
        <v>9.1999999999999993</v>
      </c>
      <c r="B285" s="235" t="s">
        <v>16</v>
      </c>
      <c r="C285" s="176" t="s">
        <v>30</v>
      </c>
      <c r="D285" s="176">
        <v>3.1399999999999997E-2</v>
      </c>
      <c r="E285" s="183">
        <f>E283*D285</f>
        <v>3.7051999999999996</v>
      </c>
      <c r="F285" s="176"/>
      <c r="G285" s="183"/>
    </row>
    <row r="286" spans="1:7">
      <c r="A286" s="176">
        <v>9.3000000000000007</v>
      </c>
      <c r="B286" s="235" t="s">
        <v>172</v>
      </c>
      <c r="C286" s="176" t="s">
        <v>58</v>
      </c>
      <c r="D286" s="176">
        <v>1</v>
      </c>
      <c r="E286" s="176">
        <f>E283*D286</f>
        <v>118</v>
      </c>
      <c r="F286" s="236"/>
      <c r="G286" s="183"/>
    </row>
    <row r="287" spans="1:7">
      <c r="A287" s="176">
        <v>9.4</v>
      </c>
      <c r="B287" s="235" t="s">
        <v>61</v>
      </c>
      <c r="C287" s="176" t="s">
        <v>30</v>
      </c>
      <c r="D287" s="176">
        <v>6.5199999999999994E-2</v>
      </c>
      <c r="E287" s="183">
        <f>E283*D287</f>
        <v>7.6935999999999991</v>
      </c>
      <c r="F287" s="176"/>
      <c r="G287" s="183"/>
    </row>
    <row r="288" spans="1:7" ht="30">
      <c r="A288" s="177">
        <v>10</v>
      </c>
      <c r="B288" s="234" t="s">
        <v>173</v>
      </c>
      <c r="C288" s="177" t="s">
        <v>58</v>
      </c>
      <c r="D288" s="178"/>
      <c r="E288" s="179">
        <v>31</v>
      </c>
      <c r="F288" s="178"/>
      <c r="G288" s="180"/>
    </row>
    <row r="289" spans="1:7">
      <c r="A289" s="176">
        <f>A288+0.1</f>
        <v>10.1</v>
      </c>
      <c r="B289" s="235" t="s">
        <v>14</v>
      </c>
      <c r="C289" s="176" t="s">
        <v>15</v>
      </c>
      <c r="D289" s="176">
        <v>0.60899999999999999</v>
      </c>
      <c r="E289" s="183">
        <f>E288*D289</f>
        <v>18.878999999999998</v>
      </c>
      <c r="F289" s="176"/>
      <c r="G289" s="181"/>
    </row>
    <row r="290" spans="1:7">
      <c r="A290" s="176">
        <f>A289+0.1</f>
        <v>10.199999999999999</v>
      </c>
      <c r="B290" s="235" t="s">
        <v>16</v>
      </c>
      <c r="C290" s="176" t="s">
        <v>30</v>
      </c>
      <c r="D290" s="176">
        <v>2.0999999999999999E-3</v>
      </c>
      <c r="E290" s="183">
        <f>E288*D290</f>
        <v>6.5099999999999991E-2</v>
      </c>
      <c r="F290" s="176"/>
      <c r="G290" s="183"/>
    </row>
    <row r="291" spans="1:7">
      <c r="A291" s="176">
        <f>A290+0.1</f>
        <v>10.299999999999999</v>
      </c>
      <c r="B291" s="235" t="s">
        <v>174</v>
      </c>
      <c r="C291" s="176" t="s">
        <v>58</v>
      </c>
      <c r="D291" s="176">
        <v>1</v>
      </c>
      <c r="E291" s="176">
        <f>E288*D291</f>
        <v>31</v>
      </c>
      <c r="F291" s="176"/>
      <c r="G291" s="183"/>
    </row>
    <row r="292" spans="1:7">
      <c r="A292" s="176">
        <f>A291+0.1</f>
        <v>10.399999999999999</v>
      </c>
      <c r="B292" s="235" t="s">
        <v>61</v>
      </c>
      <c r="C292" s="176" t="s">
        <v>30</v>
      </c>
      <c r="D292" s="176">
        <v>0.156</v>
      </c>
      <c r="E292" s="183">
        <f>E288*D292</f>
        <v>4.8360000000000003</v>
      </c>
      <c r="F292" s="176"/>
      <c r="G292" s="183"/>
    </row>
    <row r="293" spans="1:7" ht="30">
      <c r="A293" s="177">
        <v>11</v>
      </c>
      <c r="B293" s="234" t="s">
        <v>175</v>
      </c>
      <c r="C293" s="177" t="s">
        <v>58</v>
      </c>
      <c r="D293" s="178"/>
      <c r="E293" s="179">
        <v>18</v>
      </c>
      <c r="F293" s="178"/>
      <c r="G293" s="180"/>
    </row>
    <row r="294" spans="1:7">
      <c r="A294" s="176">
        <f>A293+0.1</f>
        <v>11.1</v>
      </c>
      <c r="B294" s="235" t="s">
        <v>14</v>
      </c>
      <c r="C294" s="176" t="s">
        <v>15</v>
      </c>
      <c r="D294" s="176">
        <v>0.58299999999999996</v>
      </c>
      <c r="E294" s="183">
        <f>E293*D294</f>
        <v>10.494</v>
      </c>
      <c r="F294" s="176"/>
      <c r="G294" s="181"/>
    </row>
    <row r="295" spans="1:7">
      <c r="A295" s="176">
        <f>A294+0.1</f>
        <v>11.2</v>
      </c>
      <c r="B295" s="235" t="s">
        <v>16</v>
      </c>
      <c r="C295" s="176" t="s">
        <v>30</v>
      </c>
      <c r="D295" s="176">
        <v>4.5999999999999999E-3</v>
      </c>
      <c r="E295" s="183">
        <f>E293*D295</f>
        <v>8.2799999999999999E-2</v>
      </c>
      <c r="F295" s="176"/>
      <c r="G295" s="183"/>
    </row>
    <row r="296" spans="1:7">
      <c r="A296" s="176">
        <f>A295+0.1</f>
        <v>11.299999999999999</v>
      </c>
      <c r="B296" s="235" t="s">
        <v>176</v>
      </c>
      <c r="C296" s="176" t="s">
        <v>58</v>
      </c>
      <c r="D296" s="176">
        <v>1</v>
      </c>
      <c r="E296" s="176">
        <f>E293*D296</f>
        <v>18</v>
      </c>
      <c r="F296" s="176"/>
      <c r="G296" s="183"/>
    </row>
    <row r="297" spans="1:7">
      <c r="A297" s="176">
        <f>A296+0.1</f>
        <v>11.399999999999999</v>
      </c>
      <c r="B297" s="235" t="s">
        <v>61</v>
      </c>
      <c r="C297" s="176" t="s">
        <v>30</v>
      </c>
      <c r="D297" s="176">
        <v>0.20799999999999999</v>
      </c>
      <c r="E297" s="183">
        <f>E293*D297</f>
        <v>3.7439999999999998</v>
      </c>
      <c r="F297" s="176"/>
      <c r="G297" s="183"/>
    </row>
    <row r="298" spans="1:7">
      <c r="A298" s="179">
        <v>12</v>
      </c>
      <c r="B298" s="8" t="s">
        <v>177</v>
      </c>
      <c r="C298" s="177" t="s">
        <v>178</v>
      </c>
      <c r="D298" s="237"/>
      <c r="E298" s="238">
        <v>0.8</v>
      </c>
      <c r="F298" s="237"/>
      <c r="G298" s="180"/>
    </row>
    <row r="299" spans="1:7">
      <c r="A299" s="184">
        <f>A298+0.1</f>
        <v>12.1</v>
      </c>
      <c r="B299" s="4" t="s">
        <v>14</v>
      </c>
      <c r="C299" s="175" t="s">
        <v>15</v>
      </c>
      <c r="D299" s="182">
        <v>3.89</v>
      </c>
      <c r="E299" s="181">
        <f>E298*D299</f>
        <v>3.1120000000000001</v>
      </c>
      <c r="F299" s="182"/>
      <c r="G299" s="181"/>
    </row>
    <row r="300" spans="1:7">
      <c r="A300" s="184">
        <f>A299+0.1</f>
        <v>12.2</v>
      </c>
      <c r="B300" s="4" t="s">
        <v>53</v>
      </c>
      <c r="C300" s="175" t="s">
        <v>54</v>
      </c>
      <c r="D300" s="182">
        <v>1.51</v>
      </c>
      <c r="E300" s="182">
        <f>E298*D300</f>
        <v>1.2080000000000002</v>
      </c>
      <c r="F300" s="182"/>
      <c r="G300" s="181"/>
    </row>
    <row r="301" spans="1:7">
      <c r="A301" s="184">
        <f>A300+0.1</f>
        <v>12.299999999999999</v>
      </c>
      <c r="B301" s="4" t="s">
        <v>179</v>
      </c>
      <c r="C301" s="175" t="s">
        <v>129</v>
      </c>
      <c r="D301" s="182">
        <v>10</v>
      </c>
      <c r="E301" s="182">
        <f>E298*D301</f>
        <v>8</v>
      </c>
      <c r="F301" s="182"/>
      <c r="G301" s="181"/>
    </row>
    <row r="302" spans="1:7">
      <c r="A302" s="184">
        <f>A301+0.1</f>
        <v>12.399999999999999</v>
      </c>
      <c r="B302" s="4" t="s">
        <v>61</v>
      </c>
      <c r="C302" s="175" t="s">
        <v>17</v>
      </c>
      <c r="D302" s="182">
        <v>0.24</v>
      </c>
      <c r="E302" s="182">
        <f>E298*D302</f>
        <v>0.192</v>
      </c>
      <c r="F302" s="182"/>
      <c r="G302" s="181"/>
    </row>
    <row r="303" spans="1:7">
      <c r="A303" s="179">
        <v>13</v>
      </c>
      <c r="B303" s="8" t="s">
        <v>180</v>
      </c>
      <c r="C303" s="177" t="s">
        <v>33</v>
      </c>
      <c r="D303" s="178"/>
      <c r="E303" s="177">
        <v>2</v>
      </c>
      <c r="F303" s="178"/>
      <c r="G303" s="180"/>
    </row>
    <row r="304" spans="1:7">
      <c r="A304" s="176">
        <f>A303+0.1</f>
        <v>13.1</v>
      </c>
      <c r="B304" s="239" t="s">
        <v>14</v>
      </c>
      <c r="C304" s="176" t="s">
        <v>15</v>
      </c>
      <c r="D304" s="176">
        <v>3.02</v>
      </c>
      <c r="E304" s="183">
        <f>E303*D304</f>
        <v>6.04</v>
      </c>
      <c r="F304" s="176"/>
      <c r="G304" s="240"/>
    </row>
    <row r="305" spans="1:7">
      <c r="A305" s="176">
        <f>A304+0.1</f>
        <v>13.2</v>
      </c>
      <c r="B305" s="239" t="s">
        <v>16</v>
      </c>
      <c r="C305" s="176" t="s">
        <v>30</v>
      </c>
      <c r="D305" s="176">
        <v>0.14000000000000001</v>
      </c>
      <c r="E305" s="183">
        <f>D305*E303</f>
        <v>0.28000000000000003</v>
      </c>
      <c r="F305" s="176"/>
      <c r="G305" s="240"/>
    </row>
    <row r="306" spans="1:7">
      <c r="A306" s="176">
        <f>A305+0.1</f>
        <v>13.299999999999999</v>
      </c>
      <c r="B306" s="239" t="s">
        <v>181</v>
      </c>
      <c r="C306" s="176" t="s">
        <v>33</v>
      </c>
      <c r="D306" s="176">
        <v>1</v>
      </c>
      <c r="E306" s="176">
        <f>E303*D306</f>
        <v>2</v>
      </c>
      <c r="F306" s="176"/>
      <c r="G306" s="240"/>
    </row>
    <row r="307" spans="1:7">
      <c r="A307" s="176">
        <f>A306+0.1</f>
        <v>13.399999999999999</v>
      </c>
      <c r="B307" s="239" t="s">
        <v>61</v>
      </c>
      <c r="C307" s="176" t="s">
        <v>30</v>
      </c>
      <c r="D307" s="176">
        <v>1.32</v>
      </c>
      <c r="E307" s="236">
        <f>D307*E303</f>
        <v>2.64</v>
      </c>
      <c r="F307" s="176"/>
      <c r="G307" s="240"/>
    </row>
    <row r="308" spans="1:7">
      <c r="A308" s="241">
        <v>14</v>
      </c>
      <c r="B308" s="242" t="s">
        <v>182</v>
      </c>
      <c r="C308" s="243" t="s">
        <v>129</v>
      </c>
      <c r="D308" s="244"/>
      <c r="E308" s="243">
        <v>22</v>
      </c>
      <c r="F308" s="243"/>
      <c r="G308" s="245"/>
    </row>
    <row r="309" spans="1:7" ht="30">
      <c r="A309" s="246"/>
      <c r="B309" s="45" t="s">
        <v>142</v>
      </c>
      <c r="C309" s="241" t="s">
        <v>17</v>
      </c>
      <c r="D309" s="246"/>
      <c r="E309" s="246"/>
      <c r="F309" s="246"/>
      <c r="G309" s="247"/>
    </row>
    <row r="310" spans="1:7">
      <c r="A310" s="175"/>
      <c r="B310" s="4" t="s">
        <v>183</v>
      </c>
      <c r="C310" s="175" t="s">
        <v>17</v>
      </c>
      <c r="D310" s="175"/>
      <c r="E310" s="181" t="s">
        <v>13</v>
      </c>
      <c r="F310" s="175"/>
      <c r="G310" s="248"/>
    </row>
    <row r="311" spans="1:7">
      <c r="A311" s="175"/>
      <c r="B311" s="4" t="s">
        <v>184</v>
      </c>
      <c r="C311" s="175" t="s">
        <v>17</v>
      </c>
      <c r="D311" s="175"/>
      <c r="E311" s="175"/>
      <c r="F311" s="175"/>
      <c r="G311" s="181"/>
    </row>
    <row r="312" spans="1:7">
      <c r="A312" s="175"/>
      <c r="B312" s="4" t="s">
        <v>145</v>
      </c>
      <c r="C312" s="249" t="s">
        <v>364</v>
      </c>
      <c r="D312" s="175"/>
      <c r="E312" s="181" t="s">
        <v>13</v>
      </c>
      <c r="F312" s="175"/>
      <c r="G312" s="181"/>
    </row>
    <row r="313" spans="1:7">
      <c r="A313" s="175"/>
      <c r="B313" s="4" t="s">
        <v>146</v>
      </c>
      <c r="C313" s="175" t="s">
        <v>17</v>
      </c>
      <c r="D313" s="175"/>
      <c r="E313" s="175"/>
      <c r="F313" s="175"/>
      <c r="G313" s="181"/>
    </row>
    <row r="314" spans="1:7">
      <c r="A314" s="175"/>
      <c r="B314" s="4" t="s">
        <v>185</v>
      </c>
      <c r="C314" s="249" t="s">
        <v>364</v>
      </c>
      <c r="D314" s="175"/>
      <c r="E314" s="175"/>
      <c r="F314" s="175"/>
      <c r="G314" s="181"/>
    </row>
    <row r="315" spans="1:7">
      <c r="A315" s="250"/>
      <c r="B315" s="170" t="s">
        <v>146</v>
      </c>
      <c r="C315" s="250" t="s">
        <v>17</v>
      </c>
      <c r="D315" s="250"/>
      <c r="E315" s="250"/>
      <c r="F315" s="250"/>
      <c r="G315" s="251"/>
    </row>
    <row r="316" spans="1:7">
      <c r="A316" s="175"/>
      <c r="B316" s="4" t="s">
        <v>186</v>
      </c>
      <c r="C316" s="249" t="s">
        <v>364</v>
      </c>
      <c r="D316" s="175"/>
      <c r="E316" s="175"/>
      <c r="F316" s="175"/>
      <c r="G316" s="181"/>
    </row>
    <row r="317" spans="1:7">
      <c r="A317" s="246"/>
      <c r="B317" s="45" t="s">
        <v>9</v>
      </c>
      <c r="C317" s="246" t="s">
        <v>17</v>
      </c>
      <c r="D317" s="246"/>
      <c r="E317" s="246"/>
      <c r="F317" s="246"/>
      <c r="G317" s="252"/>
    </row>
    <row r="318" spans="1:7" ht="18">
      <c r="A318" s="253"/>
      <c r="B318" s="254"/>
      <c r="C318" s="505" t="s">
        <v>187</v>
      </c>
      <c r="D318" s="505"/>
      <c r="E318" s="505"/>
      <c r="F318" s="505"/>
      <c r="G318" s="505"/>
    </row>
    <row r="319" spans="1:7" ht="18">
      <c r="A319" s="506" t="s">
        <v>188</v>
      </c>
      <c r="B319" s="506"/>
      <c r="C319" s="506"/>
      <c r="D319" s="506"/>
      <c r="E319" s="506"/>
      <c r="F319" s="506"/>
      <c r="G319" s="506"/>
    </row>
    <row r="320" spans="1:7">
      <c r="A320" s="500"/>
      <c r="B320" s="507" t="s">
        <v>3</v>
      </c>
      <c r="C320" s="507" t="s">
        <v>191</v>
      </c>
      <c r="D320" s="500" t="s">
        <v>5</v>
      </c>
      <c r="E320" s="500"/>
      <c r="F320" s="500" t="s">
        <v>192</v>
      </c>
      <c r="G320" s="500"/>
    </row>
    <row r="321" spans="1:7" ht="30">
      <c r="A321" s="500"/>
      <c r="B321" s="507"/>
      <c r="C321" s="507"/>
      <c r="D321" s="255" t="s">
        <v>191</v>
      </c>
      <c r="E321" s="255" t="s">
        <v>9</v>
      </c>
      <c r="F321" s="255" t="s">
        <v>193</v>
      </c>
      <c r="G321" s="255" t="s">
        <v>146</v>
      </c>
    </row>
    <row r="322" spans="1:7">
      <c r="A322" s="256">
        <v>1</v>
      </c>
      <c r="B322" s="256">
        <v>2</v>
      </c>
      <c r="C322" s="256">
        <v>3</v>
      </c>
      <c r="D322" s="256">
        <v>4</v>
      </c>
      <c r="E322" s="256">
        <v>5</v>
      </c>
      <c r="F322" s="256">
        <v>6</v>
      </c>
      <c r="G322" s="256">
        <v>7</v>
      </c>
    </row>
    <row r="323" spans="1:7">
      <c r="A323" s="257">
        <v>1</v>
      </c>
      <c r="B323" s="258" t="s">
        <v>194</v>
      </c>
      <c r="C323" s="257" t="s">
        <v>66</v>
      </c>
      <c r="D323" s="257"/>
      <c r="E323" s="259">
        <f>E325+E326</f>
        <v>145</v>
      </c>
      <c r="F323" s="257"/>
      <c r="G323" s="260"/>
    </row>
    <row r="324" spans="1:7">
      <c r="A324" s="256"/>
      <c r="B324" s="31" t="s">
        <v>14</v>
      </c>
      <c r="C324" s="32" t="s">
        <v>15</v>
      </c>
      <c r="D324" s="32">
        <v>0.13900000000000001</v>
      </c>
      <c r="E324" s="38">
        <f>E323*D324</f>
        <v>20.155000000000001</v>
      </c>
      <c r="F324" s="32"/>
      <c r="G324" s="261"/>
    </row>
    <row r="325" spans="1:7">
      <c r="A325" s="256"/>
      <c r="B325" s="262" t="s">
        <v>195</v>
      </c>
      <c r="C325" s="32" t="s">
        <v>66</v>
      </c>
      <c r="D325" s="34" t="s">
        <v>13</v>
      </c>
      <c r="E325" s="34">
        <v>70</v>
      </c>
      <c r="F325" s="32"/>
      <c r="G325" s="261"/>
    </row>
    <row r="326" spans="1:7">
      <c r="A326" s="256"/>
      <c r="B326" s="262" t="s">
        <v>196</v>
      </c>
      <c r="C326" s="32" t="s">
        <v>66</v>
      </c>
      <c r="D326" s="34"/>
      <c r="E326" s="34">
        <v>75</v>
      </c>
      <c r="F326" s="32"/>
      <c r="G326" s="261"/>
    </row>
    <row r="327" spans="1:7" ht="30">
      <c r="A327" s="257">
        <v>2</v>
      </c>
      <c r="B327" s="258" t="s">
        <v>197</v>
      </c>
      <c r="C327" s="257" t="s">
        <v>198</v>
      </c>
      <c r="D327" s="263"/>
      <c r="E327" s="263">
        <v>8</v>
      </c>
      <c r="F327" s="264"/>
      <c r="G327" s="265"/>
    </row>
    <row r="328" spans="1:7">
      <c r="A328" s="256"/>
      <c r="B328" s="31" t="s">
        <v>14</v>
      </c>
      <c r="C328" s="32" t="s">
        <v>15</v>
      </c>
      <c r="D328" s="31">
        <v>0.34</v>
      </c>
      <c r="E328" s="31">
        <f>E327*D328</f>
        <v>2.72</v>
      </c>
      <c r="F328" s="31"/>
      <c r="G328" s="33"/>
    </row>
    <row r="329" spans="1:7">
      <c r="A329" s="256"/>
      <c r="B329" s="262" t="s">
        <v>199</v>
      </c>
      <c r="C329" s="32" t="s">
        <v>33</v>
      </c>
      <c r="D329" s="44">
        <v>1</v>
      </c>
      <c r="E329" s="44">
        <f>E327*D329</f>
        <v>8</v>
      </c>
      <c r="F329" s="44"/>
      <c r="G329" s="33"/>
    </row>
    <row r="330" spans="1:7">
      <c r="A330" s="257">
        <v>3</v>
      </c>
      <c r="B330" s="258" t="s">
        <v>200</v>
      </c>
      <c r="C330" s="257" t="s">
        <v>33</v>
      </c>
      <c r="D330" s="257"/>
      <c r="E330" s="263">
        <v>10</v>
      </c>
      <c r="F330" s="264"/>
      <c r="G330" s="265"/>
    </row>
    <row r="331" spans="1:7">
      <c r="A331" s="256"/>
      <c r="B331" s="31" t="s">
        <v>14</v>
      </c>
      <c r="C331" s="32" t="s">
        <v>15</v>
      </c>
      <c r="D331" s="32">
        <v>0.61</v>
      </c>
      <c r="E331" s="43">
        <f>E330*D331</f>
        <v>6.1</v>
      </c>
      <c r="F331" s="31"/>
      <c r="G331" s="33"/>
    </row>
    <row r="332" spans="1:7">
      <c r="A332" s="256"/>
      <c r="B332" s="262" t="s">
        <v>201</v>
      </c>
      <c r="C332" s="32" t="s">
        <v>33</v>
      </c>
      <c r="D332" s="34">
        <v>1</v>
      </c>
      <c r="E332" s="44">
        <f>E330*D332</f>
        <v>10</v>
      </c>
      <c r="F332" s="44"/>
      <c r="G332" s="33"/>
    </row>
    <row r="333" spans="1:7">
      <c r="A333" s="257">
        <v>4</v>
      </c>
      <c r="B333" s="264" t="s">
        <v>202</v>
      </c>
      <c r="C333" s="264" t="s">
        <v>33</v>
      </c>
      <c r="D333" s="263"/>
      <c r="E333" s="263">
        <f>E335+E336</f>
        <v>29</v>
      </c>
      <c r="F333" s="263"/>
      <c r="G333" s="265"/>
    </row>
    <row r="334" spans="1:7">
      <c r="A334" s="256"/>
      <c r="B334" s="31" t="s">
        <v>14</v>
      </c>
      <c r="C334" s="32" t="s">
        <v>15</v>
      </c>
      <c r="D334" s="32">
        <v>0.94</v>
      </c>
      <c r="E334" s="31">
        <f>E333*D334</f>
        <v>27.259999999999998</v>
      </c>
      <c r="F334" s="44"/>
      <c r="G334" s="33"/>
    </row>
    <row r="335" spans="1:7">
      <c r="A335" s="256"/>
      <c r="B335" s="31" t="s">
        <v>203</v>
      </c>
      <c r="C335" s="32" t="s">
        <v>33</v>
      </c>
      <c r="D335" s="32"/>
      <c r="E335" s="31">
        <v>12</v>
      </c>
      <c r="F335" s="44"/>
      <c r="G335" s="33"/>
    </row>
    <row r="336" spans="1:7">
      <c r="A336" s="256"/>
      <c r="B336" s="31" t="s">
        <v>204</v>
      </c>
      <c r="C336" s="32" t="s">
        <v>33</v>
      </c>
      <c r="D336" s="34" t="s">
        <v>13</v>
      </c>
      <c r="E336" s="266">
        <v>17</v>
      </c>
      <c r="F336" s="44"/>
      <c r="G336" s="33"/>
    </row>
    <row r="337" spans="1:7">
      <c r="A337" s="257">
        <v>5</v>
      </c>
      <c r="B337" s="258" t="s">
        <v>205</v>
      </c>
      <c r="C337" s="257" t="s">
        <v>33</v>
      </c>
      <c r="D337" s="259"/>
      <c r="E337" s="263">
        <v>2</v>
      </c>
      <c r="F337" s="264"/>
      <c r="G337" s="265"/>
    </row>
    <row r="338" spans="1:7">
      <c r="A338" s="256"/>
      <c r="B338" s="262" t="s">
        <v>206</v>
      </c>
      <c r="C338" s="32" t="s">
        <v>15</v>
      </c>
      <c r="D338" s="34">
        <v>0.6</v>
      </c>
      <c r="E338" s="44">
        <f>E337*D338</f>
        <v>1.2</v>
      </c>
      <c r="F338" s="31"/>
      <c r="G338" s="33"/>
    </row>
    <row r="339" spans="1:7">
      <c r="A339" s="256"/>
      <c r="B339" s="262" t="s">
        <v>207</v>
      </c>
      <c r="C339" s="32" t="s">
        <v>33</v>
      </c>
      <c r="D339" s="34">
        <v>1</v>
      </c>
      <c r="E339" s="44">
        <f>E337*D339</f>
        <v>2</v>
      </c>
      <c r="F339" s="44"/>
      <c r="G339" s="33"/>
    </row>
    <row r="340" spans="1:7">
      <c r="A340" s="257">
        <v>6</v>
      </c>
      <c r="B340" s="264" t="s">
        <v>208</v>
      </c>
      <c r="C340" s="257" t="s">
        <v>161</v>
      </c>
      <c r="D340" s="259"/>
      <c r="E340" s="263">
        <v>3</v>
      </c>
      <c r="F340" s="264"/>
      <c r="G340" s="265"/>
    </row>
    <row r="341" spans="1:7">
      <c r="A341" s="256"/>
      <c r="B341" s="31" t="s">
        <v>14</v>
      </c>
      <c r="C341" s="32" t="s">
        <v>15</v>
      </c>
      <c r="D341" s="34">
        <v>2.6</v>
      </c>
      <c r="E341" s="44">
        <f>E340*D341</f>
        <v>7.8000000000000007</v>
      </c>
      <c r="F341" s="31"/>
      <c r="G341" s="33"/>
    </row>
    <row r="342" spans="1:7">
      <c r="A342" s="256"/>
      <c r="B342" s="31" t="s">
        <v>209</v>
      </c>
      <c r="C342" s="32" t="s">
        <v>161</v>
      </c>
      <c r="D342" s="34">
        <v>1</v>
      </c>
      <c r="E342" s="44">
        <f>E340*D342</f>
        <v>3</v>
      </c>
      <c r="F342" s="31"/>
      <c r="G342" s="33"/>
    </row>
    <row r="343" spans="1:7">
      <c r="A343" s="256"/>
      <c r="B343" s="31" t="s">
        <v>210</v>
      </c>
      <c r="C343" s="32" t="s">
        <v>58</v>
      </c>
      <c r="D343" s="34"/>
      <c r="E343" s="44">
        <v>14</v>
      </c>
      <c r="F343" s="31"/>
      <c r="G343" s="33"/>
    </row>
    <row r="344" spans="1:7">
      <c r="A344" s="256"/>
      <c r="B344" s="31" t="s">
        <v>179</v>
      </c>
      <c r="C344" s="32" t="s">
        <v>33</v>
      </c>
      <c r="D344" s="34"/>
      <c r="E344" s="44">
        <v>12</v>
      </c>
      <c r="F344" s="31"/>
      <c r="G344" s="33"/>
    </row>
    <row r="345" spans="1:7">
      <c r="A345" s="256"/>
      <c r="B345" s="31" t="s">
        <v>34</v>
      </c>
      <c r="C345" s="32" t="s">
        <v>17</v>
      </c>
      <c r="D345" s="34">
        <v>1.1000000000000001</v>
      </c>
      <c r="E345" s="44">
        <f>E340*D345</f>
        <v>3.3000000000000003</v>
      </c>
      <c r="F345" s="31"/>
      <c r="G345" s="33"/>
    </row>
    <row r="346" spans="1:7">
      <c r="A346" s="267"/>
      <c r="B346" s="268" t="s">
        <v>211</v>
      </c>
      <c r="C346" s="268" t="s">
        <v>17</v>
      </c>
      <c r="D346" s="269"/>
      <c r="E346" s="269"/>
      <c r="F346" s="269"/>
      <c r="G346" s="270"/>
    </row>
    <row r="347" spans="1:7">
      <c r="A347" s="256"/>
      <c r="B347" s="271" t="s">
        <v>212</v>
      </c>
      <c r="C347" s="271" t="s">
        <v>17</v>
      </c>
      <c r="D347" s="272"/>
      <c r="E347" s="273" t="s">
        <v>13</v>
      </c>
      <c r="F347" s="272"/>
      <c r="G347" s="273"/>
    </row>
    <row r="348" spans="1:7">
      <c r="A348" s="274"/>
      <c r="B348" s="255" t="s">
        <v>144</v>
      </c>
      <c r="C348" s="275" t="s">
        <v>17</v>
      </c>
      <c r="D348" s="256"/>
      <c r="E348" s="276" t="s">
        <v>13</v>
      </c>
      <c r="F348" s="256"/>
      <c r="G348" s="277"/>
    </row>
    <row r="349" spans="1:7">
      <c r="A349" s="274"/>
      <c r="B349" s="255" t="s">
        <v>145</v>
      </c>
      <c r="C349" s="275" t="s">
        <v>364</v>
      </c>
      <c r="D349" s="256"/>
      <c r="E349" s="256"/>
      <c r="F349" s="256"/>
      <c r="G349" s="277"/>
    </row>
    <row r="350" spans="1:7">
      <c r="A350" s="274"/>
      <c r="B350" s="255" t="s">
        <v>146</v>
      </c>
      <c r="C350" s="275" t="s">
        <v>17</v>
      </c>
      <c r="D350" s="256"/>
      <c r="E350" s="256"/>
      <c r="F350" s="256"/>
      <c r="G350" s="277"/>
    </row>
    <row r="351" spans="1:7">
      <c r="A351" s="274"/>
      <c r="B351" s="255" t="s">
        <v>213</v>
      </c>
      <c r="C351" s="275" t="s">
        <v>364</v>
      </c>
      <c r="D351" s="274"/>
      <c r="E351" s="256"/>
      <c r="F351" s="256"/>
      <c r="G351" s="277"/>
    </row>
    <row r="352" spans="1:7">
      <c r="A352" s="278"/>
      <c r="B352" s="278" t="s">
        <v>146</v>
      </c>
      <c r="C352" s="278" t="s">
        <v>17</v>
      </c>
      <c r="D352" s="278"/>
      <c r="E352" s="278"/>
      <c r="F352" s="278"/>
      <c r="G352" s="279"/>
    </row>
    <row r="353" spans="1:7">
      <c r="A353" s="278"/>
      <c r="B353" s="278" t="s">
        <v>148</v>
      </c>
      <c r="C353" s="280" t="s">
        <v>364</v>
      </c>
      <c r="D353" s="278"/>
      <c r="E353" s="278"/>
      <c r="F353" s="278"/>
      <c r="G353" s="279"/>
    </row>
    <row r="354" spans="1:7">
      <c r="A354" s="99"/>
      <c r="B354" s="99" t="s">
        <v>9</v>
      </c>
      <c r="C354" s="99" t="s">
        <v>17</v>
      </c>
      <c r="D354" s="99"/>
      <c r="E354" s="99"/>
      <c r="F354" s="99"/>
      <c r="G354" s="281"/>
    </row>
    <row r="355" spans="1:7" ht="18">
      <c r="A355" s="282"/>
      <c r="B355" s="283"/>
      <c r="C355" s="501" t="s">
        <v>214</v>
      </c>
      <c r="D355" s="501"/>
      <c r="E355" s="501"/>
      <c r="F355" s="501"/>
      <c r="G355" s="501"/>
    </row>
    <row r="356" spans="1:7" ht="18">
      <c r="A356" s="502" t="s">
        <v>215</v>
      </c>
      <c r="B356" s="502"/>
      <c r="C356" s="502"/>
      <c r="D356" s="502"/>
      <c r="E356" s="502"/>
      <c r="F356" s="502"/>
      <c r="G356" s="502"/>
    </row>
    <row r="357" spans="1:7">
      <c r="A357" s="510"/>
      <c r="B357" s="511" t="s">
        <v>3</v>
      </c>
      <c r="C357" s="511" t="s">
        <v>216</v>
      </c>
      <c r="D357" s="512" t="s">
        <v>5</v>
      </c>
      <c r="E357" s="512"/>
      <c r="F357" s="512" t="s">
        <v>192</v>
      </c>
      <c r="G357" s="512"/>
    </row>
    <row r="358" spans="1:7" ht="45">
      <c r="A358" s="510"/>
      <c r="B358" s="511"/>
      <c r="C358" s="511"/>
      <c r="D358" s="284" t="s">
        <v>217</v>
      </c>
      <c r="E358" s="284" t="s">
        <v>9</v>
      </c>
      <c r="F358" s="284" t="s">
        <v>218</v>
      </c>
      <c r="G358" s="284" t="s">
        <v>146</v>
      </c>
    </row>
    <row r="359" spans="1:7">
      <c r="A359" s="285">
        <v>1</v>
      </c>
      <c r="B359" s="285">
        <v>2</v>
      </c>
      <c r="C359" s="285">
        <v>3</v>
      </c>
      <c r="D359" s="285">
        <v>4</v>
      </c>
      <c r="E359" s="285">
        <v>5</v>
      </c>
      <c r="F359" s="285">
        <v>6</v>
      </c>
      <c r="G359" s="285">
        <v>7</v>
      </c>
    </row>
    <row r="360" spans="1:7">
      <c r="A360" s="241">
        <v>1</v>
      </c>
      <c r="B360" s="35" t="s">
        <v>219</v>
      </c>
      <c r="C360" s="35" t="s">
        <v>19</v>
      </c>
      <c r="D360" s="35"/>
      <c r="E360" s="286">
        <v>272</v>
      </c>
      <c r="F360" s="287"/>
      <c r="G360" s="37"/>
    </row>
    <row r="361" spans="1:7">
      <c r="A361" s="175"/>
      <c r="B361" s="31" t="s">
        <v>14</v>
      </c>
      <c r="C361" s="31" t="s">
        <v>15</v>
      </c>
      <c r="D361" s="31">
        <v>0.68</v>
      </c>
      <c r="E361" s="76">
        <f>E360*D361</f>
        <v>184.96</v>
      </c>
      <c r="F361" s="288"/>
      <c r="G361" s="78"/>
    </row>
    <row r="362" spans="1:7">
      <c r="A362" s="175"/>
      <c r="B362" s="31" t="s">
        <v>16</v>
      </c>
      <c r="C362" s="31" t="s">
        <v>17</v>
      </c>
      <c r="D362" s="31">
        <v>0.03</v>
      </c>
      <c r="E362" s="76">
        <f>E360*D362</f>
        <v>8.16</v>
      </c>
      <c r="F362" s="288"/>
      <c r="G362" s="78"/>
    </row>
    <row r="363" spans="1:7">
      <c r="A363" s="175"/>
      <c r="B363" s="31" t="s">
        <v>98</v>
      </c>
      <c r="C363" s="31" t="s">
        <v>60</v>
      </c>
      <c r="D363" s="31">
        <v>0.246</v>
      </c>
      <c r="E363" s="76">
        <f>E360*D363</f>
        <v>66.912000000000006</v>
      </c>
      <c r="F363" s="288"/>
      <c r="G363" s="78"/>
    </row>
    <row r="364" spans="1:7">
      <c r="A364" s="175"/>
      <c r="B364" s="31" t="s">
        <v>220</v>
      </c>
      <c r="C364" s="31" t="s">
        <v>60</v>
      </c>
      <c r="D364" s="31">
        <v>2.7E-2</v>
      </c>
      <c r="E364" s="76">
        <f>D364*E360</f>
        <v>7.3440000000000003</v>
      </c>
      <c r="F364" s="288"/>
      <c r="G364" s="78"/>
    </row>
    <row r="365" spans="1:7">
      <c r="A365" s="175"/>
      <c r="B365" s="31" t="s">
        <v>34</v>
      </c>
      <c r="C365" s="31" t="s">
        <v>17</v>
      </c>
      <c r="D365" s="31">
        <v>1.9E-2</v>
      </c>
      <c r="E365" s="76">
        <f>D365*E360</f>
        <v>5.1680000000000001</v>
      </c>
      <c r="F365" s="288"/>
      <c r="G365" s="78"/>
    </row>
    <row r="366" spans="1:7" ht="25.5">
      <c r="A366" s="289">
        <v>2</v>
      </c>
      <c r="B366" s="290" t="s">
        <v>221</v>
      </c>
      <c r="C366" s="40" t="s">
        <v>12</v>
      </c>
      <c r="D366" s="40"/>
      <c r="E366" s="40">
        <v>2.84</v>
      </c>
      <c r="F366" s="291"/>
      <c r="G366" s="292"/>
    </row>
    <row r="367" spans="1:7">
      <c r="A367" s="175" t="s">
        <v>13</v>
      </c>
      <c r="B367" s="31" t="s">
        <v>14</v>
      </c>
      <c r="C367" s="31" t="s">
        <v>15</v>
      </c>
      <c r="D367" s="31">
        <v>5</v>
      </c>
      <c r="E367" s="43">
        <f>E366*D367</f>
        <v>14.2</v>
      </c>
      <c r="F367" s="34"/>
      <c r="G367" s="33"/>
    </row>
    <row r="368" spans="1:7">
      <c r="A368" s="175" t="s">
        <v>13</v>
      </c>
      <c r="B368" s="31" t="s">
        <v>50</v>
      </c>
      <c r="C368" s="31" t="s">
        <v>17</v>
      </c>
      <c r="D368" s="31">
        <v>1.1000000000000001</v>
      </c>
      <c r="E368" s="43">
        <f>E366*D368</f>
        <v>3.1240000000000001</v>
      </c>
      <c r="F368" s="34"/>
      <c r="G368" s="33"/>
    </row>
    <row r="369" spans="1:7">
      <c r="A369" s="175"/>
      <c r="B369" s="31" t="s">
        <v>92</v>
      </c>
      <c r="C369" s="31" t="s">
        <v>12</v>
      </c>
      <c r="D369" s="31">
        <v>1.0149999999999999</v>
      </c>
      <c r="E369" s="43">
        <f>E366*D369</f>
        <v>2.8825999999999996</v>
      </c>
      <c r="F369" s="34"/>
      <c r="G369" s="33"/>
    </row>
    <row r="370" spans="1:7">
      <c r="A370" s="175"/>
      <c r="B370" s="31" t="s">
        <v>222</v>
      </c>
      <c r="C370" s="31" t="s">
        <v>19</v>
      </c>
      <c r="D370" s="31"/>
      <c r="E370" s="43">
        <v>18</v>
      </c>
      <c r="F370" s="34"/>
      <c r="G370" s="33"/>
    </row>
    <row r="371" spans="1:7">
      <c r="A371" s="175"/>
      <c r="B371" s="31" t="s">
        <v>223</v>
      </c>
      <c r="C371" s="31" t="s">
        <v>12</v>
      </c>
      <c r="D371" s="31">
        <v>1.6500000000000001E-2</v>
      </c>
      <c r="E371" s="43">
        <f>E366*D371</f>
        <v>4.6859999999999999E-2</v>
      </c>
      <c r="F371" s="34"/>
      <c r="G371" s="33"/>
    </row>
    <row r="372" spans="1:7">
      <c r="A372" s="175"/>
      <c r="B372" s="31" t="s">
        <v>122</v>
      </c>
      <c r="C372" s="31" t="s">
        <v>60</v>
      </c>
      <c r="D372" s="31">
        <v>1.2</v>
      </c>
      <c r="E372" s="43">
        <f>E366*D372</f>
        <v>3.4079999999999999</v>
      </c>
      <c r="F372" s="34"/>
      <c r="G372" s="33"/>
    </row>
    <row r="373" spans="1:7">
      <c r="A373" s="175"/>
      <c r="B373" s="31" t="s">
        <v>34</v>
      </c>
      <c r="C373" s="31" t="s">
        <v>17</v>
      </c>
      <c r="D373" s="31">
        <v>0.88</v>
      </c>
      <c r="E373" s="43">
        <f>E366*D373</f>
        <v>2.4992000000000001</v>
      </c>
      <c r="F373" s="34"/>
      <c r="G373" s="33"/>
    </row>
    <row r="374" spans="1:7" ht="15.75">
      <c r="A374" s="294">
        <v>3</v>
      </c>
      <c r="B374" s="59" t="s">
        <v>224</v>
      </c>
      <c r="C374" s="59" t="s">
        <v>12</v>
      </c>
      <c r="D374" s="59"/>
      <c r="E374" s="60">
        <v>3.53</v>
      </c>
      <c r="F374" s="61"/>
      <c r="G374" s="62"/>
    </row>
    <row r="375" spans="1:7" ht="15.75">
      <c r="A375" s="295" t="s">
        <v>13</v>
      </c>
      <c r="B375" s="64" t="s">
        <v>14</v>
      </c>
      <c r="C375" s="64" t="s">
        <v>19</v>
      </c>
      <c r="D375" s="65">
        <v>5</v>
      </c>
      <c r="E375" s="64">
        <f>E374*D375</f>
        <v>17.649999999999999</v>
      </c>
      <c r="F375" s="66"/>
      <c r="G375" s="296"/>
    </row>
    <row r="376" spans="1:7" ht="15.75">
      <c r="A376" s="295" t="s">
        <v>13</v>
      </c>
      <c r="B376" s="64" t="s">
        <v>50</v>
      </c>
      <c r="C376" s="64" t="s">
        <v>91</v>
      </c>
      <c r="D376" s="64">
        <v>1.1000000000000001</v>
      </c>
      <c r="E376" s="64">
        <f>E374*D376</f>
        <v>3.883</v>
      </c>
      <c r="F376" s="68"/>
      <c r="G376" s="296"/>
    </row>
    <row r="377" spans="1:7" ht="15.75">
      <c r="A377" s="295" t="s">
        <v>13</v>
      </c>
      <c r="B377" s="64" t="s">
        <v>92</v>
      </c>
      <c r="C377" s="64" t="s">
        <v>12</v>
      </c>
      <c r="D377" s="64">
        <v>1.0149999999999999</v>
      </c>
      <c r="E377" s="64">
        <f>E374*D377</f>
        <v>3.5829499999999994</v>
      </c>
      <c r="F377" s="69"/>
      <c r="G377" s="297"/>
    </row>
    <row r="378" spans="1:7" ht="15.75">
      <c r="A378" s="295"/>
      <c r="B378" s="64" t="s">
        <v>34</v>
      </c>
      <c r="C378" s="64" t="s">
        <v>17</v>
      </c>
      <c r="D378" s="64">
        <v>0.88</v>
      </c>
      <c r="E378" s="64">
        <f>D378*E374</f>
        <v>3.1063999999999998</v>
      </c>
      <c r="F378" s="69"/>
      <c r="G378" s="297"/>
    </row>
    <row r="379" spans="1:7" ht="38.25">
      <c r="A379" s="294">
        <v>4</v>
      </c>
      <c r="B379" s="59" t="s">
        <v>225</v>
      </c>
      <c r="C379" s="59" t="s">
        <v>12</v>
      </c>
      <c r="D379" s="59"/>
      <c r="E379" s="60">
        <v>2.4</v>
      </c>
      <c r="F379" s="61"/>
      <c r="G379" s="62"/>
    </row>
    <row r="380" spans="1:7" ht="15.75">
      <c r="A380" s="295" t="s">
        <v>13</v>
      </c>
      <c r="B380" s="64" t="s">
        <v>14</v>
      </c>
      <c r="C380" s="64" t="s">
        <v>19</v>
      </c>
      <c r="D380" s="65">
        <v>5</v>
      </c>
      <c r="E380" s="64">
        <f>E379*D380</f>
        <v>12</v>
      </c>
      <c r="F380" s="66"/>
      <c r="G380" s="296"/>
    </row>
    <row r="381" spans="1:7" ht="15.75">
      <c r="A381" s="295" t="s">
        <v>13</v>
      </c>
      <c r="B381" s="64" t="s">
        <v>50</v>
      </c>
      <c r="C381" s="64" t="s">
        <v>91</v>
      </c>
      <c r="D381" s="64">
        <v>1.1000000000000001</v>
      </c>
      <c r="E381" s="64">
        <f>E379*D381</f>
        <v>2.64</v>
      </c>
      <c r="F381" s="68"/>
      <c r="G381" s="296"/>
    </row>
    <row r="382" spans="1:7" ht="15.75">
      <c r="A382" s="295" t="s">
        <v>13</v>
      </c>
      <c r="B382" s="64" t="s">
        <v>226</v>
      </c>
      <c r="C382" s="64" t="s">
        <v>12</v>
      </c>
      <c r="D382" s="64">
        <v>1.0149999999999999</v>
      </c>
      <c r="E382" s="64">
        <f>E379*D382</f>
        <v>2.4359999999999995</v>
      </c>
      <c r="F382" s="69"/>
      <c r="G382" s="298"/>
    </row>
    <row r="383" spans="1:7" ht="15.75">
      <c r="A383" s="295"/>
      <c r="B383" s="64" t="s">
        <v>34</v>
      </c>
      <c r="C383" s="64" t="s">
        <v>17</v>
      </c>
      <c r="D383" s="64">
        <v>0.88</v>
      </c>
      <c r="E383" s="64">
        <f>D383*E379</f>
        <v>2.1120000000000001</v>
      </c>
      <c r="F383" s="69"/>
      <c r="G383" s="298"/>
    </row>
    <row r="384" spans="1:7" ht="25.5">
      <c r="A384" s="480">
        <v>5</v>
      </c>
      <c r="B384" s="290" t="s">
        <v>227</v>
      </c>
      <c r="C384" s="40" t="s">
        <v>12</v>
      </c>
      <c r="D384" s="40"/>
      <c r="E384" s="40">
        <v>0.6</v>
      </c>
      <c r="F384" s="291"/>
      <c r="G384" s="292"/>
    </row>
    <row r="385" spans="1:7" ht="15.75">
      <c r="A385" s="295"/>
      <c r="B385" s="31" t="s">
        <v>14</v>
      </c>
      <c r="C385" s="31" t="s">
        <v>15</v>
      </c>
      <c r="D385" s="31">
        <v>5</v>
      </c>
      <c r="E385" s="43">
        <f>E384*D385</f>
        <v>3</v>
      </c>
      <c r="F385" s="34"/>
      <c r="G385" s="33"/>
    </row>
    <row r="386" spans="1:7" ht="15.75">
      <c r="A386" s="295"/>
      <c r="B386" s="31" t="s">
        <v>50</v>
      </c>
      <c r="C386" s="31" t="s">
        <v>17</v>
      </c>
      <c r="D386" s="31">
        <v>1.1000000000000001</v>
      </c>
      <c r="E386" s="43">
        <f>E384*D386</f>
        <v>0.66</v>
      </c>
      <c r="F386" s="34"/>
      <c r="G386" s="33"/>
    </row>
    <row r="387" spans="1:7" ht="15.75">
      <c r="A387" s="295"/>
      <c r="B387" s="31" t="s">
        <v>92</v>
      </c>
      <c r="C387" s="31" t="s">
        <v>12</v>
      </c>
      <c r="D387" s="31">
        <v>1.0149999999999999</v>
      </c>
      <c r="E387" s="43">
        <f>E384*D387</f>
        <v>0.60899999999999987</v>
      </c>
      <c r="F387" s="34"/>
      <c r="G387" s="33"/>
    </row>
    <row r="388" spans="1:7" ht="15.75">
      <c r="A388" s="295"/>
      <c r="B388" s="31" t="s">
        <v>222</v>
      </c>
      <c r="C388" s="31" t="s">
        <v>19</v>
      </c>
      <c r="D388" s="31"/>
      <c r="E388" s="43">
        <v>6</v>
      </c>
      <c r="F388" s="34"/>
      <c r="G388" s="33"/>
    </row>
    <row r="389" spans="1:7" ht="15.75">
      <c r="A389" s="295"/>
      <c r="B389" s="31" t="s">
        <v>223</v>
      </c>
      <c r="C389" s="31" t="s">
        <v>12</v>
      </c>
      <c r="D389" s="31">
        <v>1.6500000000000001E-2</v>
      </c>
      <c r="E389" s="43">
        <f>E384*D389</f>
        <v>9.9000000000000008E-3</v>
      </c>
      <c r="F389" s="34"/>
      <c r="G389" s="33"/>
    </row>
    <row r="390" spans="1:7" ht="15.75">
      <c r="A390" s="295"/>
      <c r="B390" s="31" t="s">
        <v>122</v>
      </c>
      <c r="C390" s="31" t="s">
        <v>60</v>
      </c>
      <c r="D390" s="31">
        <v>1.2</v>
      </c>
      <c r="E390" s="43">
        <f>E384*D390</f>
        <v>0.72</v>
      </c>
      <c r="F390" s="34"/>
      <c r="G390" s="33"/>
    </row>
    <row r="391" spans="1:7" ht="15.75">
      <c r="A391" s="295"/>
      <c r="B391" s="31" t="s">
        <v>34</v>
      </c>
      <c r="C391" s="31" t="s">
        <v>17</v>
      </c>
      <c r="D391" s="31">
        <v>0.88</v>
      </c>
      <c r="E391" s="43">
        <f>E384*D391</f>
        <v>0.52800000000000002</v>
      </c>
      <c r="F391" s="34"/>
      <c r="G391" s="33"/>
    </row>
    <row r="392" spans="1:7" ht="24">
      <c r="A392" s="241">
        <v>6</v>
      </c>
      <c r="B392" s="299" t="s">
        <v>228</v>
      </c>
      <c r="C392" s="299" t="s">
        <v>19</v>
      </c>
      <c r="D392" s="300"/>
      <c r="E392" s="301">
        <v>40</v>
      </c>
      <c r="F392" s="302"/>
      <c r="G392" s="303"/>
    </row>
    <row r="393" spans="1:7">
      <c r="A393" s="250"/>
      <c r="B393" s="304" t="s">
        <v>14</v>
      </c>
      <c r="C393" s="304" t="s">
        <v>15</v>
      </c>
      <c r="D393" s="305">
        <v>0.36</v>
      </c>
      <c r="E393" s="306">
        <f>E392*D393</f>
        <v>14.399999999999999</v>
      </c>
      <c r="F393" s="307"/>
      <c r="G393" s="308"/>
    </row>
    <row r="394" spans="1:7">
      <c r="A394" s="250"/>
      <c r="B394" s="304" t="s">
        <v>229</v>
      </c>
      <c r="C394" s="304" t="s">
        <v>60</v>
      </c>
      <c r="D394" s="305">
        <v>0.11</v>
      </c>
      <c r="E394" s="306">
        <f>E392*D394</f>
        <v>4.4000000000000004</v>
      </c>
      <c r="F394" s="307"/>
      <c r="G394" s="308"/>
    </row>
    <row r="395" spans="1:7">
      <c r="A395" s="250"/>
      <c r="B395" s="304" t="s">
        <v>230</v>
      </c>
      <c r="C395" s="304" t="s">
        <v>12</v>
      </c>
      <c r="D395" s="305">
        <v>1.0149999999999999</v>
      </c>
      <c r="E395" s="308">
        <f>E392*D395</f>
        <v>40.599999999999994</v>
      </c>
      <c r="F395" s="307"/>
      <c r="G395" s="308"/>
    </row>
    <row r="396" spans="1:7" ht="30">
      <c r="A396" s="309">
        <v>7</v>
      </c>
      <c r="B396" s="310" t="s">
        <v>231</v>
      </c>
      <c r="C396" s="310" t="s">
        <v>12</v>
      </c>
      <c r="D396" s="310"/>
      <c r="E396" s="311">
        <v>1.04</v>
      </c>
      <c r="F396" s="310"/>
      <c r="G396" s="311"/>
    </row>
    <row r="397" spans="1:7">
      <c r="A397" s="175" t="s">
        <v>13</v>
      </c>
      <c r="B397" s="4" t="s">
        <v>14</v>
      </c>
      <c r="C397" s="4" t="s">
        <v>15</v>
      </c>
      <c r="D397" s="4">
        <v>2.06</v>
      </c>
      <c r="E397" s="312">
        <f>E396*D397</f>
        <v>2.1424000000000003</v>
      </c>
      <c r="F397" s="49"/>
      <c r="G397" s="312"/>
    </row>
    <row r="398" spans="1:7" ht="45">
      <c r="A398" s="289">
        <v>8</v>
      </c>
      <c r="B398" s="40" t="s">
        <v>232</v>
      </c>
      <c r="C398" s="40" t="s">
        <v>12</v>
      </c>
      <c r="D398" s="40"/>
      <c r="E398" s="40">
        <v>2.08</v>
      </c>
      <c r="F398" s="291"/>
      <c r="G398" s="292"/>
    </row>
    <row r="399" spans="1:7">
      <c r="A399" s="175" t="s">
        <v>13</v>
      </c>
      <c r="B399" s="31" t="s">
        <v>14</v>
      </c>
      <c r="C399" s="31" t="s">
        <v>15</v>
      </c>
      <c r="D399" s="31">
        <v>10.5</v>
      </c>
      <c r="E399" s="43">
        <f>E398*D399</f>
        <v>21.84</v>
      </c>
      <c r="F399" s="34"/>
      <c r="G399" s="33"/>
    </row>
    <row r="400" spans="1:7">
      <c r="A400" s="175" t="s">
        <v>13</v>
      </c>
      <c r="B400" s="31" t="s">
        <v>50</v>
      </c>
      <c r="C400" s="31" t="s">
        <v>17</v>
      </c>
      <c r="D400" s="31">
        <v>0.33</v>
      </c>
      <c r="E400" s="43">
        <f>E398*D400</f>
        <v>0.68640000000000001</v>
      </c>
      <c r="F400" s="34"/>
      <c r="G400" s="33"/>
    </row>
    <row r="401" spans="1:7">
      <c r="A401" s="175"/>
      <c r="B401" s="31" t="s">
        <v>233</v>
      </c>
      <c r="C401" s="31" t="s">
        <v>12</v>
      </c>
      <c r="D401" s="31">
        <v>1.0149999999999999</v>
      </c>
      <c r="E401" s="43">
        <f>E398*D401</f>
        <v>2.1111999999999997</v>
      </c>
      <c r="F401" s="34"/>
      <c r="G401" s="33"/>
    </row>
    <row r="402" spans="1:7">
      <c r="A402" s="175"/>
      <c r="B402" s="31" t="s">
        <v>222</v>
      </c>
      <c r="C402" s="31" t="s">
        <v>19</v>
      </c>
      <c r="D402" s="31" t="s">
        <v>13</v>
      </c>
      <c r="E402" s="43">
        <v>55</v>
      </c>
      <c r="F402" s="34"/>
      <c r="G402" s="33"/>
    </row>
    <row r="403" spans="1:7">
      <c r="A403" s="175"/>
      <c r="B403" s="31" t="s">
        <v>122</v>
      </c>
      <c r="C403" s="31" t="s">
        <v>60</v>
      </c>
      <c r="D403" s="31">
        <v>1.2</v>
      </c>
      <c r="E403" s="43">
        <f>E398*D403</f>
        <v>2.496</v>
      </c>
      <c r="F403" s="34"/>
      <c r="G403" s="33"/>
    </row>
    <row r="404" spans="1:7">
      <c r="A404" s="175"/>
      <c r="B404" s="31" t="s">
        <v>34</v>
      </c>
      <c r="C404" s="31" t="s">
        <v>17</v>
      </c>
      <c r="D404" s="31">
        <v>0.16</v>
      </c>
      <c r="E404" s="43">
        <f>E398*D404</f>
        <v>0.33280000000000004</v>
      </c>
      <c r="F404" s="34"/>
      <c r="G404" s="33"/>
    </row>
    <row r="405" spans="1:7" ht="30">
      <c r="A405" s="313">
        <v>9</v>
      </c>
      <c r="B405" s="264" t="s">
        <v>234</v>
      </c>
      <c r="C405" s="264" t="s">
        <v>19</v>
      </c>
      <c r="D405" s="264"/>
      <c r="E405" s="263">
        <v>31</v>
      </c>
      <c r="F405" s="259"/>
      <c r="G405" s="314"/>
    </row>
    <row r="406" spans="1:7">
      <c r="A406" s="184" t="s">
        <v>13</v>
      </c>
      <c r="B406" s="31" t="s">
        <v>14</v>
      </c>
      <c r="C406" s="31" t="s">
        <v>15</v>
      </c>
      <c r="D406" s="44">
        <v>1</v>
      </c>
      <c r="E406" s="43">
        <f>E405*D406</f>
        <v>31</v>
      </c>
      <c r="F406" s="38"/>
      <c r="G406" s="315"/>
    </row>
    <row r="407" spans="1:7">
      <c r="A407" s="184" t="s">
        <v>13</v>
      </c>
      <c r="B407" s="31" t="s">
        <v>50</v>
      </c>
      <c r="C407" s="31" t="s">
        <v>17</v>
      </c>
      <c r="D407" s="31">
        <v>0.129</v>
      </c>
      <c r="E407" s="43">
        <f>E405*D407</f>
        <v>3.9990000000000001</v>
      </c>
      <c r="F407" s="38"/>
      <c r="G407" s="315"/>
    </row>
    <row r="408" spans="1:7">
      <c r="A408" s="184" t="s">
        <v>13</v>
      </c>
      <c r="B408" s="31" t="s">
        <v>235</v>
      </c>
      <c r="C408" s="31" t="s">
        <v>58</v>
      </c>
      <c r="D408" s="31" t="s">
        <v>13</v>
      </c>
      <c r="E408" s="43">
        <v>18</v>
      </c>
      <c r="F408" s="316"/>
      <c r="G408" s="317"/>
    </row>
    <row r="409" spans="1:7">
      <c r="A409" s="184"/>
      <c r="B409" s="31" t="s">
        <v>236</v>
      </c>
      <c r="C409" s="31" t="s">
        <v>58</v>
      </c>
      <c r="D409" s="31" t="s">
        <v>13</v>
      </c>
      <c r="E409" s="43">
        <v>73</v>
      </c>
      <c r="F409" s="316"/>
      <c r="G409" s="317"/>
    </row>
    <row r="410" spans="1:7">
      <c r="A410" s="184"/>
      <c r="B410" s="31" t="s">
        <v>237</v>
      </c>
      <c r="C410" s="31" t="s">
        <v>58</v>
      </c>
      <c r="D410" s="31"/>
      <c r="E410" s="43">
        <v>78</v>
      </c>
      <c r="F410" s="316"/>
      <c r="G410" s="317"/>
    </row>
    <row r="411" spans="1:7" ht="25.5">
      <c r="A411" s="184"/>
      <c r="B411" s="31" t="s">
        <v>238</v>
      </c>
      <c r="C411" s="31" t="s">
        <v>19</v>
      </c>
      <c r="D411" s="31">
        <v>1.02</v>
      </c>
      <c r="E411" s="43">
        <f>E405*D411</f>
        <v>31.62</v>
      </c>
      <c r="F411" s="316"/>
      <c r="G411" s="317"/>
    </row>
    <row r="412" spans="1:7">
      <c r="A412" s="184"/>
      <c r="B412" s="31" t="s">
        <v>99</v>
      </c>
      <c r="C412" s="31" t="s">
        <v>60</v>
      </c>
      <c r="D412" s="31">
        <v>5.7000000000000002E-2</v>
      </c>
      <c r="E412" s="43">
        <f>D412*E405</f>
        <v>1.7670000000000001</v>
      </c>
      <c r="F412" s="316"/>
      <c r="G412" s="317"/>
    </row>
    <row r="413" spans="1:7">
      <c r="A413" s="184"/>
      <c r="B413" s="31" t="s">
        <v>239</v>
      </c>
      <c r="C413" s="31" t="s">
        <v>33</v>
      </c>
      <c r="D413" s="31"/>
      <c r="E413" s="43">
        <v>1</v>
      </c>
      <c r="F413" s="316"/>
      <c r="G413" s="317"/>
    </row>
    <row r="414" spans="1:7">
      <c r="A414" s="184"/>
      <c r="B414" s="31" t="s">
        <v>34</v>
      </c>
      <c r="C414" s="31" t="s">
        <v>17</v>
      </c>
      <c r="D414" s="31">
        <v>2.5000000000000001E-2</v>
      </c>
      <c r="E414" s="43">
        <f>D414*E405</f>
        <v>0.77500000000000002</v>
      </c>
      <c r="F414" s="316"/>
      <c r="G414" s="317"/>
    </row>
    <row r="415" spans="1:7">
      <c r="A415" s="318">
        <v>10</v>
      </c>
      <c r="B415" s="301" t="s">
        <v>240</v>
      </c>
      <c r="C415" s="301" t="s">
        <v>19</v>
      </c>
      <c r="D415" s="301"/>
      <c r="E415" s="301">
        <v>1.18</v>
      </c>
      <c r="F415" s="319"/>
      <c r="G415" s="320"/>
    </row>
    <row r="416" spans="1:7">
      <c r="A416" s="184"/>
      <c r="B416" s="31" t="s">
        <v>14</v>
      </c>
      <c r="C416" s="31" t="s">
        <v>15</v>
      </c>
      <c r="D416" s="31">
        <v>10.199999999999999</v>
      </c>
      <c r="E416" s="43">
        <f>E415*D416</f>
        <v>12.035999999999998</v>
      </c>
      <c r="F416" s="321"/>
      <c r="G416" s="317"/>
    </row>
    <row r="417" spans="1:7">
      <c r="A417" s="184"/>
      <c r="B417" s="31" t="s">
        <v>16</v>
      </c>
      <c r="C417" s="31" t="s">
        <v>241</v>
      </c>
      <c r="D417" s="31">
        <v>0.91700000000000004</v>
      </c>
      <c r="E417" s="43">
        <f>E415*D417</f>
        <v>1.08206</v>
      </c>
      <c r="F417" s="321"/>
      <c r="G417" s="317"/>
    </row>
    <row r="418" spans="1:7">
      <c r="A418" s="175" t="s">
        <v>13</v>
      </c>
      <c r="B418" s="322" t="s">
        <v>242</v>
      </c>
      <c r="C418" s="323" t="s">
        <v>58</v>
      </c>
      <c r="D418" s="76" t="s">
        <v>13</v>
      </c>
      <c r="E418" s="76">
        <v>4.5999999999999996</v>
      </c>
      <c r="F418" s="288"/>
      <c r="G418" s="78"/>
    </row>
    <row r="419" spans="1:7" ht="25.5">
      <c r="A419" s="175" t="s">
        <v>13</v>
      </c>
      <c r="B419" s="322" t="s">
        <v>243</v>
      </c>
      <c r="C419" s="323" t="s">
        <v>58</v>
      </c>
      <c r="D419" s="76" t="s">
        <v>13</v>
      </c>
      <c r="E419" s="76">
        <v>8</v>
      </c>
      <c r="F419" s="288"/>
      <c r="G419" s="78"/>
    </row>
    <row r="420" spans="1:7">
      <c r="A420" s="175"/>
      <c r="B420" s="31" t="s">
        <v>99</v>
      </c>
      <c r="C420" s="31" t="s">
        <v>60</v>
      </c>
      <c r="D420" s="31">
        <v>0.45500000000000002</v>
      </c>
      <c r="E420" s="76">
        <f>E415*D420</f>
        <v>0.53690000000000004</v>
      </c>
      <c r="F420" s="288"/>
      <c r="G420" s="78"/>
    </row>
    <row r="421" spans="1:7">
      <c r="A421" s="175"/>
      <c r="B421" s="31" t="s">
        <v>244</v>
      </c>
      <c r="C421" s="31" t="s">
        <v>33</v>
      </c>
      <c r="D421" s="31"/>
      <c r="E421" s="76">
        <v>2</v>
      </c>
      <c r="F421" s="288"/>
      <c r="G421" s="78"/>
    </row>
    <row r="422" spans="1:7">
      <c r="A422" s="175"/>
      <c r="B422" s="31" t="s">
        <v>245</v>
      </c>
      <c r="C422" s="31" t="s">
        <v>33</v>
      </c>
      <c r="D422" s="31"/>
      <c r="E422" s="76">
        <v>1</v>
      </c>
      <c r="F422" s="288"/>
      <c r="G422" s="78"/>
    </row>
    <row r="423" spans="1:7">
      <c r="A423" s="175"/>
      <c r="B423" s="31" t="s">
        <v>34</v>
      </c>
      <c r="C423" s="31" t="s">
        <v>17</v>
      </c>
      <c r="D423" s="31">
        <v>0.4</v>
      </c>
      <c r="E423" s="76">
        <f>E415*D423</f>
        <v>0.47199999999999998</v>
      </c>
      <c r="F423" s="288"/>
      <c r="G423" s="78"/>
    </row>
    <row r="424" spans="1:7">
      <c r="A424" s="241">
        <v>11</v>
      </c>
      <c r="B424" s="35" t="s">
        <v>246</v>
      </c>
      <c r="C424" s="35" t="s">
        <v>19</v>
      </c>
      <c r="D424" s="35"/>
      <c r="E424" s="286">
        <v>32</v>
      </c>
      <c r="F424" s="287"/>
      <c r="G424" s="37"/>
    </row>
    <row r="425" spans="1:7">
      <c r="A425" s="175"/>
      <c r="B425" s="31" t="s">
        <v>14</v>
      </c>
      <c r="C425" s="31" t="s">
        <v>15</v>
      </c>
      <c r="D425" s="31">
        <v>0.68</v>
      </c>
      <c r="E425" s="76">
        <f>E424*D425</f>
        <v>21.76</v>
      </c>
      <c r="F425" s="288"/>
      <c r="G425" s="78"/>
    </row>
    <row r="426" spans="1:7">
      <c r="A426" s="175"/>
      <c r="B426" s="31" t="s">
        <v>16</v>
      </c>
      <c r="C426" s="31" t="s">
        <v>17</v>
      </c>
      <c r="D426" s="31">
        <v>0.03</v>
      </c>
      <c r="E426" s="76">
        <f>E424*D426</f>
        <v>0.96</v>
      </c>
      <c r="F426" s="288"/>
      <c r="G426" s="78"/>
    </row>
    <row r="427" spans="1:7">
      <c r="A427" s="175"/>
      <c r="B427" s="31" t="s">
        <v>98</v>
      </c>
      <c r="C427" s="31" t="s">
        <v>60</v>
      </c>
      <c r="D427" s="31">
        <v>0.246</v>
      </c>
      <c r="E427" s="76">
        <f>E424*D427</f>
        <v>7.8719999999999999</v>
      </c>
      <c r="F427" s="288"/>
      <c r="G427" s="78"/>
    </row>
    <row r="428" spans="1:7">
      <c r="A428" s="175"/>
      <c r="B428" s="31" t="s">
        <v>220</v>
      </c>
      <c r="C428" s="31" t="s">
        <v>60</v>
      </c>
      <c r="D428" s="31">
        <v>2.7E-2</v>
      </c>
      <c r="E428" s="76">
        <f>D428*E424</f>
        <v>0.86399999999999999</v>
      </c>
      <c r="F428" s="288"/>
      <c r="G428" s="78"/>
    </row>
    <row r="429" spans="1:7">
      <c r="A429" s="175"/>
      <c r="B429" s="31" t="s">
        <v>34</v>
      </c>
      <c r="C429" s="31" t="s">
        <v>17</v>
      </c>
      <c r="D429" s="31">
        <v>1.9E-2</v>
      </c>
      <c r="E429" s="76">
        <f>D429*E424</f>
        <v>0.60799999999999998</v>
      </c>
      <c r="F429" s="288"/>
      <c r="G429" s="78"/>
    </row>
    <row r="430" spans="1:7">
      <c r="A430" s="324">
        <v>12</v>
      </c>
      <c r="B430" s="299" t="s">
        <v>247</v>
      </c>
      <c r="C430" s="299" t="s">
        <v>161</v>
      </c>
      <c r="D430" s="300"/>
      <c r="E430" s="301">
        <v>2</v>
      </c>
      <c r="F430" s="302"/>
      <c r="G430" s="303"/>
    </row>
    <row r="431" spans="1:7">
      <c r="A431" s="325" t="s">
        <v>13</v>
      </c>
      <c r="B431" s="304" t="s">
        <v>14</v>
      </c>
      <c r="C431" s="304" t="s">
        <v>161</v>
      </c>
      <c r="D431" s="305">
        <v>1</v>
      </c>
      <c r="E431" s="306">
        <f>E430*D431</f>
        <v>2</v>
      </c>
      <c r="F431" s="307"/>
      <c r="G431" s="308"/>
    </row>
    <row r="432" spans="1:7">
      <c r="A432" s="326"/>
      <c r="B432" s="304" t="s">
        <v>248</v>
      </c>
      <c r="C432" s="304" t="s">
        <v>161</v>
      </c>
      <c r="D432" s="305"/>
      <c r="E432" s="306">
        <v>1</v>
      </c>
      <c r="F432" s="307"/>
      <c r="G432" s="308"/>
    </row>
    <row r="433" spans="1:7">
      <c r="A433" s="326"/>
      <c r="B433" s="304" t="s">
        <v>249</v>
      </c>
      <c r="C433" s="304" t="s">
        <v>33</v>
      </c>
      <c r="D433" s="305"/>
      <c r="E433" s="306">
        <v>1</v>
      </c>
      <c r="F433" s="307"/>
      <c r="G433" s="308"/>
    </row>
    <row r="434" spans="1:7">
      <c r="A434" s="164"/>
      <c r="B434" s="327" t="s">
        <v>211</v>
      </c>
      <c r="C434" s="327" t="s">
        <v>17</v>
      </c>
      <c r="D434" s="327"/>
      <c r="E434" s="328"/>
      <c r="F434" s="329"/>
      <c r="G434" s="330"/>
    </row>
    <row r="435" spans="1:7">
      <c r="A435" s="4"/>
      <c r="B435" s="31" t="s">
        <v>14</v>
      </c>
      <c r="C435" s="31" t="s">
        <v>17</v>
      </c>
      <c r="D435" s="31"/>
      <c r="E435" s="43"/>
      <c r="F435" s="32"/>
      <c r="G435" s="33"/>
    </row>
    <row r="436" spans="1:7">
      <c r="A436" s="4"/>
      <c r="B436" s="31" t="s">
        <v>144</v>
      </c>
      <c r="C436" s="31" t="s">
        <v>17</v>
      </c>
      <c r="D436" s="31"/>
      <c r="E436" s="43" t="s">
        <v>13</v>
      </c>
      <c r="F436" s="32"/>
      <c r="G436" s="33"/>
    </row>
    <row r="437" spans="1:7">
      <c r="A437" s="4"/>
      <c r="B437" s="31" t="s">
        <v>145</v>
      </c>
      <c r="C437" s="331" t="s">
        <v>364</v>
      </c>
      <c r="D437" s="31"/>
      <c r="E437" s="43"/>
      <c r="F437" s="32"/>
      <c r="G437" s="33"/>
    </row>
    <row r="438" spans="1:7">
      <c r="A438" s="4"/>
      <c r="B438" s="31" t="s">
        <v>146</v>
      </c>
      <c r="C438" s="31" t="s">
        <v>17</v>
      </c>
      <c r="D438" s="31"/>
      <c r="E438" s="43"/>
      <c r="F438" s="32"/>
      <c r="G438" s="33"/>
    </row>
    <row r="439" spans="1:7">
      <c r="A439" s="4"/>
      <c r="B439" s="31" t="s">
        <v>147</v>
      </c>
      <c r="C439" s="331" t="s">
        <v>364</v>
      </c>
      <c r="D439" s="31"/>
      <c r="E439" s="43"/>
      <c r="F439" s="32"/>
      <c r="G439" s="33"/>
    </row>
    <row r="440" spans="1:7">
      <c r="A440" s="332"/>
      <c r="B440" s="31" t="s">
        <v>146</v>
      </c>
      <c r="C440" s="31" t="s">
        <v>17</v>
      </c>
      <c r="D440" s="31"/>
      <c r="E440" s="43"/>
      <c r="F440" s="32"/>
      <c r="G440" s="33"/>
    </row>
    <row r="441" spans="1:7">
      <c r="A441" s="333"/>
      <c r="B441" s="31" t="s">
        <v>250</v>
      </c>
      <c r="C441" s="331" t="s">
        <v>364</v>
      </c>
      <c r="D441" s="31"/>
      <c r="E441" s="43"/>
      <c r="F441" s="32"/>
      <c r="G441" s="33"/>
    </row>
    <row r="442" spans="1:7">
      <c r="A442" s="334"/>
      <c r="B442" s="335" t="s">
        <v>9</v>
      </c>
      <c r="C442" s="335" t="s">
        <v>17</v>
      </c>
      <c r="D442" s="335"/>
      <c r="E442" s="336"/>
      <c r="F442" s="337"/>
      <c r="G442" s="338"/>
    </row>
    <row r="443" spans="1:7" ht="18">
      <c r="A443" s="339"/>
      <c r="B443" s="339"/>
      <c r="C443" s="515" t="s">
        <v>251</v>
      </c>
      <c r="D443" s="515"/>
      <c r="E443" s="515"/>
      <c r="F443" s="515"/>
      <c r="G443" s="515"/>
    </row>
    <row r="444" spans="1:7" ht="18">
      <c r="A444" s="506" t="s">
        <v>252</v>
      </c>
      <c r="B444" s="506"/>
      <c r="C444" s="506"/>
      <c r="D444" s="506"/>
      <c r="E444" s="506"/>
      <c r="F444" s="506"/>
      <c r="G444" s="506"/>
    </row>
    <row r="445" spans="1:7">
      <c r="A445" s="516"/>
      <c r="B445" s="511" t="s">
        <v>3</v>
      </c>
      <c r="C445" s="511" t="s">
        <v>216</v>
      </c>
      <c r="D445" s="512" t="s">
        <v>5</v>
      </c>
      <c r="E445" s="512"/>
      <c r="F445" s="512" t="s">
        <v>192</v>
      </c>
      <c r="G445" s="512"/>
    </row>
    <row r="446" spans="1:7" ht="45">
      <c r="A446" s="516"/>
      <c r="B446" s="511"/>
      <c r="C446" s="511"/>
      <c r="D446" s="284" t="s">
        <v>217</v>
      </c>
      <c r="E446" s="284" t="s">
        <v>9</v>
      </c>
      <c r="F446" s="284" t="s">
        <v>218</v>
      </c>
      <c r="G446" s="284" t="s">
        <v>146</v>
      </c>
    </row>
    <row r="447" spans="1:7">
      <c r="A447" s="293" t="s">
        <v>253</v>
      </c>
      <c r="B447" s="256">
        <v>2</v>
      </c>
      <c r="C447" s="285">
        <v>3</v>
      </c>
      <c r="D447" s="285">
        <v>4</v>
      </c>
      <c r="E447" s="285">
        <v>5</v>
      </c>
      <c r="F447" s="285">
        <v>6</v>
      </c>
      <c r="G447" s="285">
        <v>7</v>
      </c>
    </row>
    <row r="448" spans="1:7" ht="30">
      <c r="A448" s="340">
        <v>1</v>
      </c>
      <c r="B448" s="341" t="s">
        <v>254</v>
      </c>
      <c r="C448" s="342" t="s">
        <v>255</v>
      </c>
      <c r="D448" s="343"/>
      <c r="E448" s="344">
        <v>1.89</v>
      </c>
      <c r="F448" s="345"/>
      <c r="G448" s="346"/>
    </row>
    <row r="449" spans="1:7">
      <c r="A449" s="231">
        <f>A448+0.1</f>
        <v>1.1000000000000001</v>
      </c>
      <c r="B449" s="31" t="s">
        <v>14</v>
      </c>
      <c r="C449" s="288" t="s">
        <v>15</v>
      </c>
      <c r="D449" s="288">
        <v>2.6</v>
      </c>
      <c r="E449" s="347">
        <f>E448*D449</f>
        <v>4.9139999999999997</v>
      </c>
      <c r="F449" s="347"/>
      <c r="G449" s="348"/>
    </row>
    <row r="450" spans="1:7" ht="30">
      <c r="A450" s="340">
        <v>2</v>
      </c>
      <c r="B450" s="341" t="s">
        <v>256</v>
      </c>
      <c r="C450" s="341" t="s">
        <v>12</v>
      </c>
      <c r="D450" s="341"/>
      <c r="E450" s="350">
        <v>3.8</v>
      </c>
      <c r="F450" s="350"/>
      <c r="G450" s="351"/>
    </row>
    <row r="451" spans="1:7">
      <c r="A451" s="231">
        <f>A450+0.1</f>
        <v>2.1</v>
      </c>
      <c r="B451" s="31" t="s">
        <v>14</v>
      </c>
      <c r="C451" s="323" t="s">
        <v>15</v>
      </c>
      <c r="D451" s="323">
        <v>3.78</v>
      </c>
      <c r="E451" s="76">
        <f>E450*D451</f>
        <v>14.363999999999999</v>
      </c>
      <c r="F451" s="352"/>
      <c r="G451" s="353"/>
    </row>
    <row r="452" spans="1:7">
      <c r="A452" s="231">
        <f>A451+0.1</f>
        <v>2.2000000000000002</v>
      </c>
      <c r="B452" s="31" t="s">
        <v>50</v>
      </c>
      <c r="C452" s="323" t="s">
        <v>17</v>
      </c>
      <c r="D452" s="323">
        <v>0.92</v>
      </c>
      <c r="E452" s="76">
        <f>E450*D452</f>
        <v>3.496</v>
      </c>
      <c r="F452" s="352"/>
      <c r="G452" s="353"/>
    </row>
    <row r="453" spans="1:7">
      <c r="A453" s="231">
        <f>A452+0.1</f>
        <v>2.3000000000000003</v>
      </c>
      <c r="B453" s="31" t="s">
        <v>257</v>
      </c>
      <c r="C453" s="323" t="s">
        <v>12</v>
      </c>
      <c r="D453" s="354">
        <v>1.0149999999999999</v>
      </c>
      <c r="E453" s="76">
        <f>E450*D453</f>
        <v>3.8569999999999993</v>
      </c>
      <c r="F453" s="352"/>
      <c r="G453" s="353"/>
    </row>
    <row r="454" spans="1:7">
      <c r="A454" s="231">
        <f>A453+0.1</f>
        <v>2.4000000000000004</v>
      </c>
      <c r="B454" s="31" t="s">
        <v>34</v>
      </c>
      <c r="C454" s="323" t="s">
        <v>17</v>
      </c>
      <c r="D454" s="323">
        <v>0.6</v>
      </c>
      <c r="E454" s="76">
        <f>E450*D454</f>
        <v>2.2799999999999998</v>
      </c>
      <c r="F454" s="355"/>
      <c r="G454" s="348"/>
    </row>
    <row r="455" spans="1:7" ht="30">
      <c r="A455" s="340">
        <v>3</v>
      </c>
      <c r="B455" s="341" t="s">
        <v>258</v>
      </c>
      <c r="C455" s="342" t="s">
        <v>12</v>
      </c>
      <c r="D455" s="342"/>
      <c r="E455" s="342">
        <v>10.1</v>
      </c>
      <c r="F455" s="342"/>
      <c r="G455" s="351"/>
    </row>
    <row r="456" spans="1:7">
      <c r="A456" s="231">
        <f>A455+0.1</f>
        <v>3.1</v>
      </c>
      <c r="B456" s="31" t="s">
        <v>14</v>
      </c>
      <c r="C456" s="323" t="s">
        <v>15</v>
      </c>
      <c r="D456" s="288">
        <v>4.2</v>
      </c>
      <c r="E456" s="356">
        <f>E455*D456</f>
        <v>42.42</v>
      </c>
      <c r="F456" s="288"/>
      <c r="G456" s="353"/>
    </row>
    <row r="457" spans="1:7">
      <c r="A457" s="231">
        <f>A456+0.1</f>
        <v>3.2</v>
      </c>
      <c r="B457" s="31" t="s">
        <v>50</v>
      </c>
      <c r="C457" s="32" t="s">
        <v>17</v>
      </c>
      <c r="D457" s="32">
        <v>0.92</v>
      </c>
      <c r="E457" s="38">
        <f>E455*D457</f>
        <v>9.2919999999999998</v>
      </c>
      <c r="F457" s="32"/>
      <c r="G457" s="357"/>
    </row>
    <row r="458" spans="1:7">
      <c r="A458" s="231">
        <f>A457+0.1</f>
        <v>3.3000000000000003</v>
      </c>
      <c r="B458" s="31" t="s">
        <v>259</v>
      </c>
      <c r="C458" s="288" t="s">
        <v>12</v>
      </c>
      <c r="D458" s="288">
        <v>0.11</v>
      </c>
      <c r="E458" s="356">
        <f>E455*D458</f>
        <v>1.111</v>
      </c>
      <c r="F458" s="347"/>
      <c r="G458" s="353"/>
    </row>
    <row r="459" spans="1:7">
      <c r="A459" s="231">
        <f>A458+0.1</f>
        <v>3.4000000000000004</v>
      </c>
      <c r="B459" s="32" t="s">
        <v>260</v>
      </c>
      <c r="C459" s="288" t="s">
        <v>129</v>
      </c>
      <c r="D459" s="288">
        <v>62.5</v>
      </c>
      <c r="E459" s="356">
        <f>E455*D459</f>
        <v>631.25</v>
      </c>
      <c r="F459" s="288"/>
      <c r="G459" s="353"/>
    </row>
    <row r="460" spans="1:7">
      <c r="A460" s="231">
        <f>A459+0.1</f>
        <v>3.5000000000000004</v>
      </c>
      <c r="B460" s="32" t="s">
        <v>34</v>
      </c>
      <c r="C460" s="288" t="s">
        <v>17</v>
      </c>
      <c r="D460" s="288">
        <v>0.16</v>
      </c>
      <c r="E460" s="356">
        <f>E455*D460</f>
        <v>1.6159999999999999</v>
      </c>
      <c r="F460" s="288"/>
      <c r="G460" s="353"/>
    </row>
    <row r="461" spans="1:7">
      <c r="A461" s="340">
        <v>4</v>
      </c>
      <c r="B461" s="341" t="s">
        <v>261</v>
      </c>
      <c r="C461" s="341" t="s">
        <v>12</v>
      </c>
      <c r="D461" s="341"/>
      <c r="E461" s="341">
        <v>0.84</v>
      </c>
      <c r="F461" s="350"/>
      <c r="G461" s="346"/>
    </row>
    <row r="462" spans="1:7">
      <c r="A462" s="231">
        <f>A461+0.1</f>
        <v>4.0999999999999996</v>
      </c>
      <c r="B462" s="31" t="s">
        <v>14</v>
      </c>
      <c r="C462" s="323" t="s">
        <v>262</v>
      </c>
      <c r="D462" s="323">
        <v>10.5</v>
      </c>
      <c r="E462" s="323">
        <f>E461*D462</f>
        <v>8.82</v>
      </c>
      <c r="F462" s="352"/>
      <c r="G462" s="348"/>
    </row>
    <row r="463" spans="1:7">
      <c r="A463" s="231">
        <f t="shared" ref="A463:A470" si="0">A462+0.1</f>
        <v>4.1999999999999993</v>
      </c>
      <c r="B463" s="31" t="s">
        <v>50</v>
      </c>
      <c r="C463" s="323" t="s">
        <v>17</v>
      </c>
      <c r="D463" s="323">
        <v>1.1000000000000001</v>
      </c>
      <c r="E463" s="323">
        <f>E461*D463</f>
        <v>0.92400000000000004</v>
      </c>
      <c r="F463" s="352"/>
      <c r="G463" s="348"/>
    </row>
    <row r="464" spans="1:7">
      <c r="A464" s="231">
        <f t="shared" si="0"/>
        <v>4.2999999999999989</v>
      </c>
      <c r="B464" s="31" t="s">
        <v>92</v>
      </c>
      <c r="C464" s="323" t="s">
        <v>12</v>
      </c>
      <c r="D464" s="323">
        <v>1.0149999999999999</v>
      </c>
      <c r="E464" s="76">
        <f>E461*D464</f>
        <v>0.85259999999999991</v>
      </c>
      <c r="F464" s="352"/>
      <c r="G464" s="348"/>
    </row>
    <row r="465" spans="1:7">
      <c r="A465" s="231">
        <f t="shared" si="0"/>
        <v>4.3999999999999986</v>
      </c>
      <c r="B465" s="31" t="s">
        <v>263</v>
      </c>
      <c r="C465" s="323" t="s">
        <v>264</v>
      </c>
      <c r="D465" s="323"/>
      <c r="E465" s="323">
        <v>84</v>
      </c>
      <c r="F465" s="358"/>
      <c r="G465" s="353"/>
    </row>
    <row r="466" spans="1:7">
      <c r="A466" s="231">
        <f t="shared" si="0"/>
        <v>4.4999999999999982</v>
      </c>
      <c r="B466" s="31" t="s">
        <v>265</v>
      </c>
      <c r="C466" s="323" t="s">
        <v>12</v>
      </c>
      <c r="D466" s="323">
        <v>2.3E-2</v>
      </c>
      <c r="E466" s="76">
        <f>E461*D466</f>
        <v>1.932E-2</v>
      </c>
      <c r="F466" s="352"/>
      <c r="G466" s="353"/>
    </row>
    <row r="467" spans="1:7">
      <c r="A467" s="231">
        <f t="shared" si="0"/>
        <v>4.5999999999999979</v>
      </c>
      <c r="B467" s="31" t="s">
        <v>222</v>
      </c>
      <c r="C467" s="323" t="s">
        <v>19</v>
      </c>
      <c r="D467" s="323">
        <v>2.46</v>
      </c>
      <c r="E467" s="76">
        <f>E461*D467</f>
        <v>2.0663999999999998</v>
      </c>
      <c r="F467" s="352"/>
      <c r="G467" s="353"/>
    </row>
    <row r="468" spans="1:7">
      <c r="A468" s="231">
        <f t="shared" si="0"/>
        <v>4.6999999999999975</v>
      </c>
      <c r="B468" s="31" t="s">
        <v>99</v>
      </c>
      <c r="C468" s="323" t="s">
        <v>60</v>
      </c>
      <c r="D468" s="323">
        <v>1</v>
      </c>
      <c r="E468" s="323">
        <f>E461*D468</f>
        <v>0.84</v>
      </c>
      <c r="F468" s="352"/>
      <c r="G468" s="353"/>
    </row>
    <row r="469" spans="1:7">
      <c r="A469" s="231">
        <f t="shared" si="0"/>
        <v>4.7999999999999972</v>
      </c>
      <c r="B469" s="31" t="s">
        <v>266</v>
      </c>
      <c r="C469" s="323" t="s">
        <v>60</v>
      </c>
      <c r="D469" s="323">
        <v>2.2000000000000002</v>
      </c>
      <c r="E469" s="323">
        <f>E461*D469</f>
        <v>1.8480000000000001</v>
      </c>
      <c r="F469" s="352"/>
      <c r="G469" s="353"/>
    </row>
    <row r="470" spans="1:7">
      <c r="A470" s="231">
        <f t="shared" si="0"/>
        <v>4.8999999999999968</v>
      </c>
      <c r="B470" s="31" t="s">
        <v>267</v>
      </c>
      <c r="C470" s="359" t="s">
        <v>264</v>
      </c>
      <c r="D470" s="360"/>
      <c r="E470" s="352">
        <v>55</v>
      </c>
      <c r="F470" s="76"/>
      <c r="G470" s="353"/>
    </row>
    <row r="471" spans="1:7" ht="30">
      <c r="A471" s="340">
        <v>5</v>
      </c>
      <c r="B471" s="341" t="s">
        <v>268</v>
      </c>
      <c r="C471" s="341" t="s">
        <v>19</v>
      </c>
      <c r="D471" s="341"/>
      <c r="E471" s="341">
        <v>61</v>
      </c>
      <c r="F471" s="341"/>
      <c r="G471" s="351"/>
    </row>
    <row r="472" spans="1:7">
      <c r="A472" s="231">
        <f>A471+0.1</f>
        <v>5.0999999999999996</v>
      </c>
      <c r="B472" s="31" t="s">
        <v>14</v>
      </c>
      <c r="C472" s="323" t="s">
        <v>15</v>
      </c>
      <c r="D472" s="323">
        <v>0.9</v>
      </c>
      <c r="E472" s="76">
        <f>E471*D472</f>
        <v>54.9</v>
      </c>
      <c r="F472" s="323"/>
      <c r="G472" s="353"/>
    </row>
    <row r="473" spans="1:7">
      <c r="A473" s="231">
        <f>A472+0.1</f>
        <v>5.1999999999999993</v>
      </c>
      <c r="B473" s="31" t="s">
        <v>269</v>
      </c>
      <c r="C473" s="323" t="s">
        <v>102</v>
      </c>
      <c r="D473" s="323">
        <v>4.1000000000000002E-2</v>
      </c>
      <c r="E473" s="76">
        <f>E471*D473</f>
        <v>2.5009999999999999</v>
      </c>
      <c r="F473" s="323"/>
      <c r="G473" s="353"/>
    </row>
    <row r="474" spans="1:7">
      <c r="A474" s="231">
        <f>A473+0.1</f>
        <v>5.2999999999999989</v>
      </c>
      <c r="B474" s="31" t="s">
        <v>270</v>
      </c>
      <c r="C474" s="288" t="s">
        <v>12</v>
      </c>
      <c r="D474" s="323">
        <v>0.02</v>
      </c>
      <c r="E474" s="76">
        <f>E471*D474</f>
        <v>1.22</v>
      </c>
      <c r="F474" s="352"/>
      <c r="G474" s="353"/>
    </row>
    <row r="475" spans="1:7">
      <c r="A475" s="231">
        <f>A474+0.1</f>
        <v>5.3999999999999986</v>
      </c>
      <c r="B475" s="31" t="s">
        <v>34</v>
      </c>
      <c r="C475" s="323" t="s">
        <v>17</v>
      </c>
      <c r="D475" s="323">
        <v>2.9999999999999997E-4</v>
      </c>
      <c r="E475" s="76">
        <f>E471*D475</f>
        <v>1.8299999999999997E-2</v>
      </c>
      <c r="F475" s="288"/>
      <c r="G475" s="353"/>
    </row>
    <row r="476" spans="1:7" ht="30">
      <c r="A476" s="349" t="s">
        <v>366</v>
      </c>
      <c r="B476" s="341" t="s">
        <v>272</v>
      </c>
      <c r="C476" s="341" t="s">
        <v>19</v>
      </c>
      <c r="D476" s="341"/>
      <c r="E476" s="341">
        <v>13.52</v>
      </c>
      <c r="F476" s="350"/>
      <c r="G476" s="351"/>
    </row>
    <row r="477" spans="1:7">
      <c r="A477" s="231">
        <f>A476+0.1</f>
        <v>6.1</v>
      </c>
      <c r="B477" s="31" t="s">
        <v>14</v>
      </c>
      <c r="C477" s="323" t="s">
        <v>15</v>
      </c>
      <c r="D477" s="323">
        <v>0.36399999999999999</v>
      </c>
      <c r="E477" s="76">
        <f>E476*D477</f>
        <v>4.9212799999999994</v>
      </c>
      <c r="F477" s="352"/>
      <c r="G477" s="353"/>
    </row>
    <row r="478" spans="1:7">
      <c r="A478" s="231">
        <f>A477+0.1</f>
        <v>6.1999999999999993</v>
      </c>
      <c r="B478" s="31" t="s">
        <v>50</v>
      </c>
      <c r="C478" s="323" t="s">
        <v>17</v>
      </c>
      <c r="D478" s="288">
        <v>9.5000000000000001E-2</v>
      </c>
      <c r="E478" s="356">
        <f>E476*D478</f>
        <v>1.2844</v>
      </c>
      <c r="F478" s="347"/>
      <c r="G478" s="353"/>
    </row>
    <row r="479" spans="1:7">
      <c r="A479" s="231">
        <f>A478+0.1</f>
        <v>6.2999999999999989</v>
      </c>
      <c r="B479" s="31" t="s">
        <v>273</v>
      </c>
      <c r="C479" s="323" t="s">
        <v>12</v>
      </c>
      <c r="D479" s="323">
        <v>3.2000000000000001E-2</v>
      </c>
      <c r="E479" s="323">
        <f>E476*D479</f>
        <v>0.43263999999999997</v>
      </c>
      <c r="F479" s="352"/>
      <c r="G479" s="353"/>
    </row>
    <row r="480" spans="1:7">
      <c r="A480" s="231">
        <f>A479+0.1</f>
        <v>6.3999999999999986</v>
      </c>
      <c r="B480" s="31" t="s">
        <v>34</v>
      </c>
      <c r="C480" s="323" t="s">
        <v>17</v>
      </c>
      <c r="D480" s="323">
        <v>0.06</v>
      </c>
      <c r="E480" s="76">
        <f>E476*D480</f>
        <v>0.81119999999999992</v>
      </c>
      <c r="F480" s="347"/>
      <c r="G480" s="353"/>
    </row>
    <row r="481" spans="1:7">
      <c r="A481" s="349" t="s">
        <v>271</v>
      </c>
      <c r="B481" s="341" t="s">
        <v>275</v>
      </c>
      <c r="C481" s="341" t="s">
        <v>19</v>
      </c>
      <c r="D481" s="341"/>
      <c r="E481" s="362">
        <v>5.72</v>
      </c>
      <c r="F481" s="350"/>
      <c r="G481" s="351"/>
    </row>
    <row r="482" spans="1:7">
      <c r="A482" s="231">
        <v>7.1</v>
      </c>
      <c r="B482" s="31" t="s">
        <v>50</v>
      </c>
      <c r="C482" s="323" t="s">
        <v>17</v>
      </c>
      <c r="D482" s="323">
        <v>0.5</v>
      </c>
      <c r="E482" s="358">
        <f>E481*D482</f>
        <v>2.86</v>
      </c>
      <c r="F482" s="352"/>
      <c r="G482" s="353"/>
    </row>
    <row r="483" spans="1:7">
      <c r="A483" s="231">
        <f>A482+0.1</f>
        <v>7.1999999999999993</v>
      </c>
      <c r="B483" s="31" t="s">
        <v>276</v>
      </c>
      <c r="C483" s="323" t="s">
        <v>19</v>
      </c>
      <c r="D483" s="323">
        <v>1</v>
      </c>
      <c r="E483" s="358">
        <f>E481*D483</f>
        <v>5.72</v>
      </c>
      <c r="F483" s="352"/>
      <c r="G483" s="353"/>
    </row>
    <row r="484" spans="1:7">
      <c r="A484" s="231">
        <f>A483+0.1</f>
        <v>7.2999999999999989</v>
      </c>
      <c r="B484" s="31" t="s">
        <v>34</v>
      </c>
      <c r="C484" s="323" t="s">
        <v>17</v>
      </c>
      <c r="D484" s="323">
        <v>0.1</v>
      </c>
      <c r="E484" s="358">
        <f>E481*D484</f>
        <v>0.57199999999999995</v>
      </c>
      <c r="F484" s="352"/>
      <c r="G484" s="353"/>
    </row>
    <row r="485" spans="1:7" ht="30">
      <c r="A485" s="349" t="s">
        <v>274</v>
      </c>
      <c r="B485" s="341" t="s">
        <v>278</v>
      </c>
      <c r="C485" s="341" t="s">
        <v>19</v>
      </c>
      <c r="D485" s="341"/>
      <c r="E485" s="341">
        <v>1.68</v>
      </c>
      <c r="F485" s="350"/>
      <c r="G485" s="351"/>
    </row>
    <row r="486" spans="1:7" ht="25.5">
      <c r="A486" s="363">
        <v>8.1</v>
      </c>
      <c r="B486" s="31" t="s">
        <v>279</v>
      </c>
      <c r="C486" s="31" t="s">
        <v>19</v>
      </c>
      <c r="D486" s="44">
        <v>1</v>
      </c>
      <c r="E486" s="31">
        <f>E485*D486</f>
        <v>1.68</v>
      </c>
      <c r="F486" s="44"/>
      <c r="G486" s="357"/>
    </row>
    <row r="487" spans="1:7">
      <c r="A487" s="231">
        <f>A486+0.1</f>
        <v>8.1999999999999993</v>
      </c>
      <c r="B487" s="31" t="s">
        <v>280</v>
      </c>
      <c r="C487" s="323" t="s">
        <v>17</v>
      </c>
      <c r="D487" s="323">
        <v>0.65</v>
      </c>
      <c r="E487" s="76">
        <f>E485*D487</f>
        <v>1.0920000000000001</v>
      </c>
      <c r="F487" s="347"/>
      <c r="G487" s="353"/>
    </row>
    <row r="488" spans="1:7">
      <c r="A488" s="349" t="s">
        <v>277</v>
      </c>
      <c r="B488" s="364" t="s">
        <v>282</v>
      </c>
      <c r="C488" s="365" t="s">
        <v>12</v>
      </c>
      <c r="D488" s="365"/>
      <c r="E488" s="366">
        <v>1.1200000000000001</v>
      </c>
      <c r="F488" s="366"/>
      <c r="G488" s="367"/>
    </row>
    <row r="489" spans="1:7">
      <c r="A489" s="363">
        <f>A488+0.1</f>
        <v>9.1</v>
      </c>
      <c r="B489" s="31" t="s">
        <v>14</v>
      </c>
      <c r="C489" s="368" t="s">
        <v>15</v>
      </c>
      <c r="D489" s="368">
        <v>23.8</v>
      </c>
      <c r="E489" s="323">
        <f>E488*D489</f>
        <v>26.656000000000002</v>
      </c>
      <c r="F489" s="323"/>
      <c r="G489" s="353"/>
    </row>
    <row r="490" spans="1:7">
      <c r="A490" s="363">
        <f t="shared" ref="A490:A496" si="1">A489+0.1</f>
        <v>9.1999999999999993</v>
      </c>
      <c r="B490" s="31" t="s">
        <v>50</v>
      </c>
      <c r="C490" s="368" t="s">
        <v>17</v>
      </c>
      <c r="D490" s="368">
        <v>2.1</v>
      </c>
      <c r="E490" s="323">
        <f>E488*D490</f>
        <v>2.3520000000000003</v>
      </c>
      <c r="F490" s="323"/>
      <c r="G490" s="353"/>
    </row>
    <row r="491" spans="1:7">
      <c r="A491" s="363">
        <f t="shared" si="1"/>
        <v>9.2999999999999989</v>
      </c>
      <c r="B491" s="369" t="s">
        <v>283</v>
      </c>
      <c r="C491" s="368" t="s">
        <v>12</v>
      </c>
      <c r="D491" s="368">
        <v>1.05</v>
      </c>
      <c r="E491" s="76">
        <v>0.82</v>
      </c>
      <c r="F491" s="352"/>
      <c r="G491" s="353"/>
    </row>
    <row r="492" spans="1:7">
      <c r="A492" s="363">
        <f t="shared" si="1"/>
        <v>9.3999999999999986</v>
      </c>
      <c r="B492" s="369" t="s">
        <v>125</v>
      </c>
      <c r="C492" s="368" t="s">
        <v>60</v>
      </c>
      <c r="D492" s="368">
        <v>3.38</v>
      </c>
      <c r="E492" s="76">
        <f>E488*D492</f>
        <v>3.7856000000000001</v>
      </c>
      <c r="F492" s="352"/>
      <c r="G492" s="353"/>
    </row>
    <row r="493" spans="1:7">
      <c r="A493" s="363">
        <f t="shared" si="1"/>
        <v>9.4999999999999982</v>
      </c>
      <c r="B493" s="369" t="s">
        <v>113</v>
      </c>
      <c r="C493" s="368" t="s">
        <v>19</v>
      </c>
      <c r="D493" s="368">
        <v>3.38</v>
      </c>
      <c r="E493" s="76">
        <f>E488*D493</f>
        <v>3.7856000000000001</v>
      </c>
      <c r="F493" s="323"/>
      <c r="G493" s="353"/>
    </row>
    <row r="494" spans="1:7">
      <c r="A494" s="363">
        <f t="shared" si="1"/>
        <v>9.5999999999999979</v>
      </c>
      <c r="B494" s="369" t="s">
        <v>284</v>
      </c>
      <c r="C494" s="368" t="s">
        <v>60</v>
      </c>
      <c r="D494" s="368">
        <v>3.08</v>
      </c>
      <c r="E494" s="76">
        <f>E488*D494</f>
        <v>3.4496000000000002</v>
      </c>
      <c r="F494" s="323"/>
      <c r="G494" s="353"/>
    </row>
    <row r="495" spans="1:7">
      <c r="A495" s="363">
        <f t="shared" si="1"/>
        <v>9.6999999999999975</v>
      </c>
      <c r="B495" s="369" t="s">
        <v>111</v>
      </c>
      <c r="C495" s="368" t="s">
        <v>60</v>
      </c>
      <c r="D495" s="368">
        <v>7.2</v>
      </c>
      <c r="E495" s="76">
        <f>E488*D495</f>
        <v>8.0640000000000018</v>
      </c>
      <c r="F495" s="323"/>
      <c r="G495" s="353"/>
    </row>
    <row r="496" spans="1:7">
      <c r="A496" s="363">
        <f t="shared" si="1"/>
        <v>9.7999999999999972</v>
      </c>
      <c r="B496" s="369" t="s">
        <v>34</v>
      </c>
      <c r="C496" s="368" t="s">
        <v>17</v>
      </c>
      <c r="D496" s="368">
        <v>3.44</v>
      </c>
      <c r="E496" s="76">
        <f>E488*D496</f>
        <v>3.8528000000000002</v>
      </c>
      <c r="F496" s="323"/>
      <c r="G496" s="353"/>
    </row>
    <row r="497" spans="1:7" ht="30">
      <c r="A497" s="349" t="s">
        <v>281</v>
      </c>
      <c r="B497" s="364" t="s">
        <v>286</v>
      </c>
      <c r="C497" s="370" t="s">
        <v>19</v>
      </c>
      <c r="D497" s="370"/>
      <c r="E497" s="341">
        <v>15.8</v>
      </c>
      <c r="F497" s="350"/>
      <c r="G497" s="351"/>
    </row>
    <row r="498" spans="1:7">
      <c r="A498" s="363">
        <f t="shared" ref="A498:A503" si="2">A497+0.1</f>
        <v>10.1</v>
      </c>
      <c r="B498" s="369" t="s">
        <v>14</v>
      </c>
      <c r="C498" s="368" t="s">
        <v>15</v>
      </c>
      <c r="D498" s="368">
        <v>1</v>
      </c>
      <c r="E498" s="76">
        <f>E497*D498</f>
        <v>15.8</v>
      </c>
      <c r="F498" s="352"/>
      <c r="G498" s="353"/>
    </row>
    <row r="499" spans="1:7">
      <c r="A499" s="363">
        <f t="shared" si="2"/>
        <v>10.199999999999999</v>
      </c>
      <c r="B499" s="369" t="s">
        <v>50</v>
      </c>
      <c r="C499" s="371" t="s">
        <v>17</v>
      </c>
      <c r="D499" s="371">
        <v>4.1000000000000003E-3</v>
      </c>
      <c r="E499" s="76">
        <f>E497*D499</f>
        <v>6.4780000000000004E-2</v>
      </c>
      <c r="F499" s="352"/>
      <c r="G499" s="353"/>
    </row>
    <row r="500" spans="1:7">
      <c r="A500" s="363">
        <f t="shared" si="2"/>
        <v>10.299999999999999</v>
      </c>
      <c r="B500" s="31" t="s">
        <v>287</v>
      </c>
      <c r="C500" s="368" t="s">
        <v>19</v>
      </c>
      <c r="D500" s="372">
        <v>1.35</v>
      </c>
      <c r="E500" s="76">
        <f>E497*D500</f>
        <v>21.330000000000002</v>
      </c>
      <c r="F500" s="352"/>
      <c r="G500" s="353"/>
    </row>
    <row r="501" spans="1:7">
      <c r="A501" s="363">
        <f t="shared" si="2"/>
        <v>10.399999999999999</v>
      </c>
      <c r="B501" s="31" t="s">
        <v>128</v>
      </c>
      <c r="C501" s="368" t="s">
        <v>33</v>
      </c>
      <c r="D501" s="373">
        <v>6</v>
      </c>
      <c r="E501" s="323">
        <f>E497*D501</f>
        <v>94.800000000000011</v>
      </c>
      <c r="F501" s="76"/>
      <c r="G501" s="353"/>
    </row>
    <row r="502" spans="1:7">
      <c r="A502" s="363">
        <f t="shared" si="2"/>
        <v>10.499999999999998</v>
      </c>
      <c r="B502" s="31" t="s">
        <v>288</v>
      </c>
      <c r="C502" s="368" t="s">
        <v>19</v>
      </c>
      <c r="D502" s="373"/>
      <c r="E502" s="323">
        <v>2</v>
      </c>
      <c r="F502" s="76"/>
      <c r="G502" s="353"/>
    </row>
    <row r="503" spans="1:7">
      <c r="A503" s="363">
        <f t="shared" si="2"/>
        <v>10.599999999999998</v>
      </c>
      <c r="B503" s="369" t="s">
        <v>34</v>
      </c>
      <c r="C503" s="368" t="s">
        <v>17</v>
      </c>
      <c r="D503" s="368">
        <v>8.2799999999999999E-2</v>
      </c>
      <c r="E503" s="352">
        <f>E497*F501</f>
        <v>0</v>
      </c>
      <c r="F503" s="352"/>
      <c r="G503" s="353"/>
    </row>
    <row r="504" spans="1:7" ht="30">
      <c r="A504" s="349" t="s">
        <v>285</v>
      </c>
      <c r="B504" s="364" t="s">
        <v>290</v>
      </c>
      <c r="C504" s="370" t="s">
        <v>291</v>
      </c>
      <c r="D504" s="370"/>
      <c r="E504" s="350">
        <v>15.8</v>
      </c>
      <c r="F504" s="350"/>
      <c r="G504" s="351"/>
    </row>
    <row r="505" spans="1:7">
      <c r="A505" s="363">
        <f>A504+0.1</f>
        <v>11.1</v>
      </c>
      <c r="B505" s="369" t="s">
        <v>14</v>
      </c>
      <c r="C505" s="368" t="s">
        <v>15</v>
      </c>
      <c r="D505" s="368">
        <v>3.0300000000000001E-2</v>
      </c>
      <c r="E505" s="358">
        <f>E504*D505</f>
        <v>0.47874000000000005</v>
      </c>
      <c r="F505" s="352"/>
      <c r="G505" s="353"/>
    </row>
    <row r="506" spans="1:7">
      <c r="A506" s="363">
        <f>A505+0.1</f>
        <v>11.2</v>
      </c>
      <c r="B506" s="369" t="s">
        <v>50</v>
      </c>
      <c r="C506" s="368" t="s">
        <v>17</v>
      </c>
      <c r="D506" s="368">
        <v>4.1000000000000003E-3</v>
      </c>
      <c r="E506" s="358">
        <f>E504*D506</f>
        <v>6.4780000000000004E-2</v>
      </c>
      <c r="F506" s="352"/>
      <c r="G506" s="353"/>
    </row>
    <row r="507" spans="1:7">
      <c r="A507" s="363">
        <f>A506+0.1</f>
        <v>11.299999999999999</v>
      </c>
      <c r="B507" s="369" t="s">
        <v>292</v>
      </c>
      <c r="C507" s="368" t="s">
        <v>60</v>
      </c>
      <c r="D507" s="368">
        <v>9.2999999999999999E-2</v>
      </c>
      <c r="E507" s="358">
        <f>E504*D507</f>
        <v>1.4694</v>
      </c>
      <c r="F507" s="352"/>
      <c r="G507" s="353"/>
    </row>
    <row r="508" spans="1:7">
      <c r="A508" s="363">
        <f>A507+0.1</f>
        <v>11.399999999999999</v>
      </c>
      <c r="B508" s="369" t="s">
        <v>34</v>
      </c>
      <c r="C508" s="368" t="s">
        <v>17</v>
      </c>
      <c r="D508" s="368">
        <v>4.0000000000000002E-4</v>
      </c>
      <c r="E508" s="358">
        <f>E504*D508</f>
        <v>6.320000000000001E-3</v>
      </c>
      <c r="F508" s="352"/>
      <c r="G508" s="353"/>
    </row>
    <row r="509" spans="1:7" ht="30">
      <c r="A509" s="349" t="s">
        <v>289</v>
      </c>
      <c r="B509" s="364" t="s">
        <v>294</v>
      </c>
      <c r="C509" s="370" t="s">
        <v>19</v>
      </c>
      <c r="D509" s="370"/>
      <c r="E509" s="350">
        <v>9</v>
      </c>
      <c r="F509" s="350"/>
      <c r="G509" s="351"/>
    </row>
    <row r="510" spans="1:7">
      <c r="A510" s="363">
        <f>A509+0.1</f>
        <v>12.1</v>
      </c>
      <c r="B510" s="369" t="s">
        <v>14</v>
      </c>
      <c r="C510" s="368" t="s">
        <v>15</v>
      </c>
      <c r="D510" s="368">
        <v>4.24E-2</v>
      </c>
      <c r="E510" s="358">
        <f>E509*D510</f>
        <v>0.38159999999999999</v>
      </c>
      <c r="F510" s="352"/>
      <c r="G510" s="353"/>
    </row>
    <row r="511" spans="1:7">
      <c r="A511" s="363">
        <f>A510+0.1</f>
        <v>12.2</v>
      </c>
      <c r="B511" s="369" t="s">
        <v>50</v>
      </c>
      <c r="C511" s="368" t="s">
        <v>17</v>
      </c>
      <c r="D511" s="368">
        <v>2.0999999999999999E-3</v>
      </c>
      <c r="E511" s="358">
        <f>E509*D511</f>
        <v>1.89E-2</v>
      </c>
      <c r="F511" s="352"/>
      <c r="G511" s="353"/>
    </row>
    <row r="512" spans="1:7">
      <c r="A512" s="363">
        <f>A511+0.1</f>
        <v>12.299999999999999</v>
      </c>
      <c r="B512" s="369" t="s">
        <v>295</v>
      </c>
      <c r="C512" s="368" t="s">
        <v>139</v>
      </c>
      <c r="D512" s="368">
        <v>1.5E-3</v>
      </c>
      <c r="E512" s="358">
        <f>E509*D512</f>
        <v>1.35E-2</v>
      </c>
      <c r="F512" s="352"/>
      <c r="G512" s="353"/>
    </row>
    <row r="513" spans="1:7">
      <c r="A513" s="349" t="s">
        <v>293</v>
      </c>
      <c r="B513" s="364" t="s">
        <v>296</v>
      </c>
      <c r="C513" s="370" t="s">
        <v>297</v>
      </c>
      <c r="D513" s="370"/>
      <c r="E513" s="351">
        <v>0.14000000000000001</v>
      </c>
      <c r="F513" s="350"/>
      <c r="G513" s="351"/>
    </row>
    <row r="514" spans="1:7">
      <c r="A514" s="363">
        <f>A513+0.1</f>
        <v>13.1</v>
      </c>
      <c r="B514" s="369" t="s">
        <v>14</v>
      </c>
      <c r="C514" s="368" t="s">
        <v>15</v>
      </c>
      <c r="D514" s="368">
        <v>100</v>
      </c>
      <c r="E514" s="76">
        <f>E513*D514</f>
        <v>14.000000000000002</v>
      </c>
      <c r="F514" s="352"/>
      <c r="G514" s="353"/>
    </row>
    <row r="515" spans="1:7">
      <c r="A515" s="363">
        <f>A514+0.1</f>
        <v>13.2</v>
      </c>
      <c r="B515" s="369" t="s">
        <v>50</v>
      </c>
      <c r="C515" s="368" t="s">
        <v>17</v>
      </c>
      <c r="D515" s="368">
        <v>1.5</v>
      </c>
      <c r="E515" s="76">
        <f>E513*D515</f>
        <v>0.21000000000000002</v>
      </c>
      <c r="F515" s="352"/>
      <c r="G515" s="353"/>
    </row>
    <row r="516" spans="1:7">
      <c r="A516" s="363">
        <f>A515+0.1</f>
        <v>13.299999999999999</v>
      </c>
      <c r="B516" s="369" t="s">
        <v>298</v>
      </c>
      <c r="C516" s="368" t="s">
        <v>12</v>
      </c>
      <c r="D516" s="368" t="s">
        <v>13</v>
      </c>
      <c r="E516" s="76">
        <v>0.35</v>
      </c>
      <c r="F516" s="352"/>
      <c r="G516" s="353"/>
    </row>
    <row r="517" spans="1:7">
      <c r="A517" s="363">
        <f>A516+0.1</f>
        <v>13.399999999999999</v>
      </c>
      <c r="B517" s="369" t="s">
        <v>299</v>
      </c>
      <c r="C517" s="368" t="s">
        <v>60</v>
      </c>
      <c r="D517" s="368">
        <v>5.2</v>
      </c>
      <c r="E517" s="76">
        <f>E513*D517</f>
        <v>0.72800000000000009</v>
      </c>
      <c r="F517" s="352"/>
      <c r="G517" s="353"/>
    </row>
    <row r="518" spans="1:7">
      <c r="A518" s="363">
        <f>A517+0.1</f>
        <v>13.499999999999998</v>
      </c>
      <c r="B518" s="369" t="s">
        <v>300</v>
      </c>
      <c r="C518" s="368" t="s">
        <v>19</v>
      </c>
      <c r="D518" s="368">
        <v>105</v>
      </c>
      <c r="E518" s="76">
        <f>E513*D518</f>
        <v>14.700000000000001</v>
      </c>
      <c r="F518" s="76"/>
      <c r="G518" s="353"/>
    </row>
    <row r="519" spans="1:7" ht="30">
      <c r="A519" s="361">
        <v>14</v>
      </c>
      <c r="B519" s="364" t="s">
        <v>301</v>
      </c>
      <c r="C519" s="374" t="s">
        <v>33</v>
      </c>
      <c r="D519" s="375"/>
      <c r="E519" s="374">
        <v>1</v>
      </c>
      <c r="F519" s="374"/>
      <c r="G519" s="376"/>
    </row>
    <row r="520" spans="1:7">
      <c r="A520" s="293"/>
      <c r="B520" s="377" t="s">
        <v>146</v>
      </c>
      <c r="C520" s="378" t="s">
        <v>17</v>
      </c>
      <c r="D520" s="378"/>
      <c r="E520" s="378"/>
      <c r="F520" s="378"/>
      <c r="G520" s="379"/>
    </row>
    <row r="521" spans="1:7">
      <c r="A521" s="293"/>
      <c r="B521" s="380" t="s">
        <v>14</v>
      </c>
      <c r="C521" s="381"/>
      <c r="D521" s="381"/>
      <c r="E521" s="382"/>
      <c r="F521" s="382"/>
      <c r="G521" s="383"/>
    </row>
    <row r="522" spans="1:7">
      <c r="A522" s="293"/>
      <c r="B522" s="380" t="s">
        <v>302</v>
      </c>
      <c r="C522" s="381"/>
      <c r="D522" s="381"/>
      <c r="E522" s="384" t="s">
        <v>13</v>
      </c>
      <c r="F522" s="382"/>
      <c r="G522" s="383"/>
    </row>
    <row r="523" spans="1:7">
      <c r="A523" s="293"/>
      <c r="B523" s="255" t="s">
        <v>303</v>
      </c>
      <c r="C523" s="385" t="s">
        <v>364</v>
      </c>
      <c r="D523" s="386"/>
      <c r="E523" s="387"/>
      <c r="F523" s="387"/>
      <c r="G523" s="383"/>
    </row>
    <row r="524" spans="1:7">
      <c r="A524" s="293"/>
      <c r="B524" s="255" t="s">
        <v>146</v>
      </c>
      <c r="C524" s="386"/>
      <c r="D524" s="386"/>
      <c r="E524" s="387"/>
      <c r="F524" s="387"/>
      <c r="G524" s="383"/>
    </row>
    <row r="525" spans="1:7">
      <c r="A525" s="293"/>
      <c r="B525" s="255" t="s">
        <v>304</v>
      </c>
      <c r="C525" s="385" t="s">
        <v>364</v>
      </c>
      <c r="D525" s="386"/>
      <c r="E525" s="387"/>
      <c r="F525" s="387"/>
      <c r="G525" s="386"/>
    </row>
    <row r="526" spans="1:7">
      <c r="A526" s="293"/>
      <c r="B526" s="255" t="s">
        <v>146</v>
      </c>
      <c r="C526" s="386" t="s">
        <v>17</v>
      </c>
      <c r="D526" s="386"/>
      <c r="E526" s="387"/>
      <c r="F526" s="387"/>
      <c r="G526" s="388"/>
    </row>
    <row r="527" spans="1:7">
      <c r="A527" s="293"/>
      <c r="B527" s="255" t="s">
        <v>305</v>
      </c>
      <c r="C527" s="385" t="s">
        <v>364</v>
      </c>
      <c r="D527" s="386"/>
      <c r="E527" s="387"/>
      <c r="F527" s="387"/>
      <c r="G527" s="386"/>
    </row>
    <row r="528" spans="1:7">
      <c r="A528" s="389"/>
      <c r="B528" s="390" t="s">
        <v>146</v>
      </c>
      <c r="C528" s="390" t="s">
        <v>17</v>
      </c>
      <c r="D528" s="390"/>
      <c r="E528" s="390"/>
      <c r="F528" s="390"/>
      <c r="G528" s="391"/>
    </row>
    <row r="529" spans="1:7" ht="19.5">
      <c r="A529" s="392"/>
      <c r="B529" s="393"/>
      <c r="C529" s="513" t="s">
        <v>306</v>
      </c>
      <c r="D529" s="513"/>
      <c r="E529" s="513"/>
      <c r="F529" s="513"/>
      <c r="G529" s="513"/>
    </row>
    <row r="530" spans="1:7" ht="18">
      <c r="A530" s="514" t="s">
        <v>188</v>
      </c>
      <c r="B530" s="514"/>
      <c r="C530" s="514"/>
      <c r="D530" s="514"/>
      <c r="E530" s="514"/>
      <c r="F530" s="514"/>
      <c r="G530" s="514"/>
    </row>
    <row r="531" spans="1:7">
      <c r="A531" s="519" t="s">
        <v>190</v>
      </c>
      <c r="B531" s="519" t="s">
        <v>307</v>
      </c>
      <c r="C531" s="519" t="s">
        <v>308</v>
      </c>
      <c r="D531" s="520" t="s">
        <v>5</v>
      </c>
      <c r="E531" s="520"/>
      <c r="F531" s="520" t="s">
        <v>192</v>
      </c>
      <c r="G531" s="520"/>
    </row>
    <row r="532" spans="1:7" ht="38.25">
      <c r="A532" s="519"/>
      <c r="B532" s="519"/>
      <c r="C532" s="519"/>
      <c r="D532" s="394" t="s">
        <v>309</v>
      </c>
      <c r="E532" s="394" t="s">
        <v>9</v>
      </c>
      <c r="F532" s="394" t="s">
        <v>218</v>
      </c>
      <c r="G532" s="394" t="s">
        <v>146</v>
      </c>
    </row>
    <row r="533" spans="1:7">
      <c r="A533" s="395">
        <v>1</v>
      </c>
      <c r="B533" s="395">
        <v>2</v>
      </c>
      <c r="C533" s="395">
        <v>3</v>
      </c>
      <c r="D533" s="395">
        <v>4</v>
      </c>
      <c r="E533" s="395">
        <v>5</v>
      </c>
      <c r="F533" s="395">
        <v>6</v>
      </c>
      <c r="G533" s="395">
        <v>7</v>
      </c>
    </row>
    <row r="534" spans="1:7">
      <c r="A534" s="396">
        <v>1</v>
      </c>
      <c r="B534" s="397" t="s">
        <v>310</v>
      </c>
      <c r="C534" s="398" t="s">
        <v>66</v>
      </c>
      <c r="D534" s="396"/>
      <c r="E534" s="399">
        <v>27</v>
      </c>
      <c r="F534" s="396"/>
      <c r="G534" s="400"/>
    </row>
    <row r="535" spans="1:7">
      <c r="A535" s="401">
        <f>A534+0.1</f>
        <v>1.1000000000000001</v>
      </c>
      <c r="B535" s="402" t="s">
        <v>311</v>
      </c>
      <c r="C535" s="403" t="s">
        <v>15</v>
      </c>
      <c r="D535" s="401">
        <v>0.13</v>
      </c>
      <c r="E535" s="404">
        <f>E534*D535</f>
        <v>3.5100000000000002</v>
      </c>
      <c r="F535" s="401"/>
      <c r="G535" s="405"/>
    </row>
    <row r="536" spans="1:7">
      <c r="A536" s="401">
        <f t="shared" ref="A536:A552" si="3">A535+0.1</f>
        <v>1.2000000000000002</v>
      </c>
      <c r="B536" s="406" t="s">
        <v>195</v>
      </c>
      <c r="C536" s="403" t="s">
        <v>66</v>
      </c>
      <c r="D536" s="404">
        <v>1</v>
      </c>
      <c r="E536" s="407">
        <f>E534*D536</f>
        <v>27</v>
      </c>
      <c r="F536" s="401"/>
      <c r="G536" s="405"/>
    </row>
    <row r="537" spans="1:7">
      <c r="A537" s="396">
        <v>2</v>
      </c>
      <c r="B537" s="397" t="s">
        <v>312</v>
      </c>
      <c r="C537" s="398" t="s">
        <v>66</v>
      </c>
      <c r="D537" s="396"/>
      <c r="E537" s="399">
        <v>16</v>
      </c>
      <c r="F537" s="396"/>
      <c r="G537" s="400"/>
    </row>
    <row r="538" spans="1:7">
      <c r="A538" s="401">
        <f t="shared" si="3"/>
        <v>2.1</v>
      </c>
      <c r="B538" s="402" t="s">
        <v>311</v>
      </c>
      <c r="C538" s="403" t="s">
        <v>15</v>
      </c>
      <c r="D538" s="401">
        <v>0.13</v>
      </c>
      <c r="E538" s="407">
        <f>E537*D538</f>
        <v>2.08</v>
      </c>
      <c r="F538" s="401"/>
      <c r="G538" s="405"/>
    </row>
    <row r="539" spans="1:7">
      <c r="A539" s="401">
        <f t="shared" si="3"/>
        <v>2.2000000000000002</v>
      </c>
      <c r="B539" s="406" t="s">
        <v>313</v>
      </c>
      <c r="C539" s="403" t="s">
        <v>66</v>
      </c>
      <c r="D539" s="407">
        <v>1</v>
      </c>
      <c r="E539" s="407">
        <f>E537*D539</f>
        <v>16</v>
      </c>
      <c r="F539" s="401"/>
      <c r="G539" s="405"/>
    </row>
    <row r="540" spans="1:7">
      <c r="A540" s="401">
        <f t="shared" si="3"/>
        <v>2.3000000000000003</v>
      </c>
      <c r="B540" s="408" t="s">
        <v>314</v>
      </c>
      <c r="C540" s="408" t="s">
        <v>17</v>
      </c>
      <c r="D540" s="408">
        <v>2.5000000000000001E-2</v>
      </c>
      <c r="E540" s="408">
        <f>E537*D540</f>
        <v>0.4</v>
      </c>
      <c r="F540" s="408"/>
      <c r="G540" s="408"/>
    </row>
    <row r="541" spans="1:7">
      <c r="A541" s="396">
        <v>3</v>
      </c>
      <c r="B541" s="410" t="s">
        <v>315</v>
      </c>
      <c r="C541" s="398" t="s">
        <v>129</v>
      </c>
      <c r="D541" s="411"/>
      <c r="E541" s="412">
        <v>3</v>
      </c>
      <c r="F541" s="411"/>
      <c r="G541" s="391"/>
    </row>
    <row r="542" spans="1:7">
      <c r="A542" s="401">
        <f t="shared" si="3"/>
        <v>3.1</v>
      </c>
      <c r="B542" s="402" t="s">
        <v>311</v>
      </c>
      <c r="C542" s="403" t="s">
        <v>15</v>
      </c>
      <c r="D542" s="402">
        <v>0.192</v>
      </c>
      <c r="E542" s="413">
        <f>E541*D542</f>
        <v>0.57600000000000007</v>
      </c>
      <c r="F542" s="413"/>
      <c r="G542" s="414"/>
    </row>
    <row r="543" spans="1:7">
      <c r="A543" s="401">
        <f t="shared" si="3"/>
        <v>3.2</v>
      </c>
      <c r="B543" s="402" t="s">
        <v>200</v>
      </c>
      <c r="C543" s="403" t="s">
        <v>129</v>
      </c>
      <c r="D543" s="413">
        <v>1</v>
      </c>
      <c r="E543" s="413">
        <f>E541*D543</f>
        <v>3</v>
      </c>
      <c r="F543" s="413"/>
      <c r="G543" s="414"/>
    </row>
    <row r="544" spans="1:7" ht="30">
      <c r="A544" s="396">
        <v>4</v>
      </c>
      <c r="B544" s="397" t="s">
        <v>316</v>
      </c>
      <c r="C544" s="398" t="s">
        <v>129</v>
      </c>
      <c r="D544" s="409"/>
      <c r="E544" s="412">
        <v>6</v>
      </c>
      <c r="F544" s="409"/>
      <c r="G544" s="391"/>
    </row>
    <row r="545" spans="1:7">
      <c r="A545" s="401">
        <f t="shared" si="3"/>
        <v>4.0999999999999996</v>
      </c>
      <c r="B545" s="402" t="s">
        <v>311</v>
      </c>
      <c r="C545" s="403" t="s">
        <v>15</v>
      </c>
      <c r="D545" s="402">
        <v>0.192</v>
      </c>
      <c r="E545" s="402">
        <f>E544*D545</f>
        <v>1.1520000000000001</v>
      </c>
      <c r="F545" s="402"/>
      <c r="G545" s="414"/>
    </row>
    <row r="546" spans="1:7">
      <c r="A546" s="401">
        <f t="shared" si="3"/>
        <v>4.1999999999999993</v>
      </c>
      <c r="B546" s="406" t="s">
        <v>317</v>
      </c>
      <c r="C546" s="415" t="s">
        <v>129</v>
      </c>
      <c r="D546" s="413">
        <v>1</v>
      </c>
      <c r="E546" s="413">
        <f>E544*D546</f>
        <v>6</v>
      </c>
      <c r="F546" s="402"/>
      <c r="G546" s="414"/>
    </row>
    <row r="547" spans="1:7" ht="30">
      <c r="A547" s="396">
        <v>5</v>
      </c>
      <c r="B547" s="410" t="s">
        <v>318</v>
      </c>
      <c r="C547" s="416" t="s">
        <v>129</v>
      </c>
      <c r="D547" s="411"/>
      <c r="E547" s="412">
        <v>3</v>
      </c>
      <c r="F547" s="411"/>
      <c r="G547" s="391"/>
    </row>
    <row r="548" spans="1:7">
      <c r="A548" s="401">
        <f t="shared" si="3"/>
        <v>5.0999999999999996</v>
      </c>
      <c r="B548" s="402" t="s">
        <v>311</v>
      </c>
      <c r="C548" s="403" t="s">
        <v>15</v>
      </c>
      <c r="D548" s="401">
        <v>0.31</v>
      </c>
      <c r="E548" s="402">
        <f>E547*D548</f>
        <v>0.92999999999999994</v>
      </c>
      <c r="F548" s="413"/>
      <c r="G548" s="414"/>
    </row>
    <row r="549" spans="1:7">
      <c r="A549" s="401">
        <f t="shared" si="3"/>
        <v>5.1999999999999993</v>
      </c>
      <c r="B549" s="402" t="s">
        <v>319</v>
      </c>
      <c r="C549" s="415" t="s">
        <v>129</v>
      </c>
      <c r="D549" s="407">
        <v>1</v>
      </c>
      <c r="E549" s="413">
        <f>E547*D549</f>
        <v>3</v>
      </c>
      <c r="F549" s="413"/>
      <c r="G549" s="414"/>
    </row>
    <row r="550" spans="1:7" ht="30">
      <c r="A550" s="396">
        <v>6</v>
      </c>
      <c r="B550" s="410" t="s">
        <v>320</v>
      </c>
      <c r="C550" s="416" t="s">
        <v>129</v>
      </c>
      <c r="D550" s="411"/>
      <c r="E550" s="412">
        <v>9</v>
      </c>
      <c r="F550" s="410"/>
      <c r="G550" s="391"/>
    </row>
    <row r="551" spans="1:7">
      <c r="A551" s="401">
        <f t="shared" si="3"/>
        <v>6.1</v>
      </c>
      <c r="B551" s="402" t="s">
        <v>311</v>
      </c>
      <c r="C551" s="403" t="s">
        <v>15</v>
      </c>
      <c r="D551" s="401">
        <v>0.1</v>
      </c>
      <c r="E551" s="402">
        <f>E550*D551</f>
        <v>0.9</v>
      </c>
      <c r="F551" s="402"/>
      <c r="G551" s="414"/>
    </row>
    <row r="552" spans="1:7" ht="30">
      <c r="A552" s="401">
        <f t="shared" si="3"/>
        <v>6.1999999999999993</v>
      </c>
      <c r="B552" s="402" t="s">
        <v>321</v>
      </c>
      <c r="C552" s="403" t="s">
        <v>129</v>
      </c>
      <c r="D552" s="407">
        <v>1</v>
      </c>
      <c r="E552" s="413">
        <f>E550*D552</f>
        <v>9</v>
      </c>
      <c r="F552" s="402"/>
      <c r="G552" s="414"/>
    </row>
    <row r="553" spans="1:7">
      <c r="A553" s="329"/>
      <c r="B553" s="327" t="s">
        <v>146</v>
      </c>
      <c r="C553" s="417"/>
      <c r="D553" s="418"/>
      <c r="E553" s="419"/>
      <c r="F553" s="327"/>
      <c r="G553" s="328"/>
    </row>
    <row r="554" spans="1:7">
      <c r="A554" s="401"/>
      <c r="B554" s="401" t="s">
        <v>322</v>
      </c>
      <c r="C554" s="401" t="s">
        <v>17</v>
      </c>
      <c r="D554" s="401"/>
      <c r="E554" s="401"/>
      <c r="F554" s="401"/>
      <c r="G554" s="405"/>
    </row>
    <row r="555" spans="1:7">
      <c r="A555" s="401"/>
      <c r="B555" s="402" t="s">
        <v>365</v>
      </c>
      <c r="C555" s="420" t="s">
        <v>364</v>
      </c>
      <c r="D555" s="401"/>
      <c r="E555" s="404"/>
      <c r="F555" s="401"/>
      <c r="G555" s="405"/>
    </row>
    <row r="556" spans="1:7">
      <c r="A556" s="401"/>
      <c r="B556" s="402" t="s">
        <v>146</v>
      </c>
      <c r="C556" s="401" t="s">
        <v>17</v>
      </c>
      <c r="D556" s="401"/>
      <c r="E556" s="401"/>
      <c r="F556" s="401"/>
      <c r="G556" s="405"/>
    </row>
    <row r="557" spans="1:7">
      <c r="A557" s="401"/>
      <c r="B557" s="402" t="s">
        <v>305</v>
      </c>
      <c r="C557" s="420" t="s">
        <v>364</v>
      </c>
      <c r="D557" s="401"/>
      <c r="E557" s="401"/>
      <c r="F557" s="401"/>
      <c r="G557" s="405"/>
    </row>
    <row r="558" spans="1:7">
      <c r="A558" s="329"/>
      <c r="B558" s="327" t="s">
        <v>146</v>
      </c>
      <c r="C558" s="329" t="s">
        <v>17</v>
      </c>
      <c r="D558" s="329"/>
      <c r="E558" s="329"/>
      <c r="F558" s="329"/>
      <c r="G558" s="421"/>
    </row>
    <row r="559" spans="1:7">
      <c r="A559" s="517" t="s">
        <v>323</v>
      </c>
      <c r="B559" s="517"/>
      <c r="C559" s="517"/>
      <c r="D559" s="517"/>
      <c r="E559" s="517"/>
      <c r="F559" s="517"/>
      <c r="G559" s="517"/>
    </row>
    <row r="560" spans="1:7">
      <c r="A560" s="422"/>
      <c r="B560" s="518" t="s">
        <v>324</v>
      </c>
      <c r="C560" s="518"/>
      <c r="D560" s="518"/>
      <c r="E560" s="518"/>
      <c r="F560" s="518"/>
      <c r="G560" s="518"/>
    </row>
    <row r="561" spans="1:7" ht="36" customHeight="1">
      <c r="A561" s="521" t="s">
        <v>325</v>
      </c>
      <c r="B561" s="521" t="s">
        <v>326</v>
      </c>
      <c r="C561" s="522" t="s">
        <v>327</v>
      </c>
      <c r="D561" s="521" t="s">
        <v>5</v>
      </c>
      <c r="E561" s="521"/>
      <c r="F561" s="521" t="s">
        <v>189</v>
      </c>
      <c r="G561" s="521"/>
    </row>
    <row r="562" spans="1:7" ht="69.75">
      <c r="A562" s="521"/>
      <c r="B562" s="521"/>
      <c r="C562" s="521"/>
      <c r="D562" s="423" t="s">
        <v>7</v>
      </c>
      <c r="E562" s="423" t="s">
        <v>328</v>
      </c>
      <c r="F562" s="423" t="s">
        <v>7</v>
      </c>
      <c r="G562" s="424" t="s">
        <v>329</v>
      </c>
    </row>
    <row r="563" spans="1:7">
      <c r="A563" s="425">
        <v>1</v>
      </c>
      <c r="B563" s="425">
        <v>2</v>
      </c>
      <c r="C563" s="425">
        <v>3</v>
      </c>
      <c r="D563" s="425">
        <v>4</v>
      </c>
      <c r="E563" s="425">
        <v>5</v>
      </c>
      <c r="F563" s="425">
        <v>6</v>
      </c>
      <c r="G563" s="426">
        <v>7</v>
      </c>
    </row>
    <row r="564" spans="1:7">
      <c r="A564" s="427" t="s">
        <v>330</v>
      </c>
      <c r="B564" s="428" t="s">
        <v>331</v>
      </c>
      <c r="C564" s="428" t="s">
        <v>332</v>
      </c>
      <c r="D564" s="429"/>
      <c r="E564" s="428">
        <v>1</v>
      </c>
      <c r="F564" s="429"/>
      <c r="G564" s="430"/>
    </row>
    <row r="565" spans="1:7">
      <c r="A565" s="431"/>
      <c r="B565" s="433" t="s">
        <v>14</v>
      </c>
      <c r="C565" s="433" t="s">
        <v>15</v>
      </c>
      <c r="D565" s="433">
        <v>1</v>
      </c>
      <c r="E565" s="433">
        <f>E564*D565</f>
        <v>1</v>
      </c>
      <c r="F565" s="433"/>
      <c r="G565" s="434"/>
    </row>
    <row r="566" spans="1:7">
      <c r="A566" s="431"/>
      <c r="B566" s="433" t="s">
        <v>16</v>
      </c>
      <c r="C566" s="433" t="s">
        <v>17</v>
      </c>
      <c r="D566" s="433">
        <v>7.46</v>
      </c>
      <c r="E566" s="433">
        <f>E564*D566</f>
        <v>7.46</v>
      </c>
      <c r="F566" s="433"/>
      <c r="G566" s="434"/>
    </row>
    <row r="567" spans="1:7" ht="22.5">
      <c r="A567" s="431"/>
      <c r="B567" s="433" t="s">
        <v>333</v>
      </c>
      <c r="C567" s="433" t="s">
        <v>129</v>
      </c>
      <c r="D567" s="433">
        <v>1</v>
      </c>
      <c r="E567" s="433">
        <f>E564*D567</f>
        <v>1</v>
      </c>
      <c r="F567" s="433"/>
      <c r="G567" s="434"/>
    </row>
    <row r="568" spans="1:7">
      <c r="A568" s="431"/>
      <c r="B568" s="433" t="s">
        <v>314</v>
      </c>
      <c r="C568" s="433" t="s">
        <v>17</v>
      </c>
      <c r="D568" s="433">
        <v>9.8000000000000007</v>
      </c>
      <c r="E568" s="433">
        <f>E564*D568</f>
        <v>9.8000000000000007</v>
      </c>
      <c r="F568" s="433"/>
      <c r="G568" s="434"/>
    </row>
    <row r="569" spans="1:7">
      <c r="A569" s="177">
        <v>2</v>
      </c>
      <c r="B569" s="8" t="s">
        <v>334</v>
      </c>
      <c r="C569" s="8" t="s">
        <v>129</v>
      </c>
      <c r="D569" s="435"/>
      <c r="E569" s="8">
        <v>1</v>
      </c>
      <c r="F569" s="435"/>
      <c r="G569" s="436"/>
    </row>
    <row r="570" spans="1:7">
      <c r="A570" s="176"/>
      <c r="B570" s="239" t="s">
        <v>14</v>
      </c>
      <c r="C570" s="239" t="s">
        <v>15</v>
      </c>
      <c r="D570" s="239">
        <v>4.1399999999999997</v>
      </c>
      <c r="E570" s="239">
        <f>E569*D570</f>
        <v>4.1399999999999997</v>
      </c>
      <c r="F570" s="239"/>
      <c r="G570" s="437"/>
    </row>
    <row r="571" spans="1:7">
      <c r="A571" s="176"/>
      <c r="B571" s="239" t="s">
        <v>16</v>
      </c>
      <c r="C571" s="239" t="s">
        <v>17</v>
      </c>
      <c r="D571" s="239">
        <v>0.68</v>
      </c>
      <c r="E571" s="239">
        <f>E569*D571</f>
        <v>0.68</v>
      </c>
      <c r="F571" s="239"/>
      <c r="G571" s="437"/>
    </row>
    <row r="572" spans="1:7">
      <c r="A572" s="176"/>
      <c r="B572" s="239" t="s">
        <v>335</v>
      </c>
      <c r="C572" s="239" t="s">
        <v>336</v>
      </c>
      <c r="D572" s="239">
        <v>1</v>
      </c>
      <c r="E572" s="239">
        <f>E569*D572</f>
        <v>1</v>
      </c>
      <c r="F572" s="239"/>
      <c r="G572" s="437"/>
    </row>
    <row r="573" spans="1:7">
      <c r="A573" s="176"/>
      <c r="B573" s="239" t="s">
        <v>314</v>
      </c>
      <c r="C573" s="239" t="s">
        <v>17</v>
      </c>
      <c r="D573" s="239">
        <v>0.12</v>
      </c>
      <c r="E573" s="438">
        <f>E569*D573</f>
        <v>0.12</v>
      </c>
      <c r="F573" s="239"/>
      <c r="G573" s="437"/>
    </row>
    <row r="574" spans="1:7" ht="30">
      <c r="A574" s="427">
        <v>3</v>
      </c>
      <c r="B574" s="428" t="s">
        <v>337</v>
      </c>
      <c r="C574" s="428" t="s">
        <v>12</v>
      </c>
      <c r="D574" s="429"/>
      <c r="E574" s="428">
        <v>22</v>
      </c>
      <c r="F574" s="429"/>
      <c r="G574" s="430"/>
    </row>
    <row r="575" spans="1:7">
      <c r="A575" s="432"/>
      <c r="B575" s="425" t="s">
        <v>14</v>
      </c>
      <c r="C575" s="425" t="s">
        <v>15</v>
      </c>
      <c r="D575" s="425">
        <v>0.32</v>
      </c>
      <c r="E575" s="425">
        <f>E574*D575</f>
        <v>7.04</v>
      </c>
      <c r="F575" s="425"/>
      <c r="G575" s="439"/>
    </row>
    <row r="576" spans="1:7">
      <c r="A576" s="432"/>
      <c r="B576" s="425" t="s">
        <v>16</v>
      </c>
      <c r="C576" s="425" t="s">
        <v>17</v>
      </c>
      <c r="D576" s="425">
        <v>0.49</v>
      </c>
      <c r="E576" s="440">
        <f>E574*D576</f>
        <v>10.78</v>
      </c>
      <c r="F576" s="425"/>
      <c r="G576" s="439"/>
    </row>
    <row r="577" spans="1:7">
      <c r="A577" s="432"/>
      <c r="B577" s="425" t="s">
        <v>338</v>
      </c>
      <c r="C577" s="425" t="s">
        <v>336</v>
      </c>
      <c r="D577" s="425">
        <v>1</v>
      </c>
      <c r="E577" s="425">
        <f>E574*D577</f>
        <v>22</v>
      </c>
      <c r="F577" s="425"/>
      <c r="G577" s="439"/>
    </row>
    <row r="578" spans="1:7">
      <c r="A578" s="432"/>
      <c r="B578" s="425" t="s">
        <v>314</v>
      </c>
      <c r="C578" s="425" t="s">
        <v>17</v>
      </c>
      <c r="D578" s="425">
        <v>0.23400000000000001</v>
      </c>
      <c r="E578" s="425">
        <f>E574*D578</f>
        <v>5.1480000000000006</v>
      </c>
      <c r="F578" s="425"/>
      <c r="G578" s="439"/>
    </row>
    <row r="579" spans="1:7" ht="31.5">
      <c r="A579" s="441">
        <v>4</v>
      </c>
      <c r="B579" s="428" t="s">
        <v>339</v>
      </c>
      <c r="C579" s="428" t="s">
        <v>336</v>
      </c>
      <c r="D579" s="429"/>
      <c r="E579" s="428">
        <v>128</v>
      </c>
      <c r="F579" s="429"/>
      <c r="G579" s="428"/>
    </row>
    <row r="580" spans="1:7">
      <c r="A580" s="442"/>
      <c r="B580" s="443" t="s">
        <v>14</v>
      </c>
      <c r="C580" s="443" t="s">
        <v>15</v>
      </c>
      <c r="D580" s="443">
        <v>0.66900000000000004</v>
      </c>
      <c r="E580" s="443">
        <f>E579*D580</f>
        <v>85.632000000000005</v>
      </c>
      <c r="F580" s="443"/>
      <c r="G580" s="443"/>
    </row>
    <row r="581" spans="1:7">
      <c r="A581" s="442"/>
      <c r="B581" s="443" t="s">
        <v>16</v>
      </c>
      <c r="C581" s="443" t="s">
        <v>17</v>
      </c>
      <c r="D581" s="443">
        <v>4.5999999999999999E-2</v>
      </c>
      <c r="E581" s="443">
        <f>E579*D581</f>
        <v>5.8879999999999999</v>
      </c>
      <c r="F581" s="443"/>
      <c r="G581" s="443"/>
    </row>
    <row r="582" spans="1:7">
      <c r="A582" s="442"/>
      <c r="B582" s="443" t="s">
        <v>340</v>
      </c>
      <c r="C582" s="443" t="s">
        <v>341</v>
      </c>
      <c r="D582" s="443"/>
      <c r="E582" s="443">
        <v>128</v>
      </c>
      <c r="F582" s="443"/>
      <c r="G582" s="443"/>
    </row>
    <row r="583" spans="1:7" ht="30">
      <c r="A583" s="427">
        <v>5</v>
      </c>
      <c r="B583" s="428" t="s">
        <v>342</v>
      </c>
      <c r="C583" s="428" t="s">
        <v>129</v>
      </c>
      <c r="D583" s="429"/>
      <c r="E583" s="428">
        <v>26</v>
      </c>
      <c r="F583" s="429"/>
      <c r="G583" s="430"/>
    </row>
    <row r="584" spans="1:7">
      <c r="A584" s="432"/>
      <c r="B584" s="425" t="s">
        <v>14</v>
      </c>
      <c r="C584" s="425" t="s">
        <v>15</v>
      </c>
      <c r="D584" s="425">
        <v>0.56000000000000005</v>
      </c>
      <c r="E584" s="425">
        <f>E583*D584</f>
        <v>14.560000000000002</v>
      </c>
      <c r="F584" s="425"/>
      <c r="G584" s="439"/>
    </row>
    <row r="585" spans="1:7">
      <c r="A585" s="432"/>
      <c r="B585" s="425" t="s">
        <v>16</v>
      </c>
      <c r="C585" s="425" t="s">
        <v>17</v>
      </c>
      <c r="D585" s="425">
        <v>0.08</v>
      </c>
      <c r="E585" s="425">
        <f>E580*D585</f>
        <v>6.8505600000000006</v>
      </c>
      <c r="F585" s="425"/>
      <c r="G585" s="439"/>
    </row>
    <row r="586" spans="1:7">
      <c r="A586" s="444"/>
      <c r="B586" s="445" t="s">
        <v>343</v>
      </c>
      <c r="C586" s="445" t="s">
        <v>129</v>
      </c>
      <c r="D586" s="445">
        <v>1</v>
      </c>
      <c r="E586" s="445">
        <f>E583*D586</f>
        <v>26</v>
      </c>
      <c r="F586" s="445"/>
      <c r="G586" s="446"/>
    </row>
    <row r="587" spans="1:7">
      <c r="A587" s="432"/>
      <c r="B587" s="425" t="s">
        <v>314</v>
      </c>
      <c r="C587" s="425" t="s">
        <v>17</v>
      </c>
      <c r="D587" s="425">
        <v>0.25600000000000001</v>
      </c>
      <c r="E587" s="425">
        <f>E583*D587</f>
        <v>6.6560000000000006</v>
      </c>
      <c r="F587" s="425"/>
      <c r="G587" s="439"/>
    </row>
    <row r="588" spans="1:7" ht="30">
      <c r="A588" s="427">
        <v>6</v>
      </c>
      <c r="B588" s="428" t="s">
        <v>344</v>
      </c>
      <c r="C588" s="428" t="s">
        <v>345</v>
      </c>
      <c r="D588" s="429"/>
      <c r="E588" s="447">
        <v>7.2</v>
      </c>
      <c r="F588" s="429"/>
      <c r="G588" s="430"/>
    </row>
    <row r="589" spans="1:7">
      <c r="A589" s="432"/>
      <c r="B589" s="425" t="s">
        <v>14</v>
      </c>
      <c r="C589" s="425" t="s">
        <v>15</v>
      </c>
      <c r="D589" s="425">
        <v>4.2</v>
      </c>
      <c r="E589" s="448">
        <f>E588*D589</f>
        <v>30.240000000000002</v>
      </c>
      <c r="F589" s="425"/>
      <c r="G589" s="439"/>
    </row>
    <row r="590" spans="1:7">
      <c r="A590" s="432"/>
      <c r="B590" s="425" t="s">
        <v>16</v>
      </c>
      <c r="C590" s="425" t="s">
        <v>17</v>
      </c>
      <c r="D590" s="425">
        <v>1.2</v>
      </c>
      <c r="E590" s="425">
        <f>E588*D590</f>
        <v>8.64</v>
      </c>
      <c r="F590" s="425"/>
      <c r="G590" s="439"/>
    </row>
    <row r="591" spans="1:7">
      <c r="A591" s="432"/>
      <c r="B591" s="425" t="s">
        <v>179</v>
      </c>
      <c r="C591" s="425" t="s">
        <v>129</v>
      </c>
      <c r="D591" s="425">
        <v>10</v>
      </c>
      <c r="E591" s="425">
        <f>E588*D591</f>
        <v>72</v>
      </c>
      <c r="F591" s="425"/>
      <c r="G591" s="439"/>
    </row>
    <row r="592" spans="1:7">
      <c r="A592" s="432"/>
      <c r="B592" s="425" t="s">
        <v>314</v>
      </c>
      <c r="C592" s="425" t="s">
        <v>17</v>
      </c>
      <c r="D592" s="425">
        <v>0.7</v>
      </c>
      <c r="E592" s="425">
        <f>E588*D592</f>
        <v>5.04</v>
      </c>
      <c r="F592" s="425"/>
      <c r="G592" s="439"/>
    </row>
    <row r="593" spans="1:7">
      <c r="A593" s="427">
        <v>7</v>
      </c>
      <c r="B593" s="428" t="s">
        <v>346</v>
      </c>
      <c r="C593" s="428" t="s">
        <v>345</v>
      </c>
      <c r="D593" s="429"/>
      <c r="E593" s="449">
        <v>1.8</v>
      </c>
      <c r="F593" s="429"/>
      <c r="G593" s="430"/>
    </row>
    <row r="594" spans="1:7">
      <c r="A594" s="432"/>
      <c r="B594" s="425" t="s">
        <v>14</v>
      </c>
      <c r="C594" s="425" t="s">
        <v>15</v>
      </c>
      <c r="D594" s="425">
        <v>1</v>
      </c>
      <c r="E594" s="425">
        <f>D594*E593</f>
        <v>1.8</v>
      </c>
      <c r="F594" s="425"/>
      <c r="G594" s="439"/>
    </row>
    <row r="595" spans="1:7">
      <c r="A595" s="432"/>
      <c r="B595" s="425" t="s">
        <v>16</v>
      </c>
      <c r="C595" s="425" t="s">
        <v>17</v>
      </c>
      <c r="D595" s="425">
        <v>0.1</v>
      </c>
      <c r="E595" s="425">
        <f>D595*E593</f>
        <v>0.18000000000000002</v>
      </c>
      <c r="F595" s="425"/>
      <c r="G595" s="439"/>
    </row>
    <row r="596" spans="1:7" ht="30">
      <c r="A596" s="427">
        <v>8</v>
      </c>
      <c r="B596" s="428" t="s">
        <v>347</v>
      </c>
      <c r="C596" s="428" t="s">
        <v>129</v>
      </c>
      <c r="D596" s="429"/>
      <c r="E596" s="428">
        <v>26</v>
      </c>
      <c r="F596" s="429"/>
      <c r="G596" s="449"/>
    </row>
    <row r="597" spans="1:7">
      <c r="A597" s="450"/>
      <c r="B597" s="443" t="s">
        <v>14</v>
      </c>
      <c r="C597" s="443" t="s">
        <v>15</v>
      </c>
      <c r="D597" s="443">
        <v>1</v>
      </c>
      <c r="E597" s="443">
        <f>E596*D597</f>
        <v>26</v>
      </c>
      <c r="F597" s="443"/>
      <c r="G597" s="451"/>
    </row>
    <row r="598" spans="1:7">
      <c r="A598" s="450"/>
      <c r="B598" s="443" t="s">
        <v>16</v>
      </c>
      <c r="C598" s="443" t="s">
        <v>17</v>
      </c>
      <c r="D598" s="443">
        <v>1.2</v>
      </c>
      <c r="E598" s="443">
        <f>E596*D598</f>
        <v>31.2</v>
      </c>
      <c r="F598" s="443"/>
      <c r="G598" s="451"/>
    </row>
    <row r="599" spans="1:7">
      <c r="A599" s="450"/>
      <c r="B599" s="443" t="s">
        <v>348</v>
      </c>
      <c r="C599" s="443" t="s">
        <v>129</v>
      </c>
      <c r="D599" s="443"/>
      <c r="E599" s="443">
        <v>20</v>
      </c>
      <c r="F599" s="443"/>
      <c r="G599" s="451"/>
    </row>
    <row r="600" spans="1:7">
      <c r="A600" s="450"/>
      <c r="B600" s="443" t="s">
        <v>349</v>
      </c>
      <c r="C600" s="443" t="s">
        <v>129</v>
      </c>
      <c r="D600" s="443"/>
      <c r="E600" s="443">
        <v>6</v>
      </c>
      <c r="F600" s="443"/>
      <c r="G600" s="451"/>
    </row>
    <row r="601" spans="1:7">
      <c r="A601" s="450"/>
      <c r="B601" s="443" t="s">
        <v>34</v>
      </c>
      <c r="C601" s="443" t="s">
        <v>17</v>
      </c>
      <c r="D601" s="443">
        <v>0.23200000000000001</v>
      </c>
      <c r="E601" s="443">
        <f>E596*D601</f>
        <v>6.032</v>
      </c>
      <c r="F601" s="443"/>
      <c r="G601" s="451"/>
    </row>
    <row r="602" spans="1:7">
      <c r="A602" s="427">
        <v>9</v>
      </c>
      <c r="B602" s="428" t="s">
        <v>350</v>
      </c>
      <c r="C602" s="428" t="s">
        <v>12</v>
      </c>
      <c r="D602" s="429"/>
      <c r="E602" s="428">
        <v>0.24</v>
      </c>
      <c r="F602" s="429"/>
      <c r="G602" s="430"/>
    </row>
    <row r="603" spans="1:7">
      <c r="A603" s="432"/>
      <c r="B603" s="425" t="s">
        <v>14</v>
      </c>
      <c r="C603" s="425" t="s">
        <v>15</v>
      </c>
      <c r="D603" s="425">
        <v>36.6</v>
      </c>
      <c r="E603" s="425">
        <f>E602*D603</f>
        <v>8.7840000000000007</v>
      </c>
      <c r="F603" s="425"/>
      <c r="G603" s="439"/>
    </row>
    <row r="604" spans="1:7">
      <c r="A604" s="432"/>
      <c r="B604" s="425" t="s">
        <v>16</v>
      </c>
      <c r="C604" s="425" t="s">
        <v>17</v>
      </c>
      <c r="D604" s="425">
        <v>4.26</v>
      </c>
      <c r="E604" s="425">
        <f>E602*D604</f>
        <v>1.0224</v>
      </c>
      <c r="F604" s="425"/>
      <c r="G604" s="439"/>
    </row>
    <row r="605" spans="1:7">
      <c r="A605" s="432"/>
      <c r="B605" s="425" t="s">
        <v>351</v>
      </c>
      <c r="C605" s="425" t="s">
        <v>129</v>
      </c>
      <c r="D605" s="425">
        <v>1</v>
      </c>
      <c r="E605" s="425">
        <f>E602*D605</f>
        <v>0.24</v>
      </c>
      <c r="F605" s="425"/>
      <c r="G605" s="439"/>
    </row>
    <row r="606" spans="1:7">
      <c r="A606" s="432"/>
      <c r="B606" s="425" t="s">
        <v>314</v>
      </c>
      <c r="C606" s="425" t="s">
        <v>17</v>
      </c>
      <c r="D606" s="425">
        <v>4.38</v>
      </c>
      <c r="E606" s="425">
        <f>E602*D606</f>
        <v>1.0511999999999999</v>
      </c>
      <c r="F606" s="425"/>
      <c r="G606" s="439"/>
    </row>
    <row r="607" spans="1:7">
      <c r="A607" s="427">
        <v>10</v>
      </c>
      <c r="B607" s="428" t="s">
        <v>352</v>
      </c>
      <c r="C607" s="428" t="s">
        <v>129</v>
      </c>
      <c r="D607" s="429"/>
      <c r="E607" s="428">
        <v>2</v>
      </c>
      <c r="F607" s="429"/>
      <c r="G607" s="430"/>
    </row>
    <row r="608" spans="1:7">
      <c r="A608" s="432"/>
      <c r="B608" s="425" t="s">
        <v>14</v>
      </c>
      <c r="C608" s="425" t="s">
        <v>15</v>
      </c>
      <c r="D608" s="425">
        <v>2.67</v>
      </c>
      <c r="E608" s="425">
        <f>E607*D608</f>
        <v>5.34</v>
      </c>
      <c r="F608" s="425"/>
      <c r="G608" s="439"/>
    </row>
    <row r="609" spans="1:7">
      <c r="A609" s="432"/>
      <c r="B609" s="425" t="s">
        <v>16</v>
      </c>
      <c r="C609" s="425" t="s">
        <v>17</v>
      </c>
      <c r="D609" s="425">
        <v>0.01</v>
      </c>
      <c r="E609" s="425">
        <f>E607*D609</f>
        <v>0.02</v>
      </c>
      <c r="F609" s="425"/>
      <c r="G609" s="452"/>
    </row>
    <row r="610" spans="1:7">
      <c r="A610" s="432"/>
      <c r="B610" s="425" t="s">
        <v>353</v>
      </c>
      <c r="C610" s="425" t="s">
        <v>129</v>
      </c>
      <c r="D610" s="425">
        <v>1</v>
      </c>
      <c r="E610" s="425">
        <f>E607*D610</f>
        <v>2</v>
      </c>
      <c r="F610" s="425"/>
      <c r="G610" s="439"/>
    </row>
    <row r="611" spans="1:7">
      <c r="A611" s="432"/>
      <c r="B611" s="425" t="s">
        <v>314</v>
      </c>
      <c r="C611" s="425" t="s">
        <v>17</v>
      </c>
      <c r="D611" s="425">
        <v>0.02</v>
      </c>
      <c r="E611" s="425">
        <f>E607*D611</f>
        <v>0.04</v>
      </c>
      <c r="F611" s="425"/>
      <c r="G611" s="453"/>
    </row>
    <row r="612" spans="1:7" ht="30">
      <c r="A612" s="427">
        <v>11</v>
      </c>
      <c r="B612" s="428" t="s">
        <v>354</v>
      </c>
      <c r="C612" s="428" t="s">
        <v>355</v>
      </c>
      <c r="D612" s="429"/>
      <c r="E612" s="428">
        <v>1.28</v>
      </c>
      <c r="F612" s="429"/>
      <c r="G612" s="430"/>
    </row>
    <row r="613" spans="1:7">
      <c r="A613" s="432"/>
      <c r="B613" s="425" t="s">
        <v>14</v>
      </c>
      <c r="C613" s="425" t="s">
        <v>15</v>
      </c>
      <c r="D613" s="425">
        <v>5.16</v>
      </c>
      <c r="E613" s="425">
        <f>D613*E612</f>
        <v>6.6048</v>
      </c>
      <c r="F613" s="425"/>
      <c r="G613" s="439"/>
    </row>
    <row r="614" spans="1:7">
      <c r="A614" s="432"/>
      <c r="B614" s="425" t="s">
        <v>356</v>
      </c>
      <c r="C614" s="425" t="s">
        <v>17</v>
      </c>
      <c r="D614" s="425">
        <v>3.8</v>
      </c>
      <c r="E614" s="425">
        <f>D614*E612</f>
        <v>4.8639999999999999</v>
      </c>
      <c r="F614" s="454"/>
      <c r="G614" s="439"/>
    </row>
    <row r="615" spans="1:7">
      <c r="A615" s="432"/>
      <c r="B615" s="425" t="s">
        <v>314</v>
      </c>
      <c r="C615" s="425" t="s">
        <v>17</v>
      </c>
      <c r="D615" s="425">
        <v>0.11</v>
      </c>
      <c r="E615" s="425">
        <f>D615*E612</f>
        <v>0.14080000000000001</v>
      </c>
      <c r="F615" s="425"/>
      <c r="G615" s="453"/>
    </row>
    <row r="616" spans="1:7" ht="30">
      <c r="A616" s="455">
        <v>12</v>
      </c>
      <c r="B616" s="456" t="s">
        <v>357</v>
      </c>
      <c r="C616" s="456" t="s">
        <v>12</v>
      </c>
      <c r="D616" s="456"/>
      <c r="E616" s="456">
        <v>16</v>
      </c>
      <c r="F616" s="456"/>
      <c r="G616" s="457"/>
    </row>
    <row r="617" spans="1:7">
      <c r="A617" s="432"/>
      <c r="B617" s="425" t="s">
        <v>14</v>
      </c>
      <c r="C617" s="425" t="s">
        <v>15</v>
      </c>
      <c r="D617" s="425">
        <v>1</v>
      </c>
      <c r="E617" s="425">
        <f>E616*D617</f>
        <v>16</v>
      </c>
      <c r="F617" s="425"/>
      <c r="G617" s="439"/>
    </row>
    <row r="618" spans="1:7">
      <c r="A618" s="432"/>
      <c r="B618" s="425" t="s">
        <v>16</v>
      </c>
      <c r="C618" s="425" t="s">
        <v>17</v>
      </c>
      <c r="D618" s="425">
        <v>0.28000000000000003</v>
      </c>
      <c r="E618" s="425">
        <f>E616*D618</f>
        <v>4.4800000000000004</v>
      </c>
      <c r="F618" s="425"/>
      <c r="G618" s="439"/>
    </row>
    <row r="619" spans="1:7">
      <c r="A619" s="432"/>
      <c r="B619" s="425" t="s">
        <v>358</v>
      </c>
      <c r="C619" s="425" t="s">
        <v>12</v>
      </c>
      <c r="D619" s="425">
        <v>1.1000000000000001</v>
      </c>
      <c r="E619" s="425">
        <f>E616*D619</f>
        <v>17.600000000000001</v>
      </c>
      <c r="F619" s="425"/>
      <c r="G619" s="439"/>
    </row>
    <row r="620" spans="1:7">
      <c r="A620" s="432"/>
      <c r="B620" s="425" t="s">
        <v>34</v>
      </c>
      <c r="C620" s="425" t="s">
        <v>17</v>
      </c>
      <c r="D620" s="425">
        <v>0.38</v>
      </c>
      <c r="E620" s="425">
        <f>E616*D620</f>
        <v>6.08</v>
      </c>
      <c r="F620" s="425"/>
      <c r="G620" s="439"/>
    </row>
    <row r="621" spans="1:7">
      <c r="A621" s="458"/>
      <c r="B621" s="459" t="s">
        <v>359</v>
      </c>
      <c r="C621" s="459" t="s">
        <v>17</v>
      </c>
      <c r="D621" s="460"/>
      <c r="E621" s="460"/>
      <c r="F621" s="460"/>
      <c r="G621" s="461"/>
    </row>
    <row r="622" spans="1:7">
      <c r="A622" s="425"/>
      <c r="B622" s="462" t="s">
        <v>360</v>
      </c>
      <c r="C622" s="462" t="s">
        <v>17</v>
      </c>
      <c r="D622" s="463"/>
      <c r="E622" s="463" t="s">
        <v>13</v>
      </c>
      <c r="F622" s="463"/>
      <c r="G622" s="464"/>
    </row>
    <row r="623" spans="1:7">
      <c r="A623" s="425"/>
      <c r="B623" s="462" t="s">
        <v>144</v>
      </c>
      <c r="C623" s="462" t="s">
        <v>17</v>
      </c>
      <c r="D623" s="463"/>
      <c r="E623" s="463" t="s">
        <v>13</v>
      </c>
      <c r="F623" s="463"/>
      <c r="G623" s="464"/>
    </row>
    <row r="624" spans="1:7">
      <c r="A624" s="425"/>
      <c r="B624" s="462" t="s">
        <v>145</v>
      </c>
      <c r="C624" s="465" t="s">
        <v>364</v>
      </c>
      <c r="D624" s="463"/>
      <c r="E624" s="463"/>
      <c r="F624" s="463"/>
      <c r="G624" s="464"/>
    </row>
    <row r="625" spans="1:8">
      <c r="A625" s="425"/>
      <c r="B625" s="462" t="s">
        <v>146</v>
      </c>
      <c r="C625" s="462" t="s">
        <v>17</v>
      </c>
      <c r="D625" s="463"/>
      <c r="E625" s="463"/>
      <c r="F625" s="463"/>
      <c r="G625" s="464"/>
    </row>
    <row r="626" spans="1:8">
      <c r="A626" s="425"/>
      <c r="B626" s="466" t="s">
        <v>185</v>
      </c>
      <c r="C626" s="467" t="s">
        <v>364</v>
      </c>
      <c r="D626" s="468"/>
      <c r="E626" s="469"/>
      <c r="F626" s="469"/>
      <c r="G626" s="470"/>
    </row>
    <row r="627" spans="1:8">
      <c r="A627" s="471"/>
      <c r="B627" s="466" t="s">
        <v>146</v>
      </c>
      <c r="C627" s="466" t="s">
        <v>17</v>
      </c>
      <c r="D627" s="468"/>
      <c r="E627" s="469"/>
      <c r="F627" s="469"/>
      <c r="G627" s="470"/>
    </row>
    <row r="628" spans="1:8">
      <c r="A628" s="471"/>
      <c r="B628" s="466" t="s">
        <v>361</v>
      </c>
      <c r="C628" s="467" t="s">
        <v>364</v>
      </c>
      <c r="D628" s="468"/>
      <c r="E628" s="469"/>
      <c r="F628" s="469"/>
      <c r="G628" s="470"/>
    </row>
    <row r="629" spans="1:8">
      <c r="A629" s="476"/>
      <c r="B629" s="477" t="s">
        <v>146</v>
      </c>
      <c r="C629" s="477" t="s">
        <v>17</v>
      </c>
      <c r="D629" s="478"/>
      <c r="E629" s="478"/>
      <c r="F629" s="478"/>
      <c r="G629" s="479"/>
    </row>
    <row r="630" spans="1:8" s="473" customFormat="1" ht="18" customHeight="1">
      <c r="A630" s="523"/>
      <c r="B630" s="523" t="s">
        <v>367</v>
      </c>
      <c r="C630" s="524"/>
      <c r="D630" s="525"/>
      <c r="E630" s="525"/>
      <c r="F630" s="525"/>
      <c r="G630" s="525"/>
      <c r="H630" s="472"/>
    </row>
    <row r="631" spans="1:8" s="473" customFormat="1" ht="30.75" customHeight="1">
      <c r="A631" s="526"/>
      <c r="B631" s="527" t="s">
        <v>362</v>
      </c>
      <c r="C631" s="524"/>
      <c r="D631" s="528"/>
      <c r="E631" s="528"/>
      <c r="F631" s="528"/>
      <c r="G631" s="528"/>
      <c r="H631" s="474"/>
    </row>
    <row r="632" spans="1:8" s="473" customFormat="1" ht="19.5" customHeight="1">
      <c r="A632" s="170"/>
      <c r="B632" s="170" t="s">
        <v>146</v>
      </c>
      <c r="C632" s="524"/>
      <c r="D632" s="529"/>
      <c r="E632" s="530"/>
      <c r="F632" s="529"/>
      <c r="G632" s="529"/>
      <c r="H632" s="475"/>
    </row>
    <row r="633" spans="1:8" s="473" customFormat="1" ht="20.100000000000001" customHeight="1">
      <c r="A633" s="170"/>
      <c r="B633" s="531" t="s">
        <v>363</v>
      </c>
      <c r="C633" s="524"/>
      <c r="D633" s="529"/>
      <c r="E633" s="530"/>
      <c r="F633" s="529"/>
      <c r="G633" s="529"/>
      <c r="H633" s="474"/>
    </row>
    <row r="634" spans="1:8" s="473" customFormat="1" ht="20.100000000000001" customHeight="1">
      <c r="A634" s="523"/>
      <c r="B634" s="532" t="s">
        <v>146</v>
      </c>
      <c r="C634" s="524"/>
      <c r="D634" s="525"/>
      <c r="E634" s="533"/>
      <c r="F634" s="525"/>
      <c r="G634" s="525"/>
      <c r="H634" s="472"/>
    </row>
  </sheetData>
  <mergeCells count="55">
    <mergeCell ref="F561:G561"/>
    <mergeCell ref="A561:A562"/>
    <mergeCell ref="B561:B562"/>
    <mergeCell ref="C561:C562"/>
    <mergeCell ref="D561:E561"/>
    <mergeCell ref="A559:G559"/>
    <mergeCell ref="B560:G560"/>
    <mergeCell ref="A531:A532"/>
    <mergeCell ref="B531:B532"/>
    <mergeCell ref="C531:C532"/>
    <mergeCell ref="D531:E531"/>
    <mergeCell ref="F531:G531"/>
    <mergeCell ref="F445:G445"/>
    <mergeCell ref="C529:G529"/>
    <mergeCell ref="A530:G530"/>
    <mergeCell ref="C443:G443"/>
    <mergeCell ref="A444:G444"/>
    <mergeCell ref="A445:A446"/>
    <mergeCell ref="B445:B446"/>
    <mergeCell ref="C445:C446"/>
    <mergeCell ref="D445:E445"/>
    <mergeCell ref="A357:A358"/>
    <mergeCell ref="B357:B358"/>
    <mergeCell ref="C357:C358"/>
    <mergeCell ref="D357:E357"/>
    <mergeCell ref="F357:G357"/>
    <mergeCell ref="F320:G320"/>
    <mergeCell ref="C355:G355"/>
    <mergeCell ref="A356:G356"/>
    <mergeCell ref="D240:E240"/>
    <mergeCell ref="F240:G240"/>
    <mergeCell ref="C318:G318"/>
    <mergeCell ref="A319:G319"/>
    <mergeCell ref="A320:A321"/>
    <mergeCell ref="B320:B321"/>
    <mergeCell ref="C320:C321"/>
    <mergeCell ref="D320:E320"/>
    <mergeCell ref="A240:A241"/>
    <mergeCell ref="B240:B241"/>
    <mergeCell ref="C240:C241"/>
    <mergeCell ref="A238:G238"/>
    <mergeCell ref="A239:G239"/>
    <mergeCell ref="A6:G6"/>
    <mergeCell ref="A28:G28"/>
    <mergeCell ref="A66:G66"/>
    <mergeCell ref="A97:G97"/>
    <mergeCell ref="A120:G120"/>
    <mergeCell ref="A137:G137"/>
    <mergeCell ref="A1:G1"/>
    <mergeCell ref="A2:G2"/>
    <mergeCell ref="A3:A4"/>
    <mergeCell ref="B3:B4"/>
    <mergeCell ref="C3:C4"/>
    <mergeCell ref="D3:E3"/>
    <mergeCell ref="F3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2018-03-28T11:30:46Z</dcterms:modified>
</cp:coreProperties>
</file>