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C24" i="1"/>
  <c r="R4" i="1" l="1"/>
  <c r="D22" i="1" l="1"/>
  <c r="F22" i="1"/>
  <c r="G22" i="1"/>
  <c r="H22" i="1"/>
  <c r="I22" i="1"/>
  <c r="O22" i="1"/>
  <c r="Q22" i="1"/>
  <c r="C22" i="1"/>
  <c r="K15" i="1" l="1"/>
  <c r="K16" i="1"/>
  <c r="K17" i="1"/>
  <c r="K18" i="1"/>
  <c r="K19" i="1"/>
  <c r="K20" i="1"/>
  <c r="K21" i="1"/>
  <c r="K14" i="1"/>
  <c r="M5" i="1" l="1"/>
  <c r="M6" i="1"/>
  <c r="M7" i="1"/>
  <c r="M8" i="1"/>
  <c r="M9" i="1"/>
  <c r="M10" i="1"/>
  <c r="M11" i="1"/>
  <c r="M12" i="1"/>
  <c r="M13" i="1"/>
  <c r="M4" i="1"/>
  <c r="E19" i="1"/>
  <c r="N19" i="1" s="1"/>
  <c r="E18" i="1"/>
  <c r="N18" i="1" s="1"/>
  <c r="E17" i="1"/>
  <c r="N17" i="1" s="1"/>
  <c r="E16" i="1"/>
  <c r="N16" i="1" s="1"/>
  <c r="E15" i="1"/>
  <c r="N15" i="1" s="1"/>
  <c r="E14" i="1"/>
  <c r="M22" i="1" l="1"/>
  <c r="N14" i="1"/>
  <c r="P9" i="1" l="1"/>
  <c r="P12" i="1"/>
  <c r="L5" i="1"/>
  <c r="L6" i="1"/>
  <c r="L7" i="1"/>
  <c r="L8" i="1"/>
  <c r="L9" i="1"/>
  <c r="L10" i="1"/>
  <c r="L11" i="1"/>
  <c r="L12" i="1"/>
  <c r="L13" i="1"/>
  <c r="L4" i="1"/>
  <c r="N10" i="1"/>
  <c r="L22" i="1" l="1"/>
  <c r="P22" i="1"/>
  <c r="N11" i="1"/>
  <c r="E13" i="1"/>
  <c r="J13" i="1"/>
  <c r="K13" i="1"/>
  <c r="N13" i="1"/>
  <c r="R13" i="1"/>
  <c r="J5" i="1" l="1"/>
  <c r="J6" i="1"/>
  <c r="J7" i="1"/>
  <c r="J8" i="1"/>
  <c r="J9" i="1"/>
  <c r="J10" i="1"/>
  <c r="J11" i="1"/>
  <c r="J12" i="1"/>
  <c r="J4" i="1"/>
  <c r="J22" i="1" l="1"/>
  <c r="N5" i="1"/>
  <c r="N6" i="1"/>
  <c r="N7" i="1"/>
  <c r="N8" i="1"/>
  <c r="N9" i="1"/>
  <c r="N12" i="1"/>
  <c r="N4" i="1"/>
  <c r="N22" i="1" s="1"/>
  <c r="K5" i="1"/>
  <c r="K6" i="1"/>
  <c r="K7" i="1"/>
  <c r="K8" i="1"/>
  <c r="K9" i="1"/>
  <c r="K10" i="1"/>
  <c r="K11" i="1"/>
  <c r="K12" i="1"/>
  <c r="K4" i="1"/>
  <c r="K22" i="1" l="1"/>
  <c r="R6" i="1"/>
  <c r="R7" i="1"/>
  <c r="R8" i="1"/>
  <c r="R9" i="1"/>
  <c r="R10" i="1"/>
  <c r="R11" i="1"/>
  <c r="R12" i="1"/>
  <c r="E6" i="1"/>
  <c r="E7" i="1"/>
  <c r="E8" i="1"/>
  <c r="E9" i="1"/>
  <c r="E10" i="1"/>
  <c r="E11" i="1"/>
  <c r="E12" i="1"/>
  <c r="E5" i="1"/>
  <c r="R5" i="1"/>
  <c r="R22" i="1" l="1"/>
  <c r="E4" i="1"/>
  <c r="E22" i="1" s="1"/>
</calcChain>
</file>

<file path=xl/sharedStrings.xml><?xml version="1.0" encoding="utf-8"?>
<sst xmlns="http://schemas.openxmlformats.org/spreadsheetml/2006/main" count="43" uniqueCount="43">
  <si>
    <t>რეგიონი</t>
  </si>
  <si>
    <t>შიდა</t>
  </si>
  <si>
    <t>გარე</t>
  </si>
  <si>
    <t>8 არხიანი</t>
  </si>
  <si>
    <t>16 არხიანი</t>
  </si>
  <si>
    <t>რეკი</t>
  </si>
  <si>
    <t>სამონტაჟო კომპლექტი</t>
  </si>
  <si>
    <t>გურიის პოლიციის დეპარტამენტი</t>
  </si>
  <si>
    <t>აჭარის პოლიციის დეპარტამენტი</t>
  </si>
  <si>
    <t>იმერეთი,რაჭა-ლეჩხუმი, ქვემო სვანეთის პოლიციის დეპარტამენტი</t>
  </si>
  <si>
    <t>მცხეთა-მთიანეთის პოლიციის დეპარტამენტი</t>
  </si>
  <si>
    <t>სამეგრელო-ზემო სვანეთის პოლიციის დეპარტამენტი</t>
  </si>
  <si>
    <t>ვიდეო კაბელი (მეტრი)</t>
  </si>
  <si>
    <t>დენის კაბელი (მეტრი)</t>
  </si>
  <si>
    <t>კვების ბლოკი</t>
  </si>
  <si>
    <t>სამცხე-ჯავახეთის პოლიციის დეპარტამენტი</t>
  </si>
  <si>
    <t>ქვემო ქართლის პოლიციის დეპარტამენტი</t>
  </si>
  <si>
    <t>თბილისის პოლიციის დეპარტამენტი</t>
  </si>
  <si>
    <t>კახეთის პოლიციის დეპარტამენტი</t>
  </si>
  <si>
    <t>UTP კაბელი (მეტრი)</t>
  </si>
  <si>
    <t>ხვეულ წყვილზე გადამყვანი</t>
  </si>
  <si>
    <t>შიდა ქართლის პოლიციის დეპარტამენტი</t>
  </si>
  <si>
    <t xml:space="preserve">მონიტორი </t>
  </si>
  <si>
    <t>სამონტაჟო სამუშაოები</t>
  </si>
  <si>
    <t>ახალქალაქის დ.მ.ი</t>
  </si>
  <si>
    <t>ჩამწერი</t>
  </si>
  <si>
    <t>კამერა</t>
  </si>
  <si>
    <t>უწყვეტი კვების წყარო</t>
  </si>
  <si>
    <t>მყარი დისკი</t>
  </si>
  <si>
    <t>შიდა ანტივანდალური</t>
  </si>
  <si>
    <t>ქვემო ქართლის რეგ. დ.მ.ი (ქ. რუსთავი)</t>
  </si>
  <si>
    <t>სრული რაოდენობის ჯამი</t>
  </si>
  <si>
    <t>პოლიციის დეპარტამენტების და დროებითი მოთავსების იზოლატორების ანალოგური ვსს  სისტემა</t>
  </si>
  <si>
    <t>იმერეთის, რაჭა-ლეჩხუმ. და ქვ.სვანეთის  რეგ. დ.მ.ი</t>
  </si>
  <si>
    <t>აჭარის და გურიის რეგ. დ.მ.ი
დ.მ.ი (ქ.ბათუმი)</t>
  </si>
  <si>
    <t>შიდა ქართლის და სამცხე-ჯავახეთის რეგ. დ.მ.ი
რეგ. დ.მ.ი (ქ.გორი)</t>
  </si>
  <si>
    <t>კახეთის (ქ.თელავი)  რეგ. დ.მ.ი</t>
  </si>
  <si>
    <t xml:space="preserve"> საჭიროებები </t>
  </si>
  <si>
    <t>დ.მ.ი-ს რეზერვი</t>
  </si>
  <si>
    <t>ქ.თბილისის დ.მ.ი</t>
  </si>
  <si>
    <t>N</t>
  </si>
  <si>
    <t>ერთეულის ღირებულება</t>
  </si>
  <si>
    <t>ჯამური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</si>
</sst>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textRotation="90"/>
    </xf>
    <xf numFmtId="0" fontId="1" fillId="4" borderId="1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textRotation="90"/>
    </xf>
    <xf numFmtId="0" fontId="1" fillId="4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textRotation="90"/>
    </xf>
    <xf numFmtId="0" fontId="1" fillId="6" borderId="23" xfId="0" applyFont="1" applyFill="1" applyBorder="1" applyAlignment="1">
      <alignment horizontal="center" vertical="center" textRotation="90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textRotation="90"/>
    </xf>
    <xf numFmtId="0" fontId="1" fillId="6" borderId="15" xfId="0" applyFont="1" applyFill="1" applyBorder="1" applyAlignment="1">
      <alignment horizontal="center" vertical="center" textRotation="90"/>
    </xf>
    <xf numFmtId="0" fontId="1" fillId="6" borderId="29" xfId="0" applyFont="1" applyFill="1" applyBorder="1" applyAlignment="1">
      <alignment horizontal="center" vertical="center" textRotation="90"/>
    </xf>
    <xf numFmtId="0" fontId="1" fillId="6" borderId="30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BreakPreview" zoomScaleNormal="90" zoomScaleSheetLayoutView="100" workbookViewId="0">
      <selection activeCell="B13" sqref="B13"/>
    </sheetView>
  </sheetViews>
  <sheetFormatPr defaultRowHeight="15.75" x14ac:dyDescent="0.25"/>
  <cols>
    <col min="1" max="1" width="9.140625" style="1"/>
    <col min="2" max="2" width="65" style="1" customWidth="1"/>
    <col min="3" max="3" width="7.85546875" style="1" bestFit="1" customWidth="1"/>
    <col min="4" max="4" width="5.5703125" style="1" customWidth="1"/>
    <col min="5" max="5" width="10.5703125" style="1" customWidth="1"/>
    <col min="6" max="6" width="12.85546875" style="1" bestFit="1" customWidth="1"/>
    <col min="7" max="8" width="8.85546875" style="1" customWidth="1"/>
    <col min="9" max="9" width="9.140625" style="1" customWidth="1"/>
    <col min="10" max="11" width="9.85546875" style="1" bestFit="1" customWidth="1"/>
    <col min="12" max="12" width="10.140625" style="1" customWidth="1"/>
    <col min="13" max="13" width="12.85546875" style="1" bestFit="1" customWidth="1"/>
    <col min="14" max="14" width="8.28515625" style="1" customWidth="1"/>
    <col min="15" max="15" width="6.7109375" style="1" bestFit="1" customWidth="1"/>
    <col min="16" max="16" width="6.7109375" style="1" customWidth="1"/>
    <col min="17" max="17" width="9.85546875" style="1" customWidth="1"/>
    <col min="18" max="18" width="12.85546875" style="1" bestFit="1" customWidth="1"/>
    <col min="19" max="19" width="22.7109375" style="1" customWidth="1"/>
    <col min="20" max="16384" width="9.140625" style="1"/>
  </cols>
  <sheetData>
    <row r="1" spans="1:18" ht="48" thickBot="1" x14ac:dyDescent="0.3">
      <c r="A1" s="27" t="s">
        <v>40</v>
      </c>
      <c r="B1" s="8" t="s">
        <v>32</v>
      </c>
      <c r="C1" s="31" t="s">
        <v>37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3"/>
      <c r="R1" s="34"/>
    </row>
    <row r="2" spans="1:18" ht="27.75" customHeight="1" thickBot="1" x14ac:dyDescent="0.3">
      <c r="A2" s="28"/>
      <c r="B2" s="37" t="s">
        <v>0</v>
      </c>
      <c r="C2" s="29" t="s">
        <v>25</v>
      </c>
      <c r="D2" s="30"/>
      <c r="E2" s="35" t="s">
        <v>28</v>
      </c>
      <c r="F2" s="35" t="s">
        <v>27</v>
      </c>
      <c r="G2" s="29" t="s">
        <v>26</v>
      </c>
      <c r="H2" s="39"/>
      <c r="I2" s="30"/>
      <c r="J2" s="42" t="s">
        <v>13</v>
      </c>
      <c r="K2" s="40" t="s">
        <v>12</v>
      </c>
      <c r="L2" s="40" t="s">
        <v>19</v>
      </c>
      <c r="M2" s="35" t="s">
        <v>20</v>
      </c>
      <c r="N2" s="40" t="s">
        <v>14</v>
      </c>
      <c r="O2" s="40" t="s">
        <v>5</v>
      </c>
      <c r="P2" s="44" t="s">
        <v>22</v>
      </c>
      <c r="Q2" s="44" t="s">
        <v>23</v>
      </c>
      <c r="R2" s="40" t="s">
        <v>6</v>
      </c>
    </row>
    <row r="3" spans="1:18" ht="140.25" customHeight="1" thickBot="1" x14ac:dyDescent="0.3">
      <c r="A3" s="28"/>
      <c r="B3" s="38"/>
      <c r="C3" s="18" t="s">
        <v>4</v>
      </c>
      <c r="D3" s="12" t="s">
        <v>3</v>
      </c>
      <c r="E3" s="36"/>
      <c r="F3" s="36"/>
      <c r="G3" s="18" t="s">
        <v>1</v>
      </c>
      <c r="H3" s="18" t="s">
        <v>29</v>
      </c>
      <c r="I3" s="18" t="s">
        <v>2</v>
      </c>
      <c r="J3" s="43"/>
      <c r="K3" s="41"/>
      <c r="L3" s="41"/>
      <c r="M3" s="36"/>
      <c r="N3" s="41"/>
      <c r="O3" s="41"/>
      <c r="P3" s="45"/>
      <c r="Q3" s="45"/>
      <c r="R3" s="41"/>
    </row>
    <row r="4" spans="1:18" x14ac:dyDescent="0.25">
      <c r="A4" s="7">
        <v>1</v>
      </c>
      <c r="B4" s="7" t="s">
        <v>8</v>
      </c>
      <c r="C4" s="7">
        <v>11</v>
      </c>
      <c r="D4" s="13"/>
      <c r="E4" s="19">
        <f>(D4*3)+(C4*4)</f>
        <v>44</v>
      </c>
      <c r="F4" s="19">
        <v>6</v>
      </c>
      <c r="G4" s="7">
        <v>70</v>
      </c>
      <c r="H4" s="7"/>
      <c r="I4" s="7">
        <v>16</v>
      </c>
      <c r="J4" s="13">
        <f>(I4+G4)*30</f>
        <v>2580</v>
      </c>
      <c r="K4" s="7">
        <f>(G4+I4)*100</f>
        <v>8600</v>
      </c>
      <c r="L4" s="6">
        <f>(G4+I4)*20</f>
        <v>1720</v>
      </c>
      <c r="M4" s="24">
        <f>ROUNDUP((G4+I4)/2,0)</f>
        <v>43</v>
      </c>
      <c r="N4" s="7">
        <f>(C4+D4)*3</f>
        <v>33</v>
      </c>
      <c r="O4" s="7">
        <v>23</v>
      </c>
      <c r="P4" s="6">
        <v>5</v>
      </c>
      <c r="Q4" s="6">
        <v>22</v>
      </c>
      <c r="R4" s="7">
        <f t="shared" ref="R4:R13" si="0">O4+C4+D4</f>
        <v>34</v>
      </c>
    </row>
    <row r="5" spans="1:18" x14ac:dyDescent="0.25">
      <c r="A5" s="7">
        <v>2</v>
      </c>
      <c r="B5" s="7" t="s">
        <v>7</v>
      </c>
      <c r="C5" s="7">
        <v>7</v>
      </c>
      <c r="D5" s="13"/>
      <c r="E5" s="19">
        <f>(D5*3)+(C5*4)</f>
        <v>28</v>
      </c>
      <c r="F5" s="19">
        <v>3</v>
      </c>
      <c r="G5" s="7">
        <v>34</v>
      </c>
      <c r="H5" s="7"/>
      <c r="I5" s="7">
        <v>11</v>
      </c>
      <c r="J5" s="13">
        <f t="shared" ref="J5:J13" si="1">(I5+G5)*30</f>
        <v>1350</v>
      </c>
      <c r="K5" s="7">
        <f t="shared" ref="K5:K13" si="2">(G5+I5)*100</f>
        <v>4500</v>
      </c>
      <c r="L5" s="6">
        <f t="shared" ref="L5:L13" si="3">(G5+I5)*20</f>
        <v>900</v>
      </c>
      <c r="M5" s="24">
        <f t="shared" ref="M5:M13" si="4">ROUNDUP((G5+I5)/2,0)</f>
        <v>23</v>
      </c>
      <c r="N5" s="7">
        <f t="shared" ref="N5:N13" si="5">(C5+D5)*3</f>
        <v>21</v>
      </c>
      <c r="O5" s="7">
        <v>7</v>
      </c>
      <c r="P5" s="6">
        <v>3</v>
      </c>
      <c r="Q5" s="6">
        <v>7</v>
      </c>
      <c r="R5" s="7">
        <f t="shared" si="0"/>
        <v>14</v>
      </c>
    </row>
    <row r="6" spans="1:18" x14ac:dyDescent="0.25">
      <c r="A6" s="7">
        <v>3</v>
      </c>
      <c r="B6" s="7" t="s">
        <v>9</v>
      </c>
      <c r="C6" s="7">
        <v>15</v>
      </c>
      <c r="D6" s="13"/>
      <c r="E6" s="19">
        <f t="shared" ref="E6:E13" si="6">(D6*3)+(C6*4)</f>
        <v>60</v>
      </c>
      <c r="F6" s="19">
        <v>5</v>
      </c>
      <c r="G6" s="7">
        <v>136</v>
      </c>
      <c r="H6" s="7"/>
      <c r="I6" s="7">
        <v>2</v>
      </c>
      <c r="J6" s="13">
        <f t="shared" si="1"/>
        <v>4140</v>
      </c>
      <c r="K6" s="7">
        <f t="shared" si="2"/>
        <v>13800</v>
      </c>
      <c r="L6" s="6">
        <f t="shared" si="3"/>
        <v>2760</v>
      </c>
      <c r="M6" s="24">
        <f t="shared" si="4"/>
        <v>69</v>
      </c>
      <c r="N6" s="7">
        <f t="shared" si="5"/>
        <v>45</v>
      </c>
      <c r="O6" s="7">
        <v>19</v>
      </c>
      <c r="P6" s="6">
        <v>5</v>
      </c>
      <c r="Q6" s="6">
        <v>17</v>
      </c>
      <c r="R6" s="7">
        <f t="shared" si="0"/>
        <v>34</v>
      </c>
    </row>
    <row r="7" spans="1:18" x14ac:dyDescent="0.25">
      <c r="A7" s="7">
        <v>4</v>
      </c>
      <c r="B7" s="7" t="s">
        <v>10</v>
      </c>
      <c r="C7" s="7">
        <v>14</v>
      </c>
      <c r="D7" s="13"/>
      <c r="E7" s="19">
        <f t="shared" si="6"/>
        <v>56</v>
      </c>
      <c r="F7" s="19">
        <v>6</v>
      </c>
      <c r="G7" s="7">
        <v>58</v>
      </c>
      <c r="H7" s="7"/>
      <c r="I7" s="7">
        <v>15</v>
      </c>
      <c r="J7" s="13">
        <f t="shared" si="1"/>
        <v>2190</v>
      </c>
      <c r="K7" s="7">
        <f t="shared" si="2"/>
        <v>7300</v>
      </c>
      <c r="L7" s="6">
        <f t="shared" si="3"/>
        <v>1460</v>
      </c>
      <c r="M7" s="24">
        <f t="shared" si="4"/>
        <v>37</v>
      </c>
      <c r="N7" s="7">
        <f t="shared" si="5"/>
        <v>42</v>
      </c>
      <c r="O7" s="7">
        <v>14</v>
      </c>
      <c r="P7" s="6">
        <v>5</v>
      </c>
      <c r="Q7" s="6">
        <v>13</v>
      </c>
      <c r="R7" s="7">
        <f t="shared" si="0"/>
        <v>28</v>
      </c>
    </row>
    <row r="8" spans="1:18" x14ac:dyDescent="0.25">
      <c r="A8" s="7">
        <v>5</v>
      </c>
      <c r="B8" s="7" t="s">
        <v>11</v>
      </c>
      <c r="C8" s="7">
        <v>30</v>
      </c>
      <c r="D8" s="13"/>
      <c r="E8" s="19">
        <f t="shared" si="6"/>
        <v>120</v>
      </c>
      <c r="F8" s="19">
        <v>25</v>
      </c>
      <c r="G8" s="7">
        <v>132</v>
      </c>
      <c r="H8" s="7"/>
      <c r="I8" s="7">
        <v>50</v>
      </c>
      <c r="J8" s="13">
        <f t="shared" si="1"/>
        <v>5460</v>
      </c>
      <c r="K8" s="7">
        <f t="shared" si="2"/>
        <v>18200</v>
      </c>
      <c r="L8" s="6">
        <f t="shared" si="3"/>
        <v>3640</v>
      </c>
      <c r="M8" s="24">
        <f t="shared" si="4"/>
        <v>91</v>
      </c>
      <c r="N8" s="7">
        <f t="shared" si="5"/>
        <v>90</v>
      </c>
      <c r="O8" s="7">
        <v>29</v>
      </c>
      <c r="P8" s="6">
        <v>15</v>
      </c>
      <c r="Q8" s="6">
        <v>28</v>
      </c>
      <c r="R8" s="7">
        <f t="shared" si="0"/>
        <v>59</v>
      </c>
    </row>
    <row r="9" spans="1:18" x14ac:dyDescent="0.25">
      <c r="A9" s="7">
        <v>6</v>
      </c>
      <c r="B9" s="7" t="s">
        <v>15</v>
      </c>
      <c r="C9" s="7">
        <v>7</v>
      </c>
      <c r="D9" s="13"/>
      <c r="E9" s="19">
        <f t="shared" si="6"/>
        <v>28</v>
      </c>
      <c r="F9" s="19">
        <v>1</v>
      </c>
      <c r="G9" s="7">
        <v>35</v>
      </c>
      <c r="H9" s="7"/>
      <c r="I9" s="7">
        <v>0</v>
      </c>
      <c r="J9" s="13">
        <f t="shared" si="1"/>
        <v>1050</v>
      </c>
      <c r="K9" s="7">
        <f t="shared" si="2"/>
        <v>3500</v>
      </c>
      <c r="L9" s="6">
        <f t="shared" si="3"/>
        <v>700</v>
      </c>
      <c r="M9" s="24">
        <f t="shared" si="4"/>
        <v>18</v>
      </c>
      <c r="N9" s="7">
        <f t="shared" si="5"/>
        <v>21</v>
      </c>
      <c r="O9" s="7">
        <v>13</v>
      </c>
      <c r="P9" s="6">
        <f>C9</f>
        <v>7</v>
      </c>
      <c r="Q9" s="6">
        <v>16</v>
      </c>
      <c r="R9" s="7">
        <f t="shared" si="0"/>
        <v>20</v>
      </c>
    </row>
    <row r="10" spans="1:18" x14ac:dyDescent="0.25">
      <c r="A10" s="7">
        <v>7</v>
      </c>
      <c r="B10" s="7" t="s">
        <v>16</v>
      </c>
      <c r="C10" s="7">
        <v>27</v>
      </c>
      <c r="D10" s="13"/>
      <c r="E10" s="19">
        <f t="shared" si="6"/>
        <v>108</v>
      </c>
      <c r="F10" s="19">
        <v>11</v>
      </c>
      <c r="G10" s="7">
        <v>57</v>
      </c>
      <c r="H10" s="7"/>
      <c r="I10" s="7">
        <v>23</v>
      </c>
      <c r="J10" s="13">
        <f t="shared" si="1"/>
        <v>2400</v>
      </c>
      <c r="K10" s="7">
        <f t="shared" si="2"/>
        <v>8000</v>
      </c>
      <c r="L10" s="6">
        <f t="shared" si="3"/>
        <v>1600</v>
      </c>
      <c r="M10" s="24">
        <f t="shared" si="4"/>
        <v>40</v>
      </c>
      <c r="N10" s="7">
        <f>(C10+D10)*3</f>
        <v>81</v>
      </c>
      <c r="O10" s="7">
        <v>28</v>
      </c>
      <c r="P10" s="6">
        <v>10</v>
      </c>
      <c r="Q10" s="6">
        <v>27</v>
      </c>
      <c r="R10" s="7">
        <f t="shared" si="0"/>
        <v>55</v>
      </c>
    </row>
    <row r="11" spans="1:18" x14ac:dyDescent="0.25">
      <c r="A11" s="7">
        <v>8</v>
      </c>
      <c r="B11" s="7" t="s">
        <v>17</v>
      </c>
      <c r="C11" s="7">
        <v>47</v>
      </c>
      <c r="D11" s="13"/>
      <c r="E11" s="19">
        <f t="shared" si="6"/>
        <v>188</v>
      </c>
      <c r="F11" s="19">
        <v>15</v>
      </c>
      <c r="G11" s="7">
        <v>144</v>
      </c>
      <c r="H11" s="7"/>
      <c r="I11" s="7">
        <v>70</v>
      </c>
      <c r="J11" s="13">
        <f t="shared" si="1"/>
        <v>6420</v>
      </c>
      <c r="K11" s="7">
        <f t="shared" si="2"/>
        <v>21400</v>
      </c>
      <c r="L11" s="6">
        <f t="shared" si="3"/>
        <v>4280</v>
      </c>
      <c r="M11" s="24">
        <f t="shared" si="4"/>
        <v>107</v>
      </c>
      <c r="N11" s="7">
        <f>(C11+D11)*4</f>
        <v>188</v>
      </c>
      <c r="O11" s="7">
        <v>42</v>
      </c>
      <c r="P11" s="6">
        <v>30</v>
      </c>
      <c r="Q11" s="6">
        <v>42</v>
      </c>
      <c r="R11" s="7">
        <f t="shared" si="0"/>
        <v>89</v>
      </c>
    </row>
    <row r="12" spans="1:18" x14ac:dyDescent="0.25">
      <c r="A12" s="7">
        <v>9</v>
      </c>
      <c r="B12" s="7" t="s">
        <v>18</v>
      </c>
      <c r="C12" s="7">
        <v>5</v>
      </c>
      <c r="D12" s="13"/>
      <c r="E12" s="19">
        <f t="shared" si="6"/>
        <v>20</v>
      </c>
      <c r="F12" s="19">
        <v>3</v>
      </c>
      <c r="G12" s="7">
        <v>50</v>
      </c>
      <c r="H12" s="7"/>
      <c r="I12" s="7">
        <v>5</v>
      </c>
      <c r="J12" s="13">
        <f t="shared" si="1"/>
        <v>1650</v>
      </c>
      <c r="K12" s="7">
        <f t="shared" si="2"/>
        <v>5500</v>
      </c>
      <c r="L12" s="6">
        <f t="shared" si="3"/>
        <v>1100</v>
      </c>
      <c r="M12" s="24">
        <f t="shared" si="4"/>
        <v>28</v>
      </c>
      <c r="N12" s="7">
        <f t="shared" si="5"/>
        <v>15</v>
      </c>
      <c r="O12" s="7">
        <v>17</v>
      </c>
      <c r="P12" s="6">
        <f>C12</f>
        <v>5</v>
      </c>
      <c r="Q12" s="6">
        <v>16</v>
      </c>
      <c r="R12" s="7">
        <f t="shared" si="0"/>
        <v>22</v>
      </c>
    </row>
    <row r="13" spans="1:18" x14ac:dyDescent="0.25">
      <c r="A13" s="7">
        <v>10</v>
      </c>
      <c r="B13" s="7" t="s">
        <v>21</v>
      </c>
      <c r="C13" s="7">
        <v>25</v>
      </c>
      <c r="D13" s="13"/>
      <c r="E13" s="19">
        <f t="shared" si="6"/>
        <v>100</v>
      </c>
      <c r="F13" s="19">
        <v>21</v>
      </c>
      <c r="G13" s="7">
        <v>101</v>
      </c>
      <c r="H13" s="7"/>
      <c r="I13" s="7">
        <v>102</v>
      </c>
      <c r="J13" s="13">
        <f t="shared" si="1"/>
        <v>6090</v>
      </c>
      <c r="K13" s="7">
        <f t="shared" si="2"/>
        <v>20300</v>
      </c>
      <c r="L13" s="6">
        <f t="shared" si="3"/>
        <v>4060</v>
      </c>
      <c r="M13" s="24">
        <f t="shared" si="4"/>
        <v>102</v>
      </c>
      <c r="N13" s="7">
        <f t="shared" si="5"/>
        <v>75</v>
      </c>
      <c r="O13" s="7">
        <v>23</v>
      </c>
      <c r="P13" s="6">
        <v>12</v>
      </c>
      <c r="Q13" s="6">
        <v>23</v>
      </c>
      <c r="R13" s="7">
        <f t="shared" si="0"/>
        <v>48</v>
      </c>
    </row>
    <row r="14" spans="1:18" x14ac:dyDescent="0.25">
      <c r="A14" s="3">
        <v>11</v>
      </c>
      <c r="B14" s="3" t="s">
        <v>39</v>
      </c>
      <c r="C14" s="3">
        <v>1</v>
      </c>
      <c r="D14" s="14"/>
      <c r="E14" s="20">
        <f>IF(C14&gt;0,3,2)</f>
        <v>3</v>
      </c>
      <c r="F14" s="20">
        <v>1</v>
      </c>
      <c r="G14" s="3">
        <v>14</v>
      </c>
      <c r="H14" s="3">
        <v>1</v>
      </c>
      <c r="I14" s="3">
        <v>2</v>
      </c>
      <c r="J14" s="14"/>
      <c r="K14" s="3">
        <f>(G14+H14+I14)*70</f>
        <v>1190</v>
      </c>
      <c r="L14" s="3">
        <v>50</v>
      </c>
      <c r="M14" s="20"/>
      <c r="N14" s="3">
        <f>IF(E14&gt;0,3,2)</f>
        <v>3</v>
      </c>
      <c r="O14" s="3">
        <v>1</v>
      </c>
      <c r="P14" s="3">
        <v>1</v>
      </c>
      <c r="Q14" s="3">
        <v>1</v>
      </c>
      <c r="R14" s="3">
        <v>1</v>
      </c>
    </row>
    <row r="15" spans="1:18" ht="15.75" customHeight="1" x14ac:dyDescent="0.25">
      <c r="A15" s="4">
        <v>12</v>
      </c>
      <c r="B15" s="4" t="s">
        <v>34</v>
      </c>
      <c r="C15" s="3">
        <v>1</v>
      </c>
      <c r="D15" s="14"/>
      <c r="E15" s="20">
        <f t="shared" ref="E15:E19" si="7">IF(C15&gt;0,3,2)</f>
        <v>3</v>
      </c>
      <c r="F15" s="20">
        <v>1</v>
      </c>
      <c r="G15" s="3">
        <v>12</v>
      </c>
      <c r="H15" s="3"/>
      <c r="I15" s="3">
        <v>3</v>
      </c>
      <c r="J15" s="14"/>
      <c r="K15" s="3">
        <f t="shared" ref="K15:K21" si="8">(G15+H15+I15)*70</f>
        <v>1050</v>
      </c>
      <c r="L15" s="3">
        <v>50</v>
      </c>
      <c r="M15" s="20"/>
      <c r="N15" s="3">
        <f t="shared" ref="N15:N19" si="9">IF(E15&gt;0,3,2)</f>
        <v>3</v>
      </c>
      <c r="O15" s="3">
        <v>1</v>
      </c>
      <c r="P15" s="3">
        <v>1</v>
      </c>
      <c r="Q15" s="3">
        <v>1</v>
      </c>
      <c r="R15" s="3">
        <v>1</v>
      </c>
    </row>
    <row r="16" spans="1:18" ht="15.75" customHeight="1" x14ac:dyDescent="0.25">
      <c r="A16" s="4">
        <v>13</v>
      </c>
      <c r="B16" s="4" t="s">
        <v>35</v>
      </c>
      <c r="C16" s="3"/>
      <c r="D16" s="14">
        <v>1</v>
      </c>
      <c r="E16" s="20">
        <f t="shared" si="7"/>
        <v>2</v>
      </c>
      <c r="F16" s="20">
        <v>1</v>
      </c>
      <c r="G16" s="3">
        <v>5</v>
      </c>
      <c r="H16" s="3"/>
      <c r="I16" s="3">
        <v>2</v>
      </c>
      <c r="J16" s="14"/>
      <c r="K16" s="3">
        <f t="shared" si="8"/>
        <v>490</v>
      </c>
      <c r="L16" s="3">
        <v>50</v>
      </c>
      <c r="M16" s="20"/>
      <c r="N16" s="3">
        <f t="shared" si="9"/>
        <v>3</v>
      </c>
      <c r="O16" s="3">
        <v>1</v>
      </c>
      <c r="P16" s="3">
        <v>1</v>
      </c>
      <c r="Q16" s="3">
        <v>1</v>
      </c>
      <c r="R16" s="3">
        <v>1</v>
      </c>
    </row>
    <row r="17" spans="1:18" x14ac:dyDescent="0.25">
      <c r="A17" s="4">
        <v>14</v>
      </c>
      <c r="B17" s="4" t="s">
        <v>24</v>
      </c>
      <c r="C17" s="3">
        <v>1</v>
      </c>
      <c r="D17" s="14"/>
      <c r="E17" s="20">
        <f t="shared" si="7"/>
        <v>3</v>
      </c>
      <c r="F17" s="20">
        <v>1</v>
      </c>
      <c r="G17" s="3">
        <v>7</v>
      </c>
      <c r="H17" s="3"/>
      <c r="I17" s="3">
        <v>3</v>
      </c>
      <c r="J17" s="14"/>
      <c r="K17" s="3">
        <f t="shared" si="8"/>
        <v>700</v>
      </c>
      <c r="L17" s="3">
        <v>50</v>
      </c>
      <c r="M17" s="20"/>
      <c r="N17" s="3">
        <f t="shared" si="9"/>
        <v>3</v>
      </c>
      <c r="O17" s="3">
        <v>1</v>
      </c>
      <c r="P17" s="3">
        <v>1</v>
      </c>
      <c r="Q17" s="3">
        <v>1</v>
      </c>
      <c r="R17" s="3">
        <v>1</v>
      </c>
    </row>
    <row r="18" spans="1:18" x14ac:dyDescent="0.25">
      <c r="A18" s="3">
        <v>15</v>
      </c>
      <c r="B18" s="3" t="s">
        <v>36</v>
      </c>
      <c r="C18" s="3">
        <v>1</v>
      </c>
      <c r="D18" s="14"/>
      <c r="E18" s="20">
        <f t="shared" si="7"/>
        <v>3</v>
      </c>
      <c r="F18" s="20">
        <v>1</v>
      </c>
      <c r="G18" s="3">
        <v>8</v>
      </c>
      <c r="H18" s="3"/>
      <c r="I18" s="3">
        <v>2</v>
      </c>
      <c r="J18" s="14"/>
      <c r="K18" s="3">
        <f t="shared" si="8"/>
        <v>700</v>
      </c>
      <c r="L18" s="3">
        <v>50</v>
      </c>
      <c r="M18" s="20"/>
      <c r="N18" s="3">
        <f t="shared" si="9"/>
        <v>3</v>
      </c>
      <c r="O18" s="3">
        <v>1</v>
      </c>
      <c r="P18" s="3">
        <v>1</v>
      </c>
      <c r="Q18" s="3">
        <v>1</v>
      </c>
      <c r="R18" s="3">
        <v>1</v>
      </c>
    </row>
    <row r="19" spans="1:18" ht="15.75" customHeight="1" x14ac:dyDescent="0.25">
      <c r="A19" s="4">
        <v>16</v>
      </c>
      <c r="B19" s="4" t="s">
        <v>33</v>
      </c>
      <c r="C19" s="3">
        <v>1</v>
      </c>
      <c r="D19" s="14"/>
      <c r="E19" s="20">
        <f t="shared" si="7"/>
        <v>3</v>
      </c>
      <c r="F19" s="20">
        <v>1</v>
      </c>
      <c r="G19" s="3">
        <v>8</v>
      </c>
      <c r="H19" s="3"/>
      <c r="I19" s="3">
        <v>1</v>
      </c>
      <c r="J19" s="14"/>
      <c r="K19" s="3">
        <f t="shared" si="8"/>
        <v>630</v>
      </c>
      <c r="L19" s="3">
        <v>50</v>
      </c>
      <c r="M19" s="20"/>
      <c r="N19" s="3">
        <f t="shared" si="9"/>
        <v>3</v>
      </c>
      <c r="O19" s="3">
        <v>1</v>
      </c>
      <c r="P19" s="3">
        <v>1</v>
      </c>
      <c r="Q19" s="3">
        <v>1</v>
      </c>
      <c r="R19" s="3">
        <v>1</v>
      </c>
    </row>
    <row r="20" spans="1:18" ht="15.75" customHeight="1" x14ac:dyDescent="0.25">
      <c r="A20" s="4">
        <v>17</v>
      </c>
      <c r="B20" s="4" t="s">
        <v>30</v>
      </c>
      <c r="C20" s="3"/>
      <c r="D20" s="15"/>
      <c r="E20" s="21"/>
      <c r="F20" s="21"/>
      <c r="G20" s="11"/>
      <c r="H20" s="11">
        <v>1</v>
      </c>
      <c r="I20" s="11"/>
      <c r="J20" s="14"/>
      <c r="K20" s="3">
        <f t="shared" si="8"/>
        <v>70</v>
      </c>
      <c r="L20" s="3"/>
      <c r="M20" s="20"/>
      <c r="N20" s="11"/>
      <c r="O20" s="11"/>
      <c r="P20" s="3"/>
      <c r="Q20" s="3"/>
      <c r="R20" s="3"/>
    </row>
    <row r="21" spans="1:18" ht="16.5" thickBot="1" x14ac:dyDescent="0.3">
      <c r="A21" s="10">
        <v>18</v>
      </c>
      <c r="B21" s="5" t="s">
        <v>38</v>
      </c>
      <c r="C21" s="5">
        <v>1</v>
      </c>
      <c r="D21" s="16">
        <v>1</v>
      </c>
      <c r="E21" s="22">
        <v>5</v>
      </c>
      <c r="F21" s="22">
        <v>1</v>
      </c>
      <c r="G21" s="9">
        <v>6</v>
      </c>
      <c r="H21" s="9"/>
      <c r="I21" s="9">
        <v>2</v>
      </c>
      <c r="J21" s="26"/>
      <c r="K21" s="5">
        <f t="shared" si="8"/>
        <v>560</v>
      </c>
      <c r="L21" s="5"/>
      <c r="M21" s="25"/>
      <c r="N21" s="9">
        <v>5</v>
      </c>
      <c r="O21" s="9">
        <v>1</v>
      </c>
      <c r="P21" s="5"/>
      <c r="Q21" s="5"/>
      <c r="R21" s="5">
        <v>1</v>
      </c>
    </row>
    <row r="22" spans="1:18" ht="28.5" customHeight="1" thickBot="1" x14ac:dyDescent="0.3">
      <c r="B22" s="2" t="s">
        <v>31</v>
      </c>
      <c r="C22" s="2">
        <f>SUM(C4:C21)</f>
        <v>194</v>
      </c>
      <c r="D22" s="17">
        <f t="shared" ref="D22:R22" si="10">SUM(D4:D21)</f>
        <v>2</v>
      </c>
      <c r="E22" s="23">
        <f t="shared" si="10"/>
        <v>774</v>
      </c>
      <c r="F22" s="23">
        <f t="shared" si="10"/>
        <v>103</v>
      </c>
      <c r="G22" s="2">
        <f t="shared" si="10"/>
        <v>877</v>
      </c>
      <c r="H22" s="2">
        <f t="shared" si="10"/>
        <v>2</v>
      </c>
      <c r="I22" s="2">
        <f t="shared" si="10"/>
        <v>309</v>
      </c>
      <c r="J22" s="17">
        <f t="shared" si="10"/>
        <v>33330</v>
      </c>
      <c r="K22" s="2">
        <f t="shared" si="10"/>
        <v>116490</v>
      </c>
      <c r="L22" s="2">
        <f t="shared" si="10"/>
        <v>22520</v>
      </c>
      <c r="M22" s="23">
        <f t="shared" si="10"/>
        <v>558</v>
      </c>
      <c r="N22" s="2">
        <f t="shared" si="10"/>
        <v>634</v>
      </c>
      <c r="O22" s="2">
        <f t="shared" si="10"/>
        <v>222</v>
      </c>
      <c r="P22" s="2">
        <f t="shared" si="10"/>
        <v>103</v>
      </c>
      <c r="Q22" s="2">
        <f t="shared" si="10"/>
        <v>217</v>
      </c>
      <c r="R22" s="2">
        <f t="shared" si="10"/>
        <v>410</v>
      </c>
    </row>
    <row r="23" spans="1:18" ht="28.5" customHeight="1" thickBot="1" x14ac:dyDescent="0.3">
      <c r="B23" s="2" t="s">
        <v>41</v>
      </c>
      <c r="C23" s="2"/>
      <c r="D23" s="17"/>
      <c r="E23" s="23"/>
      <c r="F23" s="23"/>
      <c r="G23" s="2"/>
      <c r="H23" s="2"/>
      <c r="I23" s="2"/>
      <c r="J23" s="17"/>
      <c r="K23" s="2"/>
      <c r="L23" s="2"/>
      <c r="M23" s="23"/>
      <c r="N23" s="2"/>
      <c r="O23" s="2"/>
      <c r="P23" s="2"/>
      <c r="Q23" s="2"/>
      <c r="R23" s="2"/>
    </row>
    <row r="24" spans="1:18" ht="28.5" customHeight="1" thickBot="1" x14ac:dyDescent="0.3">
      <c r="B24" s="2" t="s">
        <v>42</v>
      </c>
      <c r="C24" s="2">
        <f>C22*C23</f>
        <v>0</v>
      </c>
      <c r="D24" s="2">
        <f t="shared" ref="D24:R24" si="11">D22*D23</f>
        <v>0</v>
      </c>
      <c r="E24" s="2">
        <f t="shared" si="11"/>
        <v>0</v>
      </c>
      <c r="F24" s="2">
        <f t="shared" si="11"/>
        <v>0</v>
      </c>
      <c r="G24" s="2">
        <f t="shared" si="11"/>
        <v>0</v>
      </c>
      <c r="H24" s="2">
        <f t="shared" si="11"/>
        <v>0</v>
      </c>
      <c r="I24" s="2">
        <f t="shared" si="11"/>
        <v>0</v>
      </c>
      <c r="J24" s="2">
        <f t="shared" si="11"/>
        <v>0</v>
      </c>
      <c r="K24" s="2">
        <f t="shared" si="11"/>
        <v>0</v>
      </c>
      <c r="L24" s="2">
        <f t="shared" si="11"/>
        <v>0</v>
      </c>
      <c r="M24" s="2">
        <f t="shared" si="11"/>
        <v>0</v>
      </c>
      <c r="N24" s="2">
        <f t="shared" si="11"/>
        <v>0</v>
      </c>
      <c r="O24" s="2">
        <f t="shared" si="11"/>
        <v>0</v>
      </c>
      <c r="P24" s="2">
        <f t="shared" si="11"/>
        <v>0</v>
      </c>
      <c r="Q24" s="2">
        <f t="shared" si="11"/>
        <v>0</v>
      </c>
      <c r="R24" s="2">
        <f t="shared" si="11"/>
        <v>0</v>
      </c>
    </row>
  </sheetData>
  <mergeCells count="16">
    <mergeCell ref="A1:A3"/>
    <mergeCell ref="C2:D2"/>
    <mergeCell ref="C1:R1"/>
    <mergeCell ref="E2:E3"/>
    <mergeCell ref="F2:F3"/>
    <mergeCell ref="B2:B3"/>
    <mergeCell ref="G2:I2"/>
    <mergeCell ref="L2:L3"/>
    <mergeCell ref="M2:M3"/>
    <mergeCell ref="O2:O3"/>
    <mergeCell ref="R2:R3"/>
    <mergeCell ref="K2:K3"/>
    <mergeCell ref="J2:J3"/>
    <mergeCell ref="N2:N3"/>
    <mergeCell ref="P2:P3"/>
    <mergeCell ref="Q2:Q3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2018-04-12T13:17:44Z</dcterms:modified>
</cp:coreProperties>
</file>