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19" i="1" l="1"/>
  <c r="E618" i="1"/>
  <c r="E617" i="1"/>
  <c r="E616" i="1"/>
  <c r="E614" i="1"/>
  <c r="E613" i="1"/>
  <c r="E612" i="1"/>
  <c r="E610" i="1"/>
  <c r="E609" i="1"/>
  <c r="E608" i="1"/>
  <c r="E607" i="1"/>
  <c r="E605" i="1"/>
  <c r="E604" i="1"/>
  <c r="E603" i="1"/>
  <c r="E602" i="1"/>
  <c r="E600" i="1"/>
  <c r="E597" i="1"/>
  <c r="E596" i="1"/>
  <c r="E594" i="1"/>
  <c r="E593" i="1"/>
  <c r="E591" i="1"/>
  <c r="E590" i="1"/>
  <c r="E589" i="1"/>
  <c r="E588" i="1"/>
  <c r="E586" i="1"/>
  <c r="E585" i="1"/>
  <c r="E583" i="1"/>
  <c r="E580" i="1"/>
  <c r="E579" i="1"/>
  <c r="E584" i="1" s="1"/>
  <c r="E577" i="1"/>
  <c r="E576" i="1"/>
  <c r="E575" i="1"/>
  <c r="E574" i="1"/>
  <c r="E572" i="1"/>
  <c r="E571" i="1"/>
  <c r="E570" i="1"/>
  <c r="E569" i="1"/>
  <c r="E567" i="1"/>
  <c r="E566" i="1"/>
  <c r="E565" i="1"/>
  <c r="E564" i="1"/>
  <c r="E551" i="1"/>
  <c r="E550" i="1"/>
  <c r="A550" i="1"/>
  <c r="A551" i="1" s="1"/>
  <c r="E548" i="1"/>
  <c r="E547" i="1"/>
  <c r="A547" i="1"/>
  <c r="A548" i="1" s="1"/>
  <c r="E545" i="1"/>
  <c r="E544" i="1"/>
  <c r="A544" i="1"/>
  <c r="A545" i="1" s="1"/>
  <c r="E542" i="1"/>
  <c r="E541" i="1"/>
  <c r="A541" i="1"/>
  <c r="A542" i="1" s="1"/>
  <c r="E539" i="1"/>
  <c r="E538" i="1"/>
  <c r="E537" i="1"/>
  <c r="A537" i="1"/>
  <c r="A538" i="1" s="1"/>
  <c r="A539" i="1" s="1"/>
  <c r="E535" i="1"/>
  <c r="E534" i="1"/>
  <c r="A534" i="1"/>
  <c r="A535" i="1" s="1"/>
  <c r="E517" i="1"/>
  <c r="E516" i="1"/>
  <c r="E514" i="1"/>
  <c r="E513" i="1"/>
  <c r="A513" i="1"/>
  <c r="A514" i="1" s="1"/>
  <c r="A515" i="1" s="1"/>
  <c r="A516" i="1" s="1"/>
  <c r="A517" i="1" s="1"/>
  <c r="E511" i="1"/>
  <c r="E510" i="1"/>
  <c r="E509" i="1"/>
  <c r="A509" i="1"/>
  <c r="A510" i="1" s="1"/>
  <c r="A511" i="1" s="1"/>
  <c r="E507" i="1"/>
  <c r="E506" i="1"/>
  <c r="E505" i="1"/>
  <c r="E504" i="1"/>
  <c r="A504" i="1"/>
  <c r="A505" i="1" s="1"/>
  <c r="A506" i="1" s="1"/>
  <c r="A507" i="1" s="1"/>
  <c r="E502" i="1"/>
  <c r="E500" i="1"/>
  <c r="E499" i="1"/>
  <c r="E498" i="1"/>
  <c r="E497" i="1"/>
  <c r="A497" i="1"/>
  <c r="A498" i="1" s="1"/>
  <c r="A499" i="1" s="1"/>
  <c r="A500" i="1" s="1"/>
  <c r="A501" i="1" s="1"/>
  <c r="A502" i="1" s="1"/>
  <c r="E495" i="1"/>
  <c r="E494" i="1"/>
  <c r="E493" i="1"/>
  <c r="E492" i="1"/>
  <c r="E491" i="1"/>
  <c r="E489" i="1"/>
  <c r="E488" i="1"/>
  <c r="A488" i="1"/>
  <c r="A489" i="1" s="1"/>
  <c r="A490" i="1" s="1"/>
  <c r="A491" i="1" s="1"/>
  <c r="A492" i="1" s="1"/>
  <c r="A493" i="1" s="1"/>
  <c r="A494" i="1" s="1"/>
  <c r="A495" i="1" s="1"/>
  <c r="E486" i="1"/>
  <c r="A486" i="1"/>
  <c r="E485" i="1"/>
  <c r="E483" i="1"/>
  <c r="E482" i="1"/>
  <c r="A482" i="1"/>
  <c r="A483" i="1" s="1"/>
  <c r="E481" i="1"/>
  <c r="E479" i="1"/>
  <c r="E478" i="1"/>
  <c r="E477" i="1"/>
  <c r="E476" i="1"/>
  <c r="A476" i="1"/>
  <c r="A477" i="1" s="1"/>
  <c r="A478" i="1" s="1"/>
  <c r="A479" i="1" s="1"/>
  <c r="E474" i="1"/>
  <c r="E473" i="1"/>
  <c r="E472" i="1"/>
  <c r="E471" i="1"/>
  <c r="A471" i="1"/>
  <c r="A472" i="1" s="1"/>
  <c r="A473" i="1" s="1"/>
  <c r="A474" i="1" s="1"/>
  <c r="E468" i="1"/>
  <c r="E467" i="1"/>
  <c r="E466" i="1"/>
  <c r="E465" i="1"/>
  <c r="E463" i="1"/>
  <c r="E462" i="1"/>
  <c r="E461" i="1"/>
  <c r="A461" i="1"/>
  <c r="A462" i="1" s="1"/>
  <c r="A463" i="1" s="1"/>
  <c r="A464" i="1" s="1"/>
  <c r="A465" i="1" s="1"/>
  <c r="A466" i="1" s="1"/>
  <c r="A467" i="1" s="1"/>
  <c r="A468" i="1" s="1"/>
  <c r="A469" i="1" s="1"/>
  <c r="E459" i="1"/>
  <c r="E458" i="1"/>
  <c r="E457" i="1"/>
  <c r="E456" i="1"/>
  <c r="E455" i="1"/>
  <c r="A455" i="1"/>
  <c r="A456" i="1" s="1"/>
  <c r="A457" i="1" s="1"/>
  <c r="A458" i="1" s="1"/>
  <c r="A459" i="1" s="1"/>
  <c r="E453" i="1"/>
  <c r="E452" i="1"/>
  <c r="E451" i="1"/>
  <c r="E450" i="1"/>
  <c r="A450" i="1"/>
  <c r="A451" i="1" s="1"/>
  <c r="A452" i="1" s="1"/>
  <c r="A453" i="1" s="1"/>
  <c r="E448" i="1"/>
  <c r="A448" i="1"/>
  <c r="E432" i="1"/>
  <c r="E431" i="1"/>
  <c r="E430" i="1"/>
  <c r="E429" i="1"/>
  <c r="E427" i="1"/>
  <c r="E426" i="1"/>
  <c r="E425" i="1"/>
  <c r="E424" i="1"/>
  <c r="E423" i="1"/>
  <c r="E421" i="1"/>
  <c r="E418" i="1"/>
  <c r="E414" i="1"/>
  <c r="E413" i="1"/>
  <c r="E411" i="1"/>
  <c r="E408" i="1"/>
  <c r="E404" i="1"/>
  <c r="E403" i="1"/>
  <c r="E401" i="1"/>
  <c r="E400" i="1"/>
  <c r="E399" i="1"/>
  <c r="E398" i="1"/>
  <c r="E396" i="1"/>
  <c r="E390" i="1"/>
  <c r="E388" i="1"/>
  <c r="E387" i="1"/>
  <c r="E386" i="1"/>
  <c r="E384" i="1"/>
  <c r="E383" i="1"/>
  <c r="E382" i="1"/>
  <c r="E380" i="1"/>
  <c r="E379" i="1"/>
  <c r="E378" i="1"/>
  <c r="E376" i="1"/>
  <c r="E375" i="1"/>
  <c r="E374" i="1"/>
  <c r="E373" i="1"/>
  <c r="E371" i="1"/>
  <c r="E370" i="1"/>
  <c r="E369" i="1"/>
  <c r="E367" i="1"/>
  <c r="E366" i="1"/>
  <c r="E365" i="1"/>
  <c r="E363" i="1"/>
  <c r="E362" i="1"/>
  <c r="E361" i="1"/>
  <c r="E360" i="1"/>
  <c r="E344" i="1"/>
  <c r="E343" i="1"/>
  <c r="E341" i="1"/>
  <c r="E338" i="1"/>
  <c r="E337" i="1"/>
  <c r="E335" i="1"/>
  <c r="E334" i="1"/>
  <c r="E329" i="1"/>
  <c r="E327" i="1"/>
  <c r="E326" i="1"/>
  <c r="E324" i="1"/>
  <c r="E323" i="1"/>
  <c r="E318" i="1"/>
  <c r="E319" i="1" s="1"/>
  <c r="E302" i="1"/>
  <c r="E301" i="1"/>
  <c r="E300" i="1"/>
  <c r="E299" i="1"/>
  <c r="A299" i="1"/>
  <c r="A300" i="1" s="1"/>
  <c r="A301" i="1" s="1"/>
  <c r="A302" i="1" s="1"/>
  <c r="E297" i="1"/>
  <c r="E296" i="1"/>
  <c r="E295" i="1"/>
  <c r="E294" i="1"/>
  <c r="A294" i="1"/>
  <c r="A295" i="1" s="1"/>
  <c r="A296" i="1" s="1"/>
  <c r="A297" i="1" s="1"/>
  <c r="E292" i="1"/>
  <c r="E291" i="1"/>
  <c r="E290" i="1"/>
  <c r="E289" i="1"/>
  <c r="A289" i="1"/>
  <c r="A290" i="1" s="1"/>
  <c r="A291" i="1" s="1"/>
  <c r="A292" i="1" s="1"/>
  <c r="E287" i="1"/>
  <c r="E286" i="1"/>
  <c r="E285" i="1"/>
  <c r="E284" i="1"/>
  <c r="A284" i="1"/>
  <c r="A285" i="1" s="1"/>
  <c r="A286" i="1" s="1"/>
  <c r="A287" i="1" s="1"/>
  <c r="E282" i="1"/>
  <c r="E281" i="1"/>
  <c r="E280" i="1"/>
  <c r="E279" i="1"/>
  <c r="E277" i="1"/>
  <c r="E276" i="1"/>
  <c r="E275" i="1"/>
  <c r="E274" i="1"/>
  <c r="E272" i="1"/>
  <c r="E271" i="1"/>
  <c r="E270" i="1"/>
  <c r="E269" i="1"/>
  <c r="A269" i="1"/>
  <c r="A270" i="1" s="1"/>
  <c r="A271" i="1" s="1"/>
  <c r="E267" i="1"/>
  <c r="E266" i="1"/>
  <c r="E265" i="1"/>
  <c r="E264" i="1"/>
  <c r="E262" i="1"/>
  <c r="E261" i="1"/>
  <c r="E260" i="1"/>
  <c r="E259" i="1"/>
  <c r="E257" i="1"/>
  <c r="E256" i="1"/>
  <c r="E255" i="1"/>
  <c r="E254" i="1"/>
  <c r="A254" i="1"/>
  <c r="A255" i="1" s="1"/>
  <c r="A256" i="1" s="1"/>
  <c r="E252" i="1"/>
  <c r="E251" i="1"/>
  <c r="E250" i="1"/>
  <c r="E249" i="1"/>
  <c r="A248" i="1"/>
  <c r="A249" i="1" s="1"/>
  <c r="A250" i="1" s="1"/>
  <c r="E247" i="1"/>
  <c r="E246" i="1"/>
  <c r="E245" i="1"/>
  <c r="E244" i="1"/>
  <c r="A244" i="1"/>
  <c r="A245" i="1" s="1"/>
  <c r="D228" i="1"/>
  <c r="E228" i="1" s="1"/>
  <c r="D227" i="1"/>
  <c r="E227" i="1" s="1"/>
  <c r="D226" i="1"/>
  <c r="E226" i="1" s="1"/>
  <c r="D225" i="1"/>
  <c r="E225" i="1" s="1"/>
  <c r="D224" i="1"/>
  <c r="E224" i="1" s="1"/>
  <c r="E222" i="1"/>
  <c r="E221" i="1"/>
  <c r="E220" i="1"/>
  <c r="E219" i="1"/>
  <c r="E218" i="1"/>
  <c r="E217" i="1"/>
  <c r="D215" i="1"/>
  <c r="E215" i="1" s="1"/>
  <c r="E214" i="1"/>
  <c r="D213" i="1"/>
  <c r="E213" i="1" s="1"/>
  <c r="D212" i="1"/>
  <c r="E212" i="1" s="1"/>
  <c r="E210" i="1"/>
  <c r="E209" i="1"/>
  <c r="E208" i="1"/>
  <c r="E204" i="1"/>
  <c r="E203" i="1"/>
  <c r="E201" i="1"/>
  <c r="E200" i="1"/>
  <c r="E199" i="1"/>
  <c r="E198" i="1"/>
  <c r="E196" i="1"/>
  <c r="E195" i="1"/>
  <c r="E194" i="1"/>
  <c r="E193" i="1"/>
  <c r="E191" i="1"/>
  <c r="E189" i="1"/>
  <c r="E188" i="1"/>
  <c r="E187" i="1"/>
  <c r="E186" i="1"/>
  <c r="A186" i="1"/>
  <c r="A187" i="1" s="1"/>
  <c r="A188" i="1" s="1"/>
  <c r="A189" i="1" s="1"/>
  <c r="A190" i="1" s="1"/>
  <c r="A191" i="1" s="1"/>
  <c r="E184" i="1"/>
  <c r="E183" i="1"/>
  <c r="E182" i="1"/>
  <c r="E181" i="1"/>
  <c r="E180" i="1"/>
  <c r="E179" i="1"/>
  <c r="E178" i="1"/>
  <c r="E177" i="1"/>
  <c r="A177" i="1"/>
  <c r="A178" i="1" s="1"/>
  <c r="A179" i="1" s="1"/>
  <c r="A180" i="1" s="1"/>
  <c r="A181" i="1" s="1"/>
  <c r="A182" i="1" s="1"/>
  <c r="A183" i="1" s="1"/>
  <c r="A184" i="1" s="1"/>
  <c r="E174" i="1"/>
  <c r="E173" i="1"/>
  <c r="E172" i="1"/>
  <c r="E171" i="1"/>
  <c r="E170" i="1"/>
  <c r="E168" i="1"/>
  <c r="E167" i="1"/>
  <c r="E166" i="1"/>
  <c r="E165" i="1"/>
  <c r="E163" i="1"/>
  <c r="E162" i="1"/>
  <c r="E161" i="1"/>
  <c r="E160" i="1"/>
  <c r="E157" i="1"/>
  <c r="E156" i="1"/>
  <c r="E155" i="1"/>
  <c r="E154" i="1"/>
  <c r="E153" i="1"/>
  <c r="D151" i="1"/>
  <c r="E151" i="1" s="1"/>
  <c r="D150" i="1"/>
  <c r="E150" i="1" s="1"/>
  <c r="E149" i="1"/>
  <c r="D148" i="1"/>
  <c r="E148" i="1" s="1"/>
  <c r="E147" i="1"/>
  <c r="E145" i="1"/>
  <c r="E144" i="1"/>
  <c r="E143" i="1"/>
  <c r="E142" i="1"/>
  <c r="E140" i="1"/>
  <c r="D139" i="1"/>
  <c r="E139" i="1" s="1"/>
  <c r="E138" i="1"/>
  <c r="E137" i="1"/>
  <c r="E134" i="1"/>
  <c r="E133" i="1"/>
  <c r="D132" i="1"/>
  <c r="E132" i="1" s="1"/>
  <c r="D131" i="1"/>
  <c r="E131" i="1" s="1"/>
  <c r="D130" i="1"/>
  <c r="E130" i="1" s="1"/>
  <c r="D128" i="1"/>
  <c r="E128" i="1" s="1"/>
  <c r="D127" i="1"/>
  <c r="E127" i="1" s="1"/>
  <c r="D126" i="1"/>
  <c r="E126" i="1" s="1"/>
  <c r="D125" i="1"/>
  <c r="E125" i="1" s="1"/>
  <c r="E123" i="1"/>
  <c r="E121" i="1"/>
  <c r="E120" i="1"/>
  <c r="E119" i="1"/>
  <c r="E118" i="1"/>
  <c r="E116" i="1"/>
  <c r="E115" i="1"/>
  <c r="E113" i="1"/>
  <c r="D112" i="1"/>
  <c r="E112" i="1" s="1"/>
  <c r="E111" i="1"/>
  <c r="E105" i="1"/>
  <c r="E109" i="1" s="1"/>
  <c r="E102" i="1"/>
  <c r="E101" i="1"/>
  <c r="E100" i="1"/>
  <c r="E98" i="1"/>
  <c r="E97" i="1"/>
  <c r="E96" i="1"/>
  <c r="E94" i="1"/>
  <c r="E93" i="1"/>
  <c r="E92" i="1"/>
  <c r="E90" i="1"/>
  <c r="E89" i="1"/>
  <c r="E88" i="1"/>
  <c r="E86" i="1"/>
  <c r="E85" i="1"/>
  <c r="E82" i="1"/>
  <c r="E80" i="1"/>
  <c r="E79" i="1"/>
  <c r="E77" i="1"/>
  <c r="E76" i="1"/>
  <c r="E75" i="1"/>
  <c r="E74" i="1"/>
  <c r="E73" i="1"/>
  <c r="E71" i="1"/>
  <c r="E70" i="1"/>
  <c r="E69" i="1"/>
  <c r="E68" i="1"/>
  <c r="E67" i="1"/>
  <c r="E65" i="1"/>
  <c r="E64" i="1"/>
  <c r="E63" i="1"/>
  <c r="E59" i="1"/>
  <c r="E58" i="1"/>
  <c r="E57" i="1"/>
  <c r="A57" i="1"/>
  <c r="A58" i="1" s="1"/>
  <c r="A59" i="1" s="1"/>
  <c r="E55" i="1"/>
  <c r="E54" i="1"/>
  <c r="E53" i="1"/>
  <c r="E49" i="1"/>
  <c r="E48" i="1"/>
  <c r="E47" i="1"/>
  <c r="A47" i="1"/>
  <c r="A48" i="1" s="1"/>
  <c r="A49" i="1" s="1"/>
  <c r="E45" i="1"/>
  <c r="A45" i="1"/>
  <c r="E43" i="1"/>
  <c r="E42" i="1"/>
  <c r="E41" i="1"/>
  <c r="E40" i="1"/>
  <c r="E39" i="1"/>
  <c r="E36" i="1"/>
  <c r="E35" i="1"/>
  <c r="D33" i="1"/>
  <c r="E33" i="1" s="1"/>
  <c r="D32" i="1"/>
  <c r="E32" i="1" s="1"/>
  <c r="E30" i="1"/>
  <c r="E29" i="1"/>
  <c r="E27" i="1"/>
  <c r="E26" i="1"/>
  <c r="E24" i="1"/>
  <c r="E23" i="1"/>
  <c r="E21" i="1"/>
  <c r="E20" i="1"/>
  <c r="E18" i="1"/>
  <c r="E17" i="1"/>
  <c r="E15" i="1"/>
  <c r="E14" i="1"/>
  <c r="E12" i="1"/>
  <c r="E11" i="1"/>
  <c r="E9" i="1"/>
  <c r="E8" i="1"/>
  <c r="A246" i="1" l="1"/>
  <c r="A251" i="1"/>
  <c r="E106" i="1"/>
  <c r="E108" i="1"/>
  <c r="E107" i="1"/>
</calcChain>
</file>

<file path=xl/sharedStrings.xml><?xml version="1.0" encoding="utf-8"?>
<sst xmlns="http://schemas.openxmlformats.org/spreadsheetml/2006/main" count="1415" uniqueCount="369">
  <si>
    <t>№</t>
  </si>
  <si>
    <t>სამუშაოს დასახელება</t>
  </si>
  <si>
    <t>განზომილების ერთეული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</si>
  <si>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</si>
  <si>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</si>
  <si>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</si>
  <si>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</si>
  <si>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სულ</t>
  </si>
  <si>
    <t>დაშლა კონსტრუქციების</t>
  </si>
  <si>
    <t xml:space="preserve">არსებული ბლოკის კედლების დაშლა  </t>
  </si>
  <si>
    <t>მ3</t>
  </si>
  <si>
    <t xml:space="preserve"> </t>
  </si>
  <si>
    <t>შრომითი დანახარჯები</t>
  </si>
  <si>
    <t>კაც/სთ</t>
  </si>
  <si>
    <t>მანქანები</t>
  </si>
  <si>
    <t>ლარი</t>
  </si>
  <si>
    <t>არსებული კარებისა და ფანჯრის ბლოკების დემონტაჟი</t>
  </si>
  <si>
    <t>მ2</t>
  </si>
  <si>
    <t>არსებული ლამინატის იატაკების დაშლა</t>
  </si>
  <si>
    <t>არსებული ხის იატაკების დაშლა</t>
  </si>
  <si>
    <t>სართულშუა გადახურვისა და კედლების  ხის კონსტრუქციების დემონტაჟი</t>
  </si>
  <si>
    <t>სხვა მანქანა</t>
  </si>
  <si>
    <t>ბეტონის კიბის უჯრედისა და ბაქნების დემონტაჟი</t>
  </si>
  <si>
    <t>რკ/ბეტონის საძირკველისა და ზეძირკველის მონგრევა</t>
  </si>
  <si>
    <t>კედლებში 15 სმ  არხების გამოღება გადახურვის ფილის მოსაწყობად</t>
  </si>
  <si>
    <t>სხვადასხვა მანქანები</t>
  </si>
  <si>
    <t>ლარიı</t>
  </si>
  <si>
    <t xml:space="preserve">  კედლების დაფხეკა და დასუფთავება  ძველი საღებავისგან </t>
  </si>
  <si>
    <t>სამშენებლო ნარჩენებისა და ნაგავის შენობიდან გამოტანა, ა/თვითმცლელებზე დატვირთვა</t>
  </si>
  <si>
    <t xml:space="preserve">შრომითი დანახარჯები </t>
  </si>
  <si>
    <t>სამშენებლო ნანგრევების გატანა,  ავტომანქანით 5 კმ  მანძილზე</t>
  </si>
  <si>
    <t>1 ტ</t>
  </si>
  <si>
    <t>კედელი</t>
  </si>
  <si>
    <t>კედლების ამოშენება მცირე საკედლე ბლოკებით</t>
  </si>
  <si>
    <t>ლ</t>
  </si>
  <si>
    <t>ქვიშა-ცემენტის ხსნარი მ-75</t>
  </si>
  <si>
    <t>საკედლე ბლოკები (39*19*19) სმ</t>
  </si>
  <si>
    <t>ც</t>
  </si>
  <si>
    <t>სხვა მასალა</t>
  </si>
  <si>
    <t>გრუნტის დამუშავება ხელით  შენობის და საძირკვლის მოსაწყობად  (20*0,5*0,3) მ3</t>
  </si>
  <si>
    <t>მ 3</t>
  </si>
  <si>
    <t>რკ/ბეტონის  საძირკვლის და ზეძირკვლის  მოწყობა (20*1*0,3) მ3</t>
  </si>
  <si>
    <t>ბეტონიB25</t>
  </si>
  <si>
    <t>ფარი ყალიბის</t>
  </si>
  <si>
    <t>არმატურა ა-3 დ-14 მმ  20*4*1,02</t>
  </si>
  <si>
    <t>მ</t>
  </si>
  <si>
    <t>არმატურა ა-3 დ-8 მმ   ხამუტებისათვის  134*1,1*1,02</t>
  </si>
  <si>
    <t>შესაკრავი მავთული</t>
  </si>
  <si>
    <t>კგ</t>
  </si>
  <si>
    <t>ლურსმანი</t>
  </si>
  <si>
    <t xml:space="preserve">მონოლითური რკ/ბეტონის ფილის მოწყობა (14,3*11,15*0,15) მ3   </t>
  </si>
  <si>
    <t>ბეტონი მ-250</t>
  </si>
  <si>
    <t xml:space="preserve">არმატურა ა-3 დ-12 მმ (98*11,6*0,89)*1,02  ბიჯით 15 სმ  </t>
  </si>
  <si>
    <t>ტნ</t>
  </si>
  <si>
    <t xml:space="preserve">არმატურა ა-3 დ-10 მმ  (78*14,55*0,62)*1,02 ბიჯით 15 სმ   </t>
  </si>
  <si>
    <t>ტიხრების მოწყობა მცირე საკედლე ბლოკებით</t>
  </si>
  <si>
    <t>საკედლე ბლოკები (39*19*10) სმ</t>
  </si>
  <si>
    <t xml:space="preserve">მონოლითური რკ/ბეტონის სარტყელის მოწყობა (20*0,2*0,2) მ3   </t>
  </si>
  <si>
    <t>ბეტონი  B25</t>
  </si>
  <si>
    <t>მდფ-ის კარის ბლოკების მონტაჟი</t>
  </si>
  <si>
    <t>მდფ-ის კარები მოწყობილობით</t>
  </si>
  <si>
    <t xml:space="preserve"> მეტალოპლასმასის კარის ბლოკების მონტაჟი</t>
  </si>
  <si>
    <t>მეტალოპლასმასის კარები თეთრი</t>
  </si>
  <si>
    <t xml:space="preserve"> მეტალოპლასმასის ფანჯრის ბლოკების მონტაჟი</t>
  </si>
  <si>
    <t>მეტალოპლასმასის ფანჯრები თეთრი</t>
  </si>
  <si>
    <t xml:space="preserve"> მეტალოპლასმასის სარკმლების მონტაჟი</t>
  </si>
  <si>
    <t>მეტალოპლასმასის სარკმლები თეთრი</t>
  </si>
  <si>
    <t>მოძრავ ფანჭრებზე  მწერსაცავი ბადეების მოწყობა</t>
  </si>
  <si>
    <t>იატაკი</t>
  </si>
  <si>
    <t>ცემენტის მჭიმის მოწყობა იატაკებზე 3 სმ</t>
  </si>
  <si>
    <t>ცემენტის ხსნარი მ-100</t>
  </si>
  <si>
    <t>იატაკების მოწყობა ხაოიანი მეტლახით</t>
  </si>
  <si>
    <t xml:space="preserve">კერამიკული ფილები                                                                                                                                                                                            </t>
  </si>
  <si>
    <t>კვმ</t>
  </si>
  <si>
    <t>კერამიკული პლინტუსები</t>
  </si>
  <si>
    <t xml:space="preserve">    წებო-ცემენტი ჰიდროსაიზოლაციო</t>
  </si>
  <si>
    <t>სხვა მასალები</t>
  </si>
  <si>
    <t>კერამოგრანიტის ფილების მოწყობა  ხაოიანი ზედაპირით იატაკზე პლინტუსით</t>
  </si>
  <si>
    <t>წებო ცემენტი</t>
  </si>
  <si>
    <t>კერამოგრანიტის ფილები</t>
  </si>
  <si>
    <t>კერამოგრანიტის პლინტუსები</t>
  </si>
  <si>
    <t>გრძ.მ</t>
  </si>
  <si>
    <t>მაღალხარისხოვანი ლამინირებული  პარკეტის იატაკის მოწყობა, აქსესუარებით ქვესაგებითა და პლინტუსებით (ლამინატი კლასით არანაკლებ 31)</t>
  </si>
  <si>
    <t>მაღალხარისხოვანი ლამინირებული პარკეტი აქსესუარებით; ქვესაგებითა და პლინტუსებით</t>
  </si>
  <si>
    <t>ხის ლამფის დაგება პალუბნი სისქით 28 მმ დამუშავებული ზედაპირით (გერმანული) ერთი პირი მოლაქვით</t>
  </si>
  <si>
    <t>ხის ლამფა სისქით 28 მმ დამუშავებული ზედაპირით (გერმანული)</t>
  </si>
  <si>
    <t>ლაქი პარკეტის</t>
  </si>
  <si>
    <t>კედლების მოპირკეთება</t>
  </si>
  <si>
    <t>კედლების შელესვა ქვიშაცემენტის ხსნარით</t>
  </si>
  <si>
    <t>ქვიშა ცემენტის  ხსნარი 1/3</t>
  </si>
  <si>
    <t>კარისა და ფანჯრის ფერდოების შელესვა ქვიშა ცემენტის ხსნარით</t>
  </si>
  <si>
    <t>შიდა კედლების და ფერდოების   დამუშავება და  შეღებვა მაღალხარისხოვანი წყალემულსიური საღებავით</t>
  </si>
  <si>
    <t>ფითხი</t>
  </si>
  <si>
    <t>საღებავი მაღალხარისხოვანი წყალემულსიური</t>
  </si>
  <si>
    <t xml:space="preserve">სანკვანძის კედლების მოპირკეთება კერამიკული ფილებით სიმაღლით 1,6 მ.    ჰიდროსაიზოლაციო  წებო-ცემენტით   </t>
  </si>
  <si>
    <t xml:space="preserve">კერამიკული ფილები                                                                                                                                                                                                       </t>
  </si>
  <si>
    <t xml:space="preserve">    წებო-ცემენტი </t>
  </si>
  <si>
    <t>ჭერის მოწყობის სამუშაოები</t>
  </si>
  <si>
    <t>შეკიდული ჭერების მოწყობა თაბაშირმუყაოს ფილებით ლითონის კარკასზე</t>
  </si>
  <si>
    <t>თაბაშირ მუყაოს ფილა ლითონის კარკასით</t>
  </si>
  <si>
    <t>შეკიდული ჭერების მოწყობა მაღალი ხარისხის პლასტიკატით ლითონის კარკასზე</t>
  </si>
  <si>
    <t>მაღალი ხარისხის პლასტიკატი ლითონის კარკასით</t>
  </si>
  <si>
    <t xml:space="preserve"> ჭერების დამუშავება და შეღებვა წყალემულსიური საღებავით</t>
  </si>
  <si>
    <t>საფითხნი</t>
  </si>
  <si>
    <t>ფასადი</t>
  </si>
  <si>
    <t>36</t>
  </si>
  <si>
    <t>გადახურვის ხის ელემენტების მოწყობა</t>
  </si>
  <si>
    <t>ხის მასალა (მაუერლატი,დგარი,კოჭი,განივი)</t>
  </si>
  <si>
    <t>პასტა ანტისეპტიკური</t>
  </si>
  <si>
    <t>ტოლი</t>
  </si>
  <si>
    <t>ნაჭედი სამშენებლო</t>
  </si>
  <si>
    <t>სამშენებლო ლურსმანი</t>
  </si>
  <si>
    <t>37</t>
  </si>
  <si>
    <t xml:space="preserve">სახურავის მოწყობა ფერადი პროფილირებული თუნუქით  </t>
  </si>
  <si>
    <t>ფერადი პროფილირებული თუნუქი 0.5მმ</t>
  </si>
  <si>
    <t>სჭვალი</t>
  </si>
  <si>
    <t>ლითონის ფურცელი  ბტყელი ფერადი</t>
  </si>
  <si>
    <t xml:space="preserve">ბეტონის პანდუსის მოწყობა  </t>
  </si>
  <si>
    <t>მან/სთ</t>
  </si>
  <si>
    <t>ბეტონი მ200</t>
  </si>
  <si>
    <t xml:space="preserve">კიბის უჯრედისა და ბაქნის მოწყობა  </t>
  </si>
  <si>
    <t xml:space="preserve">  აივნის ლითონის მოაჯირის    მოწყობა</t>
  </si>
  <si>
    <t>მილი კვადრატი 60*60*3  მმ    დგარებისათვის(13,6*0,9) მ*1,02</t>
  </si>
  <si>
    <t>მილი კვადრატი 60*40*3  მმ    გორიზონტალი   13,6*1,02 მ</t>
  </si>
  <si>
    <t>მილი კვადრატი 40*20*2 მმ     ვერტიკალურები  0,8*46*1,02 მ</t>
  </si>
  <si>
    <t>ზეთოვანი საღებავი</t>
  </si>
  <si>
    <t>ელექტროდი</t>
  </si>
  <si>
    <t xml:space="preserve">ფასადის კედლების შელესვა ქვიშა-ცემენტის ხსნარით  </t>
  </si>
  <si>
    <t>ხსნარის ტუმბო 3 კბმ/სთ</t>
  </si>
  <si>
    <t>მანქ/სთ</t>
  </si>
  <si>
    <t>ხსნარი ცემენტის მოსაპირკეთებელი 1.3</t>
  </si>
  <si>
    <t>კბმ</t>
  </si>
  <si>
    <t xml:space="preserve">ფასადის კედლებისა და ფერდოების  შეღებვა ფასადის სილიკონიანი წყალმედეგი საღებავით        </t>
  </si>
  <si>
    <t>საღებავი ფასადის  წყალმედეგი</t>
  </si>
  <si>
    <t>საგრუნტი</t>
  </si>
  <si>
    <t>ინვენტარული ხარაჩოების მოწყობა და დაშლა</t>
  </si>
  <si>
    <t>ხარაჩოს ლითონის დეტალები</t>
  </si>
  <si>
    <t>ტ</t>
  </si>
  <si>
    <t>ხარაჩოს ხის დეტალები</t>
  </si>
  <si>
    <t>ხის ფენილი</t>
  </si>
  <si>
    <t xml:space="preserve"> სამშენებლო რესურსების მიხედვით პირდაპირი დანახარჯების ჯამი</t>
  </si>
  <si>
    <t xml:space="preserve">             შრომითი რესურსები</t>
  </si>
  <si>
    <t>მატერიალური რესურსები</t>
  </si>
  <si>
    <t>სატრანსპორტო ხარჯი</t>
  </si>
  <si>
    <t>ჯამი</t>
  </si>
  <si>
    <t>ზედდებული ხარჯი</t>
  </si>
  <si>
    <t>გეგმიური მოგება</t>
  </si>
  <si>
    <t>ლოკალურ-რესურსული  ხარჯთაღრიცხვა #1/2</t>
  </si>
  <si>
    <t xml:space="preserve">შიგა წყალსადენზე და კანალიზაციაზე </t>
  </si>
  <si>
    <t xml:space="preserve"> საბავშვო ფაიანსის პირსაბანების მოწყობა </t>
  </si>
  <si>
    <t>კომპლ</t>
  </si>
  <si>
    <t>პირსაბანი ფაიანსის საბავშვო</t>
  </si>
  <si>
    <t xml:space="preserve"> საბავშვო უნიტაზის მოწყობა </t>
  </si>
  <si>
    <t>უნიტაზი ფაიანსის საბავშვო</t>
  </si>
  <si>
    <t xml:space="preserve">ადმინისტრაციისათვის პირსაბანის  მოწყობა </t>
  </si>
  <si>
    <t xml:space="preserve">პირსაბანი  </t>
  </si>
  <si>
    <t>დასადგამი პადონის მონტაჟი</t>
  </si>
  <si>
    <t>კომპ</t>
  </si>
  <si>
    <t>სხვამანქანა</t>
  </si>
  <si>
    <t>ონკანი</t>
  </si>
  <si>
    <t>პადონი</t>
  </si>
  <si>
    <t>სარეცხი ნიჟარის  მონტაჟი</t>
  </si>
  <si>
    <t>ნიჟარა</t>
  </si>
  <si>
    <t>წყალშემრევი ხელსაბანებისათვის</t>
  </si>
  <si>
    <t>წყალშემრევი</t>
  </si>
  <si>
    <t>50 მმ-ნი წყალსადენის პოლიეთილენის მილების დაერთება ცენტრალურ  ქსელთან</t>
  </si>
  <si>
    <t>პოლუეთილენის წყალსადენის მილი დ-50 მმ</t>
  </si>
  <si>
    <t>20 მმ-ნი წყალსადენის პოლიეთილენის მილების დაერთება არსებულ ქსელთან</t>
  </si>
  <si>
    <t>მილი, დ-20მმ</t>
  </si>
  <si>
    <t>50 მმ-ნი კანალიზაციის პლასტმასის მილების მოწყობა</t>
  </si>
  <si>
    <t>მილი, დ-50მმ</t>
  </si>
  <si>
    <t>100 მმ-ნი კანალიზაციის პლასტმასის მილების მოწყობა</t>
  </si>
  <si>
    <t>მილი, დ-100 მმ სქელკედლიანი</t>
  </si>
  <si>
    <t>პლასტმასის ფასონური ნაწილები</t>
  </si>
  <si>
    <t>10 ც.</t>
  </si>
  <si>
    <t>ფასონური ნაწილები</t>
  </si>
  <si>
    <t>ცალი</t>
  </si>
  <si>
    <t>თუჯის  ტრაპის  მონტაჟი</t>
  </si>
  <si>
    <t>თუჯის  ტრაპი</t>
  </si>
  <si>
    <t>წყლის ვენტილების მონტაჟი დ20</t>
  </si>
  <si>
    <t xml:space="preserve">      შრომითი რესურსები</t>
  </si>
  <si>
    <t xml:space="preserve">            მატერიალური რესურსები</t>
  </si>
  <si>
    <t>ზედნადები ხარჯები</t>
  </si>
  <si>
    <t xml:space="preserve">სახარჯთაღრიცხვო მოგება </t>
  </si>
  <si>
    <t>ლოკალური ხარჯთაღრიცხვა  #1/3</t>
  </si>
  <si>
    <t>ელ.სამონტაჟო სამუშაოები</t>
  </si>
  <si>
    <t>სახარჯთაღრიცხვო ღირებულება</t>
  </si>
  <si>
    <t>შიფრი</t>
  </si>
  <si>
    <t>განზ.ერთეულზე</t>
  </si>
  <si>
    <t>ღირებულება</t>
  </si>
  <si>
    <t>ერთ.
ფასი</t>
  </si>
  <si>
    <t xml:space="preserve"> კაბელის მონტაჟი </t>
  </si>
  <si>
    <t>3X2,5 კაბელი</t>
  </si>
  <si>
    <t>3X1,5 კაბელი</t>
  </si>
  <si>
    <t xml:space="preserve"> ორპოლუსიანი  როზეტის მონტაჟი  დამიწების კონტაქტით</t>
  </si>
  <si>
    <t xml:space="preserve">ც </t>
  </si>
  <si>
    <t>როზეტი  დამიწების კონტაქტი</t>
  </si>
  <si>
    <t>ერთპოლუსიანი გამომრთველი</t>
  </si>
  <si>
    <t>ჩამრთველი</t>
  </si>
  <si>
    <t xml:space="preserve">ჭერის სანათების მოწყობა </t>
  </si>
  <si>
    <t>ჭერის ბრა ერთნათურიანი</t>
  </si>
  <si>
    <t xml:space="preserve">ჭერის სანათი ეკონათურით </t>
  </si>
  <si>
    <t>ნათურა</t>
  </si>
  <si>
    <t>ავტომატური  ამომრთველის  მონტაჟი</t>
  </si>
  <si>
    <t>შრომის დანახარჯი</t>
  </si>
  <si>
    <t>25 ამპ. ავტომატური ამომრთველი</t>
  </si>
  <si>
    <t xml:space="preserve"> გამწოვი ვენტილატორების მოწყობა </t>
  </si>
  <si>
    <t xml:space="preserve">  გამწოვი ვენტილატორი</t>
  </si>
  <si>
    <t>პლასმასის მილები დ-100 მმ</t>
  </si>
  <si>
    <t xml:space="preserve">წყლის გამაცხელებლების მონტაჯი  80 ლ  </t>
  </si>
  <si>
    <t xml:space="preserve">წყლის გამაცხელებლები   80 ლ  </t>
  </si>
  <si>
    <t>პირდაპირი დანახარჯების ჯამი</t>
  </si>
  <si>
    <t xml:space="preserve"> შრომის დანახარჯები</t>
  </si>
  <si>
    <t>ზედდებული ხარჯი შრომითებიდან</t>
  </si>
  <si>
    <t>ლოკალური ხარჯთაღრიცხვა #1/4</t>
  </si>
  <si>
    <t>ტერიტორიის კეთილმოწყობის სამუშაოები</t>
  </si>
  <si>
    <t>განზ.</t>
  </si>
  <si>
    <t>ნორმ.ერთეულზე</t>
  </si>
  <si>
    <t>ერთ.ფასი</t>
  </si>
  <si>
    <t>ბეტონის სარინელის მოწყობა  (134,5*0,05)  მ3</t>
  </si>
  <si>
    <t>ბეტონის ბორდიურების მოწყობა (192*0,15*0,15) მ3</t>
  </si>
  <si>
    <t>ბეტონი მ150</t>
  </si>
  <si>
    <t>ფიცარი</t>
  </si>
  <si>
    <t>ბეტონის საფუძველის მოწყობა კაუჩუკის საფარის ქვეშ ატრაქციონებისათვის (100*0,06) მ3</t>
  </si>
  <si>
    <t>ბეტონის ბორდიურების მოწყობა ატრაქციონებთან (40*0,15*0,15) მ3</t>
  </si>
  <si>
    <t xml:space="preserve">კაუჩუკის საფარის მოწყობა ატრაქციონებისათვის  </t>
  </si>
  <si>
    <t>წებო</t>
  </si>
  <si>
    <t xml:space="preserve">კაუჩუკის საფარი სისქით 20 მმ </t>
  </si>
  <si>
    <t>ატრაქციონის მოწყობა</t>
  </si>
  <si>
    <t>ატრაქციონი ცხოველები ორიანი</t>
  </si>
  <si>
    <t>ატრაქციონი მინი</t>
  </si>
  <si>
    <t>ატრაქციონი აიწონა-დაიწონა</t>
  </si>
  <si>
    <t>ატრაქციონი საქანელა</t>
  </si>
  <si>
    <t>გრუნტის მოთხრა ჭიშკრის ბოძების დასაბეტონებლად (0,5*0,5*0,5)*3 მ3</t>
  </si>
  <si>
    <t>ბოძების დაბეტონება მ-100 ბეტონით</t>
  </si>
  <si>
    <t>ბეტონი მ100</t>
  </si>
  <si>
    <t xml:space="preserve"> ჭიშკრის მოწყობა ლითონის ბოძებზე  (1,4*3) მ2</t>
  </si>
  <si>
    <t>ლა</t>
  </si>
  <si>
    <t>მილი კვადრატი 80*80*4 მმ   ბოძებისათვის 3,6მ*1,02</t>
  </si>
  <si>
    <t xml:space="preserve">მილი კვადრატი 40*40*3  მმ    კარკასისათვის 11,2მ*1,02  </t>
  </si>
  <si>
    <t xml:space="preserve">მილი კვადრატი 40*20*2 მმ    ვერტიკალურები  1,32*20*1,02   </t>
  </si>
  <si>
    <t>ანჯამები</t>
  </si>
  <si>
    <t>საკეტი</t>
  </si>
  <si>
    <t>ლითონის კუტიკარის მონტაჟი (0,840*1,4) მ2*2</t>
  </si>
  <si>
    <t>მილი კვადრატი 80*80*4 მმ   ბოძებისათვის 5,4 მ*1,02</t>
  </si>
  <si>
    <t xml:space="preserve">მილი კვადრატი 40*40*3  მმ    კარკასისათვის 8,96 მ*1,02  </t>
  </si>
  <si>
    <t xml:space="preserve">მილი კვადრატი 40*20*2 მმ    ვერტიკალურები  1,32*12*1,02   </t>
  </si>
  <si>
    <t xml:space="preserve">  ღობეებისა და  ჭიშკრების შეღებვა</t>
  </si>
  <si>
    <t>ოლიფა</t>
  </si>
  <si>
    <t>ბეტონის ქვაფენილების დაგება ქვიშაზე</t>
  </si>
  <si>
    <t>ქვიშა  5სმ</t>
  </si>
  <si>
    <t>ქვაფენილი</t>
  </si>
  <si>
    <t>პირდაპირი დანახარჯები</t>
  </si>
  <si>
    <t>ლოკალური ხარჯთაღრიცხვა #2/1</t>
  </si>
  <si>
    <t xml:space="preserve"> საქვაბის  სამშენებლო სამუშაოები</t>
  </si>
  <si>
    <t>1</t>
  </si>
  <si>
    <t>გრუნტის დამუშავება ხელით  შენობის და საძირკვლის მოსაწყობად  (21*0,3*0,3) მ3</t>
  </si>
  <si>
    <t>შენობის  საძირკვლის და ზეძირკვლის  მოწყობა (21*0,6*0,3) მ3</t>
  </si>
  <si>
    <t>ბეტონი მ 200</t>
  </si>
  <si>
    <t>კედლების მოწყობა (სისქით 20 სმ) მცირე საკედლე ბლოკებისაგან (21*2,7*0,2) მ3</t>
  </si>
  <si>
    <t>ცემენტის ხსნარიმ-75</t>
  </si>
  <si>
    <t>მცირე საკედლე ბლოკი   39*19*19 სმ</t>
  </si>
  <si>
    <t xml:space="preserve"> რკ/ბეტონის სარტყლის მოწყობა მ-200</t>
  </si>
  <si>
    <t>კ/სთ</t>
  </si>
  <si>
    <t>არმატურა  ა12III</t>
  </si>
  <si>
    <t>გ.მ.</t>
  </si>
  <si>
    <t>დახერხილი მასალა</t>
  </si>
  <si>
    <t>სამშენებლო ჭანჭიკი</t>
  </si>
  <si>
    <t>გლინულა</t>
  </si>
  <si>
    <t xml:space="preserve">ბათქაშის მოწყობა   კედლებზე ცემენტის ხსნარით    </t>
  </si>
  <si>
    <t>ხსნარტუმბო 1მ3/სთ</t>
  </si>
  <si>
    <t>ცემენტის ხსნარი 1/3</t>
  </si>
  <si>
    <t>6</t>
  </si>
  <si>
    <t>ცემენტის მჭიმის მოწყობა იატაკებზე 3 სმ სისქით</t>
  </si>
  <si>
    <t>ცემენტის ხსნარი მსუბუქი ბეტონიმ100</t>
  </si>
  <si>
    <t>7</t>
  </si>
  <si>
    <t>მეტალოპლასმასის   კარის მოწყობა</t>
  </si>
  <si>
    <t>კარის ღირებულება</t>
  </si>
  <si>
    <t>8</t>
  </si>
  <si>
    <t>მეტალოპლასტმასის ფანჯრის ბლოკების შეძენა და მონტაჟი</t>
  </si>
  <si>
    <t>მეტალოპლასტმასის ფანჯრის ბლოკი თეთრი,5სმ სისქით</t>
  </si>
  <si>
    <t>სხვა მასალაs</t>
  </si>
  <si>
    <t>9</t>
  </si>
  <si>
    <t>10</t>
  </si>
  <si>
    <t>სახურავის მოწყობა ფერადი თუნუქის ფურცელით</t>
  </si>
  <si>
    <t>ფერადი პროფილირებული  თუნუქი 0.5მმ</t>
  </si>
  <si>
    <t>11</t>
  </si>
  <si>
    <t>სახურავის ბურულის ხის კონსტრუქციების ცეცხლდაცვა</t>
  </si>
  <si>
    <t>კვ.მ.</t>
  </si>
  <si>
    <t>ცეცხლდამცავი ხსნარი</t>
  </si>
  <si>
    <t>12</t>
  </si>
  <si>
    <t>სახურავის ბურულის ხის კონსტრუქციების დამუშავება ანტისეპტიკური ხსნარით</t>
  </si>
  <si>
    <t>ანსტისეპტიკური ხსნარი</t>
  </si>
  <si>
    <t>13</t>
  </si>
  <si>
    <t xml:space="preserve">ჭერზე პლასტიკატის აკვრა   </t>
  </si>
  <si>
    <t>100მ2</t>
  </si>
  <si>
    <t>ხე-მასალა შავი პოლი</t>
  </si>
  <si>
    <t>ლურსმანი სამშენებლო</t>
  </si>
  <si>
    <t>პლასტიკატი</t>
  </si>
  <si>
    <t>გამწოვი ვენტილიატორის მონტაჟი დ-150 მმ</t>
  </si>
  <si>
    <t>მატერიალური ხარჯები და მანქანები</t>
  </si>
  <si>
    <t>სატრანსპორტო ხარჯები</t>
  </si>
  <si>
    <t xml:space="preserve">ზედნადები ხარჯები </t>
  </si>
  <si>
    <t xml:space="preserve">გეგმიური დაგროვება </t>
  </si>
  <si>
    <t>ლოკალური ხარჯთაღრიცხვა #2/2</t>
  </si>
  <si>
    <t>სამუშაოების დასახელება</t>
  </si>
  <si>
    <t>განზ.ერთ.</t>
  </si>
  <si>
    <t>განზ.. ერთეულზე</t>
  </si>
  <si>
    <t>3X2,5 სადენი მონტაჟი</t>
  </si>
  <si>
    <t>შრომის დანახარჯები</t>
  </si>
  <si>
    <t>3X1.5სადენი მონტაჟი</t>
  </si>
  <si>
    <t>3X1.5კაბელი</t>
  </si>
  <si>
    <t>სხვადასხვა მასალები</t>
  </si>
  <si>
    <t>ერთპოლუსიანი გამომრთველის მონტაჟი</t>
  </si>
  <si>
    <t xml:space="preserve"> შტეპსელური  როზეტის მონტაჟი დამიწების კონტურით</t>
  </si>
  <si>
    <t>როზეტი დამიწების კონტურით</t>
  </si>
  <si>
    <t>ჭერის სანათების მონტაჟი ვარვარა ნათურით</t>
  </si>
  <si>
    <t>ჭერის სანათი</t>
  </si>
  <si>
    <t>გამანაწილებელი კოლოფების მონტაჟი როზეტებისა და გამომრთველებისათვის</t>
  </si>
  <si>
    <t xml:space="preserve"> კოლოფები როზეტებისა და გამომრთველებისათვის</t>
  </si>
  <si>
    <t>მათ.შორის შრომის დანახარჯები</t>
  </si>
  <si>
    <t xml:space="preserve">ბაღის შენობის გათბობა   </t>
  </si>
  <si>
    <t>ლოკალური ხარჯთარრიცხვა  #2/3</t>
  </si>
  <si>
    <t>#</t>
  </si>
  <si>
    <t>სამუსაოების და დანახარჯების  ჩამონათვალი</t>
  </si>
  <si>
    <t>განზომილების ერტეული</t>
  </si>
  <si>
    <t>საპროექტო მონაცემზე</t>
  </si>
  <si>
    <t>ჯამი სულ</t>
  </si>
  <si>
    <t>1.</t>
  </si>
  <si>
    <t>ქვაბის მონტაჟი</t>
  </si>
  <si>
    <t>კომპ.</t>
  </si>
  <si>
    <t>კედელზე დასაკიდი გათბობის ქვაბი სიმძლავრით 58 კვტ/სთ</t>
  </si>
  <si>
    <t>მარეგულირებელი ფილტრის მონტაჟი</t>
  </si>
  <si>
    <t>მარეგულირებელი ფილტრი</t>
  </si>
  <si>
    <t>გრძ.მ.</t>
  </si>
  <si>
    <t>ქვაბის მკვებავი წყალსადენის მოწყობა d50 მმ-იანი მილით</t>
  </si>
  <si>
    <t>.</t>
  </si>
  <si>
    <t>d50მმ-იანი ფოლადის  მილი სისქით 3მმ.</t>
  </si>
  <si>
    <r>
      <t>მილები 20 მმ</t>
    </r>
    <r>
      <rPr>
        <b/>
        <sz val="11"/>
        <color indexed="8"/>
        <rFont val="AcadNusx"/>
      </rPr>
      <t xml:space="preserve"> folgiani cxeli wylis</t>
    </r>
  </si>
  <si>
    <t>მილები 20 მმ ფოლგიანი</t>
  </si>
  <si>
    <t>გრ.მ</t>
  </si>
  <si>
    <t xml:space="preserve">სპეციალური ვენტილების მონტაჟი რადიატორებთან </t>
  </si>
  <si>
    <t>სპეციალური ვენტილები</t>
  </si>
  <si>
    <t>პლასტმასის ფასონური ნაწილების მონტაჟი</t>
  </si>
  <si>
    <t>10ცალი</t>
  </si>
  <si>
    <t>ხვრეტების გამოტეხვა ბეტონის კედლებში</t>
  </si>
  <si>
    <t xml:space="preserve">გრძივი პანელური რადიატორების მონტაჟი </t>
  </si>
  <si>
    <t>პანელური რადიატორები (1,0*0,6) მ</t>
  </si>
  <si>
    <t>პანელური რადიატორები (0,8*0,6) მ</t>
  </si>
  <si>
    <t xml:space="preserve">ხვრელების ამოვსება ბეტონით </t>
  </si>
  <si>
    <t>ბეტონი - Б-15</t>
  </si>
  <si>
    <t>უკუსარქველის მონტაჟი</t>
  </si>
  <si>
    <t>უკუსარქველი</t>
  </si>
  <si>
    <t xml:space="preserve"> სისტემისა და ელემენტების გარეცხვა ,გამოცდა და გაშვება</t>
  </si>
  <si>
    <t>100მ.</t>
  </si>
  <si>
    <t>წყალი</t>
  </si>
  <si>
    <t>გაზის მიყვანა და  დაერთება მრიცხველიდან საქვაბემდე</t>
  </si>
  <si>
    <t>გაზის მილი დ-32 მმ</t>
  </si>
  <si>
    <t>ლოკალურ-რესურსული უწყისის ჯამი</t>
  </si>
  <si>
    <t>შრომითი რესურსები</t>
  </si>
  <si>
    <t>გეგმიური დაგროვება</t>
  </si>
  <si>
    <t>ლოკალურ-რესურსული  ხარჯთაღრიცხვა №1/1</t>
  </si>
  <si>
    <t>%</t>
  </si>
  <si>
    <t>ზედნადები ხარჯები შრ.დანახარჯებიდან %</t>
  </si>
  <si>
    <t>გეგმიური დაგროვება %</t>
  </si>
  <si>
    <t xml:space="preserve">რეზერვი გაუთვალისწინებელ სამუშაოებზე3 % </t>
  </si>
  <si>
    <t>დღგ 18%</t>
  </si>
  <si>
    <t>სულ ჯამი</t>
  </si>
  <si>
    <t>სოფელ სართიჭალაში #1 საბავშვო ბაღის  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</si>
</sst>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.0000"/>
    <numFmt numFmtId="167" formatCode="#,##0.0"/>
    <numFmt numFmtId="168" formatCode="#,##0.000"/>
    <numFmt numFmtId="169" formatCode="#,##0.0000"/>
    <numFmt numFmtId="170" formatCode="#,##0.00000"/>
  </numFmts>
  <fonts count="62">
    <font>
      <sz val="11"/>
      <color theme="1"/>
      <name val="Calibri"/>
      <family val="2"/>
      <scheme val="minor"/>
    </font>
    <font>
      <sz val="10"/>
      <name val="Sylfaen"/>
      <family val="1"/>
    </font>
    <font>
      <sz val="9"/>
      <name val="Sylfaen"/>
      <family val="1"/>
    </font>
    <font>
      <b/>
      <sz val="9"/>
      <name val="Sylfaen"/>
      <family val="1"/>
      <charset val="204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10"/>
      <name val="Sylfaen"/>
      <family val="1"/>
      <charset val="204"/>
    </font>
    <font>
      <sz val="9"/>
      <name val="Sylfaen"/>
      <family val="1"/>
      <charset val="204"/>
    </font>
    <font>
      <b/>
      <sz val="11"/>
      <color rgb="FFFF0000"/>
      <name val="Sylfaen"/>
      <family val="1"/>
    </font>
    <font>
      <b/>
      <sz val="8"/>
      <name val="Sylfaen"/>
      <family val="1"/>
      <charset val="204"/>
    </font>
    <font>
      <b/>
      <sz val="8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sz val="10"/>
      <name val="Arial Cyr"/>
      <family val="2"/>
      <charset val="204"/>
    </font>
    <font>
      <b/>
      <u/>
      <sz val="11"/>
      <color rgb="FFFF0000"/>
      <name val="Sylfaen"/>
      <family val="1"/>
      <charset val="204"/>
    </font>
    <font>
      <sz val="10"/>
      <name val="Arial"/>
      <family val="2"/>
    </font>
    <font>
      <b/>
      <sz val="11"/>
      <name val="Sylfaen"/>
      <family val="1"/>
      <charset val="204"/>
    </font>
    <font>
      <b/>
      <sz val="8"/>
      <name val="Sylfaen"/>
      <family val="1"/>
      <charset val="1"/>
    </font>
    <font>
      <b/>
      <sz val="10"/>
      <name val="Sylfaen"/>
      <family val="1"/>
      <charset val="1"/>
    </font>
    <font>
      <b/>
      <u/>
      <sz val="10"/>
      <name val="Sylfaen"/>
      <family val="1"/>
      <charset val="1"/>
    </font>
    <font>
      <sz val="8"/>
      <name val="Sylfaen"/>
      <family val="1"/>
      <charset val="1"/>
    </font>
    <font>
      <sz val="9"/>
      <color indexed="8"/>
      <name val="Sylfaen"/>
      <family val="1"/>
      <charset val="204"/>
    </font>
    <font>
      <b/>
      <sz val="11"/>
      <color rgb="FFFF0000"/>
      <name val="Sylfaen"/>
      <family val="1"/>
      <charset val="204"/>
    </font>
    <font>
      <b/>
      <i/>
      <sz val="10"/>
      <color rgb="FFFF0000"/>
      <name val="Sylfaen"/>
      <family val="1"/>
      <charset val="204"/>
    </font>
    <font>
      <b/>
      <i/>
      <u/>
      <sz val="10"/>
      <color rgb="FFFF0000"/>
      <name val="Sylfaen"/>
      <family val="1"/>
      <charset val="204"/>
    </font>
    <font>
      <sz val="8"/>
      <name val="Sylfaen"/>
      <family val="1"/>
    </font>
    <font>
      <b/>
      <sz val="9"/>
      <name val="Sylfaen"/>
      <family val="1"/>
      <charset val="1"/>
    </font>
    <font>
      <b/>
      <sz val="11"/>
      <color indexed="8"/>
      <name val="AcadNusx"/>
    </font>
    <font>
      <sz val="10"/>
      <name val="AcadNusx"/>
    </font>
    <font>
      <sz val="10"/>
      <name val="Arial"/>
      <family val="2"/>
      <charset val="204"/>
    </font>
    <font>
      <b/>
      <sz val="10"/>
      <color rgb="FFFF0000"/>
      <name val="Sylfaen"/>
      <family val="1"/>
    </font>
    <font>
      <sz val="12"/>
      <name val="Sylfaen"/>
      <family val="1"/>
      <charset val="204"/>
    </font>
    <font>
      <b/>
      <sz val="12"/>
      <color rgb="FFFF0000"/>
      <name val="Sylfaen"/>
      <family val="1"/>
    </font>
    <font>
      <sz val="11"/>
      <name val="Sylfaen"/>
      <family val="1"/>
      <charset val="204"/>
    </font>
    <font>
      <b/>
      <sz val="11"/>
      <name val="Sylfaen"/>
      <family val="1"/>
      <charset val="1"/>
    </font>
    <font>
      <b/>
      <sz val="12"/>
      <name val="Sylfaen"/>
      <family val="1"/>
      <charset val="204"/>
    </font>
    <font>
      <b/>
      <i/>
      <sz val="12"/>
      <color rgb="FFFF0000"/>
      <name val="Sylfaen"/>
      <family val="1"/>
    </font>
    <font>
      <sz val="9"/>
      <name val="Arial"/>
      <family val="2"/>
      <charset val="204"/>
    </font>
    <font>
      <b/>
      <sz val="9"/>
      <name val="_! Kolhety"/>
      <family val="2"/>
      <charset val="1"/>
    </font>
    <font>
      <b/>
      <sz val="9"/>
      <name val="AcadNusx"/>
    </font>
    <font>
      <sz val="8"/>
      <name val="_! Kolhety"/>
      <family val="2"/>
      <charset val="1"/>
    </font>
    <font>
      <sz val="8"/>
      <name val="AcadNusx"/>
    </font>
    <font>
      <b/>
      <sz val="10"/>
      <color indexed="8"/>
      <name val="AcadNusx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8"/>
      <color indexed="8"/>
      <name val="Sylfaen"/>
      <family val="1"/>
      <charset val="1"/>
    </font>
    <font>
      <sz val="8"/>
      <color indexed="8"/>
      <name val="Sylfaen"/>
      <family val="1"/>
      <charset val="1"/>
    </font>
    <font>
      <sz val="8"/>
      <color indexed="8"/>
      <name val="Sylfaen"/>
      <family val="1"/>
      <charset val="204"/>
    </font>
    <font>
      <sz val="8"/>
      <color indexed="8"/>
      <name val="Sylfaen"/>
      <family val="1"/>
    </font>
    <font>
      <sz val="10"/>
      <color indexed="8"/>
      <name val="Sylfaen"/>
      <family val="1"/>
    </font>
    <font>
      <b/>
      <sz val="8"/>
      <color indexed="8"/>
      <name val="Sylfaen"/>
      <family val="1"/>
      <charset val="204"/>
    </font>
    <font>
      <b/>
      <sz val="10"/>
      <color indexed="8"/>
      <name val="Sylfaen"/>
      <family val="1"/>
    </font>
    <font>
      <b/>
      <sz val="8"/>
      <color indexed="8"/>
      <name val="Sylfaen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</borders>
  <cellStyleXfs count="4">
    <xf numFmtId="0" fontId="0" fillId="0" borderId="0"/>
    <xf numFmtId="0" fontId="13" fillId="0" borderId="0"/>
    <xf numFmtId="0" fontId="15" fillId="0" borderId="0"/>
    <xf numFmtId="0" fontId="29" fillId="0" borderId="0"/>
  </cellStyleXfs>
  <cellXfs count="487">
    <xf numFmtId="0" fontId="0" fillId="0" borderId="0" xfId="0"/>
    <xf numFmtId="0" fontId="7" fillId="0" borderId="5" xfId="0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66" fontId="12" fillId="4" borderId="5" xfId="0" applyNumberFormat="1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2" fontId="12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167" fontId="3" fillId="3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168" fontId="7" fillId="0" borderId="5" xfId="0" applyNumberFormat="1" applyFont="1" applyFill="1" applyBorder="1" applyAlignment="1">
      <alignment horizontal="center" vertical="center" wrapText="1"/>
    </xf>
    <xf numFmtId="169" fontId="7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16" fillId="3" borderId="5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/>
    </xf>
    <xf numFmtId="2" fontId="3" fillId="3" borderId="5" xfId="2" applyNumberFormat="1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2" fontId="7" fillId="5" borderId="5" xfId="2" applyNumberFormat="1" applyFont="1" applyFill="1" applyBorder="1" applyAlignment="1">
      <alignment horizontal="center" vertical="center" wrapText="1"/>
    </xf>
    <xf numFmtId="165" fontId="7" fillId="0" borderId="5" xfId="2" applyNumberFormat="1" applyFont="1" applyBorder="1" applyAlignment="1">
      <alignment horizontal="center" vertical="center"/>
    </xf>
    <xf numFmtId="0" fontId="17" fillId="6" borderId="5" xfId="2" applyFont="1" applyFill="1" applyBorder="1" applyAlignment="1">
      <alignment horizontal="center" vertical="center"/>
    </xf>
    <xf numFmtId="0" fontId="18" fillId="6" borderId="5" xfId="2" applyFont="1" applyFill="1" applyBorder="1" applyAlignment="1">
      <alignment horizontal="center" vertical="center" wrapText="1"/>
    </xf>
    <xf numFmtId="0" fontId="18" fillId="6" borderId="5" xfId="2" applyFont="1" applyFill="1" applyBorder="1" applyAlignment="1">
      <alignment horizontal="center" vertical="center"/>
    </xf>
    <xf numFmtId="0" fontId="19" fillId="6" borderId="5" xfId="2" applyFont="1" applyFill="1" applyBorder="1" applyAlignment="1">
      <alignment horizontal="center" vertical="center"/>
    </xf>
    <xf numFmtId="165" fontId="18" fillId="6" borderId="5" xfId="2" applyNumberFormat="1" applyFont="1" applyFill="1" applyBorder="1" applyAlignment="1">
      <alignment horizontal="center" vertical="center"/>
    </xf>
    <xf numFmtId="165" fontId="19" fillId="6" borderId="5" xfId="2" applyNumberFormat="1" applyFont="1" applyFill="1" applyBorder="1" applyAlignment="1">
      <alignment horizontal="center" vertical="center"/>
    </xf>
    <xf numFmtId="2" fontId="18" fillId="6" borderId="5" xfId="2" applyNumberFormat="1" applyFont="1" applyFill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top"/>
    </xf>
    <xf numFmtId="165" fontId="7" fillId="0" borderId="5" xfId="2" applyNumberFormat="1" applyFont="1" applyBorder="1" applyAlignment="1">
      <alignment horizontal="center" vertical="top"/>
    </xf>
    <xf numFmtId="2" fontId="7" fillId="7" borderId="5" xfId="2" applyNumberFormat="1" applyFont="1" applyFill="1" applyBorder="1" applyAlignment="1">
      <alignment horizontal="center" vertical="top"/>
    </xf>
    <xf numFmtId="49" fontId="17" fillId="6" borderId="5" xfId="2" applyNumberFormat="1" applyFont="1" applyFill="1" applyBorder="1" applyAlignment="1">
      <alignment horizontal="center" vertical="center"/>
    </xf>
    <xf numFmtId="165" fontId="18" fillId="6" borderId="5" xfId="2" applyNumberFormat="1" applyFont="1" applyFill="1" applyBorder="1" applyAlignment="1">
      <alignment horizontal="center" vertical="center" wrapText="1"/>
    </xf>
    <xf numFmtId="2" fontId="18" fillId="6" borderId="5" xfId="2" applyNumberFormat="1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top" wrapText="1"/>
    </xf>
    <xf numFmtId="2" fontId="7" fillId="0" borderId="5" xfId="2" applyNumberFormat="1" applyFont="1" applyBorder="1" applyAlignment="1">
      <alignment horizontal="center" vertical="top" wrapText="1"/>
    </xf>
    <xf numFmtId="165" fontId="7" fillId="0" borderId="5" xfId="2" applyNumberFormat="1" applyFont="1" applyBorder="1" applyAlignment="1">
      <alignment horizontal="center" vertical="top" wrapText="1"/>
    </xf>
    <xf numFmtId="2" fontId="7" fillId="7" borderId="5" xfId="2" applyNumberFormat="1" applyFont="1" applyFill="1" applyBorder="1" applyAlignment="1">
      <alignment horizontal="center" vertical="top" wrapText="1"/>
    </xf>
    <xf numFmtId="168" fontId="7" fillId="0" borderId="5" xfId="2" applyNumberFormat="1" applyFont="1" applyBorder="1" applyAlignment="1">
      <alignment horizontal="center" vertical="top" wrapText="1"/>
    </xf>
    <xf numFmtId="164" fontId="7" fillId="0" borderId="5" xfId="2" applyNumberFormat="1" applyFont="1" applyBorder="1" applyAlignment="1">
      <alignment horizontal="center" vertical="top" wrapText="1"/>
    </xf>
    <xf numFmtId="165" fontId="21" fillId="0" borderId="5" xfId="2" applyNumberFormat="1" applyFont="1" applyBorder="1" applyAlignment="1">
      <alignment horizontal="center" vertical="top"/>
    </xf>
    <xf numFmtId="0" fontId="12" fillId="4" borderId="5" xfId="2" applyFont="1" applyFill="1" applyBorder="1" applyAlignment="1">
      <alignment horizontal="center" vertical="center" wrapText="1"/>
    </xf>
    <xf numFmtId="165" fontId="12" fillId="4" borderId="5" xfId="2" applyNumberFormat="1" applyFont="1" applyFill="1" applyBorder="1" applyAlignment="1">
      <alignment horizontal="center" vertical="center"/>
    </xf>
    <xf numFmtId="2" fontId="12" fillId="8" borderId="5" xfId="2" applyNumberFormat="1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2" fontId="12" fillId="4" borderId="5" xfId="2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4" fontId="3" fillId="3" borderId="5" xfId="2" applyNumberFormat="1" applyFont="1" applyFill="1" applyBorder="1" applyAlignment="1">
      <alignment horizontal="center" vertical="center" wrapText="1"/>
    </xf>
    <xf numFmtId="165" fontId="7" fillId="3" borderId="5" xfId="2" applyNumberFormat="1" applyFont="1" applyFill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 wrapText="1"/>
    </xf>
    <xf numFmtId="165" fontId="7" fillId="0" borderId="5" xfId="2" applyNumberFormat="1" applyFont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165" fontId="3" fillId="3" borderId="5" xfId="2" applyNumberFormat="1" applyFont="1" applyFill="1" applyBorder="1" applyAlignment="1">
      <alignment horizontal="center" vertical="center" wrapText="1"/>
    </xf>
    <xf numFmtId="164" fontId="7" fillId="0" borderId="5" xfId="2" applyNumberFormat="1" applyFont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7" fontId="3" fillId="4" borderId="5" xfId="0" applyNumberFormat="1" applyFont="1" applyFill="1" applyBorder="1" applyAlignment="1">
      <alignment horizontal="center" vertical="center" wrapText="1"/>
    </xf>
    <xf numFmtId="165" fontId="3" fillId="3" borderId="5" xfId="2" applyNumberFormat="1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top"/>
    </xf>
    <xf numFmtId="0" fontId="18" fillId="6" borderId="5" xfId="2" applyFont="1" applyFill="1" applyBorder="1" applyAlignment="1">
      <alignment horizontal="center" vertical="top" wrapText="1"/>
    </xf>
    <xf numFmtId="2" fontId="18" fillId="6" borderId="5" xfId="2" applyNumberFormat="1" applyFont="1" applyFill="1" applyBorder="1" applyAlignment="1">
      <alignment horizontal="center" vertical="top" wrapText="1"/>
    </xf>
    <xf numFmtId="165" fontId="20" fillId="0" borderId="5" xfId="2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26" fillId="3" borderId="5" xfId="2" applyFont="1" applyFill="1" applyBorder="1" applyAlignment="1">
      <alignment horizontal="center" vertical="center" wrapText="1"/>
    </xf>
    <xf numFmtId="165" fontId="26" fillId="3" borderId="5" xfId="2" applyNumberFormat="1" applyFont="1" applyFill="1" applyBorder="1" applyAlignment="1">
      <alignment horizontal="center" vertical="center" wrapText="1"/>
    </xf>
    <xf numFmtId="165" fontId="26" fillId="3" borderId="5" xfId="2" applyNumberFormat="1" applyFont="1" applyFill="1" applyBorder="1" applyAlignment="1">
      <alignment horizontal="center" vertical="center"/>
    </xf>
    <xf numFmtId="2" fontId="27" fillId="3" borderId="5" xfId="2" applyNumberFormat="1" applyFont="1" applyFill="1" applyBorder="1" applyAlignment="1">
      <alignment horizontal="center" vertical="center"/>
    </xf>
    <xf numFmtId="165" fontId="25" fillId="0" borderId="5" xfId="0" applyNumberFormat="1" applyFont="1" applyFill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  <xf numFmtId="165" fontId="7" fillId="0" borderId="5" xfId="2" applyNumberFormat="1" applyFont="1" applyBorder="1" applyAlignment="1">
      <alignment horizontal="center" wrapText="1"/>
    </xf>
    <xf numFmtId="165" fontId="7" fillId="0" borderId="5" xfId="2" applyNumberFormat="1" applyFont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165" fontId="7" fillId="0" borderId="5" xfId="0" applyNumberFormat="1" applyFont="1" applyBorder="1" applyAlignment="1">
      <alignment horizontal="center" wrapText="1"/>
    </xf>
    <xf numFmtId="0" fontId="29" fillId="0" borderId="5" xfId="0" applyFont="1" applyBorder="1" applyAlignment="1">
      <alignment horizontal="center"/>
    </xf>
    <xf numFmtId="0" fontId="9" fillId="3" borderId="5" xfId="2" applyFont="1" applyFill="1" applyBorder="1" applyAlignment="1">
      <alignment horizontal="center" vertical="center" wrapText="1"/>
    </xf>
    <xf numFmtId="2" fontId="5" fillId="3" borderId="5" xfId="2" applyNumberFormat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top" wrapText="1"/>
    </xf>
    <xf numFmtId="2" fontId="5" fillId="0" borderId="5" xfId="2" applyNumberFormat="1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/>
    </xf>
    <xf numFmtId="2" fontId="7" fillId="5" borderId="5" xfId="2" applyNumberFormat="1" applyFont="1" applyFill="1" applyBorder="1" applyAlignment="1">
      <alignment horizontal="center" vertical="top" wrapText="1"/>
    </xf>
    <xf numFmtId="16" fontId="5" fillId="0" borderId="5" xfId="2" applyNumberFormat="1" applyFont="1" applyBorder="1" applyAlignment="1">
      <alignment horizontal="center" vertical="top"/>
    </xf>
    <xf numFmtId="4" fontId="7" fillId="3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69" fontId="5" fillId="0" borderId="12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70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168" fontId="7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2" fontId="7" fillId="7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textRotation="90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1" fontId="17" fillId="3" borderId="5" xfId="0" applyNumberFormat="1" applyFont="1" applyFill="1" applyBorder="1" applyAlignment="1">
      <alignment horizontal="center" vertical="center" wrapText="1"/>
    </xf>
    <xf numFmtId="2" fontId="17" fillId="3" borderId="5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167" fontId="20" fillId="0" borderId="5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" fontId="17" fillId="3" borderId="15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67" fontId="20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 wrapText="1"/>
    </xf>
    <xf numFmtId="2" fontId="17" fillId="3" borderId="5" xfId="2" applyNumberFormat="1" applyFont="1" applyFill="1" applyBorder="1" applyAlignment="1">
      <alignment horizontal="center" vertical="center" wrapText="1"/>
    </xf>
    <xf numFmtId="165" fontId="17" fillId="3" borderId="5" xfId="2" applyNumberFormat="1" applyFont="1" applyFill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2" fontId="20" fillId="0" borderId="5" xfId="2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167" fontId="17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20" fillId="5" borderId="5" xfId="0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left" vertical="center" wrapText="1"/>
    </xf>
    <xf numFmtId="0" fontId="17" fillId="4" borderId="5" xfId="2" applyFont="1" applyFill="1" applyBorder="1" applyAlignment="1">
      <alignment horizontal="center" vertical="center" wrapText="1"/>
    </xf>
    <xf numFmtId="0" fontId="20" fillId="4" borderId="5" xfId="2" applyFont="1" applyFill="1" applyBorder="1" applyAlignment="1">
      <alignment horizontal="center" vertical="top" wrapText="1"/>
    </xf>
    <xf numFmtId="2" fontId="17" fillId="8" borderId="5" xfId="2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2" fontId="17" fillId="8" borderId="5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9" fontId="20" fillId="0" borderId="5" xfId="0" applyNumberFormat="1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2" fontId="25" fillId="7" borderId="5" xfId="0" applyNumberFormat="1" applyFont="1" applyFill="1" applyBorder="1" applyAlignment="1">
      <alignment horizontal="center" vertical="center" wrapText="1"/>
    </xf>
    <xf numFmtId="2" fontId="17" fillId="4" borderId="5" xfId="0" applyNumberFormat="1" applyFont="1" applyFill="1" applyBorder="1" applyAlignment="1">
      <alignment horizontal="center" vertical="center" wrapText="1"/>
    </xf>
    <xf numFmtId="0" fontId="6" fillId="0" borderId="0" xfId="2" applyFont="1"/>
    <xf numFmtId="0" fontId="31" fillId="0" borderId="0" xfId="2" applyFont="1" applyAlignment="1"/>
    <xf numFmtId="0" fontId="6" fillId="0" borderId="5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/>
    </xf>
    <xf numFmtId="0" fontId="18" fillId="3" borderId="5" xfId="2" applyFont="1" applyFill="1" applyBorder="1" applyAlignment="1">
      <alignment horizontal="center" vertical="center"/>
    </xf>
    <xf numFmtId="0" fontId="18" fillId="3" borderId="5" xfId="3" applyFont="1" applyFill="1" applyBorder="1" applyAlignment="1">
      <alignment horizontal="center" vertical="center" wrapText="1"/>
    </xf>
    <xf numFmtId="165" fontId="18" fillId="3" borderId="5" xfId="2" applyNumberFormat="1" applyFont="1" applyFill="1" applyBorder="1" applyAlignment="1">
      <alignment horizontal="center" vertical="center"/>
    </xf>
    <xf numFmtId="2" fontId="18" fillId="3" borderId="5" xfId="2" applyNumberFormat="1" applyFont="1" applyFill="1" applyBorder="1" applyAlignment="1">
      <alignment horizontal="center" vertical="center"/>
    </xf>
    <xf numFmtId="2" fontId="7" fillId="5" borderId="5" xfId="2" applyNumberFormat="1" applyFont="1" applyFill="1" applyBorder="1" applyAlignment="1">
      <alignment horizontal="center" vertical="center"/>
    </xf>
    <xf numFmtId="0" fontId="7" fillId="0" borderId="5" xfId="3" applyFont="1" applyBorder="1" applyAlignment="1">
      <alignment horizontal="center" vertical="center" wrapText="1"/>
    </xf>
    <xf numFmtId="165" fontId="18" fillId="3" borderId="5" xfId="2" applyNumberFormat="1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  <xf numFmtId="2" fontId="18" fillId="3" borderId="5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Border="1" applyAlignment="1">
      <alignment horizontal="center" vertical="center" wrapText="1"/>
    </xf>
    <xf numFmtId="0" fontId="26" fillId="3" borderId="5" xfId="3" applyFont="1" applyFill="1" applyBorder="1" applyAlignment="1">
      <alignment horizontal="center" vertical="center" wrapText="1"/>
    </xf>
    <xf numFmtId="0" fontId="34" fillId="4" borderId="5" xfId="2" applyFont="1" applyFill="1" applyBorder="1" applyAlignment="1">
      <alignment horizontal="center" vertical="center"/>
    </xf>
    <xf numFmtId="0" fontId="18" fillId="8" borderId="5" xfId="2" applyFont="1" applyFill="1" applyBorder="1" applyAlignment="1">
      <alignment horizontal="center" vertical="center"/>
    </xf>
    <xf numFmtId="0" fontId="34" fillId="8" borderId="5" xfId="2" applyFont="1" applyFill="1" applyBorder="1" applyAlignment="1">
      <alignment horizontal="center" vertical="center"/>
    </xf>
    <xf numFmtId="2" fontId="34" fillId="8" borderId="5" xfId="2" applyNumberFormat="1" applyFont="1" applyFill="1" applyBorder="1" applyAlignment="1">
      <alignment horizontal="center" vertical="center"/>
    </xf>
    <xf numFmtId="0" fontId="6" fillId="9" borderId="5" xfId="2" applyFont="1" applyFill="1" applyBorder="1" applyAlignment="1">
      <alignment horizontal="center" vertical="center"/>
    </xf>
    <xf numFmtId="0" fontId="33" fillId="9" borderId="5" xfId="2" applyFont="1" applyFill="1" applyBorder="1" applyAlignment="1">
      <alignment horizontal="center" vertical="center"/>
    </xf>
    <xf numFmtId="2" fontId="33" fillId="9" borderId="5" xfId="2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9" fontId="6" fillId="0" borderId="5" xfId="2" applyNumberFormat="1" applyFont="1" applyBorder="1" applyAlignment="1">
      <alignment horizontal="center" vertical="center"/>
    </xf>
    <xf numFmtId="2" fontId="33" fillId="0" borderId="5" xfId="2" applyNumberFormat="1" applyFont="1" applyBorder="1" applyAlignment="1">
      <alignment horizontal="center" vertical="center"/>
    </xf>
    <xf numFmtId="2" fontId="33" fillId="5" borderId="5" xfId="2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2" fontId="18" fillId="8" borderId="5" xfId="0" applyNumberFormat="1" applyFont="1" applyFill="1" applyBorder="1" applyAlignment="1">
      <alignment horizontal="center" vertical="center"/>
    </xf>
    <xf numFmtId="0" fontId="6" fillId="0" borderId="0" xfId="2" applyFont="1" applyBorder="1"/>
    <xf numFmtId="0" fontId="31" fillId="0" borderId="0" xfId="2" applyFont="1" applyBorder="1" applyAlignment="1"/>
    <xf numFmtId="0" fontId="33" fillId="0" borderId="5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6" fillId="0" borderId="5" xfId="0" applyNumberFormat="1" applyFont="1" applyFill="1" applyBorder="1" applyAlignment="1">
      <alignment horizontal="center" wrapText="1"/>
    </xf>
    <xf numFmtId="0" fontId="28" fillId="0" borderId="5" xfId="2" applyFont="1" applyBorder="1" applyAlignment="1">
      <alignment horizontal="center" vertical="center"/>
    </xf>
    <xf numFmtId="49" fontId="20" fillId="0" borderId="5" xfId="2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 wrapText="1"/>
    </xf>
    <xf numFmtId="165" fontId="11" fillId="3" borderId="5" xfId="2" applyNumberFormat="1" applyFont="1" applyFill="1" applyBorder="1" applyAlignment="1">
      <alignment horizontal="center" vertical="center"/>
    </xf>
    <xf numFmtId="2" fontId="11" fillId="3" borderId="5" xfId="2" applyNumberFormat="1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/>
    </xf>
    <xf numFmtId="0" fontId="38" fillId="4" borderId="5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26" fillId="4" borderId="5" xfId="2" applyFont="1" applyFill="1" applyBorder="1" applyAlignment="1">
      <alignment horizontal="center" vertical="center" wrapText="1"/>
    </xf>
    <xf numFmtId="0" fontId="26" fillId="4" borderId="5" xfId="2" applyFont="1" applyFill="1" applyBorder="1" applyAlignment="1">
      <alignment horizontal="center" vertical="center"/>
    </xf>
    <xf numFmtId="2" fontId="26" fillId="4" borderId="5" xfId="2" applyNumberFormat="1" applyFont="1" applyFill="1" applyBorder="1" applyAlignment="1">
      <alignment horizontal="center" vertical="center" wrapText="1"/>
    </xf>
    <xf numFmtId="0" fontId="40" fillId="7" borderId="5" xfId="2" applyFont="1" applyFill="1" applyBorder="1" applyAlignment="1">
      <alignment horizontal="center" vertical="center" wrapText="1"/>
    </xf>
    <xf numFmtId="0" fontId="41" fillId="7" borderId="5" xfId="2" applyFont="1" applyFill="1" applyBorder="1" applyAlignment="1">
      <alignment horizontal="center" vertical="center" wrapText="1"/>
    </xf>
    <xf numFmtId="0" fontId="20" fillId="7" borderId="5" xfId="2" applyFont="1" applyFill="1" applyBorder="1" applyAlignment="1">
      <alignment horizontal="center" vertical="center" wrapText="1"/>
    </xf>
    <xf numFmtId="0" fontId="20" fillId="7" borderId="5" xfId="2" applyFont="1" applyFill="1" applyBorder="1" applyAlignment="1">
      <alignment horizontal="center" vertical="center"/>
    </xf>
    <xf numFmtId="2" fontId="20" fillId="7" borderId="5" xfId="2" applyNumberFormat="1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16" fontId="6" fillId="7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" fontId="18" fillId="3" borderId="5" xfId="0" applyNumberFormat="1" applyFont="1" applyFill="1" applyBorder="1" applyAlignment="1">
      <alignment horizontal="center" vertical="center" wrapText="1"/>
    </xf>
    <xf numFmtId="2" fontId="42" fillId="3" borderId="5" xfId="2" applyNumberFormat="1" applyFont="1" applyFill="1" applyBorder="1" applyAlignment="1">
      <alignment horizontal="center" vertical="center"/>
    </xf>
    <xf numFmtId="1" fontId="18" fillId="9" borderId="5" xfId="0" applyNumberFormat="1" applyFont="1" applyFill="1" applyBorder="1" applyAlignment="1">
      <alignment horizontal="center" vertical="center" wrapText="1"/>
    </xf>
    <xf numFmtId="164" fontId="29" fillId="0" borderId="5" xfId="0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left" vertical="center" wrapText="1"/>
    </xf>
    <xf numFmtId="1" fontId="17" fillId="4" borderId="5" xfId="0" applyNumberFormat="1" applyFont="1" applyFill="1" applyBorder="1" applyAlignment="1">
      <alignment horizontal="center" vertical="center" wrapText="1"/>
    </xf>
    <xf numFmtId="165" fontId="26" fillId="4" borderId="5" xfId="0" applyNumberFormat="1" applyFont="1" applyFill="1" applyBorder="1" applyAlignment="1">
      <alignment horizontal="center" vertical="center" wrapText="1"/>
    </xf>
    <xf numFmtId="2" fontId="43" fillId="4" borderId="5" xfId="0" applyNumberFormat="1" applyFont="1" applyFill="1" applyBorder="1" applyAlignment="1">
      <alignment horizontal="center" vertical="center"/>
    </xf>
    <xf numFmtId="166" fontId="29" fillId="0" borderId="5" xfId="0" applyNumberFormat="1" applyFont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45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46" fillId="6" borderId="5" xfId="0" applyFont="1" applyFill="1" applyBorder="1" applyAlignment="1">
      <alignment horizontal="center" vertical="center"/>
    </xf>
    <xf numFmtId="2" fontId="45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7" fillId="4" borderId="5" xfId="2" applyFont="1" applyFill="1" applyBorder="1" applyAlignment="1">
      <alignment horizontal="center" vertical="center" wrapText="1"/>
    </xf>
    <xf numFmtId="2" fontId="47" fillId="4" borderId="5" xfId="2" applyNumberFormat="1" applyFont="1" applyFill="1" applyBorder="1" applyAlignment="1">
      <alignment horizontal="center" vertical="center" wrapText="1"/>
    </xf>
    <xf numFmtId="0" fontId="47" fillId="4" borderId="5" xfId="2" applyFont="1" applyFill="1" applyBorder="1" applyAlignment="1">
      <alignment horizontal="center" vertical="center"/>
    </xf>
    <xf numFmtId="165" fontId="47" fillId="8" borderId="5" xfId="2" applyNumberFormat="1" applyFont="1" applyFill="1" applyBorder="1" applyAlignment="1">
      <alignment horizontal="center" vertical="center" wrapText="1"/>
    </xf>
    <xf numFmtId="0" fontId="0" fillId="10" borderId="0" xfId="0" applyFill="1"/>
    <xf numFmtId="0" fontId="20" fillId="0" borderId="0" xfId="2" applyFont="1" applyBorder="1" applyAlignment="1">
      <alignment vertical="center"/>
    </xf>
    <xf numFmtId="0" fontId="43" fillId="0" borderId="0" xfId="0" applyFont="1" applyAlignment="1">
      <alignment vertical="center"/>
    </xf>
    <xf numFmtId="2" fontId="7" fillId="0" borderId="5" xfId="2" applyNumberFormat="1" applyFont="1" applyBorder="1" applyAlignment="1">
      <alignment horizontal="center" vertical="top"/>
    </xf>
    <xf numFmtId="2" fontId="7" fillId="7" borderId="5" xfId="2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3" fillId="0" borderId="5" xfId="2" applyFont="1" applyBorder="1" applyAlignment="1">
      <alignment horizontal="center" vertical="top" wrapText="1"/>
    </xf>
    <xf numFmtId="0" fontId="16" fillId="0" borderId="5" xfId="2" applyFont="1" applyBorder="1" applyAlignment="1">
      <alignment horizontal="center" vertical="top" wrapText="1"/>
    </xf>
    <xf numFmtId="0" fontId="17" fillId="6" borderId="5" xfId="0" applyFont="1" applyFill="1" applyBorder="1" applyAlignment="1">
      <alignment horizontal="center" vertical="center" wrapText="1"/>
    </xf>
    <xf numFmtId="164" fontId="18" fillId="6" borderId="5" xfId="2" applyNumberFormat="1" applyFont="1" applyFill="1" applyBorder="1" applyAlignment="1">
      <alignment horizontal="center" vertical="center" wrapText="1"/>
    </xf>
    <xf numFmtId="0" fontId="43" fillId="0" borderId="0" xfId="0" applyFont="1"/>
    <xf numFmtId="4" fontId="18" fillId="6" borderId="5" xfId="0" applyNumberFormat="1" applyFont="1" applyFill="1" applyBorder="1" applyAlignment="1">
      <alignment horizontal="center" vertical="center" wrapText="1"/>
    </xf>
    <xf numFmtId="169" fontId="18" fillId="6" borderId="5" xfId="0" applyNumberFormat="1" applyFont="1" applyFill="1" applyBorder="1" applyAlignment="1">
      <alignment horizontal="center" vertical="center" wrapText="1"/>
    </xf>
    <xf numFmtId="2" fontId="18" fillId="6" borderId="5" xfId="0" applyNumberFormat="1" applyFont="1" applyFill="1" applyBorder="1" applyAlignment="1">
      <alignment horizontal="center" vertical="center" wrapText="1"/>
    </xf>
    <xf numFmtId="0" fontId="11" fillId="7" borderId="5" xfId="2" applyFont="1" applyFill="1" applyBorder="1" applyAlignment="1">
      <alignment horizontal="center" vertical="center" wrapText="1"/>
    </xf>
    <xf numFmtId="0" fontId="11" fillId="7" borderId="5" xfId="2" applyFont="1" applyFill="1" applyBorder="1" applyAlignment="1">
      <alignment horizontal="center" vertical="top" wrapText="1"/>
    </xf>
    <xf numFmtId="2" fontId="11" fillId="7" borderId="5" xfId="2" applyNumberFormat="1" applyFont="1" applyFill="1" applyBorder="1" applyAlignment="1">
      <alignment horizontal="center" vertical="top" wrapText="1"/>
    </xf>
    <xf numFmtId="0" fontId="6" fillId="7" borderId="5" xfId="2" applyFont="1" applyFill="1" applyBorder="1" applyAlignment="1">
      <alignment horizontal="center" vertical="center" wrapText="1"/>
    </xf>
    <xf numFmtId="0" fontId="6" fillId="7" borderId="5" xfId="2" applyFont="1" applyFill="1" applyBorder="1" applyAlignment="1">
      <alignment horizontal="center" vertical="top" wrapText="1"/>
    </xf>
    <xf numFmtId="164" fontId="4" fillId="7" borderId="5" xfId="2" applyNumberFormat="1" applyFont="1" applyFill="1" applyBorder="1" applyAlignment="1">
      <alignment horizontal="center" vertical="top" wrapText="1"/>
    </xf>
    <xf numFmtId="0" fontId="4" fillId="7" borderId="5" xfId="2" applyFont="1" applyFill="1" applyBorder="1" applyAlignment="1">
      <alignment horizontal="center" vertical="top" wrapText="1"/>
    </xf>
    <xf numFmtId="2" fontId="6" fillId="7" borderId="5" xfId="2" applyNumberFormat="1" applyFont="1" applyFill="1" applyBorder="1" applyAlignment="1">
      <alignment horizontal="center" vertical="top" wrapText="1"/>
    </xf>
    <xf numFmtId="9" fontId="6" fillId="0" borderId="5" xfId="2" applyNumberFormat="1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2" fontId="6" fillId="0" borderId="5" xfId="2" applyNumberFormat="1" applyFont="1" applyBorder="1" applyAlignment="1">
      <alignment horizontal="center" vertical="top" wrapText="1"/>
    </xf>
    <xf numFmtId="0" fontId="20" fillId="4" borderId="5" xfId="2" applyFont="1" applyFill="1" applyBorder="1" applyAlignment="1">
      <alignment horizontal="center" vertical="center"/>
    </xf>
    <xf numFmtId="0" fontId="47" fillId="6" borderId="5" xfId="2" applyFont="1" applyFill="1" applyBorder="1" applyAlignment="1">
      <alignment horizontal="center" vertical="center" wrapText="1"/>
    </xf>
    <xf numFmtId="2" fontId="11" fillId="6" borderId="5" xfId="2" applyNumberFormat="1" applyFont="1" applyFill="1" applyBorder="1" applyAlignment="1">
      <alignment horizontal="center" vertical="center" wrapText="1"/>
    </xf>
    <xf numFmtId="0" fontId="1" fillId="0" borderId="0" xfId="2" applyFont="1"/>
    <xf numFmtId="0" fontId="49" fillId="0" borderId="0" xfId="2" applyFont="1"/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/>
    </xf>
    <xf numFmtId="0" fontId="1" fillId="6" borderId="5" xfId="2" applyFont="1" applyFill="1" applyBorder="1" applyAlignment="1">
      <alignment horizontal="center" vertical="center"/>
    </xf>
    <xf numFmtId="0" fontId="11" fillId="6" borderId="5" xfId="3" applyFont="1" applyFill="1" applyBorder="1" applyAlignment="1">
      <alignment horizontal="center" vertical="center" wrapText="1"/>
    </xf>
    <xf numFmtId="0" fontId="50" fillId="6" borderId="5" xfId="2" applyFont="1" applyFill="1" applyBorder="1" applyAlignment="1">
      <alignment horizontal="center" vertical="center"/>
    </xf>
    <xf numFmtId="165" fontId="11" fillId="6" borderId="5" xfId="2" applyNumberFormat="1" applyFont="1" applyFill="1" applyBorder="1" applyAlignment="1">
      <alignment horizontal="center" vertical="center"/>
    </xf>
    <xf numFmtId="2" fontId="11" fillId="6" borderId="5" xfId="2" applyNumberFormat="1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 wrapText="1"/>
    </xf>
    <xf numFmtId="0" fontId="50" fillId="0" borderId="5" xfId="2" applyFont="1" applyBorder="1" applyAlignment="1">
      <alignment horizontal="center" vertical="center"/>
    </xf>
    <xf numFmtId="2" fontId="1" fillId="0" borderId="5" xfId="2" applyNumberFormat="1" applyFont="1" applyBorder="1" applyAlignment="1">
      <alignment horizontal="center" vertical="center"/>
    </xf>
    <xf numFmtId="2" fontId="1" fillId="7" borderId="5" xfId="2" applyNumberFormat="1" applyFont="1" applyFill="1" applyBorder="1" applyAlignment="1">
      <alignment horizontal="center" vertical="center"/>
    </xf>
    <xf numFmtId="0" fontId="1" fillId="0" borderId="5" xfId="3" applyFont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5" xfId="2" applyFont="1" applyFill="1" applyBorder="1" applyAlignment="1">
      <alignment horizontal="center" vertical="center" wrapText="1"/>
    </xf>
    <xf numFmtId="0" fontId="11" fillId="6" borderId="5" xfId="2" applyFont="1" applyFill="1" applyBorder="1" applyAlignment="1">
      <alignment horizontal="center" vertical="center" wrapText="1"/>
    </xf>
    <xf numFmtId="165" fontId="1" fillId="6" borderId="5" xfId="2" applyNumberFormat="1" applyFont="1" applyFill="1" applyBorder="1" applyAlignment="1">
      <alignment horizontal="center" vertical="center" wrapText="1"/>
    </xf>
    <xf numFmtId="165" fontId="11" fillId="6" borderId="5" xfId="2" applyNumberFormat="1" applyFont="1" applyFill="1" applyBorder="1" applyAlignment="1">
      <alignment horizontal="center" vertical="center" wrapText="1"/>
    </xf>
    <xf numFmtId="165" fontId="1" fillId="0" borderId="5" xfId="2" applyNumberFormat="1" applyFont="1" applyBorder="1" applyAlignment="1">
      <alignment horizontal="center" vertical="center" wrapText="1"/>
    </xf>
    <xf numFmtId="2" fontId="1" fillId="7" borderId="5" xfId="2" applyNumberFormat="1" applyFont="1" applyFill="1" applyBorder="1" applyAlignment="1">
      <alignment horizontal="center" vertical="center" wrapText="1"/>
    </xf>
    <xf numFmtId="0" fontId="50" fillId="0" borderId="5" xfId="2" applyFont="1" applyBorder="1" applyAlignment="1">
      <alignment horizontal="center" vertical="center" wrapText="1"/>
    </xf>
    <xf numFmtId="0" fontId="50" fillId="6" borderId="5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 wrapText="1"/>
    </xf>
    <xf numFmtId="0" fontId="51" fillId="4" borderId="5" xfId="2" applyFont="1" applyFill="1" applyBorder="1" applyAlignment="1">
      <alignment horizontal="center" vertical="center"/>
    </xf>
    <xf numFmtId="165" fontId="11" fillId="4" borderId="5" xfId="2" applyNumberFormat="1" applyFont="1" applyFill="1" applyBorder="1" applyAlignment="1">
      <alignment horizontal="center" vertical="center"/>
    </xf>
    <xf numFmtId="165" fontId="11" fillId="4" borderId="5" xfId="2" applyNumberFormat="1" applyFont="1" applyFill="1" applyBorder="1" applyAlignment="1">
      <alignment horizontal="center" vertical="center" wrapText="1"/>
    </xf>
    <xf numFmtId="2" fontId="11" fillId="4" borderId="5" xfId="2" applyNumberFormat="1" applyFont="1" applyFill="1" applyBorder="1" applyAlignment="1">
      <alignment horizontal="center" vertical="center" wrapText="1"/>
    </xf>
    <xf numFmtId="9" fontId="1" fillId="0" borderId="5" xfId="2" applyNumberFormat="1" applyFont="1" applyBorder="1" applyAlignment="1">
      <alignment horizontal="center" vertical="center"/>
    </xf>
    <xf numFmtId="2" fontId="11" fillId="4" borderId="5" xfId="2" applyNumberFormat="1" applyFont="1" applyFill="1" applyBorder="1" applyAlignment="1">
      <alignment horizontal="center" vertical="center"/>
    </xf>
    <xf numFmtId="0" fontId="0" fillId="0" borderId="0" xfId="0" applyFont="1"/>
    <xf numFmtId="0" fontId="52" fillId="5" borderId="0" xfId="0" applyFont="1" applyFill="1" applyAlignment="1">
      <alignment horizontal="center" vertical="center" wrapText="1"/>
    </xf>
    <xf numFmtId="0" fontId="52" fillId="0" borderId="5" xfId="0" applyFont="1" applyBorder="1" applyAlignment="1">
      <alignment horizontal="center" vertical="center" textRotation="90" wrapText="1"/>
    </xf>
    <xf numFmtId="1" fontId="52" fillId="0" borderId="5" xfId="0" applyNumberFormat="1" applyFont="1" applyBorder="1" applyAlignment="1">
      <alignment horizontal="center" vertical="center" textRotation="90" wrapText="1"/>
    </xf>
    <xf numFmtId="0" fontId="42" fillId="0" borderId="0" xfId="0" applyFont="1" applyAlignment="1">
      <alignment vertical="center" wrapText="1"/>
    </xf>
    <xf numFmtId="0" fontId="52" fillId="0" borderId="5" xfId="0" applyFont="1" applyBorder="1" applyAlignment="1">
      <alignment horizontal="center" vertical="center" wrapText="1"/>
    </xf>
    <xf numFmtId="1" fontId="52" fillId="0" borderId="5" xfId="0" applyNumberFormat="1" applyFont="1" applyBorder="1" applyAlignment="1">
      <alignment horizontal="center" vertical="center" wrapText="1"/>
    </xf>
    <xf numFmtId="0" fontId="54" fillId="3" borderId="5" xfId="0" applyFont="1" applyFill="1" applyBorder="1" applyAlignment="1">
      <alignment horizontal="center" vertical="center" wrapText="1"/>
    </xf>
    <xf numFmtId="0" fontId="53" fillId="3" borderId="5" xfId="0" applyFont="1" applyFill="1" applyBorder="1" applyAlignment="1">
      <alignment horizontal="center" vertical="center" wrapText="1"/>
    </xf>
    <xf numFmtId="0" fontId="52" fillId="3" borderId="5" xfId="0" applyFont="1" applyFill="1" applyBorder="1" applyAlignment="1">
      <alignment horizontal="center" vertical="center" wrapText="1"/>
    </xf>
    <xf numFmtId="1" fontId="53" fillId="3" borderId="5" xfId="0" applyNumberFormat="1" applyFont="1" applyFill="1" applyBorder="1" applyAlignment="1">
      <alignment horizontal="center" vertical="center" wrapText="1"/>
    </xf>
    <xf numFmtId="49" fontId="55" fillId="0" borderId="5" xfId="0" applyNumberFormat="1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1" fontId="56" fillId="5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" fontId="52" fillId="5" borderId="5" xfId="0" applyNumberFormat="1" applyFont="1" applyFill="1" applyBorder="1" applyAlignment="1">
      <alignment horizontal="center" vertical="center" wrapText="1"/>
    </xf>
    <xf numFmtId="2" fontId="52" fillId="0" borderId="5" xfId="0" applyNumberFormat="1" applyFont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center" vertical="center"/>
    </xf>
    <xf numFmtId="0" fontId="44" fillId="5" borderId="5" xfId="0" applyFont="1" applyFill="1" applyBorder="1" applyAlignment="1">
      <alignment horizontal="center" vertical="center"/>
    </xf>
    <xf numFmtId="0" fontId="52" fillId="5" borderId="5" xfId="0" applyFont="1" applyFill="1" applyBorder="1" applyAlignment="1">
      <alignment horizontal="center" vertical="center" wrapText="1"/>
    </xf>
    <xf numFmtId="0" fontId="57" fillId="9" borderId="5" xfId="0" applyFont="1" applyFill="1" applyBorder="1" applyAlignment="1">
      <alignment horizontal="center" vertical="center" wrapText="1"/>
    </xf>
    <xf numFmtId="0" fontId="58" fillId="9" borderId="5" xfId="0" applyFont="1" applyFill="1" applyBorder="1" applyAlignment="1">
      <alignment horizontal="center" vertical="center" wrapText="1"/>
    </xf>
    <xf numFmtId="1" fontId="58" fillId="9" borderId="5" xfId="0" applyNumberFormat="1" applyFont="1" applyFill="1" applyBorder="1" applyAlignment="1">
      <alignment horizontal="center" vertical="center" wrapText="1"/>
    </xf>
    <xf numFmtId="0" fontId="59" fillId="3" borderId="5" xfId="0" applyFont="1" applyFill="1" applyBorder="1" applyAlignment="1">
      <alignment horizontal="center" vertical="center" wrapText="1"/>
    </xf>
    <xf numFmtId="0" fontId="60" fillId="3" borderId="5" xfId="0" applyFont="1" applyFill="1" applyBorder="1" applyAlignment="1">
      <alignment horizontal="center" vertical="center" wrapText="1"/>
    </xf>
    <xf numFmtId="0" fontId="52" fillId="0" borderId="5" xfId="0" applyNumberFormat="1" applyFont="1" applyBorder="1" applyAlignment="1">
      <alignment horizontal="center" vertical="center" wrapText="1"/>
    </xf>
    <xf numFmtId="0" fontId="0" fillId="7" borderId="0" xfId="0" applyFont="1" applyFill="1"/>
    <xf numFmtId="165" fontId="53" fillId="3" borderId="5" xfId="0" applyNumberFormat="1" applyFont="1" applyFill="1" applyBorder="1" applyAlignment="1">
      <alignment horizontal="center" vertical="center" wrapText="1"/>
    </xf>
    <xf numFmtId="0" fontId="54" fillId="5" borderId="5" xfId="0" applyFont="1" applyFill="1" applyBorder="1" applyAlignment="1">
      <alignment horizontal="center" vertical="center" wrapText="1"/>
    </xf>
    <xf numFmtId="165" fontId="52" fillId="5" borderId="5" xfId="0" applyNumberFormat="1" applyFont="1" applyFill="1" applyBorder="1" applyAlignment="1">
      <alignment horizontal="center" vertical="center" wrapText="1"/>
    </xf>
    <xf numFmtId="2" fontId="52" fillId="5" borderId="5" xfId="0" applyNumberFormat="1" applyFont="1" applyFill="1" applyBorder="1" applyAlignment="1">
      <alignment horizontal="center" vertical="center" wrapText="1"/>
    </xf>
    <xf numFmtId="164" fontId="52" fillId="5" borderId="5" xfId="0" applyNumberFormat="1" applyFont="1" applyFill="1" applyBorder="1" applyAlignment="1">
      <alignment horizontal="center" vertical="center" wrapText="1"/>
    </xf>
    <xf numFmtId="2" fontId="53" fillId="3" borderId="5" xfId="0" applyNumberFormat="1" applyFont="1" applyFill="1" applyBorder="1" applyAlignment="1">
      <alignment horizontal="center" vertical="center" wrapText="1"/>
    </xf>
    <xf numFmtId="165" fontId="52" fillId="0" borderId="5" xfId="0" applyNumberFormat="1" applyFont="1" applyBorder="1" applyAlignment="1">
      <alignment horizontal="center" vertical="center" wrapText="1"/>
    </xf>
    <xf numFmtId="0" fontId="61" fillId="6" borderId="5" xfId="0" applyFont="1" applyFill="1" applyBorder="1" applyAlignment="1">
      <alignment horizontal="center" vertical="center" wrapText="1"/>
    </xf>
    <xf numFmtId="0" fontId="60" fillId="6" borderId="5" xfId="0" applyFont="1" applyFill="1" applyBorder="1" applyAlignment="1">
      <alignment horizontal="center" vertical="center" wrapText="1"/>
    </xf>
    <xf numFmtId="1" fontId="60" fillId="12" borderId="5" xfId="0" applyNumberFormat="1" applyFont="1" applyFill="1" applyBorder="1" applyAlignment="1">
      <alignment horizontal="center" vertical="center" wrapText="1"/>
    </xf>
    <xf numFmtId="0" fontId="52" fillId="10" borderId="5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60" fillId="10" borderId="5" xfId="0" applyFont="1" applyFill="1" applyBorder="1" applyAlignment="1">
      <alignment horizontal="center" vertical="center" wrapText="1"/>
    </xf>
    <xf numFmtId="1" fontId="60" fillId="13" borderId="5" xfId="0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52" fillId="9" borderId="5" xfId="0" applyFont="1" applyFill="1" applyBorder="1" applyAlignment="1">
      <alignment horizontal="center" vertical="center" wrapText="1"/>
    </xf>
    <xf numFmtId="1" fontId="52" fillId="9" borderId="5" xfId="0" applyNumberFormat="1" applyFont="1" applyFill="1" applyBorder="1" applyAlignment="1">
      <alignment horizontal="center" vertical="center" wrapText="1"/>
    </xf>
    <xf numFmtId="9" fontId="6" fillId="9" borderId="5" xfId="0" applyNumberFormat="1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9" fontId="6" fillId="14" borderId="5" xfId="0" applyNumberFormat="1" applyFont="1" applyFill="1" applyBorder="1" applyAlignment="1">
      <alignment horizontal="center" vertical="center" wrapText="1"/>
    </xf>
    <xf numFmtId="0" fontId="52" fillId="14" borderId="5" xfId="0" applyFont="1" applyFill="1" applyBorder="1" applyAlignment="1">
      <alignment horizontal="center" vertical="center" wrapText="1"/>
    </xf>
    <xf numFmtId="0" fontId="52" fillId="7" borderId="5" xfId="0" applyFont="1" applyFill="1" applyBorder="1" applyAlignment="1">
      <alignment horizontal="center" vertical="center" wrapText="1"/>
    </xf>
    <xf numFmtId="1" fontId="52" fillId="7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10" borderId="5" xfId="0" applyFont="1" applyFill="1" applyBorder="1"/>
    <xf numFmtId="0" fontId="11" fillId="15" borderId="5" xfId="0" applyFont="1" applyFill="1" applyBorder="1" applyAlignment="1">
      <alignment horizontal="center" vertical="center" wrapText="1"/>
    </xf>
    <xf numFmtId="0" fontId="60" fillId="15" borderId="5" xfId="0" applyFont="1" applyFill="1" applyBorder="1" applyAlignment="1">
      <alignment horizontal="center" vertical="center" wrapText="1"/>
    </xf>
    <xf numFmtId="1" fontId="60" fillId="15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2" fontId="31" fillId="5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164" fontId="31" fillId="5" borderId="0" xfId="0" applyNumberFormat="1" applyFont="1" applyFill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2" fontId="4" fillId="16" borderId="5" xfId="0" applyNumberFormat="1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2" fontId="4" fillId="17" borderId="5" xfId="0" applyNumberFormat="1" applyFont="1" applyFill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164" fontId="4" fillId="16" borderId="5" xfId="0" applyNumberFormat="1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1" fontId="22" fillId="2" borderId="5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165" fontId="24" fillId="2" borderId="5" xfId="0" applyNumberFormat="1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/>
    </xf>
    <xf numFmtId="0" fontId="36" fillId="2" borderId="0" xfId="2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1" fillId="0" borderId="0" xfId="2" applyFont="1" applyBorder="1" applyAlignment="1">
      <alignment horizontal="center"/>
    </xf>
    <xf numFmtId="0" fontId="32" fillId="2" borderId="0" xfId="2" applyFont="1" applyFill="1" applyBorder="1" applyAlignment="1">
      <alignment horizontal="center"/>
    </xf>
    <xf numFmtId="0" fontId="6" fillId="0" borderId="5" xfId="2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textRotation="90" wrapText="1"/>
    </xf>
    <xf numFmtId="0" fontId="6" fillId="0" borderId="5" xfId="2" applyFont="1" applyBorder="1" applyAlignment="1">
      <alignment horizontal="center"/>
    </xf>
    <xf numFmtId="0" fontId="33" fillId="0" borderId="5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/>
    </xf>
    <xf numFmtId="0" fontId="32" fillId="2" borderId="0" xfId="2" applyFont="1" applyFill="1" applyAlignment="1">
      <alignment horizontal="center"/>
    </xf>
    <xf numFmtId="0" fontId="48" fillId="0" borderId="0" xfId="2" applyFont="1" applyBorder="1" applyAlignment="1">
      <alignment horizontal="center"/>
    </xf>
    <xf numFmtId="0" fontId="20" fillId="0" borderId="5" xfId="2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textRotation="90" wrapText="1"/>
    </xf>
    <xf numFmtId="0" fontId="30" fillId="11" borderId="0" xfId="0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/>
    </xf>
    <xf numFmtId="0" fontId="48" fillId="0" borderId="0" xfId="2" applyFont="1" applyAlignment="1">
      <alignment horizontal="center"/>
    </xf>
  </cellXfs>
  <cellStyles count="4">
    <cellStyle name="Normal" xfId="0" builtinId="0"/>
    <cellStyle name="Обычный 2" xfId="3"/>
    <cellStyle name="Обычный_eras 50-5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3"/>
  <sheetViews>
    <sheetView tabSelected="1" topLeftCell="A598" workbookViewId="0">
      <selection activeCell="G562" sqref="G562"/>
    </sheetView>
  </sheetViews>
  <sheetFormatPr defaultRowHeight="15"/>
  <cols>
    <col min="1" max="1" width="5.5703125" customWidth="1"/>
    <col min="2" max="2" width="48.28515625" bestFit="1" customWidth="1"/>
  </cols>
  <sheetData>
    <row r="1" spans="1:7" s="425" customFormat="1" ht="26.25" customHeight="1">
      <c r="A1" s="479" t="s">
        <v>361</v>
      </c>
      <c r="B1" s="479"/>
      <c r="C1" s="479"/>
      <c r="D1" s="479"/>
      <c r="E1" s="479"/>
      <c r="F1" s="479"/>
      <c r="G1" s="479"/>
    </row>
    <row r="2" spans="1:7" s="425" customFormat="1" ht="27" customHeight="1">
      <c r="A2" s="480" t="s">
        <v>368</v>
      </c>
      <c r="B2" s="480"/>
      <c r="C2" s="480"/>
      <c r="D2" s="480"/>
      <c r="E2" s="480"/>
      <c r="F2" s="480"/>
      <c r="G2" s="480"/>
    </row>
    <row r="3" spans="1:7" ht="35.25" customHeight="1">
      <c r="A3" s="444" t="s">
        <v>0</v>
      </c>
      <c r="B3" s="446" t="s">
        <v>1</v>
      </c>
      <c r="C3" s="448" t="s">
        <v>2</v>
      </c>
      <c r="D3" s="450" t="s">
        <v>3</v>
      </c>
      <c r="E3" s="451"/>
      <c r="F3" s="450" t="s">
        <v>4</v>
      </c>
      <c r="G3" s="451"/>
    </row>
    <row r="4" spans="1:7" ht="54.75">
      <c r="A4" s="445"/>
      <c r="B4" s="447"/>
      <c r="C4" s="449"/>
      <c r="D4" s="1" t="s">
        <v>5</v>
      </c>
      <c r="E4" s="1" t="s">
        <v>6</v>
      </c>
      <c r="F4" s="1" t="s">
        <v>5</v>
      </c>
      <c r="G4" s="2" t="s">
        <v>7</v>
      </c>
    </row>
    <row r="5" spans="1:7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6">
        <v>7</v>
      </c>
    </row>
    <row r="6" spans="1:7">
      <c r="A6" s="454" t="s">
        <v>8</v>
      </c>
      <c r="B6" s="454"/>
      <c r="C6" s="454"/>
      <c r="D6" s="454"/>
      <c r="E6" s="454"/>
      <c r="F6" s="454"/>
      <c r="G6" s="454"/>
    </row>
    <row r="7" spans="1:7">
      <c r="A7" s="7">
        <v>1</v>
      </c>
      <c r="B7" s="8" t="s">
        <v>9</v>
      </c>
      <c r="C7" s="8" t="s">
        <v>10</v>
      </c>
      <c r="D7" s="9"/>
      <c r="E7" s="10">
        <v>12.22</v>
      </c>
      <c r="F7" s="9"/>
      <c r="G7" s="11"/>
    </row>
    <row r="8" spans="1:7">
      <c r="A8" s="3" t="s">
        <v>11</v>
      </c>
      <c r="B8" s="4" t="s">
        <v>12</v>
      </c>
      <c r="C8" s="4" t="s">
        <v>13</v>
      </c>
      <c r="D8" s="12">
        <v>4.8</v>
      </c>
      <c r="E8" s="6">
        <f>E7*D8</f>
        <v>58.655999999999999</v>
      </c>
      <c r="F8" s="6"/>
      <c r="G8" s="6"/>
    </row>
    <row r="9" spans="1:7">
      <c r="A9" s="3" t="s">
        <v>11</v>
      </c>
      <c r="B9" s="4" t="s">
        <v>14</v>
      </c>
      <c r="C9" s="4" t="s">
        <v>15</v>
      </c>
      <c r="D9" s="12">
        <v>1.1000000000000001</v>
      </c>
      <c r="E9" s="6">
        <f>E7*D9</f>
        <v>13.442000000000002</v>
      </c>
      <c r="F9" s="6"/>
      <c r="G9" s="6"/>
    </row>
    <row r="10" spans="1:7" ht="30">
      <c r="A10" s="13">
        <v>2</v>
      </c>
      <c r="B10" s="8" t="s">
        <v>16</v>
      </c>
      <c r="C10" s="8" t="s">
        <v>17</v>
      </c>
      <c r="D10" s="14"/>
      <c r="E10" s="11">
        <v>100.11</v>
      </c>
      <c r="F10" s="9"/>
      <c r="G10" s="11"/>
    </row>
    <row r="11" spans="1:7">
      <c r="A11" s="3" t="s">
        <v>11</v>
      </c>
      <c r="B11" s="4" t="s">
        <v>12</v>
      </c>
      <c r="C11" s="4" t="s">
        <v>13</v>
      </c>
      <c r="D11" s="12">
        <v>0.88700000000000001</v>
      </c>
      <c r="E11" s="15">
        <f>E10*D11</f>
        <v>88.797570000000007</v>
      </c>
      <c r="F11" s="15"/>
      <c r="G11" s="6"/>
    </row>
    <row r="12" spans="1:7">
      <c r="A12" s="3" t="s">
        <v>11</v>
      </c>
      <c r="B12" s="4" t="s">
        <v>14</v>
      </c>
      <c r="C12" s="4" t="s">
        <v>15</v>
      </c>
      <c r="D12" s="16">
        <v>9.8400000000000001E-2</v>
      </c>
      <c r="E12" s="15">
        <f>E10*D12</f>
        <v>9.8508239999999994</v>
      </c>
      <c r="F12" s="15"/>
      <c r="G12" s="6"/>
    </row>
    <row r="13" spans="1:7">
      <c r="A13" s="17">
        <v>3</v>
      </c>
      <c r="B13" s="18" t="s">
        <v>18</v>
      </c>
      <c r="C13" s="18" t="s">
        <v>17</v>
      </c>
      <c r="D13" s="19"/>
      <c r="E13" s="20">
        <v>9.8000000000000007</v>
      </c>
      <c r="F13" s="20"/>
      <c r="G13" s="21"/>
    </row>
    <row r="14" spans="1:7">
      <c r="A14" s="3"/>
      <c r="B14" s="4" t="s">
        <v>12</v>
      </c>
      <c r="C14" s="4" t="s">
        <v>13</v>
      </c>
      <c r="D14" s="16">
        <v>0.112</v>
      </c>
      <c r="E14" s="15">
        <f>E13*D14</f>
        <v>1.0976000000000001</v>
      </c>
      <c r="F14" s="15"/>
      <c r="G14" s="6"/>
    </row>
    <row r="15" spans="1:7">
      <c r="A15" s="3"/>
      <c r="B15" s="4" t="s">
        <v>14</v>
      </c>
      <c r="C15" s="4" t="s">
        <v>15</v>
      </c>
      <c r="D15" s="16">
        <v>3.0099999999999998E-2</v>
      </c>
      <c r="E15" s="15">
        <f>E13*D15</f>
        <v>0.29498000000000002</v>
      </c>
      <c r="F15" s="15"/>
      <c r="G15" s="6"/>
    </row>
    <row r="16" spans="1:7">
      <c r="A16" s="17">
        <v>4</v>
      </c>
      <c r="B16" s="18" t="s">
        <v>19</v>
      </c>
      <c r="C16" s="18" t="s">
        <v>17</v>
      </c>
      <c r="D16" s="19"/>
      <c r="E16" s="20">
        <v>122.4</v>
      </c>
      <c r="F16" s="20"/>
      <c r="G16" s="21"/>
    </row>
    <row r="17" spans="1:7">
      <c r="A17" s="3"/>
      <c r="B17" s="4" t="s">
        <v>12</v>
      </c>
      <c r="C17" s="4" t="s">
        <v>13</v>
      </c>
      <c r="D17" s="12">
        <v>0.112</v>
      </c>
      <c r="E17" s="15">
        <f>E16*D17</f>
        <v>13.7088</v>
      </c>
      <c r="F17" s="15"/>
      <c r="G17" s="6"/>
    </row>
    <row r="18" spans="1:7">
      <c r="A18" s="3"/>
      <c r="B18" s="4" t="s">
        <v>14</v>
      </c>
      <c r="C18" s="4" t="s">
        <v>15</v>
      </c>
      <c r="D18" s="16">
        <v>6.2799999999999995E-2</v>
      </c>
      <c r="E18" s="15">
        <f>E16*D18</f>
        <v>7.6867199999999993</v>
      </c>
      <c r="F18" s="15"/>
      <c r="G18" s="6"/>
    </row>
    <row r="19" spans="1:7" ht="30">
      <c r="A19" s="17">
        <v>5</v>
      </c>
      <c r="B19" s="18" t="s">
        <v>20</v>
      </c>
      <c r="C19" s="18" t="s">
        <v>10</v>
      </c>
      <c r="D19" s="19"/>
      <c r="E19" s="20">
        <v>5.9</v>
      </c>
      <c r="F19" s="20"/>
      <c r="G19" s="21"/>
    </row>
    <row r="20" spans="1:7">
      <c r="A20" s="3"/>
      <c r="B20" s="4" t="s">
        <v>12</v>
      </c>
      <c r="C20" s="4" t="s">
        <v>13</v>
      </c>
      <c r="D20" s="6">
        <v>10.199999999999999</v>
      </c>
      <c r="E20" s="15">
        <f>D20*E19</f>
        <v>60.18</v>
      </c>
      <c r="F20" s="15"/>
      <c r="G20" s="6"/>
    </row>
    <row r="21" spans="1:7">
      <c r="A21" s="3"/>
      <c r="B21" s="4" t="s">
        <v>21</v>
      </c>
      <c r="C21" s="4" t="s">
        <v>15</v>
      </c>
      <c r="D21" s="6">
        <v>0.23</v>
      </c>
      <c r="E21" s="15">
        <f>D21*E19</f>
        <v>1.3570000000000002</v>
      </c>
      <c r="F21" s="15"/>
      <c r="G21" s="6"/>
    </row>
    <row r="22" spans="1:7" ht="30">
      <c r="A22" s="17">
        <v>6</v>
      </c>
      <c r="B22" s="18" t="s">
        <v>22</v>
      </c>
      <c r="C22" s="18" t="s">
        <v>10</v>
      </c>
      <c r="D22" s="19"/>
      <c r="E22" s="20">
        <v>10.119999999999999</v>
      </c>
      <c r="F22" s="20"/>
      <c r="G22" s="21"/>
    </row>
    <row r="23" spans="1:7">
      <c r="A23" s="3"/>
      <c r="B23" s="4" t="s">
        <v>12</v>
      </c>
      <c r="C23" s="4" t="s">
        <v>13</v>
      </c>
      <c r="D23" s="12">
        <v>7.8</v>
      </c>
      <c r="E23" s="15">
        <f>E22*D23</f>
        <v>78.935999999999993</v>
      </c>
      <c r="F23" s="15"/>
      <c r="G23" s="6"/>
    </row>
    <row r="24" spans="1:7">
      <c r="A24" s="3"/>
      <c r="B24" s="4" t="s">
        <v>14</v>
      </c>
      <c r="C24" s="4" t="s">
        <v>15</v>
      </c>
      <c r="D24" s="6">
        <v>4.0999999999999996</v>
      </c>
      <c r="E24" s="15">
        <f>E22*D24</f>
        <v>41.49199999999999</v>
      </c>
      <c r="F24" s="15"/>
      <c r="G24" s="6"/>
    </row>
    <row r="25" spans="1:7" ht="30">
      <c r="A25" s="17">
        <v>7</v>
      </c>
      <c r="B25" s="18" t="s">
        <v>23</v>
      </c>
      <c r="C25" s="18" t="s">
        <v>10</v>
      </c>
      <c r="D25" s="19"/>
      <c r="E25" s="20">
        <v>3.2</v>
      </c>
      <c r="F25" s="20"/>
      <c r="G25" s="21"/>
    </row>
    <row r="26" spans="1:7">
      <c r="A26" s="3"/>
      <c r="B26" s="4" t="s">
        <v>12</v>
      </c>
      <c r="C26" s="4" t="s">
        <v>13</v>
      </c>
      <c r="D26" s="12">
        <v>13.2</v>
      </c>
      <c r="E26" s="15">
        <f>E25*D26</f>
        <v>42.24</v>
      </c>
      <c r="F26" s="15"/>
      <c r="G26" s="6"/>
    </row>
    <row r="27" spans="1:7">
      <c r="A27" s="3"/>
      <c r="B27" s="4" t="s">
        <v>14</v>
      </c>
      <c r="C27" s="4" t="s">
        <v>15</v>
      </c>
      <c r="D27" s="16">
        <v>9.6300000000000008</v>
      </c>
      <c r="E27" s="15">
        <f>E25*D27</f>
        <v>30.816000000000003</v>
      </c>
      <c r="F27" s="15"/>
      <c r="G27" s="6"/>
    </row>
    <row r="28" spans="1:7" ht="30">
      <c r="A28" s="443">
        <v>8</v>
      </c>
      <c r="B28" s="8" t="s">
        <v>24</v>
      </c>
      <c r="C28" s="23" t="s">
        <v>10</v>
      </c>
      <c r="D28" s="24"/>
      <c r="E28" s="25">
        <v>3.4</v>
      </c>
      <c r="F28" s="24"/>
      <c r="G28" s="11"/>
    </row>
    <row r="29" spans="1:7">
      <c r="A29" s="3" t="s">
        <v>11</v>
      </c>
      <c r="B29" s="4" t="s">
        <v>12</v>
      </c>
      <c r="C29" s="26" t="s">
        <v>13</v>
      </c>
      <c r="D29" s="27">
        <v>21.1</v>
      </c>
      <c r="E29" s="15">
        <f>E28*D29</f>
        <v>71.740000000000009</v>
      </c>
      <c r="F29" s="15"/>
      <c r="G29" s="6"/>
    </row>
    <row r="30" spans="1:7">
      <c r="A30" s="3" t="s">
        <v>11</v>
      </c>
      <c r="B30" s="4" t="s">
        <v>25</v>
      </c>
      <c r="C30" s="26" t="s">
        <v>26</v>
      </c>
      <c r="D30" s="28">
        <v>14.7</v>
      </c>
      <c r="E30" s="15">
        <f>E28*D30</f>
        <v>49.98</v>
      </c>
      <c r="F30" s="15"/>
      <c r="G30" s="6"/>
    </row>
    <row r="31" spans="1:7" ht="30">
      <c r="A31" s="7">
        <v>9</v>
      </c>
      <c r="B31" s="8" t="s">
        <v>27</v>
      </c>
      <c r="C31" s="23" t="s">
        <v>17</v>
      </c>
      <c r="D31" s="24"/>
      <c r="E31" s="25">
        <v>406</v>
      </c>
      <c r="F31" s="24"/>
      <c r="G31" s="11"/>
    </row>
    <row r="32" spans="1:7">
      <c r="A32" s="3" t="s">
        <v>11</v>
      </c>
      <c r="B32" s="4" t="s">
        <v>12</v>
      </c>
      <c r="C32" s="26" t="s">
        <v>13</v>
      </c>
      <c r="D32" s="27">
        <f>18.6*1.15/100</f>
        <v>0.21390000000000001</v>
      </c>
      <c r="E32" s="15">
        <f>E31*D32</f>
        <v>86.843400000000003</v>
      </c>
      <c r="F32" s="15"/>
      <c r="G32" s="6"/>
    </row>
    <row r="33" spans="1:7">
      <c r="A33" s="3" t="s">
        <v>11</v>
      </c>
      <c r="B33" s="4" t="s">
        <v>25</v>
      </c>
      <c r="C33" s="26" t="s">
        <v>26</v>
      </c>
      <c r="D33" s="28">
        <f>0.16*1.15/100</f>
        <v>1.8400000000000001E-3</v>
      </c>
      <c r="E33" s="15">
        <f>E31*D33</f>
        <v>0.74704000000000004</v>
      </c>
      <c r="F33" s="15"/>
      <c r="G33" s="6"/>
    </row>
    <row r="34" spans="1:7" ht="25.5">
      <c r="A34" s="7">
        <v>10</v>
      </c>
      <c r="B34" s="9" t="s">
        <v>28</v>
      </c>
      <c r="C34" s="8" t="s">
        <v>10</v>
      </c>
      <c r="D34" s="24"/>
      <c r="E34" s="24">
        <v>22</v>
      </c>
      <c r="F34" s="24"/>
      <c r="G34" s="11"/>
    </row>
    <row r="35" spans="1:7">
      <c r="A35" s="29" t="s">
        <v>11</v>
      </c>
      <c r="B35" s="4" t="s">
        <v>29</v>
      </c>
      <c r="C35" s="4" t="s">
        <v>13</v>
      </c>
      <c r="D35" s="6">
        <v>1.85</v>
      </c>
      <c r="E35" s="6">
        <f>E34*D35</f>
        <v>40.700000000000003</v>
      </c>
      <c r="F35" s="30"/>
      <c r="G35" s="6"/>
    </row>
    <row r="36" spans="1:7" ht="25.5">
      <c r="A36" s="7">
        <v>11</v>
      </c>
      <c r="B36" s="9" t="s">
        <v>30</v>
      </c>
      <c r="C36" s="8" t="s">
        <v>31</v>
      </c>
      <c r="D36" s="24">
        <v>1.65</v>
      </c>
      <c r="E36" s="24">
        <f>E34*D36</f>
        <v>36.299999999999997</v>
      </c>
      <c r="F36" s="24"/>
      <c r="G36" s="11"/>
    </row>
    <row r="37" spans="1:7">
      <c r="A37" s="455" t="s">
        <v>32</v>
      </c>
      <c r="B37" s="456"/>
      <c r="C37" s="456"/>
      <c r="D37" s="456"/>
      <c r="E37" s="456"/>
      <c r="F37" s="456"/>
      <c r="G37" s="457"/>
    </row>
    <row r="38" spans="1:7" ht="30">
      <c r="A38" s="31">
        <v>12</v>
      </c>
      <c r="B38" s="32" t="s">
        <v>33</v>
      </c>
      <c r="C38" s="33" t="s">
        <v>10</v>
      </c>
      <c r="D38" s="34"/>
      <c r="E38" s="35">
        <v>19.7</v>
      </c>
      <c r="F38" s="36"/>
      <c r="G38" s="37"/>
    </row>
    <row r="39" spans="1:7">
      <c r="A39" s="3" t="s">
        <v>11</v>
      </c>
      <c r="B39" s="38" t="s">
        <v>12</v>
      </c>
      <c r="C39" s="38" t="s">
        <v>13</v>
      </c>
      <c r="D39" s="38">
        <v>4.2</v>
      </c>
      <c r="E39" s="38">
        <f>E38*D39</f>
        <v>82.74</v>
      </c>
      <c r="F39" s="39"/>
      <c r="G39" s="40"/>
    </row>
    <row r="40" spans="1:7">
      <c r="A40" s="3" t="s">
        <v>11</v>
      </c>
      <c r="B40" s="38" t="s">
        <v>14</v>
      </c>
      <c r="C40" s="38" t="s">
        <v>34</v>
      </c>
      <c r="D40" s="38">
        <v>0.92</v>
      </c>
      <c r="E40" s="38">
        <f>E38*D40</f>
        <v>18.123999999999999</v>
      </c>
      <c r="F40" s="39"/>
      <c r="G40" s="40"/>
    </row>
    <row r="41" spans="1:7">
      <c r="A41" s="3" t="s">
        <v>11</v>
      </c>
      <c r="B41" s="38" t="s">
        <v>35</v>
      </c>
      <c r="C41" s="38" t="s">
        <v>10</v>
      </c>
      <c r="D41" s="38">
        <v>0.11</v>
      </c>
      <c r="E41" s="38">
        <f>E38*D41</f>
        <v>2.1669999999999998</v>
      </c>
      <c r="F41" s="39"/>
      <c r="G41" s="40"/>
    </row>
    <row r="42" spans="1:7">
      <c r="A42" s="3"/>
      <c r="B42" s="38" t="s">
        <v>36</v>
      </c>
      <c r="C42" s="38" t="s">
        <v>37</v>
      </c>
      <c r="D42" s="38">
        <v>65.346000000000004</v>
      </c>
      <c r="E42" s="38">
        <f>D42*E38</f>
        <v>1287.3162</v>
      </c>
      <c r="F42" s="39"/>
      <c r="G42" s="40"/>
    </row>
    <row r="43" spans="1:7">
      <c r="A43" s="3" t="s">
        <v>11</v>
      </c>
      <c r="B43" s="38" t="s">
        <v>38</v>
      </c>
      <c r="C43" s="38" t="s">
        <v>15</v>
      </c>
      <c r="D43" s="38">
        <v>0.16</v>
      </c>
      <c r="E43" s="38">
        <f>E38*D43</f>
        <v>3.1520000000000001</v>
      </c>
      <c r="F43" s="41"/>
      <c r="G43" s="40"/>
    </row>
    <row r="44" spans="1:7" ht="30">
      <c r="A44" s="42">
        <v>13</v>
      </c>
      <c r="B44" s="43" t="s">
        <v>39</v>
      </c>
      <c r="C44" s="44" t="s">
        <v>40</v>
      </c>
      <c r="D44" s="45"/>
      <c r="E44" s="46">
        <v>3</v>
      </c>
      <c r="F44" s="47"/>
      <c r="G44" s="48"/>
    </row>
    <row r="45" spans="1:7">
      <c r="A45" s="49">
        <f>A44+0.1</f>
        <v>13.1</v>
      </c>
      <c r="B45" s="38" t="s">
        <v>12</v>
      </c>
      <c r="C45" s="50" t="s">
        <v>13</v>
      </c>
      <c r="D45" s="50">
        <v>2.6</v>
      </c>
      <c r="E45" s="51">
        <f>E44*D45</f>
        <v>7.8000000000000007</v>
      </c>
      <c r="F45" s="51"/>
      <c r="G45" s="52"/>
    </row>
    <row r="46" spans="1:7" ht="30">
      <c r="A46" s="42">
        <v>14</v>
      </c>
      <c r="B46" s="43" t="s">
        <v>41</v>
      </c>
      <c r="C46" s="43" t="s">
        <v>10</v>
      </c>
      <c r="D46" s="43"/>
      <c r="E46" s="54">
        <v>6</v>
      </c>
      <c r="F46" s="54"/>
      <c r="G46" s="55"/>
    </row>
    <row r="47" spans="1:7">
      <c r="A47" s="49">
        <f>A46+0.1</f>
        <v>14.1</v>
      </c>
      <c r="B47" s="38" t="s">
        <v>12</v>
      </c>
      <c r="C47" s="56" t="s">
        <v>13</v>
      </c>
      <c r="D47" s="56">
        <v>10.5</v>
      </c>
      <c r="E47" s="57">
        <f>E46*D47</f>
        <v>63</v>
      </c>
      <c r="F47" s="58"/>
      <c r="G47" s="59"/>
    </row>
    <row r="48" spans="1:7">
      <c r="A48" s="49">
        <f>A47+0.1</f>
        <v>14.2</v>
      </c>
      <c r="B48" s="38" t="s">
        <v>21</v>
      </c>
      <c r="C48" s="56" t="s">
        <v>15</v>
      </c>
      <c r="D48" s="56">
        <v>1.1000000000000001</v>
      </c>
      <c r="E48" s="57">
        <f>E46*D48</f>
        <v>6.6000000000000005</v>
      </c>
      <c r="F48" s="58"/>
      <c r="G48" s="59"/>
    </row>
    <row r="49" spans="1:7">
      <c r="A49" s="49">
        <f>A48+0.1</f>
        <v>14.299999999999999</v>
      </c>
      <c r="B49" s="38" t="s">
        <v>42</v>
      </c>
      <c r="C49" s="56" t="s">
        <v>10</v>
      </c>
      <c r="D49" s="60">
        <v>1.0149999999999999</v>
      </c>
      <c r="E49" s="57">
        <f>E46*D49</f>
        <v>6.09</v>
      </c>
      <c r="F49" s="58"/>
      <c r="G49" s="59"/>
    </row>
    <row r="50" spans="1:7">
      <c r="A50" s="49">
        <v>14.4</v>
      </c>
      <c r="B50" s="38" t="s">
        <v>43</v>
      </c>
      <c r="C50" s="56" t="s">
        <v>17</v>
      </c>
      <c r="D50" s="60"/>
      <c r="E50" s="57">
        <v>20</v>
      </c>
      <c r="F50" s="58"/>
      <c r="G50" s="59"/>
    </row>
    <row r="51" spans="1:7">
      <c r="A51" s="49">
        <v>14.5</v>
      </c>
      <c r="B51" s="38" t="s">
        <v>44</v>
      </c>
      <c r="C51" s="56" t="s">
        <v>45</v>
      </c>
      <c r="D51" s="60"/>
      <c r="E51" s="57">
        <v>81.599999999999994</v>
      </c>
      <c r="F51" s="58"/>
      <c r="G51" s="59"/>
    </row>
    <row r="52" spans="1:7">
      <c r="A52" s="49">
        <v>14.6</v>
      </c>
      <c r="B52" s="38" t="s">
        <v>46</v>
      </c>
      <c r="C52" s="56" t="s">
        <v>45</v>
      </c>
      <c r="D52" s="60"/>
      <c r="E52" s="57">
        <v>150</v>
      </c>
      <c r="F52" s="57"/>
      <c r="G52" s="59"/>
    </row>
    <row r="53" spans="1:7">
      <c r="A53" s="49">
        <v>14.7</v>
      </c>
      <c r="B53" s="38" t="s">
        <v>47</v>
      </c>
      <c r="C53" s="56" t="s">
        <v>48</v>
      </c>
      <c r="D53" s="60">
        <v>1.2</v>
      </c>
      <c r="E53" s="57">
        <f>D53*E46</f>
        <v>7.1999999999999993</v>
      </c>
      <c r="F53" s="58"/>
      <c r="G53" s="59"/>
    </row>
    <row r="54" spans="1:7">
      <c r="A54" s="49">
        <v>14.8</v>
      </c>
      <c r="B54" s="38" t="s">
        <v>49</v>
      </c>
      <c r="C54" s="56" t="s">
        <v>48</v>
      </c>
      <c r="D54" s="60">
        <v>0.4</v>
      </c>
      <c r="E54" s="57">
        <f>D54*E46</f>
        <v>2.4000000000000004</v>
      </c>
      <c r="F54" s="58"/>
      <c r="G54" s="59"/>
    </row>
    <row r="55" spans="1:7">
      <c r="A55" s="49">
        <v>14.9</v>
      </c>
      <c r="B55" s="38" t="s">
        <v>38</v>
      </c>
      <c r="C55" s="56" t="s">
        <v>15</v>
      </c>
      <c r="D55" s="61">
        <v>0.65600000000000003</v>
      </c>
      <c r="E55" s="57">
        <f>E46*D55</f>
        <v>3.9359999999999999</v>
      </c>
      <c r="F55" s="62"/>
      <c r="G55" s="52"/>
    </row>
    <row r="56" spans="1:7" ht="30">
      <c r="A56" s="42">
        <v>15</v>
      </c>
      <c r="B56" s="43" t="s">
        <v>50</v>
      </c>
      <c r="C56" s="43" t="s">
        <v>10</v>
      </c>
      <c r="D56" s="43"/>
      <c r="E56" s="54">
        <v>24</v>
      </c>
      <c r="F56" s="54"/>
      <c r="G56" s="55"/>
    </row>
    <row r="57" spans="1:7">
      <c r="A57" s="49">
        <f>A56+0.1</f>
        <v>15.1</v>
      </c>
      <c r="B57" s="38" t="s">
        <v>12</v>
      </c>
      <c r="C57" s="56" t="s">
        <v>13</v>
      </c>
      <c r="D57" s="56">
        <v>13.9</v>
      </c>
      <c r="E57" s="57">
        <f>E56*D57</f>
        <v>333.6</v>
      </c>
      <c r="F57" s="58"/>
      <c r="G57" s="59"/>
    </row>
    <row r="58" spans="1:7">
      <c r="A58" s="49">
        <f>A57+0.1</f>
        <v>15.2</v>
      </c>
      <c r="B58" s="38" t="s">
        <v>21</v>
      </c>
      <c r="C58" s="56" t="s">
        <v>15</v>
      </c>
      <c r="D58" s="56">
        <v>0.78</v>
      </c>
      <c r="E58" s="57">
        <f>E56*D58</f>
        <v>18.72</v>
      </c>
      <c r="F58" s="58"/>
      <c r="G58" s="59"/>
    </row>
    <row r="59" spans="1:7">
      <c r="A59" s="49">
        <f>A58+0.1</f>
        <v>15.299999999999999</v>
      </c>
      <c r="B59" s="38" t="s">
        <v>51</v>
      </c>
      <c r="C59" s="56" t="s">
        <v>10</v>
      </c>
      <c r="D59" s="60">
        <v>1.0149999999999999</v>
      </c>
      <c r="E59" s="57">
        <f>E56*D59</f>
        <v>24.36</v>
      </c>
      <c r="F59" s="58"/>
      <c r="G59" s="59"/>
    </row>
    <row r="60" spans="1:7">
      <c r="A60" s="49">
        <v>15.4</v>
      </c>
      <c r="B60" s="38" t="s">
        <v>43</v>
      </c>
      <c r="C60" s="56" t="s">
        <v>17</v>
      </c>
      <c r="D60" s="60"/>
      <c r="E60" s="57">
        <v>159</v>
      </c>
      <c r="F60" s="58"/>
      <c r="G60" s="59"/>
    </row>
    <row r="61" spans="1:7">
      <c r="A61" s="49">
        <v>15.5</v>
      </c>
      <c r="B61" s="38" t="s">
        <v>52</v>
      </c>
      <c r="C61" s="56" t="s">
        <v>53</v>
      </c>
      <c r="D61" s="60"/>
      <c r="E61" s="57">
        <v>1.032</v>
      </c>
      <c r="F61" s="58"/>
      <c r="G61" s="59"/>
    </row>
    <row r="62" spans="1:7">
      <c r="A62" s="49">
        <v>15.6</v>
      </c>
      <c r="B62" s="38" t="s">
        <v>54</v>
      </c>
      <c r="C62" s="56" t="s">
        <v>53</v>
      </c>
      <c r="D62" s="60"/>
      <c r="E62" s="57">
        <v>0.71799999999999997</v>
      </c>
      <c r="F62" s="58"/>
      <c r="G62" s="59"/>
    </row>
    <row r="63" spans="1:7">
      <c r="A63" s="49">
        <v>15.7</v>
      </c>
      <c r="B63" s="38" t="s">
        <v>47</v>
      </c>
      <c r="C63" s="56" t="s">
        <v>48</v>
      </c>
      <c r="D63" s="60">
        <v>1.2</v>
      </c>
      <c r="E63" s="57">
        <f>D63*E56</f>
        <v>28.799999999999997</v>
      </c>
      <c r="F63" s="58"/>
      <c r="G63" s="59"/>
    </row>
    <row r="64" spans="1:7">
      <c r="A64" s="49">
        <v>15.8</v>
      </c>
      <c r="B64" s="38" t="s">
        <v>49</v>
      </c>
      <c r="C64" s="56" t="s">
        <v>48</v>
      </c>
      <c r="D64" s="60">
        <v>0.4</v>
      </c>
      <c r="E64" s="57">
        <f>D64*E56</f>
        <v>9.6000000000000014</v>
      </c>
      <c r="F64" s="58"/>
      <c r="G64" s="59"/>
    </row>
    <row r="65" spans="1:7">
      <c r="A65" s="49">
        <v>15.9</v>
      </c>
      <c r="B65" s="38" t="s">
        <v>38</v>
      </c>
      <c r="C65" s="56" t="s">
        <v>15</v>
      </c>
      <c r="D65" s="61">
        <v>0.64200000000000002</v>
      </c>
      <c r="E65" s="57">
        <f>E56*D65</f>
        <v>15.408000000000001</v>
      </c>
      <c r="F65" s="62"/>
      <c r="G65" s="52"/>
    </row>
    <row r="66" spans="1:7" ht="30">
      <c r="A66" s="31">
        <v>16</v>
      </c>
      <c r="B66" s="32" t="s">
        <v>33</v>
      </c>
      <c r="C66" s="33" t="s">
        <v>10</v>
      </c>
      <c r="D66" s="34"/>
      <c r="E66" s="35">
        <v>15.9</v>
      </c>
      <c r="F66" s="36"/>
      <c r="G66" s="37"/>
    </row>
    <row r="67" spans="1:7">
      <c r="A67" s="3" t="s">
        <v>11</v>
      </c>
      <c r="B67" s="38" t="s">
        <v>12</v>
      </c>
      <c r="C67" s="38" t="s">
        <v>13</v>
      </c>
      <c r="D67" s="38">
        <v>4.2</v>
      </c>
      <c r="E67" s="38">
        <f>E66*D67</f>
        <v>66.78</v>
      </c>
      <c r="F67" s="39"/>
      <c r="G67" s="40"/>
    </row>
    <row r="68" spans="1:7">
      <c r="A68" s="3" t="s">
        <v>11</v>
      </c>
      <c r="B68" s="38" t="s">
        <v>14</v>
      </c>
      <c r="C68" s="38" t="s">
        <v>34</v>
      </c>
      <c r="D68" s="38">
        <v>0.92</v>
      </c>
      <c r="E68" s="38">
        <f>E66*D68</f>
        <v>14.628</v>
      </c>
      <c r="F68" s="39"/>
      <c r="G68" s="40"/>
    </row>
    <row r="69" spans="1:7">
      <c r="A69" s="3" t="s">
        <v>11</v>
      </c>
      <c r="B69" s="38" t="s">
        <v>35</v>
      </c>
      <c r="C69" s="38" t="s">
        <v>10</v>
      </c>
      <c r="D69" s="38">
        <v>0.11</v>
      </c>
      <c r="E69" s="38">
        <f>E66*D69</f>
        <v>1.7490000000000001</v>
      </c>
      <c r="F69" s="39"/>
      <c r="G69" s="40"/>
    </row>
    <row r="70" spans="1:7">
      <c r="A70" s="3"/>
      <c r="B70" s="38" t="s">
        <v>36</v>
      </c>
      <c r="C70" s="38" t="s">
        <v>37</v>
      </c>
      <c r="D70" s="38">
        <v>62.25</v>
      </c>
      <c r="E70" s="38">
        <f>D70*E66</f>
        <v>989.77499999999998</v>
      </c>
      <c r="F70" s="39"/>
      <c r="G70" s="40"/>
    </row>
    <row r="71" spans="1:7">
      <c r="A71" s="3" t="s">
        <v>11</v>
      </c>
      <c r="B71" s="38" t="s">
        <v>38</v>
      </c>
      <c r="C71" s="38" t="s">
        <v>15</v>
      </c>
      <c r="D71" s="38">
        <v>0.16</v>
      </c>
      <c r="E71" s="38">
        <f>E66*D71</f>
        <v>2.544</v>
      </c>
      <c r="F71" s="41"/>
      <c r="G71" s="40"/>
    </row>
    <row r="72" spans="1:7">
      <c r="A72" s="31">
        <v>17</v>
      </c>
      <c r="B72" s="32" t="s">
        <v>55</v>
      </c>
      <c r="C72" s="33" t="s">
        <v>10</v>
      </c>
      <c r="D72" s="34"/>
      <c r="E72" s="63">
        <v>1.75</v>
      </c>
      <c r="F72" s="64"/>
      <c r="G72" s="65"/>
    </row>
    <row r="73" spans="1:7">
      <c r="A73" s="3" t="s">
        <v>11</v>
      </c>
      <c r="B73" s="38" t="s">
        <v>12</v>
      </c>
      <c r="C73" s="38" t="s">
        <v>13</v>
      </c>
      <c r="D73" s="38">
        <v>3.36</v>
      </c>
      <c r="E73" s="38">
        <f>E72*D73</f>
        <v>5.88</v>
      </c>
      <c r="F73" s="41"/>
      <c r="G73" s="40"/>
    </row>
    <row r="74" spans="1:7">
      <c r="A74" s="3" t="s">
        <v>11</v>
      </c>
      <c r="B74" s="38" t="s">
        <v>14</v>
      </c>
      <c r="C74" s="38" t="s">
        <v>34</v>
      </c>
      <c r="D74" s="38">
        <v>0.92</v>
      </c>
      <c r="E74" s="38">
        <f>D74*E72</f>
        <v>1.61</v>
      </c>
      <c r="F74" s="41"/>
      <c r="G74" s="40"/>
    </row>
    <row r="75" spans="1:7">
      <c r="A75" s="3" t="s">
        <v>11</v>
      </c>
      <c r="B75" s="38" t="s">
        <v>35</v>
      </c>
      <c r="C75" s="38" t="s">
        <v>10</v>
      </c>
      <c r="D75" s="38">
        <v>0.11</v>
      </c>
      <c r="E75" s="38">
        <f>D75*E72</f>
        <v>0.1925</v>
      </c>
      <c r="F75" s="41"/>
      <c r="G75" s="40"/>
    </row>
    <row r="76" spans="1:7">
      <c r="A76" s="3"/>
      <c r="B76" s="38" t="s">
        <v>56</v>
      </c>
      <c r="C76" s="38" t="s">
        <v>37</v>
      </c>
      <c r="D76" s="38">
        <v>130.69200000000001</v>
      </c>
      <c r="E76" s="38">
        <f>D76*E72</f>
        <v>228.71100000000001</v>
      </c>
      <c r="F76" s="41"/>
      <c r="G76" s="40"/>
    </row>
    <row r="77" spans="1:7">
      <c r="A77" s="3" t="s">
        <v>11</v>
      </c>
      <c r="B77" s="38" t="s">
        <v>38</v>
      </c>
      <c r="C77" s="38" t="s">
        <v>15</v>
      </c>
      <c r="D77" s="38">
        <v>0.16</v>
      </c>
      <c r="E77" s="38">
        <f>D77*E72</f>
        <v>0.28000000000000003</v>
      </c>
      <c r="F77" s="41"/>
      <c r="G77" s="40"/>
    </row>
    <row r="78" spans="1:7" ht="30">
      <c r="A78" s="31">
        <v>18</v>
      </c>
      <c r="B78" s="32" t="s">
        <v>57</v>
      </c>
      <c r="C78" s="33" t="s">
        <v>10</v>
      </c>
      <c r="D78" s="34"/>
      <c r="E78" s="63">
        <v>0.8</v>
      </c>
      <c r="F78" s="64"/>
      <c r="G78" s="65"/>
    </row>
    <row r="79" spans="1:7">
      <c r="A79" s="3" t="s">
        <v>11</v>
      </c>
      <c r="B79" s="38" t="s">
        <v>12</v>
      </c>
      <c r="C79" s="38" t="s">
        <v>13</v>
      </c>
      <c r="D79" s="38">
        <v>10.5</v>
      </c>
      <c r="E79" s="38">
        <f>E78*D79</f>
        <v>8.4</v>
      </c>
      <c r="F79" s="41"/>
      <c r="G79" s="40"/>
    </row>
    <row r="80" spans="1:7">
      <c r="A80" s="3" t="s">
        <v>11</v>
      </c>
      <c r="B80" s="38" t="s">
        <v>14</v>
      </c>
      <c r="C80" s="38" t="s">
        <v>34</v>
      </c>
      <c r="D80" s="38">
        <v>1.06</v>
      </c>
      <c r="E80" s="38">
        <f>D80*E78</f>
        <v>0.84800000000000009</v>
      </c>
      <c r="F80" s="41"/>
      <c r="G80" s="40"/>
    </row>
    <row r="81" spans="1:7">
      <c r="A81" s="3" t="s">
        <v>11</v>
      </c>
      <c r="B81" s="38" t="s">
        <v>43</v>
      </c>
      <c r="C81" s="38" t="s">
        <v>17</v>
      </c>
      <c r="D81" s="38" t="s">
        <v>11</v>
      </c>
      <c r="E81" s="38">
        <v>8</v>
      </c>
      <c r="F81" s="41"/>
      <c r="G81" s="40"/>
    </row>
    <row r="82" spans="1:7">
      <c r="A82" s="3"/>
      <c r="B82" s="38" t="s">
        <v>58</v>
      </c>
      <c r="C82" s="38" t="s">
        <v>10</v>
      </c>
      <c r="D82" s="38">
        <v>1.0149999999999999</v>
      </c>
      <c r="E82" s="38">
        <f>D82*E78</f>
        <v>0.81199999999999994</v>
      </c>
      <c r="F82" s="41"/>
      <c r="G82" s="40"/>
    </row>
    <row r="83" spans="1:7">
      <c r="A83" s="3" t="s">
        <v>11</v>
      </c>
      <c r="B83" s="38" t="s">
        <v>44</v>
      </c>
      <c r="C83" s="56" t="s">
        <v>45</v>
      </c>
      <c r="D83" s="60"/>
      <c r="E83" s="57">
        <v>81.599999999999994</v>
      </c>
      <c r="F83" s="58"/>
      <c r="G83" s="59"/>
    </row>
    <row r="84" spans="1:7">
      <c r="A84" s="3"/>
      <c r="B84" s="38" t="s">
        <v>46</v>
      </c>
      <c r="C84" s="56" t="s">
        <v>45</v>
      </c>
      <c r="D84" s="60"/>
      <c r="E84" s="57">
        <v>150</v>
      </c>
      <c r="F84" s="57"/>
      <c r="G84" s="59"/>
    </row>
    <row r="85" spans="1:7">
      <c r="A85" s="3"/>
      <c r="B85" s="38" t="s">
        <v>47</v>
      </c>
      <c r="C85" s="56" t="s">
        <v>48</v>
      </c>
      <c r="D85" s="60">
        <v>1.2</v>
      </c>
      <c r="E85" s="57">
        <f>D85*E78</f>
        <v>0.96</v>
      </c>
      <c r="F85" s="58"/>
      <c r="G85" s="59"/>
    </row>
    <row r="86" spans="1:7">
      <c r="A86" s="3"/>
      <c r="B86" s="38" t="s">
        <v>38</v>
      </c>
      <c r="C86" s="38" t="s">
        <v>15</v>
      </c>
      <c r="D86" s="38">
        <v>0.16</v>
      </c>
      <c r="E86" s="38">
        <f>D86*E81</f>
        <v>1.28</v>
      </c>
      <c r="F86" s="41"/>
      <c r="G86" s="40"/>
    </row>
    <row r="87" spans="1:7">
      <c r="A87" s="17">
        <v>19</v>
      </c>
      <c r="B87" s="63" t="s">
        <v>59</v>
      </c>
      <c r="C87" s="63" t="s">
        <v>17</v>
      </c>
      <c r="D87" s="63"/>
      <c r="E87" s="63">
        <v>24.66</v>
      </c>
      <c r="F87" s="64"/>
      <c r="G87" s="65"/>
    </row>
    <row r="88" spans="1:7">
      <c r="A88" s="3"/>
      <c r="B88" s="38" t="s">
        <v>12</v>
      </c>
      <c r="C88" s="38" t="s">
        <v>13</v>
      </c>
      <c r="D88" s="38">
        <v>1</v>
      </c>
      <c r="E88" s="38">
        <f>E87*D88</f>
        <v>24.66</v>
      </c>
      <c r="F88" s="41"/>
      <c r="G88" s="40"/>
    </row>
    <row r="89" spans="1:7">
      <c r="A89" s="3"/>
      <c r="B89" s="38" t="s">
        <v>14</v>
      </c>
      <c r="C89" s="38" t="s">
        <v>34</v>
      </c>
      <c r="D89" s="38">
        <v>0.35299999999999998</v>
      </c>
      <c r="E89" s="38">
        <f>E87*D89</f>
        <v>8.7049799999999991</v>
      </c>
      <c r="F89" s="41"/>
      <c r="G89" s="40"/>
    </row>
    <row r="90" spans="1:7">
      <c r="A90" s="3"/>
      <c r="B90" s="38" t="s">
        <v>60</v>
      </c>
      <c r="C90" s="38" t="s">
        <v>17</v>
      </c>
      <c r="D90" s="38">
        <v>1</v>
      </c>
      <c r="E90" s="38">
        <f>E87*D90</f>
        <v>24.66</v>
      </c>
      <c r="F90" s="41"/>
      <c r="G90" s="40"/>
    </row>
    <row r="91" spans="1:7">
      <c r="A91" s="17">
        <v>20</v>
      </c>
      <c r="B91" s="63" t="s">
        <v>61</v>
      </c>
      <c r="C91" s="63" t="s">
        <v>17</v>
      </c>
      <c r="D91" s="66"/>
      <c r="E91" s="67">
        <v>26.27</v>
      </c>
      <c r="F91" s="64"/>
      <c r="G91" s="65"/>
    </row>
    <row r="92" spans="1:7">
      <c r="A92" s="3"/>
      <c r="B92" s="38" t="s">
        <v>14</v>
      </c>
      <c r="C92" s="38" t="s">
        <v>34</v>
      </c>
      <c r="D92" s="38">
        <v>0.65</v>
      </c>
      <c r="E92" s="38">
        <f>D92*E91</f>
        <v>17.075500000000002</v>
      </c>
      <c r="F92" s="41"/>
      <c r="G92" s="40"/>
    </row>
    <row r="93" spans="1:7">
      <c r="A93" s="3"/>
      <c r="B93" s="38" t="s">
        <v>62</v>
      </c>
      <c r="C93" s="38" t="s">
        <v>17</v>
      </c>
      <c r="D93" s="38">
        <v>1</v>
      </c>
      <c r="E93" s="38">
        <f>D93*E91</f>
        <v>26.27</v>
      </c>
      <c r="F93" s="41"/>
      <c r="G93" s="40"/>
    </row>
    <row r="94" spans="1:7">
      <c r="A94" s="3"/>
      <c r="B94" s="38" t="s">
        <v>38</v>
      </c>
      <c r="C94" s="38" t="s">
        <v>34</v>
      </c>
      <c r="D94" s="38">
        <v>0.65600000000000003</v>
      </c>
      <c r="E94" s="38">
        <f>D94*E91</f>
        <v>17.23312</v>
      </c>
      <c r="F94" s="41"/>
      <c r="G94" s="40"/>
    </row>
    <row r="95" spans="1:7">
      <c r="A95" s="17">
        <v>21</v>
      </c>
      <c r="B95" s="63" t="s">
        <v>63</v>
      </c>
      <c r="C95" s="63" t="s">
        <v>17</v>
      </c>
      <c r="D95" s="63"/>
      <c r="E95" s="63">
        <v>37.19</v>
      </c>
      <c r="F95" s="64"/>
      <c r="G95" s="65"/>
    </row>
    <row r="96" spans="1:7">
      <c r="A96" s="3"/>
      <c r="B96" s="38" t="s">
        <v>14</v>
      </c>
      <c r="C96" s="38" t="s">
        <v>34</v>
      </c>
      <c r="D96" s="38">
        <v>0.65</v>
      </c>
      <c r="E96" s="38">
        <f>E95*D96</f>
        <v>24.173500000000001</v>
      </c>
      <c r="F96" s="41"/>
      <c r="G96" s="40"/>
    </row>
    <row r="97" spans="1:7">
      <c r="A97" s="3"/>
      <c r="B97" s="38" t="s">
        <v>64</v>
      </c>
      <c r="C97" s="38" t="s">
        <v>17</v>
      </c>
      <c r="D97" s="38">
        <v>1</v>
      </c>
      <c r="E97" s="38">
        <f>E95*D97</f>
        <v>37.19</v>
      </c>
      <c r="F97" s="41"/>
      <c r="G97" s="40"/>
    </row>
    <row r="98" spans="1:7">
      <c r="A98" s="3"/>
      <c r="B98" s="38" t="s">
        <v>38</v>
      </c>
      <c r="C98" s="38" t="s">
        <v>34</v>
      </c>
      <c r="D98" s="38">
        <v>0.65600000000000003</v>
      </c>
      <c r="E98" s="38">
        <f>E95*D98</f>
        <v>24.396639999999998</v>
      </c>
      <c r="F98" s="41"/>
      <c r="G98" s="40"/>
    </row>
    <row r="99" spans="1:7">
      <c r="A99" s="17">
        <v>22</v>
      </c>
      <c r="B99" s="63" t="s">
        <v>65</v>
      </c>
      <c r="C99" s="63" t="s">
        <v>17</v>
      </c>
      <c r="D99" s="63"/>
      <c r="E99" s="63">
        <v>4.5599999999999996</v>
      </c>
      <c r="F99" s="64"/>
      <c r="G99" s="65"/>
    </row>
    <row r="100" spans="1:7">
      <c r="A100" s="3"/>
      <c r="B100" s="38" t="s">
        <v>14</v>
      </c>
      <c r="C100" s="38" t="s">
        <v>34</v>
      </c>
      <c r="D100" s="38">
        <v>0.65</v>
      </c>
      <c r="E100" s="38">
        <f>E99*D100</f>
        <v>2.964</v>
      </c>
      <c r="F100" s="41"/>
      <c r="G100" s="40"/>
    </row>
    <row r="101" spans="1:7">
      <c r="A101" s="3"/>
      <c r="B101" s="38" t="s">
        <v>66</v>
      </c>
      <c r="C101" s="38" t="s">
        <v>17</v>
      </c>
      <c r="D101" s="38">
        <v>1</v>
      </c>
      <c r="E101" s="38">
        <f>E99*D101</f>
        <v>4.5599999999999996</v>
      </c>
      <c r="F101" s="41"/>
      <c r="G101" s="40"/>
    </row>
    <row r="102" spans="1:7">
      <c r="A102" s="3"/>
      <c r="B102" s="38" t="s">
        <v>38</v>
      </c>
      <c r="C102" s="38" t="s">
        <v>34</v>
      </c>
      <c r="D102" s="38">
        <v>0.65600000000000003</v>
      </c>
      <c r="E102" s="38">
        <f>E99*D102</f>
        <v>2.9913599999999998</v>
      </c>
      <c r="F102" s="41"/>
      <c r="G102" s="40"/>
    </row>
    <row r="103" spans="1:7" ht="25.5">
      <c r="A103" s="31">
        <v>23</v>
      </c>
      <c r="B103" s="68" t="s">
        <v>67</v>
      </c>
      <c r="C103" s="69" t="s">
        <v>17</v>
      </c>
      <c r="D103" s="69"/>
      <c r="E103" s="69">
        <v>13.6</v>
      </c>
      <c r="F103" s="70"/>
      <c r="G103" s="71"/>
    </row>
    <row r="104" spans="1:7">
      <c r="A104" s="458" t="s">
        <v>68</v>
      </c>
      <c r="B104" s="458"/>
      <c r="C104" s="458"/>
      <c r="D104" s="458"/>
      <c r="E104" s="458"/>
      <c r="F104" s="458"/>
      <c r="G104" s="458"/>
    </row>
    <row r="105" spans="1:7">
      <c r="A105" s="72">
        <v>24</v>
      </c>
      <c r="B105" s="32" t="s">
        <v>69</v>
      </c>
      <c r="C105" s="73" t="s">
        <v>17</v>
      </c>
      <c r="D105" s="34"/>
      <c r="E105" s="74">
        <f>E110+E117+E124+E129</f>
        <v>280.10000000000002</v>
      </c>
      <c r="F105" s="75"/>
      <c r="G105" s="37"/>
    </row>
    <row r="106" spans="1:7">
      <c r="A106" s="3" t="s">
        <v>11</v>
      </c>
      <c r="B106" s="38" t="s">
        <v>12</v>
      </c>
      <c r="C106" s="38" t="s">
        <v>13</v>
      </c>
      <c r="D106" s="38">
        <v>0.315</v>
      </c>
      <c r="E106" s="76">
        <f>E105*D106</f>
        <v>88.231500000000011</v>
      </c>
      <c r="F106" s="77"/>
      <c r="G106" s="40"/>
    </row>
    <row r="107" spans="1:7">
      <c r="A107" s="3" t="s">
        <v>11</v>
      </c>
      <c r="B107" s="38" t="s">
        <v>21</v>
      </c>
      <c r="C107" s="38" t="s">
        <v>15</v>
      </c>
      <c r="D107" s="39">
        <v>3.2000000000000001E-2</v>
      </c>
      <c r="E107" s="78">
        <f>E105*D107</f>
        <v>8.9632000000000005</v>
      </c>
      <c r="F107" s="41"/>
      <c r="G107" s="40"/>
    </row>
    <row r="108" spans="1:7">
      <c r="A108" s="3" t="s">
        <v>11</v>
      </c>
      <c r="B108" s="38" t="s">
        <v>70</v>
      </c>
      <c r="C108" s="38" t="s">
        <v>10</v>
      </c>
      <c r="D108" s="38">
        <v>3.2000000000000001E-2</v>
      </c>
      <c r="E108" s="38">
        <f>E105*D108</f>
        <v>8.9632000000000005</v>
      </c>
      <c r="F108" s="77"/>
      <c r="G108" s="40"/>
    </row>
    <row r="109" spans="1:7">
      <c r="A109" s="3" t="s">
        <v>11</v>
      </c>
      <c r="B109" s="38" t="s">
        <v>38</v>
      </c>
      <c r="C109" s="38" t="s">
        <v>15</v>
      </c>
      <c r="D109" s="38">
        <v>0.06</v>
      </c>
      <c r="E109" s="76">
        <f>E105*D109</f>
        <v>16.806000000000001</v>
      </c>
      <c r="F109" s="41"/>
      <c r="G109" s="40"/>
    </row>
    <row r="110" spans="1:7">
      <c r="A110" s="72">
        <v>25</v>
      </c>
      <c r="B110" s="79" t="s">
        <v>71</v>
      </c>
      <c r="C110" s="80" t="s">
        <v>17</v>
      </c>
      <c r="D110" s="69"/>
      <c r="E110" s="69">
        <v>33.4</v>
      </c>
      <c r="F110" s="69"/>
      <c r="G110" s="81"/>
    </row>
    <row r="111" spans="1:7">
      <c r="A111" s="3" t="s">
        <v>11</v>
      </c>
      <c r="B111" s="4" t="s">
        <v>12</v>
      </c>
      <c r="C111" s="26" t="s">
        <v>13</v>
      </c>
      <c r="D111" s="6">
        <v>1.08</v>
      </c>
      <c r="E111" s="6">
        <f>E110*D111</f>
        <v>36.072000000000003</v>
      </c>
      <c r="F111" s="15"/>
      <c r="G111" s="6"/>
    </row>
    <row r="112" spans="1:7">
      <c r="A112" s="3" t="s">
        <v>11</v>
      </c>
      <c r="B112" s="4" t="s">
        <v>25</v>
      </c>
      <c r="C112" s="26" t="s">
        <v>26</v>
      </c>
      <c r="D112" s="28">
        <f>4.52/100</f>
        <v>4.5199999999999997E-2</v>
      </c>
      <c r="E112" s="15">
        <f>E110*D112</f>
        <v>1.5096799999999999</v>
      </c>
      <c r="F112" s="15"/>
      <c r="G112" s="6"/>
    </row>
    <row r="113" spans="1:7">
      <c r="A113" s="3" t="s">
        <v>11</v>
      </c>
      <c r="B113" s="4" t="s">
        <v>72</v>
      </c>
      <c r="C113" s="26" t="s">
        <v>73</v>
      </c>
      <c r="D113" s="15">
        <v>1.02</v>
      </c>
      <c r="E113" s="15">
        <f>E110*D113</f>
        <v>34.067999999999998</v>
      </c>
      <c r="F113" s="15"/>
      <c r="G113" s="6"/>
    </row>
    <row r="114" spans="1:7">
      <c r="A114" s="3" t="s">
        <v>11</v>
      </c>
      <c r="B114" s="4" t="s">
        <v>74</v>
      </c>
      <c r="C114" s="26" t="s">
        <v>45</v>
      </c>
      <c r="D114" s="15"/>
      <c r="E114" s="15">
        <v>38</v>
      </c>
      <c r="F114" s="15"/>
      <c r="G114" s="6"/>
    </row>
    <row r="115" spans="1:7">
      <c r="A115" s="3" t="s">
        <v>11</v>
      </c>
      <c r="B115" s="4" t="s">
        <v>75</v>
      </c>
      <c r="C115" s="26" t="s">
        <v>48</v>
      </c>
      <c r="D115" s="15">
        <v>5</v>
      </c>
      <c r="E115" s="15">
        <f>E110*D115</f>
        <v>167</v>
      </c>
      <c r="F115" s="15"/>
      <c r="G115" s="6"/>
    </row>
    <row r="116" spans="1:7">
      <c r="A116" s="3" t="s">
        <v>11</v>
      </c>
      <c r="B116" s="4" t="s">
        <v>76</v>
      </c>
      <c r="C116" s="26" t="s">
        <v>26</v>
      </c>
      <c r="D116" s="28">
        <v>0.16</v>
      </c>
      <c r="E116" s="15">
        <f>E110*D116</f>
        <v>5.3440000000000003</v>
      </c>
      <c r="F116" s="15"/>
      <c r="G116" s="6"/>
    </row>
    <row r="117" spans="1:7" ht="25.5">
      <c r="A117" s="7">
        <v>26</v>
      </c>
      <c r="B117" s="35" t="s">
        <v>77</v>
      </c>
      <c r="C117" s="34" t="s">
        <v>17</v>
      </c>
      <c r="D117" s="34"/>
      <c r="E117" s="35">
        <v>42.1</v>
      </c>
      <c r="F117" s="82"/>
      <c r="G117" s="37"/>
    </row>
    <row r="118" spans="1:7">
      <c r="A118" s="3" t="s">
        <v>11</v>
      </c>
      <c r="B118" s="38" t="s">
        <v>12</v>
      </c>
      <c r="C118" s="38" t="s">
        <v>13</v>
      </c>
      <c r="D118" s="38">
        <v>1.4</v>
      </c>
      <c r="E118" s="38">
        <f>E117*D118</f>
        <v>58.94</v>
      </c>
      <c r="F118" s="77"/>
      <c r="G118" s="40"/>
    </row>
    <row r="119" spans="1:7">
      <c r="A119" s="3" t="s">
        <v>11</v>
      </c>
      <c r="B119" s="38" t="s">
        <v>21</v>
      </c>
      <c r="C119" s="38" t="s">
        <v>15</v>
      </c>
      <c r="D119" s="38">
        <v>0.04</v>
      </c>
      <c r="E119" s="38">
        <f>E117*D119</f>
        <v>1.6840000000000002</v>
      </c>
      <c r="F119" s="77"/>
      <c r="G119" s="40"/>
    </row>
    <row r="120" spans="1:7">
      <c r="A120" s="3" t="s">
        <v>11</v>
      </c>
      <c r="B120" s="38" t="s">
        <v>78</v>
      </c>
      <c r="C120" s="38" t="s">
        <v>48</v>
      </c>
      <c r="D120" s="38">
        <v>5</v>
      </c>
      <c r="E120" s="83">
        <f>E117*D121</f>
        <v>42.942</v>
      </c>
      <c r="F120" s="77"/>
      <c r="G120" s="40"/>
    </row>
    <row r="121" spans="1:7">
      <c r="A121" s="3" t="s">
        <v>11</v>
      </c>
      <c r="B121" s="38" t="s">
        <v>79</v>
      </c>
      <c r="C121" s="38" t="s">
        <v>17</v>
      </c>
      <c r="D121" s="38">
        <v>1.02</v>
      </c>
      <c r="E121" s="77">
        <f>E117*D121</f>
        <v>42.942</v>
      </c>
      <c r="F121" s="77"/>
      <c r="G121" s="40"/>
    </row>
    <row r="122" spans="1:7">
      <c r="A122" s="3" t="s">
        <v>11</v>
      </c>
      <c r="B122" s="38" t="s">
        <v>80</v>
      </c>
      <c r="C122" s="38" t="s">
        <v>81</v>
      </c>
      <c r="D122" s="38"/>
      <c r="E122" s="77">
        <v>62</v>
      </c>
      <c r="F122" s="77"/>
      <c r="G122" s="40"/>
    </row>
    <row r="123" spans="1:7">
      <c r="A123" s="3" t="s">
        <v>11</v>
      </c>
      <c r="B123" s="38" t="s">
        <v>38</v>
      </c>
      <c r="C123" s="38" t="s">
        <v>15</v>
      </c>
      <c r="D123" s="38">
        <v>0.16</v>
      </c>
      <c r="E123" s="38">
        <f>E117*D123</f>
        <v>6.7360000000000007</v>
      </c>
      <c r="F123" s="41"/>
      <c r="G123" s="40"/>
    </row>
    <row r="124" spans="1:7" ht="33.75">
      <c r="A124" s="72">
        <v>27</v>
      </c>
      <c r="B124" s="31" t="s">
        <v>82</v>
      </c>
      <c r="C124" s="80" t="s">
        <v>17</v>
      </c>
      <c r="D124" s="69"/>
      <c r="E124" s="69">
        <v>9.8000000000000007</v>
      </c>
      <c r="F124" s="69"/>
      <c r="G124" s="81"/>
    </row>
    <row r="125" spans="1:7">
      <c r="A125" s="29" t="s">
        <v>11</v>
      </c>
      <c r="B125" s="4" t="s">
        <v>12</v>
      </c>
      <c r="C125" s="26" t="s">
        <v>13</v>
      </c>
      <c r="D125" s="15">
        <f>129/100</f>
        <v>1.29</v>
      </c>
      <c r="E125" s="15">
        <f>E124*D125</f>
        <v>12.642000000000001</v>
      </c>
      <c r="F125" s="15"/>
      <c r="G125" s="6"/>
    </row>
    <row r="126" spans="1:7">
      <c r="A126" s="29" t="s">
        <v>11</v>
      </c>
      <c r="B126" s="4" t="s">
        <v>25</v>
      </c>
      <c r="C126" s="26" t="s">
        <v>26</v>
      </c>
      <c r="D126" s="27">
        <f>3.4/100</f>
        <v>3.4000000000000002E-2</v>
      </c>
      <c r="E126" s="15">
        <f>E124*D126</f>
        <v>0.33320000000000005</v>
      </c>
      <c r="F126" s="15"/>
      <c r="G126" s="6"/>
    </row>
    <row r="127" spans="1:7" ht="30">
      <c r="A127" s="29" t="s">
        <v>11</v>
      </c>
      <c r="B127" s="4" t="s">
        <v>83</v>
      </c>
      <c r="C127" s="26" t="s">
        <v>73</v>
      </c>
      <c r="D127" s="27">
        <f>101.5/100</f>
        <v>1.0149999999999999</v>
      </c>
      <c r="E127" s="15">
        <f>E124*D127</f>
        <v>9.9469999999999992</v>
      </c>
      <c r="F127" s="15"/>
      <c r="G127" s="6"/>
    </row>
    <row r="128" spans="1:7">
      <c r="A128" s="29" t="s">
        <v>11</v>
      </c>
      <c r="B128" s="4" t="s">
        <v>76</v>
      </c>
      <c r="C128" s="26" t="s">
        <v>26</v>
      </c>
      <c r="D128" s="27">
        <f>18.2/100</f>
        <v>0.182</v>
      </c>
      <c r="E128" s="15">
        <f>E124*D128</f>
        <v>1.7836000000000001</v>
      </c>
      <c r="F128" s="15"/>
      <c r="G128" s="6"/>
    </row>
    <row r="129" spans="1:7" ht="33.75">
      <c r="A129" s="72">
        <v>28</v>
      </c>
      <c r="B129" s="31" t="s">
        <v>84</v>
      </c>
      <c r="C129" s="80" t="s">
        <v>17</v>
      </c>
      <c r="D129" s="69"/>
      <c r="E129" s="69">
        <v>194.8</v>
      </c>
      <c r="F129" s="69"/>
      <c r="G129" s="81"/>
    </row>
    <row r="130" spans="1:7">
      <c r="A130" s="29" t="s">
        <v>11</v>
      </c>
      <c r="B130" s="4" t="s">
        <v>12</v>
      </c>
      <c r="C130" s="26" t="s">
        <v>13</v>
      </c>
      <c r="D130" s="15">
        <f>129/100</f>
        <v>1.29</v>
      </c>
      <c r="E130" s="15">
        <f>E129*D130</f>
        <v>251.29200000000003</v>
      </c>
      <c r="F130" s="15"/>
      <c r="G130" s="6"/>
    </row>
    <row r="131" spans="1:7">
      <c r="A131" s="29" t="s">
        <v>11</v>
      </c>
      <c r="B131" s="4" t="s">
        <v>25</v>
      </c>
      <c r="C131" s="26" t="s">
        <v>26</v>
      </c>
      <c r="D131" s="27">
        <f>3.4/100</f>
        <v>3.4000000000000002E-2</v>
      </c>
      <c r="E131" s="15">
        <f>E129*D131</f>
        <v>6.6232000000000006</v>
      </c>
      <c r="F131" s="15"/>
      <c r="G131" s="6"/>
    </row>
    <row r="132" spans="1:7" ht="30">
      <c r="A132" s="29" t="s">
        <v>11</v>
      </c>
      <c r="B132" s="4" t="s">
        <v>85</v>
      </c>
      <c r="C132" s="26" t="s">
        <v>17</v>
      </c>
      <c r="D132" s="27">
        <f>101.5/100</f>
        <v>1.0149999999999999</v>
      </c>
      <c r="E132" s="15">
        <f>E129*D132</f>
        <v>197.72199999999998</v>
      </c>
      <c r="F132" s="15"/>
      <c r="G132" s="6"/>
    </row>
    <row r="133" spans="1:7">
      <c r="A133" s="29"/>
      <c r="B133" s="4" t="s">
        <v>86</v>
      </c>
      <c r="C133" s="26" t="s">
        <v>48</v>
      </c>
      <c r="D133" s="27">
        <v>0.13600000000000001</v>
      </c>
      <c r="E133" s="15">
        <f>E129*D133</f>
        <v>26.492800000000003</v>
      </c>
      <c r="F133" s="15"/>
      <c r="G133" s="6"/>
    </row>
    <row r="134" spans="1:7">
      <c r="A134" s="29" t="s">
        <v>11</v>
      </c>
      <c r="B134" s="4" t="s">
        <v>76</v>
      </c>
      <c r="C134" s="26" t="s">
        <v>26</v>
      </c>
      <c r="D134" s="27">
        <v>3.4000000000000002E-2</v>
      </c>
      <c r="E134" s="15">
        <f>E129*D134</f>
        <v>6.6232000000000006</v>
      </c>
      <c r="F134" s="15"/>
      <c r="G134" s="6"/>
    </row>
    <row r="135" spans="1:7">
      <c r="A135" s="459" t="s">
        <v>87</v>
      </c>
      <c r="B135" s="459"/>
      <c r="C135" s="459"/>
      <c r="D135" s="459"/>
      <c r="E135" s="459"/>
      <c r="F135" s="459"/>
      <c r="G135" s="459"/>
    </row>
    <row r="136" spans="1:7">
      <c r="A136" s="72">
        <v>29</v>
      </c>
      <c r="B136" s="68" t="s">
        <v>88</v>
      </c>
      <c r="C136" s="79" t="s">
        <v>17</v>
      </c>
      <c r="D136" s="68"/>
      <c r="E136" s="81">
        <v>168</v>
      </c>
      <c r="F136" s="68"/>
      <c r="G136" s="81"/>
    </row>
    <row r="137" spans="1:7">
      <c r="A137" s="3" t="s">
        <v>11</v>
      </c>
      <c r="B137" s="4" t="s">
        <v>12</v>
      </c>
      <c r="C137" s="4" t="s">
        <v>13</v>
      </c>
      <c r="D137" s="5">
        <v>0.9</v>
      </c>
      <c r="E137" s="6">
        <f>E136*D137</f>
        <v>151.20000000000002</v>
      </c>
      <c r="F137" s="15"/>
      <c r="G137" s="6"/>
    </row>
    <row r="138" spans="1:7">
      <c r="A138" s="3" t="s">
        <v>11</v>
      </c>
      <c r="B138" s="4" t="s">
        <v>25</v>
      </c>
      <c r="C138" s="4" t="s">
        <v>34</v>
      </c>
      <c r="D138" s="12">
        <v>6.8199999999999997E-2</v>
      </c>
      <c r="E138" s="6">
        <f>E136*D138</f>
        <v>11.457599999999999</v>
      </c>
      <c r="F138" s="5"/>
      <c r="G138" s="6"/>
    </row>
    <row r="139" spans="1:7">
      <c r="A139" s="3" t="s">
        <v>11</v>
      </c>
      <c r="B139" s="4" t="s">
        <v>89</v>
      </c>
      <c r="C139" s="4" t="s">
        <v>10</v>
      </c>
      <c r="D139" s="5">
        <f>2.38/100</f>
        <v>2.3799999999999998E-2</v>
      </c>
      <c r="E139" s="6">
        <f>E136*D139</f>
        <v>3.9983999999999997</v>
      </c>
      <c r="F139" s="5"/>
      <c r="G139" s="6"/>
    </row>
    <row r="140" spans="1:7">
      <c r="A140" s="3" t="s">
        <v>11</v>
      </c>
      <c r="B140" s="4" t="s">
        <v>76</v>
      </c>
      <c r="C140" s="4" t="s">
        <v>34</v>
      </c>
      <c r="D140" s="5">
        <v>6.2E-2</v>
      </c>
      <c r="E140" s="6">
        <f>D140*E136</f>
        <v>10.416</v>
      </c>
      <c r="F140" s="5"/>
      <c r="G140" s="6"/>
    </row>
    <row r="141" spans="1:7" ht="25.5">
      <c r="A141" s="72">
        <v>30</v>
      </c>
      <c r="B141" s="68" t="s">
        <v>90</v>
      </c>
      <c r="C141" s="79" t="s">
        <v>45</v>
      </c>
      <c r="D141" s="68"/>
      <c r="E141" s="81">
        <v>250</v>
      </c>
      <c r="F141" s="68"/>
      <c r="G141" s="81"/>
    </row>
    <row r="142" spans="1:7">
      <c r="A142" s="3" t="s">
        <v>11</v>
      </c>
      <c r="B142" s="4" t="s">
        <v>12</v>
      </c>
      <c r="C142" s="4" t="s">
        <v>13</v>
      </c>
      <c r="D142" s="84">
        <v>0.3</v>
      </c>
      <c r="E142" s="6">
        <f>E141*D142</f>
        <v>75</v>
      </c>
      <c r="F142" s="15"/>
      <c r="G142" s="6"/>
    </row>
    <row r="143" spans="1:7">
      <c r="A143" s="3" t="s">
        <v>11</v>
      </c>
      <c r="B143" s="4" t="s">
        <v>25</v>
      </c>
      <c r="C143" s="4" t="s">
        <v>34</v>
      </c>
      <c r="D143" s="12">
        <v>1.0999999999999999E-2</v>
      </c>
      <c r="E143" s="6">
        <f>E141*D143</f>
        <v>2.75</v>
      </c>
      <c r="F143" s="5"/>
      <c r="G143" s="6"/>
    </row>
    <row r="144" spans="1:7">
      <c r="A144" s="3" t="s">
        <v>11</v>
      </c>
      <c r="B144" s="4" t="s">
        <v>89</v>
      </c>
      <c r="C144" s="4" t="s">
        <v>10</v>
      </c>
      <c r="D144" s="5">
        <v>6.7000000000000002E-3</v>
      </c>
      <c r="E144" s="6">
        <f>E141*D144</f>
        <v>1.675</v>
      </c>
      <c r="F144" s="5"/>
      <c r="G144" s="6"/>
    </row>
    <row r="145" spans="1:7">
      <c r="A145" s="3" t="s">
        <v>11</v>
      </c>
      <c r="B145" s="4" t="s">
        <v>76</v>
      </c>
      <c r="C145" s="4" t="s">
        <v>34</v>
      </c>
      <c r="D145" s="5">
        <v>6.2E-2</v>
      </c>
      <c r="E145" s="6">
        <f>D145*E141</f>
        <v>15.5</v>
      </c>
      <c r="F145" s="5"/>
      <c r="G145" s="6"/>
    </row>
    <row r="146" spans="1:7" ht="38.25">
      <c r="A146" s="72">
        <v>31</v>
      </c>
      <c r="B146" s="68" t="s">
        <v>91</v>
      </c>
      <c r="C146" s="69" t="s">
        <v>17</v>
      </c>
      <c r="D146" s="69"/>
      <c r="E146" s="85">
        <v>660</v>
      </c>
      <c r="F146" s="69"/>
      <c r="G146" s="81"/>
    </row>
    <row r="147" spans="1:7">
      <c r="A147" s="3" t="s">
        <v>11</v>
      </c>
      <c r="B147" s="4" t="s">
        <v>12</v>
      </c>
      <c r="C147" s="4" t="s">
        <v>73</v>
      </c>
      <c r="D147" s="27">
        <v>1</v>
      </c>
      <c r="E147" s="6">
        <f>E146*D147</f>
        <v>660</v>
      </c>
      <c r="F147" s="15"/>
      <c r="G147" s="6"/>
    </row>
    <row r="148" spans="1:7">
      <c r="A148" s="3" t="s">
        <v>11</v>
      </c>
      <c r="B148" s="4" t="s">
        <v>25</v>
      </c>
      <c r="C148" s="4" t="s">
        <v>26</v>
      </c>
      <c r="D148" s="15">
        <f>1/100</f>
        <v>0.01</v>
      </c>
      <c r="E148" s="6">
        <f>E146*D148</f>
        <v>6.6000000000000005</v>
      </c>
      <c r="F148" s="15"/>
      <c r="G148" s="6"/>
    </row>
    <row r="149" spans="1:7">
      <c r="A149" s="3" t="s">
        <v>11</v>
      </c>
      <c r="B149" s="4" t="s">
        <v>92</v>
      </c>
      <c r="C149" s="4" t="s">
        <v>48</v>
      </c>
      <c r="D149" s="15">
        <v>0.61</v>
      </c>
      <c r="E149" s="6">
        <f>E146*D149</f>
        <v>402.59999999999997</v>
      </c>
      <c r="F149" s="15"/>
      <c r="G149" s="6"/>
    </row>
    <row r="150" spans="1:7">
      <c r="A150" s="3" t="s">
        <v>11</v>
      </c>
      <c r="B150" s="4" t="s">
        <v>93</v>
      </c>
      <c r="C150" s="26" t="s">
        <v>48</v>
      </c>
      <c r="D150" s="15">
        <f>63/100</f>
        <v>0.63</v>
      </c>
      <c r="E150" s="6">
        <f>E146*D150</f>
        <v>415.8</v>
      </c>
      <c r="F150" s="15"/>
      <c r="G150" s="6"/>
    </row>
    <row r="151" spans="1:7">
      <c r="A151" s="3" t="s">
        <v>11</v>
      </c>
      <c r="B151" s="4" t="s">
        <v>76</v>
      </c>
      <c r="C151" s="26" t="s">
        <v>15</v>
      </c>
      <c r="D151" s="28">
        <f>1.6/100</f>
        <v>1.6E-2</v>
      </c>
      <c r="E151" s="6">
        <f>E146*D151</f>
        <v>10.56</v>
      </c>
      <c r="F151" s="15"/>
      <c r="G151" s="6"/>
    </row>
    <row r="152" spans="1:7" ht="33.75">
      <c r="A152" s="72">
        <v>32</v>
      </c>
      <c r="B152" s="31" t="s">
        <v>94</v>
      </c>
      <c r="C152" s="80" t="s">
        <v>17</v>
      </c>
      <c r="D152" s="69"/>
      <c r="E152" s="69">
        <v>63</v>
      </c>
      <c r="F152" s="69"/>
      <c r="G152" s="81"/>
    </row>
    <row r="153" spans="1:7">
      <c r="A153" s="3" t="s">
        <v>11</v>
      </c>
      <c r="B153" s="4" t="s">
        <v>12</v>
      </c>
      <c r="C153" s="26" t="s">
        <v>13</v>
      </c>
      <c r="D153" s="15">
        <v>1.7</v>
      </c>
      <c r="E153" s="6">
        <f>E152*D153</f>
        <v>107.1</v>
      </c>
      <c r="F153" s="15"/>
      <c r="G153" s="6"/>
    </row>
    <row r="154" spans="1:7">
      <c r="A154" s="3" t="s">
        <v>11</v>
      </c>
      <c r="B154" s="4" t="s">
        <v>25</v>
      </c>
      <c r="C154" s="26" t="s">
        <v>26</v>
      </c>
      <c r="D154" s="15">
        <v>0.02</v>
      </c>
      <c r="E154" s="15">
        <f>E152*D154</f>
        <v>1.26</v>
      </c>
      <c r="F154" s="15"/>
      <c r="G154" s="6"/>
    </row>
    <row r="155" spans="1:7">
      <c r="A155" s="3" t="s">
        <v>11</v>
      </c>
      <c r="B155" s="4" t="s">
        <v>95</v>
      </c>
      <c r="C155" s="26" t="s">
        <v>73</v>
      </c>
      <c r="D155" s="15">
        <v>1.01</v>
      </c>
      <c r="E155" s="15">
        <f>E152*D155</f>
        <v>63.63</v>
      </c>
      <c r="F155" s="15"/>
      <c r="G155" s="6"/>
    </row>
    <row r="156" spans="1:7">
      <c r="A156" s="3" t="s">
        <v>11</v>
      </c>
      <c r="B156" s="4" t="s">
        <v>96</v>
      </c>
      <c r="C156" s="26" t="s">
        <v>48</v>
      </c>
      <c r="D156" s="15">
        <v>4</v>
      </c>
      <c r="E156" s="6">
        <f>E152*D156</f>
        <v>252</v>
      </c>
      <c r="F156" s="15"/>
      <c r="G156" s="6"/>
    </row>
    <row r="157" spans="1:7">
      <c r="A157" s="3" t="s">
        <v>11</v>
      </c>
      <c r="B157" s="4" t="s">
        <v>76</v>
      </c>
      <c r="C157" s="26" t="s">
        <v>26</v>
      </c>
      <c r="D157" s="15">
        <v>7.0000000000000001E-3</v>
      </c>
      <c r="E157" s="15">
        <f>E152*D157</f>
        <v>0.441</v>
      </c>
      <c r="F157" s="15"/>
      <c r="G157" s="6"/>
    </row>
    <row r="158" spans="1:7">
      <c r="A158" s="460" t="s">
        <v>97</v>
      </c>
      <c r="B158" s="460"/>
      <c r="C158" s="460"/>
      <c r="D158" s="460"/>
      <c r="E158" s="460"/>
      <c r="F158" s="460"/>
      <c r="G158" s="460"/>
    </row>
    <row r="159" spans="1:7" ht="25.5">
      <c r="A159" s="7">
        <v>33</v>
      </c>
      <c r="B159" s="35" t="s">
        <v>98</v>
      </c>
      <c r="C159" s="35" t="s">
        <v>17</v>
      </c>
      <c r="D159" s="35"/>
      <c r="E159" s="35">
        <v>220.6</v>
      </c>
      <c r="F159" s="86"/>
      <c r="G159" s="37"/>
    </row>
    <row r="160" spans="1:7">
      <c r="A160" s="29" t="s">
        <v>11</v>
      </c>
      <c r="B160" s="4" t="s">
        <v>12</v>
      </c>
      <c r="C160" s="4" t="s">
        <v>13</v>
      </c>
      <c r="D160" s="27">
        <v>1</v>
      </c>
      <c r="E160" s="6">
        <f>E159*D160</f>
        <v>220.6</v>
      </c>
      <c r="F160" s="15"/>
      <c r="G160" s="6"/>
    </row>
    <row r="161" spans="1:7">
      <c r="A161" s="29" t="s">
        <v>11</v>
      </c>
      <c r="B161" s="4" t="s">
        <v>25</v>
      </c>
      <c r="C161" s="4" t="s">
        <v>26</v>
      </c>
      <c r="D161" s="27">
        <v>0.105</v>
      </c>
      <c r="E161" s="6">
        <f>E159*D161</f>
        <v>23.163</v>
      </c>
      <c r="F161" s="15"/>
      <c r="G161" s="6"/>
    </row>
    <row r="162" spans="1:7">
      <c r="A162" s="29" t="s">
        <v>11</v>
      </c>
      <c r="B162" s="4" t="s">
        <v>99</v>
      </c>
      <c r="C162" s="4" t="s">
        <v>17</v>
      </c>
      <c r="D162" s="15">
        <v>1.03</v>
      </c>
      <c r="E162" s="6">
        <f>E159*D162</f>
        <v>227.21799999999999</v>
      </c>
      <c r="F162" s="15"/>
      <c r="G162" s="6"/>
    </row>
    <row r="163" spans="1:7">
      <c r="A163" s="29" t="s">
        <v>11</v>
      </c>
      <c r="B163" s="4" t="s">
        <v>76</v>
      </c>
      <c r="C163" s="26" t="s">
        <v>15</v>
      </c>
      <c r="D163" s="27">
        <v>0.20499999999999999</v>
      </c>
      <c r="E163" s="6">
        <f>E159*D163</f>
        <v>45.222999999999999</v>
      </c>
      <c r="F163" s="15"/>
      <c r="G163" s="6"/>
    </row>
    <row r="164" spans="1:7" ht="25.5">
      <c r="A164" s="7">
        <v>34</v>
      </c>
      <c r="B164" s="35" t="s">
        <v>100</v>
      </c>
      <c r="C164" s="35" t="s">
        <v>17</v>
      </c>
      <c r="D164" s="35"/>
      <c r="E164" s="35">
        <v>53.2</v>
      </c>
      <c r="F164" s="86"/>
      <c r="G164" s="37"/>
    </row>
    <row r="165" spans="1:7">
      <c r="A165" s="29" t="s">
        <v>11</v>
      </c>
      <c r="B165" s="4" t="s">
        <v>12</v>
      </c>
      <c r="C165" s="4" t="s">
        <v>13</v>
      </c>
      <c r="D165" s="27">
        <v>1</v>
      </c>
      <c r="E165" s="6">
        <f>E164*D165</f>
        <v>53.2</v>
      </c>
      <c r="F165" s="15"/>
      <c r="G165" s="6"/>
    </row>
    <row r="166" spans="1:7">
      <c r="A166" s="29" t="s">
        <v>11</v>
      </c>
      <c r="B166" s="4" t="s">
        <v>25</v>
      </c>
      <c r="C166" s="4" t="s">
        <v>26</v>
      </c>
      <c r="D166" s="27">
        <v>0.04</v>
      </c>
      <c r="E166" s="6">
        <f>E164*D166</f>
        <v>2.1280000000000001</v>
      </c>
      <c r="F166" s="15"/>
      <c r="G166" s="6"/>
    </row>
    <row r="167" spans="1:7">
      <c r="A167" s="29" t="s">
        <v>11</v>
      </c>
      <c r="B167" s="4" t="s">
        <v>101</v>
      </c>
      <c r="C167" s="4" t="s">
        <v>17</v>
      </c>
      <c r="D167" s="15">
        <v>1.03</v>
      </c>
      <c r="E167" s="6">
        <f>E164*D167</f>
        <v>54.796000000000006</v>
      </c>
      <c r="F167" s="15"/>
      <c r="G167" s="6"/>
    </row>
    <row r="168" spans="1:7">
      <c r="A168" s="29" t="s">
        <v>11</v>
      </c>
      <c r="B168" s="4" t="s">
        <v>76</v>
      </c>
      <c r="C168" s="26" t="s">
        <v>15</v>
      </c>
      <c r="D168" s="27">
        <v>0.20499999999999999</v>
      </c>
      <c r="E168" s="6">
        <f>E164*D168</f>
        <v>10.906000000000001</v>
      </c>
      <c r="F168" s="15"/>
      <c r="G168" s="6"/>
    </row>
    <row r="169" spans="1:7" ht="25.5">
      <c r="A169" s="7">
        <v>35</v>
      </c>
      <c r="B169" s="35" t="s">
        <v>102</v>
      </c>
      <c r="C169" s="35" t="s">
        <v>17</v>
      </c>
      <c r="D169" s="35"/>
      <c r="E169" s="35">
        <v>220.6</v>
      </c>
      <c r="F169" s="86"/>
      <c r="G169" s="37"/>
    </row>
    <row r="170" spans="1:7">
      <c r="A170" s="29" t="s">
        <v>11</v>
      </c>
      <c r="B170" s="4" t="s">
        <v>12</v>
      </c>
      <c r="C170" s="4" t="s">
        <v>13</v>
      </c>
      <c r="D170" s="27">
        <v>1</v>
      </c>
      <c r="E170" s="6">
        <f>E169*D170</f>
        <v>220.6</v>
      </c>
      <c r="F170" s="15"/>
      <c r="G170" s="6"/>
    </row>
    <row r="171" spans="1:7">
      <c r="A171" s="29" t="s">
        <v>11</v>
      </c>
      <c r="B171" s="4" t="s">
        <v>25</v>
      </c>
      <c r="C171" s="4" t="s">
        <v>26</v>
      </c>
      <c r="D171" s="27">
        <v>0.01</v>
      </c>
      <c r="E171" s="6">
        <f>E169*D171</f>
        <v>2.206</v>
      </c>
      <c r="F171" s="15"/>
      <c r="G171" s="6"/>
    </row>
    <row r="172" spans="1:7">
      <c r="A172" s="29" t="s">
        <v>11</v>
      </c>
      <c r="B172" s="4" t="s">
        <v>103</v>
      </c>
      <c r="C172" s="4" t="s">
        <v>48</v>
      </c>
      <c r="D172" s="27">
        <v>0.55000000000000004</v>
      </c>
      <c r="E172" s="6">
        <f>E169*D172</f>
        <v>121.33000000000001</v>
      </c>
      <c r="F172" s="15"/>
      <c r="G172" s="6"/>
    </row>
    <row r="173" spans="1:7">
      <c r="A173" s="29" t="s">
        <v>11</v>
      </c>
      <c r="B173" s="4" t="s">
        <v>93</v>
      </c>
      <c r="C173" s="4" t="s">
        <v>48</v>
      </c>
      <c r="D173" s="15">
        <v>0.63</v>
      </c>
      <c r="E173" s="6">
        <f>E169*D173</f>
        <v>138.97800000000001</v>
      </c>
      <c r="F173" s="15"/>
      <c r="G173" s="6"/>
    </row>
    <row r="174" spans="1:7">
      <c r="A174" s="29" t="s">
        <v>11</v>
      </c>
      <c r="B174" s="4" t="s">
        <v>76</v>
      </c>
      <c r="C174" s="26" t="s">
        <v>15</v>
      </c>
      <c r="D174" s="27">
        <v>0.04</v>
      </c>
      <c r="E174" s="6">
        <f>E169*D174</f>
        <v>8.8239999999999998</v>
      </c>
      <c r="F174" s="15"/>
      <c r="G174" s="6"/>
    </row>
    <row r="175" spans="1:7">
      <c r="A175" s="461" t="s">
        <v>104</v>
      </c>
      <c r="B175" s="461"/>
      <c r="C175" s="461"/>
      <c r="D175" s="461"/>
      <c r="E175" s="461"/>
      <c r="F175" s="461"/>
      <c r="G175" s="461"/>
    </row>
    <row r="176" spans="1:7">
      <c r="A176" s="53" t="s">
        <v>105</v>
      </c>
      <c r="B176" s="87" t="s">
        <v>106</v>
      </c>
      <c r="C176" s="88" t="s">
        <v>10</v>
      </c>
      <c r="D176" s="88"/>
      <c r="E176" s="89">
        <v>1.1200000000000001</v>
      </c>
      <c r="F176" s="89"/>
      <c r="G176" s="90"/>
    </row>
    <row r="177" spans="1:7">
      <c r="A177" s="91">
        <f>A176+0.1</f>
        <v>36.1</v>
      </c>
      <c r="B177" s="38" t="s">
        <v>12</v>
      </c>
      <c r="C177" s="92" t="s">
        <v>13</v>
      </c>
      <c r="D177" s="92">
        <v>23.8</v>
      </c>
      <c r="E177" s="56">
        <f>E176*D177</f>
        <v>26.656000000000002</v>
      </c>
      <c r="F177" s="56"/>
      <c r="G177" s="59"/>
    </row>
    <row r="178" spans="1:7">
      <c r="A178" s="91">
        <f t="shared" ref="A178:A184" si="0">A177+0.1</f>
        <v>36.200000000000003</v>
      </c>
      <c r="B178" s="38" t="s">
        <v>21</v>
      </c>
      <c r="C178" s="92" t="s">
        <v>15</v>
      </c>
      <c r="D178" s="92">
        <v>2.1</v>
      </c>
      <c r="E178" s="56">
        <f>E176*D178</f>
        <v>2.3520000000000003</v>
      </c>
      <c r="F178" s="56"/>
      <c r="G178" s="59"/>
    </row>
    <row r="179" spans="1:7">
      <c r="A179" s="91">
        <f t="shared" si="0"/>
        <v>36.300000000000004</v>
      </c>
      <c r="B179" s="93" t="s">
        <v>107</v>
      </c>
      <c r="C179" s="92" t="s">
        <v>10</v>
      </c>
      <c r="D179" s="92">
        <v>1.05</v>
      </c>
      <c r="E179" s="57">
        <f>E176*D179</f>
        <v>1.1760000000000002</v>
      </c>
      <c r="F179" s="58"/>
      <c r="G179" s="59"/>
    </row>
    <row r="180" spans="1:7">
      <c r="A180" s="91">
        <f t="shared" si="0"/>
        <v>36.400000000000006</v>
      </c>
      <c r="B180" s="93" t="s">
        <v>108</v>
      </c>
      <c r="C180" s="92" t="s">
        <v>48</v>
      </c>
      <c r="D180" s="92">
        <v>3.38</v>
      </c>
      <c r="E180" s="57">
        <f>E176*D180</f>
        <v>3.7856000000000001</v>
      </c>
      <c r="F180" s="58"/>
      <c r="G180" s="59"/>
    </row>
    <row r="181" spans="1:7">
      <c r="A181" s="91">
        <f t="shared" si="0"/>
        <v>36.500000000000007</v>
      </c>
      <c r="B181" s="93" t="s">
        <v>109</v>
      </c>
      <c r="C181" s="92" t="s">
        <v>17</v>
      </c>
      <c r="D181" s="92">
        <v>3.38</v>
      </c>
      <c r="E181" s="57">
        <f>E176*D181</f>
        <v>3.7856000000000001</v>
      </c>
      <c r="F181" s="56"/>
      <c r="G181" s="59"/>
    </row>
    <row r="182" spans="1:7">
      <c r="A182" s="91">
        <f t="shared" si="0"/>
        <v>36.600000000000009</v>
      </c>
      <c r="B182" s="93" t="s">
        <v>110</v>
      </c>
      <c r="C182" s="92" t="s">
        <v>48</v>
      </c>
      <c r="D182" s="92">
        <v>3.08</v>
      </c>
      <c r="E182" s="57">
        <f>E176*D182</f>
        <v>3.4496000000000002</v>
      </c>
      <c r="F182" s="56"/>
      <c r="G182" s="59"/>
    </row>
    <row r="183" spans="1:7">
      <c r="A183" s="91">
        <f t="shared" si="0"/>
        <v>36.70000000000001</v>
      </c>
      <c r="B183" s="93" t="s">
        <v>111</v>
      </c>
      <c r="C183" s="92" t="s">
        <v>48</v>
      </c>
      <c r="D183" s="92">
        <v>7.2</v>
      </c>
      <c r="E183" s="57">
        <f>E176*D183</f>
        <v>8.0640000000000018</v>
      </c>
      <c r="F183" s="56"/>
      <c r="G183" s="59"/>
    </row>
    <row r="184" spans="1:7">
      <c r="A184" s="91">
        <f t="shared" si="0"/>
        <v>36.800000000000011</v>
      </c>
      <c r="B184" s="93" t="s">
        <v>38</v>
      </c>
      <c r="C184" s="92" t="s">
        <v>15</v>
      </c>
      <c r="D184" s="92">
        <v>3.44</v>
      </c>
      <c r="E184" s="57">
        <f>E176*D184</f>
        <v>3.8528000000000002</v>
      </c>
      <c r="F184" s="56"/>
      <c r="G184" s="59"/>
    </row>
    <row r="185" spans="1:7" ht="30">
      <c r="A185" s="53" t="s">
        <v>112</v>
      </c>
      <c r="B185" s="87" t="s">
        <v>113</v>
      </c>
      <c r="C185" s="94" t="s">
        <v>17</v>
      </c>
      <c r="D185" s="94"/>
      <c r="E185" s="43">
        <v>15</v>
      </c>
      <c r="F185" s="54"/>
      <c r="G185" s="55"/>
    </row>
    <row r="186" spans="1:7">
      <c r="A186" s="91">
        <f t="shared" ref="A186:A191" si="1">A185+0.1</f>
        <v>37.1</v>
      </c>
      <c r="B186" s="93" t="s">
        <v>12</v>
      </c>
      <c r="C186" s="92" t="s">
        <v>13</v>
      </c>
      <c r="D186" s="92">
        <v>1</v>
      </c>
      <c r="E186" s="57">
        <f>E185*D186</f>
        <v>15</v>
      </c>
      <c r="F186" s="58"/>
      <c r="G186" s="59"/>
    </row>
    <row r="187" spans="1:7">
      <c r="A187" s="91">
        <f t="shared" si="1"/>
        <v>37.200000000000003</v>
      </c>
      <c r="B187" s="93" t="s">
        <v>21</v>
      </c>
      <c r="C187" s="95" t="s">
        <v>15</v>
      </c>
      <c r="D187" s="95">
        <v>4.1000000000000003E-3</v>
      </c>
      <c r="E187" s="57">
        <f>E185*D187</f>
        <v>6.1500000000000006E-2</v>
      </c>
      <c r="F187" s="58"/>
      <c r="G187" s="59"/>
    </row>
    <row r="188" spans="1:7">
      <c r="A188" s="91">
        <f t="shared" si="1"/>
        <v>37.300000000000004</v>
      </c>
      <c r="B188" s="38" t="s">
        <v>114</v>
      </c>
      <c r="C188" s="92" t="s">
        <v>17</v>
      </c>
      <c r="D188" s="96">
        <v>1.17</v>
      </c>
      <c r="E188" s="57">
        <f>E185*D188</f>
        <v>17.549999999999997</v>
      </c>
      <c r="F188" s="58"/>
      <c r="G188" s="59"/>
    </row>
    <row r="189" spans="1:7">
      <c r="A189" s="91">
        <f t="shared" si="1"/>
        <v>37.400000000000006</v>
      </c>
      <c r="B189" s="38" t="s">
        <v>115</v>
      </c>
      <c r="C189" s="92" t="s">
        <v>37</v>
      </c>
      <c r="D189" s="97">
        <v>6</v>
      </c>
      <c r="E189" s="56">
        <f>E185*D189</f>
        <v>90</v>
      </c>
      <c r="F189" s="57"/>
      <c r="G189" s="59"/>
    </row>
    <row r="190" spans="1:7">
      <c r="A190" s="91">
        <f t="shared" si="1"/>
        <v>37.500000000000007</v>
      </c>
      <c r="B190" s="38" t="s">
        <v>116</v>
      </c>
      <c r="C190" s="92" t="s">
        <v>17</v>
      </c>
      <c r="D190" s="97"/>
      <c r="E190" s="56">
        <v>2</v>
      </c>
      <c r="F190" s="57"/>
      <c r="G190" s="59"/>
    </row>
    <row r="191" spans="1:7">
      <c r="A191" s="91">
        <f t="shared" si="1"/>
        <v>37.600000000000009</v>
      </c>
      <c r="B191" s="93" t="s">
        <v>38</v>
      </c>
      <c r="C191" s="92" t="s">
        <v>15</v>
      </c>
      <c r="D191" s="92">
        <v>8.2799999999999999E-2</v>
      </c>
      <c r="E191" s="58">
        <f>E185*F189</f>
        <v>0</v>
      </c>
      <c r="F191" s="58"/>
      <c r="G191" s="59"/>
    </row>
    <row r="192" spans="1:7" ht="15.75">
      <c r="A192" s="278">
        <v>38</v>
      </c>
      <c r="B192" s="9" t="s">
        <v>117</v>
      </c>
      <c r="C192" s="98" t="s">
        <v>10</v>
      </c>
      <c r="D192" s="98"/>
      <c r="E192" s="99">
        <v>3.9</v>
      </c>
      <c r="F192" s="100"/>
      <c r="G192" s="101"/>
    </row>
    <row r="193" spans="1:7">
      <c r="A193" s="102" t="s">
        <v>11</v>
      </c>
      <c r="B193" s="103" t="s">
        <v>12</v>
      </c>
      <c r="C193" s="103" t="s">
        <v>17</v>
      </c>
      <c r="D193" s="104">
        <v>5</v>
      </c>
      <c r="E193" s="103">
        <f>E192*D193</f>
        <v>19.5</v>
      </c>
      <c r="F193" s="105"/>
      <c r="G193" s="106"/>
    </row>
    <row r="194" spans="1:7">
      <c r="A194" s="102" t="s">
        <v>11</v>
      </c>
      <c r="B194" s="103" t="s">
        <v>21</v>
      </c>
      <c r="C194" s="103" t="s">
        <v>118</v>
      </c>
      <c r="D194" s="103">
        <v>1.1000000000000001</v>
      </c>
      <c r="E194" s="103">
        <f>E192*D194</f>
        <v>4.29</v>
      </c>
      <c r="F194" s="107"/>
      <c r="G194" s="106"/>
    </row>
    <row r="195" spans="1:7">
      <c r="A195" s="102" t="s">
        <v>11</v>
      </c>
      <c r="B195" s="103" t="s">
        <v>119</v>
      </c>
      <c r="C195" s="103" t="s">
        <v>10</v>
      </c>
      <c r="D195" s="103">
        <v>1.0149999999999999</v>
      </c>
      <c r="E195" s="103">
        <f>E192*D195</f>
        <v>3.9584999999999995</v>
      </c>
      <c r="F195" s="108"/>
      <c r="G195" s="109"/>
    </row>
    <row r="196" spans="1:7">
      <c r="A196" s="102"/>
      <c r="B196" s="103" t="s">
        <v>38</v>
      </c>
      <c r="C196" s="103" t="s">
        <v>15</v>
      </c>
      <c r="D196" s="103">
        <v>0.88</v>
      </c>
      <c r="E196" s="103">
        <f>D196*E192</f>
        <v>3.4319999999999999</v>
      </c>
      <c r="F196" s="108"/>
      <c r="G196" s="109"/>
    </row>
    <row r="197" spans="1:7" ht="15.75">
      <c r="A197" s="278">
        <v>39</v>
      </c>
      <c r="B197" s="9" t="s">
        <v>120</v>
      </c>
      <c r="C197" s="98" t="s">
        <v>10</v>
      </c>
      <c r="D197" s="98"/>
      <c r="E197" s="99">
        <v>7.4</v>
      </c>
      <c r="F197" s="100"/>
      <c r="G197" s="101"/>
    </row>
    <row r="198" spans="1:7">
      <c r="A198" s="102" t="s">
        <v>11</v>
      </c>
      <c r="B198" s="103" t="s">
        <v>12</v>
      </c>
      <c r="C198" s="103" t="s">
        <v>17</v>
      </c>
      <c r="D198" s="104">
        <v>5</v>
      </c>
      <c r="E198" s="103">
        <f>E197*D198</f>
        <v>37</v>
      </c>
      <c r="F198" s="105"/>
      <c r="G198" s="106"/>
    </row>
    <row r="199" spans="1:7">
      <c r="A199" s="102" t="s">
        <v>11</v>
      </c>
      <c r="B199" s="103" t="s">
        <v>21</v>
      </c>
      <c r="C199" s="103" t="s">
        <v>118</v>
      </c>
      <c r="D199" s="103">
        <v>1.1000000000000001</v>
      </c>
      <c r="E199" s="103">
        <f>E197*D199</f>
        <v>8.14</v>
      </c>
      <c r="F199" s="107"/>
      <c r="G199" s="106"/>
    </row>
    <row r="200" spans="1:7">
      <c r="A200" s="102" t="s">
        <v>11</v>
      </c>
      <c r="B200" s="103" t="s">
        <v>119</v>
      </c>
      <c r="C200" s="103" t="s">
        <v>10</v>
      </c>
      <c r="D200" s="103">
        <v>1.0149999999999999</v>
      </c>
      <c r="E200" s="103">
        <f>E197*D200</f>
        <v>7.5109999999999992</v>
      </c>
      <c r="F200" s="108"/>
      <c r="G200" s="109"/>
    </row>
    <row r="201" spans="1:7">
      <c r="A201" s="102"/>
      <c r="B201" s="103" t="s">
        <v>38</v>
      </c>
      <c r="C201" s="103" t="s">
        <v>15</v>
      </c>
      <c r="D201" s="103">
        <v>0.88</v>
      </c>
      <c r="E201" s="103">
        <f>D201*E197</f>
        <v>6.5120000000000005</v>
      </c>
      <c r="F201" s="108"/>
      <c r="G201" s="109"/>
    </row>
    <row r="202" spans="1:7">
      <c r="A202" s="261">
        <v>40</v>
      </c>
      <c r="B202" s="32" t="s">
        <v>121</v>
      </c>
      <c r="C202" s="110" t="s">
        <v>45</v>
      </c>
      <c r="D202" s="111"/>
      <c r="E202" s="37">
        <v>13.6</v>
      </c>
      <c r="F202" s="112"/>
      <c r="G202" s="37"/>
    </row>
    <row r="203" spans="1:7">
      <c r="A203" s="113" t="s">
        <v>11</v>
      </c>
      <c r="B203" s="38" t="s">
        <v>12</v>
      </c>
      <c r="C203" s="114" t="s">
        <v>13</v>
      </c>
      <c r="D203" s="115">
        <v>1</v>
      </c>
      <c r="E203" s="57">
        <f>E202*D203</f>
        <v>13.6</v>
      </c>
      <c r="F203" s="116"/>
      <c r="G203" s="117"/>
    </row>
    <row r="204" spans="1:7">
      <c r="A204" s="113" t="s">
        <v>11</v>
      </c>
      <c r="B204" s="38" t="s">
        <v>21</v>
      </c>
      <c r="C204" s="114" t="s">
        <v>15</v>
      </c>
      <c r="D204" s="115">
        <v>0.18099999999999999</v>
      </c>
      <c r="E204" s="57">
        <f>E202*D204</f>
        <v>2.4615999999999998</v>
      </c>
      <c r="F204" s="116"/>
      <c r="G204" s="117"/>
    </row>
    <row r="205" spans="1:7" ht="25.5">
      <c r="A205" s="113" t="s">
        <v>11</v>
      </c>
      <c r="B205" s="38" t="s">
        <v>122</v>
      </c>
      <c r="C205" s="114" t="s">
        <v>45</v>
      </c>
      <c r="D205" s="115" t="s">
        <v>11</v>
      </c>
      <c r="E205" s="57">
        <v>12.5</v>
      </c>
      <c r="F205" s="116"/>
      <c r="G205" s="117"/>
    </row>
    <row r="206" spans="1:7">
      <c r="A206" s="113" t="s">
        <v>11</v>
      </c>
      <c r="B206" s="38" t="s">
        <v>123</v>
      </c>
      <c r="C206" s="114" t="s">
        <v>45</v>
      </c>
      <c r="D206" s="115" t="s">
        <v>11</v>
      </c>
      <c r="E206" s="57">
        <v>13.8</v>
      </c>
      <c r="F206" s="116"/>
      <c r="G206" s="117"/>
    </row>
    <row r="207" spans="1:7" ht="25.5">
      <c r="A207" s="113" t="s">
        <v>11</v>
      </c>
      <c r="B207" s="38" t="s">
        <v>124</v>
      </c>
      <c r="C207" s="114" t="s">
        <v>45</v>
      </c>
      <c r="D207" s="115" t="s">
        <v>11</v>
      </c>
      <c r="E207" s="57">
        <v>37.5</v>
      </c>
      <c r="F207" s="118"/>
      <c r="G207" s="117"/>
    </row>
    <row r="208" spans="1:7">
      <c r="A208" s="113"/>
      <c r="B208" s="38" t="s">
        <v>125</v>
      </c>
      <c r="C208" s="114" t="s">
        <v>48</v>
      </c>
      <c r="D208" s="115">
        <v>0.246</v>
      </c>
      <c r="E208" s="57">
        <f>E202*D208</f>
        <v>3.3455999999999997</v>
      </c>
      <c r="F208" s="118"/>
      <c r="G208" s="117"/>
    </row>
    <row r="209" spans="1:7">
      <c r="A209" s="113" t="s">
        <v>11</v>
      </c>
      <c r="B209" s="38" t="s">
        <v>38</v>
      </c>
      <c r="C209" s="114" t="s">
        <v>15</v>
      </c>
      <c r="D209" s="115">
        <v>0.64200000000000002</v>
      </c>
      <c r="E209" s="57">
        <f>E202*D209</f>
        <v>8.7311999999999994</v>
      </c>
      <c r="F209" s="116"/>
      <c r="G209" s="117"/>
    </row>
    <row r="210" spans="1:7">
      <c r="A210" s="113" t="s">
        <v>11</v>
      </c>
      <c r="B210" s="38" t="s">
        <v>126</v>
      </c>
      <c r="C210" s="114" t="s">
        <v>48</v>
      </c>
      <c r="D210" s="115">
        <v>0.28999999999999998</v>
      </c>
      <c r="E210" s="57">
        <f>E202*D210</f>
        <v>3.9439999999999995</v>
      </c>
      <c r="F210" s="116"/>
      <c r="G210" s="117"/>
    </row>
    <row r="211" spans="1:7" ht="25.5">
      <c r="A211" s="13">
        <v>41</v>
      </c>
      <c r="B211" s="9" t="s">
        <v>127</v>
      </c>
      <c r="C211" s="24" t="s">
        <v>17</v>
      </c>
      <c r="D211" s="119"/>
      <c r="E211" s="25">
        <v>72</v>
      </c>
      <c r="F211" s="119"/>
      <c r="G211" s="11"/>
    </row>
    <row r="212" spans="1:7">
      <c r="A212" s="29" t="s">
        <v>11</v>
      </c>
      <c r="B212" s="4" t="s">
        <v>12</v>
      </c>
      <c r="C212" s="4" t="s">
        <v>13</v>
      </c>
      <c r="D212" s="15">
        <f>93/100</f>
        <v>0.93</v>
      </c>
      <c r="E212" s="120">
        <f>E211*D212</f>
        <v>66.960000000000008</v>
      </c>
      <c r="F212" s="15"/>
      <c r="G212" s="6"/>
    </row>
    <row r="213" spans="1:7">
      <c r="A213" s="29" t="s">
        <v>11</v>
      </c>
      <c r="B213" s="4" t="s">
        <v>128</v>
      </c>
      <c r="C213" s="5" t="s">
        <v>129</v>
      </c>
      <c r="D213" s="27">
        <f>2.4/100</f>
        <v>2.4E-2</v>
      </c>
      <c r="E213" s="27">
        <f>D213*E211</f>
        <v>1.728</v>
      </c>
      <c r="F213" s="15"/>
      <c r="G213" s="121"/>
    </row>
    <row r="214" spans="1:7">
      <c r="A214" s="29" t="s">
        <v>11</v>
      </c>
      <c r="B214" s="4" t="s">
        <v>25</v>
      </c>
      <c r="C214" s="4" t="s">
        <v>26</v>
      </c>
      <c r="D214" s="27">
        <v>4.2000000000000003E-2</v>
      </c>
      <c r="E214" s="27">
        <f>D214*E211</f>
        <v>3.024</v>
      </c>
      <c r="F214" s="15"/>
      <c r="G214" s="6"/>
    </row>
    <row r="215" spans="1:7">
      <c r="A215" s="29" t="s">
        <v>11</v>
      </c>
      <c r="B215" s="4" t="s">
        <v>130</v>
      </c>
      <c r="C215" s="4" t="s">
        <v>131</v>
      </c>
      <c r="D215" s="27">
        <f>2.6/100</f>
        <v>2.6000000000000002E-2</v>
      </c>
      <c r="E215" s="27">
        <f>D215*E211</f>
        <v>1.8720000000000001</v>
      </c>
      <c r="F215" s="15"/>
      <c r="G215" s="6"/>
    </row>
    <row r="216" spans="1:7" ht="25.5">
      <c r="A216" s="13">
        <v>42</v>
      </c>
      <c r="B216" s="9" t="s">
        <v>132</v>
      </c>
      <c r="C216" s="24" t="s">
        <v>17</v>
      </c>
      <c r="D216" s="24"/>
      <c r="E216" s="25">
        <v>436</v>
      </c>
      <c r="F216" s="24"/>
      <c r="G216" s="11"/>
    </row>
    <row r="217" spans="1:7">
      <c r="A217" s="3" t="s">
        <v>11</v>
      </c>
      <c r="B217" s="4" t="s">
        <v>12</v>
      </c>
      <c r="C217" s="4" t="s">
        <v>13</v>
      </c>
      <c r="D217" s="28">
        <v>1</v>
      </c>
      <c r="E217" s="6">
        <f>E216*D217</f>
        <v>436</v>
      </c>
      <c r="F217" s="15"/>
      <c r="G217" s="6"/>
    </row>
    <row r="218" spans="1:7">
      <c r="A218" s="3" t="s">
        <v>11</v>
      </c>
      <c r="B218" s="4" t="s">
        <v>25</v>
      </c>
      <c r="C218" s="4" t="s">
        <v>26</v>
      </c>
      <c r="D218" s="15">
        <v>7.7000000000000002E-3</v>
      </c>
      <c r="E218" s="6">
        <f>E216*D218</f>
        <v>3.3572000000000002</v>
      </c>
      <c r="F218" s="15"/>
      <c r="G218" s="6"/>
    </row>
    <row r="219" spans="1:7">
      <c r="A219" s="3" t="s">
        <v>11</v>
      </c>
      <c r="B219" s="4" t="s">
        <v>133</v>
      </c>
      <c r="C219" s="4" t="s">
        <v>48</v>
      </c>
      <c r="D219" s="15">
        <v>0.59</v>
      </c>
      <c r="E219" s="6">
        <f>E216*D219</f>
        <v>257.24</v>
      </c>
      <c r="F219" s="15"/>
      <c r="G219" s="6"/>
    </row>
    <row r="220" spans="1:7">
      <c r="A220" s="3" t="s">
        <v>11</v>
      </c>
      <c r="B220" s="4" t="s">
        <v>134</v>
      </c>
      <c r="C220" s="4" t="s">
        <v>48</v>
      </c>
      <c r="D220" s="15">
        <v>0.15</v>
      </c>
      <c r="E220" s="6">
        <f>E216*D220</f>
        <v>65.399999999999991</v>
      </c>
      <c r="F220" s="15"/>
      <c r="G220" s="6"/>
    </row>
    <row r="221" spans="1:7">
      <c r="A221" s="3" t="s">
        <v>11</v>
      </c>
      <c r="B221" s="4" t="s">
        <v>92</v>
      </c>
      <c r="C221" s="26" t="s">
        <v>48</v>
      </c>
      <c r="D221" s="15">
        <v>0.12</v>
      </c>
      <c r="E221" s="6">
        <f>E216*D221</f>
        <v>52.32</v>
      </c>
      <c r="F221" s="15"/>
      <c r="G221" s="6"/>
    </row>
    <row r="222" spans="1:7">
      <c r="A222" s="3" t="s">
        <v>11</v>
      </c>
      <c r="B222" s="4" t="s">
        <v>76</v>
      </c>
      <c r="C222" s="26" t="s">
        <v>15</v>
      </c>
      <c r="D222" s="28">
        <v>3.3999999999999998E-3</v>
      </c>
      <c r="E222" s="6">
        <f>E216*D222</f>
        <v>1.4823999999999999</v>
      </c>
      <c r="F222" s="15"/>
      <c r="G222" s="6"/>
    </row>
    <row r="223" spans="1:7" ht="30.75" thickBot="1">
      <c r="A223" s="122">
        <v>43</v>
      </c>
      <c r="B223" s="123" t="s">
        <v>135</v>
      </c>
      <c r="C223" s="124" t="s">
        <v>73</v>
      </c>
      <c r="D223" s="125"/>
      <c r="E223" s="126">
        <v>152</v>
      </c>
      <c r="F223" s="127"/>
      <c r="G223" s="128"/>
    </row>
    <row r="224" spans="1:7">
      <c r="A224" s="129" t="s">
        <v>11</v>
      </c>
      <c r="B224" s="131" t="s">
        <v>12</v>
      </c>
      <c r="C224" s="132" t="s">
        <v>13</v>
      </c>
      <c r="D224" s="133">
        <f>45.8/100</f>
        <v>0.45799999999999996</v>
      </c>
      <c r="E224" s="134">
        <f>E223*D224</f>
        <v>69.616</v>
      </c>
      <c r="F224" s="132"/>
      <c r="G224" s="135"/>
    </row>
    <row r="225" spans="1:7">
      <c r="A225" s="136" t="s">
        <v>11</v>
      </c>
      <c r="B225" s="138" t="s">
        <v>25</v>
      </c>
      <c r="C225" s="139" t="s">
        <v>26</v>
      </c>
      <c r="D225" s="140">
        <f>0.23/100</f>
        <v>2.3E-3</v>
      </c>
      <c r="E225" s="141">
        <f>E223*D225</f>
        <v>0.34960000000000002</v>
      </c>
      <c r="F225" s="139"/>
      <c r="G225" s="142"/>
    </row>
    <row r="226" spans="1:7">
      <c r="A226" s="136" t="s">
        <v>11</v>
      </c>
      <c r="B226" s="138" t="s">
        <v>136</v>
      </c>
      <c r="C226" s="137" t="s">
        <v>137</v>
      </c>
      <c r="D226" s="143">
        <f>0.037/100</f>
        <v>3.6999999999999999E-4</v>
      </c>
      <c r="E226" s="141">
        <f>E223*D226</f>
        <v>5.6239999999999998E-2</v>
      </c>
      <c r="F226" s="144"/>
      <c r="G226" s="142"/>
    </row>
    <row r="227" spans="1:7">
      <c r="A227" s="136" t="s">
        <v>11</v>
      </c>
      <c r="B227" s="138" t="s">
        <v>138</v>
      </c>
      <c r="C227" s="137" t="s">
        <v>131</v>
      </c>
      <c r="D227" s="143">
        <f>0.006/100</f>
        <v>6.0000000000000002E-5</v>
      </c>
      <c r="E227" s="141">
        <f>E223*D227</f>
        <v>9.1199999999999996E-3</v>
      </c>
      <c r="F227" s="139"/>
      <c r="G227" s="142"/>
    </row>
    <row r="228" spans="1:7">
      <c r="A228" s="145" t="s">
        <v>11</v>
      </c>
      <c r="B228" s="147" t="s">
        <v>139</v>
      </c>
      <c r="C228" s="146" t="s">
        <v>73</v>
      </c>
      <c r="D228" s="148">
        <f>1.2/100</f>
        <v>1.2E-2</v>
      </c>
      <c r="E228" s="149">
        <f>E223*D228</f>
        <v>1.8240000000000001</v>
      </c>
      <c r="F228" s="150"/>
      <c r="G228" s="151"/>
    </row>
    <row r="229" spans="1:7" ht="30">
      <c r="A229" s="22"/>
      <c r="B229" s="79" t="s">
        <v>140</v>
      </c>
      <c r="C229" s="152" t="s">
        <v>15</v>
      </c>
      <c r="D229" s="153"/>
      <c r="E229" s="153"/>
      <c r="F229" s="153"/>
      <c r="G229" s="81"/>
    </row>
    <row r="230" spans="1:7">
      <c r="A230" s="3"/>
      <c r="B230" s="154" t="s">
        <v>141</v>
      </c>
      <c r="C230" s="4" t="s">
        <v>15</v>
      </c>
      <c r="D230" s="5"/>
      <c r="E230" s="12" t="s">
        <v>11</v>
      </c>
      <c r="F230" s="5"/>
      <c r="G230" s="6"/>
    </row>
    <row r="231" spans="1:7">
      <c r="A231" s="3"/>
      <c r="B231" s="155" t="s">
        <v>142</v>
      </c>
      <c r="C231" s="4" t="s">
        <v>15</v>
      </c>
      <c r="D231" s="5"/>
      <c r="E231" s="12" t="s">
        <v>11</v>
      </c>
      <c r="F231" s="5"/>
      <c r="G231" s="6"/>
    </row>
    <row r="232" spans="1:7">
      <c r="A232" s="3"/>
      <c r="B232" s="4" t="s">
        <v>143</v>
      </c>
      <c r="C232" s="156" t="s">
        <v>362</v>
      </c>
      <c r="D232" s="5"/>
      <c r="E232" s="5"/>
      <c r="F232" s="5"/>
      <c r="G232" s="6"/>
    </row>
    <row r="233" spans="1:7">
      <c r="A233" s="157"/>
      <c r="B233" s="158" t="s">
        <v>144</v>
      </c>
      <c r="C233" s="158" t="s">
        <v>15</v>
      </c>
      <c r="D233" s="159"/>
      <c r="E233" s="159"/>
      <c r="F233" s="159"/>
      <c r="G233" s="160"/>
    </row>
    <row r="234" spans="1:7">
      <c r="A234" s="3"/>
      <c r="B234" s="4" t="s">
        <v>145</v>
      </c>
      <c r="C234" s="156" t="s">
        <v>362</v>
      </c>
      <c r="D234" s="5"/>
      <c r="E234" s="5"/>
      <c r="F234" s="5"/>
      <c r="G234" s="6"/>
    </row>
    <row r="235" spans="1:7">
      <c r="A235" s="3"/>
      <c r="B235" s="4" t="s">
        <v>144</v>
      </c>
      <c r="C235" s="156" t="s">
        <v>15</v>
      </c>
      <c r="D235" s="5"/>
      <c r="E235" s="5"/>
      <c r="F235" s="5"/>
      <c r="G235" s="6"/>
    </row>
    <row r="236" spans="1:7">
      <c r="A236" s="3"/>
      <c r="B236" s="4" t="s">
        <v>146</v>
      </c>
      <c r="C236" s="156" t="s">
        <v>362</v>
      </c>
      <c r="D236" s="5"/>
      <c r="E236" s="5"/>
      <c r="F236" s="5"/>
      <c r="G236" s="6"/>
    </row>
    <row r="237" spans="1:7">
      <c r="A237" s="22"/>
      <c r="B237" s="79" t="s">
        <v>7</v>
      </c>
      <c r="C237" s="18" t="s">
        <v>15</v>
      </c>
      <c r="D237" s="68"/>
      <c r="E237" s="68"/>
      <c r="F237" s="68"/>
      <c r="G237" s="81"/>
    </row>
    <row r="238" spans="1:7">
      <c r="A238" s="452" t="s">
        <v>147</v>
      </c>
      <c r="B238" s="452"/>
      <c r="C238" s="452"/>
      <c r="D238" s="452"/>
      <c r="E238" s="452"/>
      <c r="F238" s="452"/>
      <c r="G238" s="452"/>
    </row>
    <row r="239" spans="1:7">
      <c r="A239" s="453" t="s">
        <v>148</v>
      </c>
      <c r="B239" s="453"/>
      <c r="C239" s="453"/>
      <c r="D239" s="453"/>
      <c r="E239" s="453"/>
      <c r="F239" s="453"/>
      <c r="G239" s="453"/>
    </row>
    <row r="240" spans="1:7" ht="34.5" customHeight="1">
      <c r="A240" s="465" t="s">
        <v>0</v>
      </c>
      <c r="B240" s="470" t="s">
        <v>1</v>
      </c>
      <c r="C240" s="471" t="s">
        <v>2</v>
      </c>
      <c r="D240" s="465" t="s">
        <v>3</v>
      </c>
      <c r="E240" s="465"/>
      <c r="F240" s="466" t="s">
        <v>4</v>
      </c>
      <c r="G240" s="466"/>
    </row>
    <row r="241" spans="1:7" ht="34.5" customHeight="1">
      <c r="A241" s="465"/>
      <c r="B241" s="470"/>
      <c r="C241" s="471"/>
      <c r="D241" s="161" t="s">
        <v>5</v>
      </c>
      <c r="E241" s="161" t="s">
        <v>6</v>
      </c>
      <c r="F241" s="161" t="s">
        <v>5</v>
      </c>
      <c r="G241" s="162" t="s">
        <v>7</v>
      </c>
    </row>
    <row r="242" spans="1:7" ht="34.5" customHeight="1">
      <c r="A242" s="163">
        <v>1</v>
      </c>
      <c r="B242" s="4">
        <v>2</v>
      </c>
      <c r="C242" s="163">
        <v>3</v>
      </c>
      <c r="D242" s="163">
        <v>4</v>
      </c>
      <c r="E242" s="163">
        <v>5</v>
      </c>
      <c r="F242" s="163">
        <v>6</v>
      </c>
      <c r="G242" s="164">
        <v>7</v>
      </c>
    </row>
    <row r="243" spans="1:7" ht="34.5" customHeight="1">
      <c r="A243" s="165">
        <v>1</v>
      </c>
      <c r="B243" s="8" t="s">
        <v>149</v>
      </c>
      <c r="C243" s="165" t="s">
        <v>150</v>
      </c>
      <c r="D243" s="166"/>
      <c r="E243" s="167">
        <v>4</v>
      </c>
      <c r="F243" s="166"/>
      <c r="G243" s="168"/>
    </row>
    <row r="244" spans="1:7">
      <c r="A244" s="163">
        <f>A243+0.1</f>
        <v>1.1000000000000001</v>
      </c>
      <c r="B244" s="4" t="s">
        <v>12</v>
      </c>
      <c r="C244" s="163" t="s">
        <v>13</v>
      </c>
      <c r="D244" s="163">
        <v>1.42</v>
      </c>
      <c r="E244" s="163">
        <f>E243*D244</f>
        <v>5.68</v>
      </c>
      <c r="F244" s="163"/>
      <c r="G244" s="169"/>
    </row>
    <row r="245" spans="1:7">
      <c r="A245" s="163">
        <f>A244+0.1</f>
        <v>1.2000000000000002</v>
      </c>
      <c r="B245" s="4" t="s">
        <v>25</v>
      </c>
      <c r="C245" s="163" t="s">
        <v>34</v>
      </c>
      <c r="D245" s="170">
        <v>0.06</v>
      </c>
      <c r="E245" s="170">
        <f>E243*D245</f>
        <v>0.24</v>
      </c>
      <c r="F245" s="170"/>
      <c r="G245" s="171"/>
    </row>
    <row r="246" spans="1:7">
      <c r="A246" s="172">
        <f>A245+0.1</f>
        <v>1.3000000000000003</v>
      </c>
      <c r="B246" s="4" t="s">
        <v>151</v>
      </c>
      <c r="C246" s="163" t="s">
        <v>150</v>
      </c>
      <c r="D246" s="170">
        <v>1</v>
      </c>
      <c r="E246" s="170">
        <f>E243*D246</f>
        <v>4</v>
      </c>
      <c r="F246" s="173"/>
      <c r="G246" s="171"/>
    </row>
    <row r="247" spans="1:7" ht="15.75" thickBot="1">
      <c r="A247" s="163">
        <v>1.4</v>
      </c>
      <c r="B247" s="4" t="s">
        <v>76</v>
      </c>
      <c r="C247" s="163" t="s">
        <v>26</v>
      </c>
      <c r="D247" s="170">
        <v>0.31</v>
      </c>
      <c r="E247" s="170">
        <f>E243*D247</f>
        <v>1.24</v>
      </c>
      <c r="F247" s="170"/>
      <c r="G247" s="171"/>
    </row>
    <row r="248" spans="1:7" ht="15.75" thickBot="1">
      <c r="A248" s="174">
        <f>A243+1</f>
        <v>2</v>
      </c>
      <c r="B248" s="175" t="s">
        <v>152</v>
      </c>
      <c r="C248" s="176" t="s">
        <v>150</v>
      </c>
      <c r="D248" s="177"/>
      <c r="E248" s="178">
        <v>4</v>
      </c>
      <c r="F248" s="179"/>
      <c r="G248" s="180"/>
    </row>
    <row r="249" spans="1:7">
      <c r="A249" s="130">
        <f>A248+0.1</f>
        <v>2.1</v>
      </c>
      <c r="B249" s="181" t="s">
        <v>12</v>
      </c>
      <c r="C249" s="182" t="s">
        <v>13</v>
      </c>
      <c r="D249" s="131">
        <v>3.02</v>
      </c>
      <c r="E249" s="182">
        <f>E248*D249</f>
        <v>12.08</v>
      </c>
      <c r="F249" s="182"/>
      <c r="G249" s="135"/>
    </row>
    <row r="250" spans="1:7">
      <c r="A250" s="137">
        <f>A249+0.1</f>
        <v>2.2000000000000002</v>
      </c>
      <c r="B250" s="183" t="s">
        <v>25</v>
      </c>
      <c r="C250" s="184" t="s">
        <v>34</v>
      </c>
      <c r="D250" s="185">
        <v>0.14000000000000001</v>
      </c>
      <c r="E250" s="186">
        <f>E248*D250</f>
        <v>0.56000000000000005</v>
      </c>
      <c r="F250" s="186"/>
      <c r="G250" s="187"/>
    </row>
    <row r="251" spans="1:7">
      <c r="A251" s="136">
        <f>A250+0.1</f>
        <v>2.3000000000000003</v>
      </c>
      <c r="B251" s="183" t="s">
        <v>153</v>
      </c>
      <c r="C251" s="184" t="s">
        <v>150</v>
      </c>
      <c r="D251" s="185">
        <v>1</v>
      </c>
      <c r="E251" s="186">
        <f>E248*D251</f>
        <v>4</v>
      </c>
      <c r="F251" s="188"/>
      <c r="G251" s="187"/>
    </row>
    <row r="252" spans="1:7" ht="15.75" thickBot="1">
      <c r="A252" s="146">
        <v>2.4</v>
      </c>
      <c r="B252" s="189" t="s">
        <v>76</v>
      </c>
      <c r="C252" s="190" t="s">
        <v>26</v>
      </c>
      <c r="D252" s="191">
        <v>0.31</v>
      </c>
      <c r="E252" s="192">
        <f>E248*D252</f>
        <v>1.24</v>
      </c>
      <c r="F252" s="192"/>
      <c r="G252" s="193"/>
    </row>
    <row r="253" spans="1:7" ht="15.75" thickBot="1">
      <c r="A253" s="194">
        <v>3</v>
      </c>
      <c r="B253" s="175" t="s">
        <v>154</v>
      </c>
      <c r="C253" s="176" t="s">
        <v>150</v>
      </c>
      <c r="D253" s="177"/>
      <c r="E253" s="178">
        <v>2</v>
      </c>
      <c r="F253" s="179"/>
      <c r="G253" s="180"/>
    </row>
    <row r="254" spans="1:7">
      <c r="A254" s="130">
        <f>A253+0.1</f>
        <v>3.1</v>
      </c>
      <c r="B254" s="181" t="s">
        <v>12</v>
      </c>
      <c r="C254" s="182" t="s">
        <v>13</v>
      </c>
      <c r="D254" s="131">
        <v>1.42</v>
      </c>
      <c r="E254" s="182">
        <f>E253*D254</f>
        <v>2.84</v>
      </c>
      <c r="F254" s="182"/>
      <c r="G254" s="135"/>
    </row>
    <row r="255" spans="1:7">
      <c r="A255" s="137">
        <f>A254+0.1</f>
        <v>3.2</v>
      </c>
      <c r="B255" s="183" t="s">
        <v>25</v>
      </c>
      <c r="C255" s="184" t="s">
        <v>34</v>
      </c>
      <c r="D255" s="185">
        <v>0.06</v>
      </c>
      <c r="E255" s="186">
        <f>E253*D255</f>
        <v>0.12</v>
      </c>
      <c r="F255" s="186"/>
      <c r="G255" s="187"/>
    </row>
    <row r="256" spans="1:7">
      <c r="A256" s="136">
        <f>A255+0.1</f>
        <v>3.3000000000000003</v>
      </c>
      <c r="B256" s="183" t="s">
        <v>155</v>
      </c>
      <c r="C256" s="184" t="s">
        <v>150</v>
      </c>
      <c r="D256" s="185">
        <v>1</v>
      </c>
      <c r="E256" s="186">
        <f>D256*E253</f>
        <v>2</v>
      </c>
      <c r="F256" s="188"/>
      <c r="G256" s="187"/>
    </row>
    <row r="257" spans="1:7">
      <c r="A257" s="146">
        <v>3.4</v>
      </c>
      <c r="B257" s="189" t="s">
        <v>76</v>
      </c>
      <c r="C257" s="190" t="s">
        <v>26</v>
      </c>
      <c r="D257" s="191">
        <v>0.31</v>
      </c>
      <c r="E257" s="192">
        <f>E253*D257</f>
        <v>0.62</v>
      </c>
      <c r="F257" s="192"/>
      <c r="G257" s="193"/>
    </row>
    <row r="258" spans="1:7">
      <c r="A258" s="165">
        <v>4</v>
      </c>
      <c r="B258" s="32" t="s">
        <v>156</v>
      </c>
      <c r="C258" s="195" t="s">
        <v>157</v>
      </c>
      <c r="D258" s="196"/>
      <c r="E258" s="197">
        <v>2</v>
      </c>
      <c r="F258" s="195"/>
      <c r="G258" s="168"/>
    </row>
    <row r="259" spans="1:7">
      <c r="A259" s="163">
        <v>4.0999999999999996</v>
      </c>
      <c r="B259" s="38" t="s">
        <v>12</v>
      </c>
      <c r="C259" s="198" t="s">
        <v>13</v>
      </c>
      <c r="D259" s="199">
        <v>2.71</v>
      </c>
      <c r="E259" s="198">
        <f>E258*D259</f>
        <v>5.42</v>
      </c>
      <c r="F259" s="198"/>
      <c r="G259" s="171"/>
    </row>
    <row r="260" spans="1:7">
      <c r="A260" s="163">
        <v>4.2</v>
      </c>
      <c r="B260" s="38" t="s">
        <v>158</v>
      </c>
      <c r="C260" s="198" t="s">
        <v>15</v>
      </c>
      <c r="D260" s="198">
        <v>0.2</v>
      </c>
      <c r="E260" s="198">
        <f>E258*D260</f>
        <v>0.4</v>
      </c>
      <c r="F260" s="198"/>
      <c r="G260" s="171"/>
    </row>
    <row r="261" spans="1:7">
      <c r="A261" s="163">
        <v>4.3</v>
      </c>
      <c r="B261" s="38" t="s">
        <v>159</v>
      </c>
      <c r="C261" s="198" t="s">
        <v>37</v>
      </c>
      <c r="D261" s="198">
        <v>1</v>
      </c>
      <c r="E261" s="198">
        <f>E258*D261</f>
        <v>2</v>
      </c>
      <c r="F261" s="198"/>
      <c r="G261" s="171"/>
    </row>
    <row r="262" spans="1:7">
      <c r="A262" s="163">
        <v>4.4000000000000004</v>
      </c>
      <c r="B262" s="38" t="s">
        <v>160</v>
      </c>
      <c r="C262" s="198" t="s">
        <v>157</v>
      </c>
      <c r="D262" s="198">
        <v>1</v>
      </c>
      <c r="E262" s="198">
        <f>E258*D262</f>
        <v>2</v>
      </c>
      <c r="F262" s="198"/>
      <c r="G262" s="171"/>
    </row>
    <row r="263" spans="1:7">
      <c r="A263" s="165">
        <v>5</v>
      </c>
      <c r="B263" s="32" t="s">
        <v>161</v>
      </c>
      <c r="C263" s="195" t="s">
        <v>157</v>
      </c>
      <c r="D263" s="196"/>
      <c r="E263" s="197">
        <v>2</v>
      </c>
      <c r="F263" s="195"/>
      <c r="G263" s="168"/>
    </row>
    <row r="264" spans="1:7">
      <c r="A264" s="163">
        <v>5.0999999999999996</v>
      </c>
      <c r="B264" s="38" t="s">
        <v>12</v>
      </c>
      <c r="C264" s="198" t="s">
        <v>13</v>
      </c>
      <c r="D264" s="199">
        <v>2.71</v>
      </c>
      <c r="E264" s="198">
        <f>E263*D264</f>
        <v>5.42</v>
      </c>
      <c r="F264" s="198"/>
      <c r="G264" s="171"/>
    </row>
    <row r="265" spans="1:7">
      <c r="A265" s="163">
        <v>5.2</v>
      </c>
      <c r="B265" s="38" t="s">
        <v>158</v>
      </c>
      <c r="C265" s="198" t="s">
        <v>15</v>
      </c>
      <c r="D265" s="198">
        <v>0.2</v>
      </c>
      <c r="E265" s="198">
        <f>E263*D265</f>
        <v>0.4</v>
      </c>
      <c r="F265" s="198"/>
      <c r="G265" s="171"/>
    </row>
    <row r="266" spans="1:7">
      <c r="A266" s="163">
        <v>5.3</v>
      </c>
      <c r="B266" s="38" t="s">
        <v>159</v>
      </c>
      <c r="C266" s="198" t="s">
        <v>37</v>
      </c>
      <c r="D266" s="198">
        <v>1</v>
      </c>
      <c r="E266" s="198">
        <f>E263*D266</f>
        <v>2</v>
      </c>
      <c r="F266" s="198"/>
      <c r="G266" s="171"/>
    </row>
    <row r="267" spans="1:7">
      <c r="A267" s="163">
        <v>5.4</v>
      </c>
      <c r="B267" s="38" t="s">
        <v>162</v>
      </c>
      <c r="C267" s="198" t="s">
        <v>157</v>
      </c>
      <c r="D267" s="198">
        <v>1</v>
      </c>
      <c r="E267" s="198">
        <f>E263*D267</f>
        <v>2</v>
      </c>
      <c r="F267" s="198"/>
      <c r="G267" s="171"/>
    </row>
    <row r="268" spans="1:7">
      <c r="A268" s="165">
        <v>6</v>
      </c>
      <c r="B268" s="8" t="s">
        <v>163</v>
      </c>
      <c r="C268" s="165" t="s">
        <v>150</v>
      </c>
      <c r="D268" s="166"/>
      <c r="E268" s="167">
        <v>6</v>
      </c>
      <c r="F268" s="166"/>
      <c r="G268" s="168"/>
    </row>
    <row r="269" spans="1:7">
      <c r="A269" s="163">
        <f>A268+0.1</f>
        <v>6.1</v>
      </c>
      <c r="B269" s="4" t="s">
        <v>12</v>
      </c>
      <c r="C269" s="163" t="s">
        <v>13</v>
      </c>
      <c r="D269" s="163">
        <v>6.82</v>
      </c>
      <c r="E269" s="163">
        <f>E268*D269</f>
        <v>40.92</v>
      </c>
      <c r="F269" s="163"/>
      <c r="G269" s="169"/>
    </row>
    <row r="270" spans="1:7">
      <c r="A270" s="163">
        <f>A269+0.1</f>
        <v>6.1999999999999993</v>
      </c>
      <c r="B270" s="4" t="s">
        <v>25</v>
      </c>
      <c r="C270" s="163" t="s">
        <v>34</v>
      </c>
      <c r="D270" s="170">
        <v>0.01</v>
      </c>
      <c r="E270" s="170">
        <f>E268*D270</f>
        <v>0.06</v>
      </c>
      <c r="F270" s="170"/>
      <c r="G270" s="171"/>
    </row>
    <row r="271" spans="1:7">
      <c r="A271" s="172">
        <f>A270+0.1</f>
        <v>6.2999999999999989</v>
      </c>
      <c r="B271" s="4" t="s">
        <v>164</v>
      </c>
      <c r="C271" s="163" t="s">
        <v>150</v>
      </c>
      <c r="D271" s="170">
        <v>1</v>
      </c>
      <c r="E271" s="170">
        <f>E268*D271</f>
        <v>6</v>
      </c>
      <c r="F271" s="173"/>
      <c r="G271" s="171"/>
    </row>
    <row r="272" spans="1:7">
      <c r="A272" s="163">
        <v>6.4</v>
      </c>
      <c r="B272" s="4" t="s">
        <v>76</v>
      </c>
      <c r="C272" s="163" t="s">
        <v>15</v>
      </c>
      <c r="D272" s="170">
        <v>7.0000000000000007E-2</v>
      </c>
      <c r="E272" s="170">
        <f>E268*D272</f>
        <v>0.42000000000000004</v>
      </c>
      <c r="F272" s="170"/>
      <c r="G272" s="171"/>
    </row>
    <row r="273" spans="1:7" ht="30">
      <c r="A273" s="165">
        <v>7</v>
      </c>
      <c r="B273" s="200" t="s">
        <v>165</v>
      </c>
      <c r="C273" s="165" t="s">
        <v>45</v>
      </c>
      <c r="D273" s="166"/>
      <c r="E273" s="168">
        <v>12</v>
      </c>
      <c r="F273" s="166"/>
      <c r="G273" s="168"/>
    </row>
    <row r="274" spans="1:7">
      <c r="A274" s="164">
        <v>7.1</v>
      </c>
      <c r="B274" s="201" t="s">
        <v>12</v>
      </c>
      <c r="C274" s="164" t="s">
        <v>13</v>
      </c>
      <c r="D274" s="164">
        <v>1.35</v>
      </c>
      <c r="E274" s="171">
        <f>E273*D274</f>
        <v>16.200000000000003</v>
      </c>
      <c r="F274" s="164"/>
      <c r="G274" s="169"/>
    </row>
    <row r="275" spans="1:7">
      <c r="A275" s="164">
        <v>7.2</v>
      </c>
      <c r="B275" s="201" t="s">
        <v>14</v>
      </c>
      <c r="C275" s="164" t="s">
        <v>34</v>
      </c>
      <c r="D275" s="164">
        <v>3.1399999999999997E-2</v>
      </c>
      <c r="E275" s="171">
        <f>E273*D275</f>
        <v>0.37679999999999997</v>
      </c>
      <c r="F275" s="164"/>
      <c r="G275" s="171"/>
    </row>
    <row r="276" spans="1:7">
      <c r="A276" s="164">
        <v>7.3</v>
      </c>
      <c r="B276" s="201" t="s">
        <v>166</v>
      </c>
      <c r="C276" s="164" t="s">
        <v>45</v>
      </c>
      <c r="D276" s="164">
        <v>1</v>
      </c>
      <c r="E276" s="164">
        <f>E273*D276</f>
        <v>12</v>
      </c>
      <c r="F276" s="202"/>
      <c r="G276" s="171"/>
    </row>
    <row r="277" spans="1:7">
      <c r="A277" s="164">
        <v>7.4</v>
      </c>
      <c r="B277" s="201" t="s">
        <v>76</v>
      </c>
      <c r="C277" s="164" t="s">
        <v>34</v>
      </c>
      <c r="D277" s="164">
        <v>6.5199999999999994E-2</v>
      </c>
      <c r="E277" s="171">
        <f>E273*D277</f>
        <v>0.78239999999999998</v>
      </c>
      <c r="F277" s="164"/>
      <c r="G277" s="171"/>
    </row>
    <row r="278" spans="1:7" ht="30">
      <c r="A278" s="165">
        <v>8</v>
      </c>
      <c r="B278" s="200" t="s">
        <v>167</v>
      </c>
      <c r="C278" s="165" t="s">
        <v>45</v>
      </c>
      <c r="D278" s="166"/>
      <c r="E278" s="168">
        <v>52</v>
      </c>
      <c r="F278" s="166"/>
      <c r="G278" s="168"/>
    </row>
    <row r="279" spans="1:7">
      <c r="A279" s="164">
        <v>8.1</v>
      </c>
      <c r="B279" s="201" t="s">
        <v>12</v>
      </c>
      <c r="C279" s="164" t="s">
        <v>13</v>
      </c>
      <c r="D279" s="164">
        <v>0.89</v>
      </c>
      <c r="E279" s="171">
        <f>E278*D279</f>
        <v>46.28</v>
      </c>
      <c r="F279" s="164"/>
      <c r="G279" s="169"/>
    </row>
    <row r="280" spans="1:7">
      <c r="A280" s="164">
        <v>8.1999999999999993</v>
      </c>
      <c r="B280" s="201" t="s">
        <v>14</v>
      </c>
      <c r="C280" s="164" t="s">
        <v>34</v>
      </c>
      <c r="D280" s="164">
        <v>3.1399999999999997E-2</v>
      </c>
      <c r="E280" s="171">
        <f>E278*D280</f>
        <v>1.6327999999999998</v>
      </c>
      <c r="F280" s="164"/>
      <c r="G280" s="171"/>
    </row>
    <row r="281" spans="1:7">
      <c r="A281" s="164">
        <v>8.3000000000000007</v>
      </c>
      <c r="B281" s="201" t="s">
        <v>168</v>
      </c>
      <c r="C281" s="164" t="s">
        <v>45</v>
      </c>
      <c r="D281" s="164">
        <v>1</v>
      </c>
      <c r="E281" s="164">
        <f>E278*D281</f>
        <v>52</v>
      </c>
      <c r="F281" s="202"/>
      <c r="G281" s="171"/>
    </row>
    <row r="282" spans="1:7">
      <c r="A282" s="164">
        <v>8.4</v>
      </c>
      <c r="B282" s="201" t="s">
        <v>76</v>
      </c>
      <c r="C282" s="164" t="s">
        <v>34</v>
      </c>
      <c r="D282" s="164">
        <v>6.5199999999999994E-2</v>
      </c>
      <c r="E282" s="171">
        <f>E278*D282</f>
        <v>3.3903999999999996</v>
      </c>
      <c r="F282" s="164"/>
      <c r="G282" s="171"/>
    </row>
    <row r="283" spans="1:7" ht="30">
      <c r="A283" s="165">
        <v>9</v>
      </c>
      <c r="B283" s="200" t="s">
        <v>169</v>
      </c>
      <c r="C283" s="165" t="s">
        <v>45</v>
      </c>
      <c r="D283" s="166"/>
      <c r="E283" s="168">
        <v>26</v>
      </c>
      <c r="F283" s="166"/>
      <c r="G283" s="168"/>
    </row>
    <row r="284" spans="1:7">
      <c r="A284" s="164">
        <f>A283+0.1</f>
        <v>9.1</v>
      </c>
      <c r="B284" s="201" t="s">
        <v>12</v>
      </c>
      <c r="C284" s="164" t="s">
        <v>13</v>
      </c>
      <c r="D284" s="164">
        <v>0.60899999999999999</v>
      </c>
      <c r="E284" s="171">
        <f>E283*D284</f>
        <v>15.834</v>
      </c>
      <c r="F284" s="164"/>
      <c r="G284" s="169"/>
    </row>
    <row r="285" spans="1:7">
      <c r="A285" s="164">
        <f>A284+0.1</f>
        <v>9.1999999999999993</v>
      </c>
      <c r="B285" s="201" t="s">
        <v>14</v>
      </c>
      <c r="C285" s="164" t="s">
        <v>34</v>
      </c>
      <c r="D285" s="164">
        <v>2.0999999999999999E-3</v>
      </c>
      <c r="E285" s="171">
        <f>E283*D285</f>
        <v>5.4599999999999996E-2</v>
      </c>
      <c r="F285" s="164"/>
      <c r="G285" s="171"/>
    </row>
    <row r="286" spans="1:7">
      <c r="A286" s="164">
        <f>A285+0.1</f>
        <v>9.2999999999999989</v>
      </c>
      <c r="B286" s="201" t="s">
        <v>170</v>
      </c>
      <c r="C286" s="164" t="s">
        <v>45</v>
      </c>
      <c r="D286" s="164">
        <v>1</v>
      </c>
      <c r="E286" s="164">
        <f>E283*D286</f>
        <v>26</v>
      </c>
      <c r="F286" s="164"/>
      <c r="G286" s="171"/>
    </row>
    <row r="287" spans="1:7">
      <c r="A287" s="164">
        <f>A286+0.1</f>
        <v>9.3999999999999986</v>
      </c>
      <c r="B287" s="201" t="s">
        <v>76</v>
      </c>
      <c r="C287" s="164" t="s">
        <v>34</v>
      </c>
      <c r="D287" s="164">
        <v>0.156</v>
      </c>
      <c r="E287" s="171">
        <f>E283*D287</f>
        <v>4.056</v>
      </c>
      <c r="F287" s="164"/>
      <c r="G287" s="171"/>
    </row>
    <row r="288" spans="1:7" ht="30">
      <c r="A288" s="165">
        <v>10</v>
      </c>
      <c r="B288" s="200" t="s">
        <v>171</v>
      </c>
      <c r="C288" s="165" t="s">
        <v>45</v>
      </c>
      <c r="D288" s="166"/>
      <c r="E288" s="168">
        <v>14</v>
      </c>
      <c r="F288" s="166"/>
      <c r="G288" s="168"/>
    </row>
    <row r="289" spans="1:7">
      <c r="A289" s="164">
        <f>A288+0.1</f>
        <v>10.1</v>
      </c>
      <c r="B289" s="201" t="s">
        <v>12</v>
      </c>
      <c r="C289" s="164" t="s">
        <v>13</v>
      </c>
      <c r="D289" s="164">
        <v>0.58299999999999996</v>
      </c>
      <c r="E289" s="171">
        <f>E288*D289</f>
        <v>8.161999999999999</v>
      </c>
      <c r="F289" s="164"/>
      <c r="G289" s="169"/>
    </row>
    <row r="290" spans="1:7">
      <c r="A290" s="164">
        <f>A289+0.1</f>
        <v>10.199999999999999</v>
      </c>
      <c r="B290" s="201" t="s">
        <v>14</v>
      </c>
      <c r="C290" s="164" t="s">
        <v>34</v>
      </c>
      <c r="D290" s="164">
        <v>4.5999999999999999E-3</v>
      </c>
      <c r="E290" s="171">
        <f>E288*D290</f>
        <v>6.4399999999999999E-2</v>
      </c>
      <c r="F290" s="164"/>
      <c r="G290" s="171"/>
    </row>
    <row r="291" spans="1:7">
      <c r="A291" s="164">
        <f>A290+0.1</f>
        <v>10.299999999999999</v>
      </c>
      <c r="B291" s="201" t="s">
        <v>172</v>
      </c>
      <c r="C291" s="164" t="s">
        <v>45</v>
      </c>
      <c r="D291" s="164">
        <v>1</v>
      </c>
      <c r="E291" s="164">
        <f>E288*D291</f>
        <v>14</v>
      </c>
      <c r="F291" s="164"/>
      <c r="G291" s="171"/>
    </row>
    <row r="292" spans="1:7">
      <c r="A292" s="164">
        <f>A291+0.1</f>
        <v>10.399999999999999</v>
      </c>
      <c r="B292" s="201" t="s">
        <v>76</v>
      </c>
      <c r="C292" s="164" t="s">
        <v>34</v>
      </c>
      <c r="D292" s="164">
        <v>0.20799999999999999</v>
      </c>
      <c r="E292" s="171">
        <f>E288*D292</f>
        <v>2.9119999999999999</v>
      </c>
      <c r="F292" s="164"/>
      <c r="G292" s="171"/>
    </row>
    <row r="293" spans="1:7">
      <c r="A293" s="167">
        <v>11</v>
      </c>
      <c r="B293" s="8" t="s">
        <v>173</v>
      </c>
      <c r="C293" s="165" t="s">
        <v>174</v>
      </c>
      <c r="D293" s="203"/>
      <c r="E293" s="204">
        <v>1.4</v>
      </c>
      <c r="F293" s="203"/>
      <c r="G293" s="168"/>
    </row>
    <row r="294" spans="1:7">
      <c r="A294" s="172">
        <f>A293+0.1</f>
        <v>11.1</v>
      </c>
      <c r="B294" s="4" t="s">
        <v>12</v>
      </c>
      <c r="C294" s="163" t="s">
        <v>13</v>
      </c>
      <c r="D294" s="170">
        <v>3.89</v>
      </c>
      <c r="E294" s="169">
        <f>E293*D294</f>
        <v>5.4459999999999997</v>
      </c>
      <c r="F294" s="170"/>
      <c r="G294" s="169"/>
    </row>
    <row r="295" spans="1:7">
      <c r="A295" s="172">
        <f>A294+0.1</f>
        <v>11.2</v>
      </c>
      <c r="B295" s="4" t="s">
        <v>25</v>
      </c>
      <c r="C295" s="163" t="s">
        <v>26</v>
      </c>
      <c r="D295" s="170">
        <v>1.51</v>
      </c>
      <c r="E295" s="170">
        <f>E293*D295</f>
        <v>2.1139999999999999</v>
      </c>
      <c r="F295" s="170"/>
      <c r="G295" s="169"/>
    </row>
    <row r="296" spans="1:7">
      <c r="A296" s="172">
        <f>A295+0.1</f>
        <v>11.299999999999999</v>
      </c>
      <c r="B296" s="4" t="s">
        <v>175</v>
      </c>
      <c r="C296" s="163" t="s">
        <v>176</v>
      </c>
      <c r="D296" s="170">
        <v>10</v>
      </c>
      <c r="E296" s="170">
        <f>E293*D296</f>
        <v>14</v>
      </c>
      <c r="F296" s="170"/>
      <c r="G296" s="169"/>
    </row>
    <row r="297" spans="1:7">
      <c r="A297" s="172">
        <f>A296+0.1</f>
        <v>11.399999999999999</v>
      </c>
      <c r="B297" s="4" t="s">
        <v>76</v>
      </c>
      <c r="C297" s="163" t="s">
        <v>15</v>
      </c>
      <c r="D297" s="170">
        <v>0.24</v>
      </c>
      <c r="E297" s="170">
        <f>E293*D297</f>
        <v>0.33599999999999997</v>
      </c>
      <c r="F297" s="170"/>
      <c r="G297" s="169"/>
    </row>
    <row r="298" spans="1:7">
      <c r="A298" s="167">
        <v>12</v>
      </c>
      <c r="B298" s="8" t="s">
        <v>177</v>
      </c>
      <c r="C298" s="165" t="s">
        <v>37</v>
      </c>
      <c r="D298" s="166"/>
      <c r="E298" s="165">
        <v>4</v>
      </c>
      <c r="F298" s="166"/>
      <c r="G298" s="168"/>
    </row>
    <row r="299" spans="1:7">
      <c r="A299" s="164">
        <f>A298+0.1</f>
        <v>12.1</v>
      </c>
      <c r="B299" s="205" t="s">
        <v>12</v>
      </c>
      <c r="C299" s="164" t="s">
        <v>13</v>
      </c>
      <c r="D299" s="164">
        <v>3.02</v>
      </c>
      <c r="E299" s="171">
        <f>E298*D299</f>
        <v>12.08</v>
      </c>
      <c r="F299" s="164"/>
      <c r="G299" s="206"/>
    </row>
    <row r="300" spans="1:7">
      <c r="A300" s="164">
        <f>A299+0.1</f>
        <v>12.2</v>
      </c>
      <c r="B300" s="205" t="s">
        <v>14</v>
      </c>
      <c r="C300" s="164" t="s">
        <v>34</v>
      </c>
      <c r="D300" s="164">
        <v>0.14000000000000001</v>
      </c>
      <c r="E300" s="171">
        <f>D300*E298</f>
        <v>0.56000000000000005</v>
      </c>
      <c r="F300" s="164"/>
      <c r="G300" s="206"/>
    </row>
    <row r="301" spans="1:7">
      <c r="A301" s="164">
        <f>A300+0.1</f>
        <v>12.299999999999999</v>
      </c>
      <c r="B301" s="205" t="s">
        <v>178</v>
      </c>
      <c r="C301" s="164" t="s">
        <v>37</v>
      </c>
      <c r="D301" s="164">
        <v>1</v>
      </c>
      <c r="E301" s="164">
        <f>E298*D301</f>
        <v>4</v>
      </c>
      <c r="F301" s="164"/>
      <c r="G301" s="206"/>
    </row>
    <row r="302" spans="1:7">
      <c r="A302" s="164">
        <f>A301+0.1</f>
        <v>12.399999999999999</v>
      </c>
      <c r="B302" s="205" t="s">
        <v>76</v>
      </c>
      <c r="C302" s="164" t="s">
        <v>34</v>
      </c>
      <c r="D302" s="164">
        <v>1.32</v>
      </c>
      <c r="E302" s="202">
        <f>D302*E298</f>
        <v>5.28</v>
      </c>
      <c r="F302" s="164"/>
      <c r="G302" s="206"/>
    </row>
    <row r="303" spans="1:7">
      <c r="A303" s="207">
        <v>13</v>
      </c>
      <c r="B303" s="208" t="s">
        <v>179</v>
      </c>
      <c r="C303" s="209" t="s">
        <v>176</v>
      </c>
      <c r="D303" s="210"/>
      <c r="E303" s="209">
        <v>24</v>
      </c>
      <c r="F303" s="209"/>
      <c r="G303" s="211"/>
    </row>
    <row r="304" spans="1:7" ht="30">
      <c r="A304" s="212"/>
      <c r="B304" s="79" t="s">
        <v>140</v>
      </c>
      <c r="C304" s="207" t="s">
        <v>15</v>
      </c>
      <c r="D304" s="212"/>
      <c r="E304" s="212"/>
      <c r="F304" s="212"/>
      <c r="G304" s="213"/>
    </row>
    <row r="305" spans="1:7">
      <c r="A305" s="163"/>
      <c r="B305" s="4" t="s">
        <v>180</v>
      </c>
      <c r="C305" s="163" t="s">
        <v>15</v>
      </c>
      <c r="D305" s="163"/>
      <c r="E305" s="169" t="s">
        <v>11</v>
      </c>
      <c r="F305" s="163"/>
      <c r="G305" s="214"/>
    </row>
    <row r="306" spans="1:7">
      <c r="A306" s="163"/>
      <c r="B306" s="4" t="s">
        <v>181</v>
      </c>
      <c r="C306" s="163" t="s">
        <v>15</v>
      </c>
      <c r="D306" s="163"/>
      <c r="E306" s="169" t="s">
        <v>11</v>
      </c>
      <c r="F306" s="163"/>
      <c r="G306" s="169"/>
    </row>
    <row r="307" spans="1:7">
      <c r="A307" s="163"/>
      <c r="B307" s="4" t="s">
        <v>143</v>
      </c>
      <c r="C307" s="215" t="s">
        <v>362</v>
      </c>
      <c r="D307" s="163"/>
      <c r="E307" s="169" t="s">
        <v>11</v>
      </c>
      <c r="F307" s="163"/>
      <c r="G307" s="169"/>
    </row>
    <row r="308" spans="1:7">
      <c r="A308" s="163"/>
      <c r="B308" s="4" t="s">
        <v>144</v>
      </c>
      <c r="C308" s="163" t="s">
        <v>15</v>
      </c>
      <c r="D308" s="163"/>
      <c r="E308" s="163"/>
      <c r="F308" s="163"/>
      <c r="G308" s="169"/>
    </row>
    <row r="309" spans="1:7">
      <c r="A309" s="163"/>
      <c r="B309" s="4" t="s">
        <v>182</v>
      </c>
      <c r="C309" s="215" t="s">
        <v>362</v>
      </c>
      <c r="D309" s="163"/>
      <c r="E309" s="163"/>
      <c r="F309" s="163"/>
      <c r="G309" s="169"/>
    </row>
    <row r="310" spans="1:7">
      <c r="A310" s="216"/>
      <c r="B310" s="158" t="s">
        <v>144</v>
      </c>
      <c r="C310" s="216" t="s">
        <v>15</v>
      </c>
      <c r="D310" s="216"/>
      <c r="E310" s="216"/>
      <c r="F310" s="216"/>
      <c r="G310" s="217"/>
    </row>
    <row r="311" spans="1:7">
      <c r="A311" s="163"/>
      <c r="B311" s="4" t="s">
        <v>183</v>
      </c>
      <c r="C311" s="215" t="s">
        <v>362</v>
      </c>
      <c r="D311" s="163"/>
      <c r="E311" s="163"/>
      <c r="F311" s="163"/>
      <c r="G311" s="169"/>
    </row>
    <row r="312" spans="1:7">
      <c r="A312" s="212"/>
      <c r="B312" s="79" t="s">
        <v>7</v>
      </c>
      <c r="C312" s="212" t="s">
        <v>15</v>
      </c>
      <c r="D312" s="212"/>
      <c r="E312" s="212"/>
      <c r="F312" s="212"/>
      <c r="G312" s="218"/>
    </row>
    <row r="313" spans="1:7" ht="18">
      <c r="A313" s="219"/>
      <c r="B313" s="220"/>
      <c r="C313" s="467" t="s">
        <v>184</v>
      </c>
      <c r="D313" s="467"/>
      <c r="E313" s="467"/>
      <c r="F313" s="467"/>
      <c r="G313" s="467"/>
    </row>
    <row r="314" spans="1:7" ht="18">
      <c r="A314" s="468" t="s">
        <v>185</v>
      </c>
      <c r="B314" s="468"/>
      <c r="C314" s="468"/>
      <c r="D314" s="468"/>
      <c r="E314" s="468"/>
      <c r="F314" s="468"/>
      <c r="G314" s="468"/>
    </row>
    <row r="315" spans="1:7">
      <c r="A315" s="462"/>
      <c r="B315" s="469" t="s">
        <v>1</v>
      </c>
      <c r="C315" s="469" t="s">
        <v>188</v>
      </c>
      <c r="D315" s="462" t="s">
        <v>3</v>
      </c>
      <c r="E315" s="462"/>
      <c r="F315" s="462" t="s">
        <v>189</v>
      </c>
      <c r="G315" s="462"/>
    </row>
    <row r="316" spans="1:7" ht="30">
      <c r="A316" s="462"/>
      <c r="B316" s="469"/>
      <c r="C316" s="469"/>
      <c r="D316" s="221" t="s">
        <v>188</v>
      </c>
      <c r="E316" s="221" t="s">
        <v>7</v>
      </c>
      <c r="F316" s="221" t="s">
        <v>190</v>
      </c>
      <c r="G316" s="221" t="s">
        <v>144</v>
      </c>
    </row>
    <row r="317" spans="1:7">
      <c r="A317" s="222">
        <v>1</v>
      </c>
      <c r="B317" s="222">
        <v>2</v>
      </c>
      <c r="C317" s="222">
        <v>3</v>
      </c>
      <c r="D317" s="222">
        <v>4</v>
      </c>
      <c r="E317" s="222">
        <v>5</v>
      </c>
      <c r="F317" s="222">
        <v>6</v>
      </c>
      <c r="G317" s="222">
        <v>7</v>
      </c>
    </row>
    <row r="318" spans="1:7">
      <c r="A318" s="223">
        <v>1</v>
      </c>
      <c r="B318" s="224" t="s">
        <v>191</v>
      </c>
      <c r="C318" s="223" t="s">
        <v>81</v>
      </c>
      <c r="D318" s="223"/>
      <c r="E318" s="225">
        <f>E320+E321</f>
        <v>482</v>
      </c>
      <c r="F318" s="223"/>
      <c r="G318" s="226"/>
    </row>
    <row r="319" spans="1:7">
      <c r="A319" s="222"/>
      <c r="B319" s="38" t="s">
        <v>12</v>
      </c>
      <c r="C319" s="39" t="s">
        <v>13</v>
      </c>
      <c r="D319" s="39">
        <v>0.13900000000000001</v>
      </c>
      <c r="E319" s="78">
        <f>E318*D319</f>
        <v>66.998000000000005</v>
      </c>
      <c r="F319" s="39"/>
      <c r="G319" s="227"/>
    </row>
    <row r="320" spans="1:7">
      <c r="A320" s="222"/>
      <c r="B320" s="228" t="s">
        <v>192</v>
      </c>
      <c r="C320" s="39" t="s">
        <v>81</v>
      </c>
      <c r="D320" s="41" t="s">
        <v>11</v>
      </c>
      <c r="E320" s="41">
        <v>326</v>
      </c>
      <c r="F320" s="39"/>
      <c r="G320" s="227"/>
    </row>
    <row r="321" spans="1:7">
      <c r="A321" s="222"/>
      <c r="B321" s="228" t="s">
        <v>193</v>
      </c>
      <c r="C321" s="39" t="s">
        <v>81</v>
      </c>
      <c r="D321" s="41"/>
      <c r="E321" s="41">
        <v>156</v>
      </c>
      <c r="F321" s="39"/>
      <c r="G321" s="227"/>
    </row>
    <row r="322" spans="1:7" ht="30">
      <c r="A322" s="223">
        <v>2</v>
      </c>
      <c r="B322" s="224" t="s">
        <v>194</v>
      </c>
      <c r="C322" s="223" t="s">
        <v>195</v>
      </c>
      <c r="D322" s="229"/>
      <c r="E322" s="229">
        <v>17</v>
      </c>
      <c r="F322" s="230"/>
      <c r="G322" s="231"/>
    </row>
    <row r="323" spans="1:7">
      <c r="A323" s="222"/>
      <c r="B323" s="38" t="s">
        <v>12</v>
      </c>
      <c r="C323" s="39" t="s">
        <v>13</v>
      </c>
      <c r="D323" s="38">
        <v>0.34</v>
      </c>
      <c r="E323" s="38">
        <f>E322*D323</f>
        <v>5.78</v>
      </c>
      <c r="F323" s="38"/>
      <c r="G323" s="40"/>
    </row>
    <row r="324" spans="1:7">
      <c r="A324" s="222"/>
      <c r="B324" s="228" t="s">
        <v>196</v>
      </c>
      <c r="C324" s="39" t="s">
        <v>37</v>
      </c>
      <c r="D324" s="77">
        <v>1</v>
      </c>
      <c r="E324" s="77">
        <f>E322*D324</f>
        <v>17</v>
      </c>
      <c r="F324" s="77"/>
      <c r="G324" s="40"/>
    </row>
    <row r="325" spans="1:7">
      <c r="A325" s="223">
        <v>3</v>
      </c>
      <c r="B325" s="224" t="s">
        <v>197</v>
      </c>
      <c r="C325" s="223" t="s">
        <v>37</v>
      </c>
      <c r="D325" s="223"/>
      <c r="E325" s="229">
        <v>21</v>
      </c>
      <c r="F325" s="230"/>
      <c r="G325" s="231"/>
    </row>
    <row r="326" spans="1:7">
      <c r="A326" s="222"/>
      <c r="B326" s="38" t="s">
        <v>12</v>
      </c>
      <c r="C326" s="39" t="s">
        <v>13</v>
      </c>
      <c r="D326" s="39">
        <v>0.61</v>
      </c>
      <c r="E326" s="76">
        <f>E325*D326</f>
        <v>12.81</v>
      </c>
      <c r="F326" s="38"/>
      <c r="G326" s="40"/>
    </row>
    <row r="327" spans="1:7">
      <c r="A327" s="222"/>
      <c r="B327" s="228" t="s">
        <v>198</v>
      </c>
      <c r="C327" s="39" t="s">
        <v>37</v>
      </c>
      <c r="D327" s="41">
        <v>1</v>
      </c>
      <c r="E327" s="77">
        <f>E325*D327</f>
        <v>21</v>
      </c>
      <c r="F327" s="77"/>
      <c r="G327" s="40"/>
    </row>
    <row r="328" spans="1:7">
      <c r="A328" s="223">
        <v>4</v>
      </c>
      <c r="B328" s="230" t="s">
        <v>199</v>
      </c>
      <c r="C328" s="230" t="s">
        <v>37</v>
      </c>
      <c r="D328" s="229"/>
      <c r="E328" s="229">
        <v>54</v>
      </c>
      <c r="F328" s="229"/>
      <c r="G328" s="231"/>
    </row>
    <row r="329" spans="1:7">
      <c r="A329" s="222"/>
      <c r="B329" s="38" t="s">
        <v>12</v>
      </c>
      <c r="C329" s="39" t="s">
        <v>13</v>
      </c>
      <c r="D329" s="39">
        <v>0.94</v>
      </c>
      <c r="E329" s="38">
        <f>E328*D329</f>
        <v>50.76</v>
      </c>
      <c r="F329" s="77"/>
      <c r="G329" s="40"/>
    </row>
    <row r="330" spans="1:7">
      <c r="A330" s="222"/>
      <c r="B330" s="38" t="s">
        <v>200</v>
      </c>
      <c r="C330" s="39" t="s">
        <v>37</v>
      </c>
      <c r="D330" s="39"/>
      <c r="E330" s="38">
        <v>40</v>
      </c>
      <c r="F330" s="77"/>
      <c r="G330" s="40"/>
    </row>
    <row r="331" spans="1:7">
      <c r="A331" s="222"/>
      <c r="B331" s="38" t="s">
        <v>201</v>
      </c>
      <c r="C331" s="39" t="s">
        <v>37</v>
      </c>
      <c r="D331" s="41" t="s">
        <v>11</v>
      </c>
      <c r="E331" s="232">
        <v>14</v>
      </c>
      <c r="F331" s="77"/>
      <c r="G331" s="40"/>
    </row>
    <row r="332" spans="1:7">
      <c r="A332" s="222"/>
      <c r="B332" s="38" t="s">
        <v>202</v>
      </c>
      <c r="C332" s="39" t="s">
        <v>37</v>
      </c>
      <c r="D332" s="41" t="s">
        <v>11</v>
      </c>
      <c r="E332" s="232">
        <v>54</v>
      </c>
      <c r="F332" s="77"/>
      <c r="G332" s="40"/>
    </row>
    <row r="333" spans="1:7">
      <c r="A333" s="223">
        <v>5</v>
      </c>
      <c r="B333" s="224" t="s">
        <v>203</v>
      </c>
      <c r="C333" s="223" t="s">
        <v>37</v>
      </c>
      <c r="D333" s="225"/>
      <c r="E333" s="229">
        <v>4</v>
      </c>
      <c r="F333" s="230"/>
      <c r="G333" s="231"/>
    </row>
    <row r="334" spans="1:7">
      <c r="A334" s="222"/>
      <c r="B334" s="228" t="s">
        <v>204</v>
      </c>
      <c r="C334" s="39" t="s">
        <v>13</v>
      </c>
      <c r="D334" s="41">
        <v>0.6</v>
      </c>
      <c r="E334" s="77">
        <f>E333*D334</f>
        <v>2.4</v>
      </c>
      <c r="F334" s="38"/>
      <c r="G334" s="40"/>
    </row>
    <row r="335" spans="1:7">
      <c r="A335" s="222"/>
      <c r="B335" s="228" t="s">
        <v>205</v>
      </c>
      <c r="C335" s="39" t="s">
        <v>37</v>
      </c>
      <c r="D335" s="41">
        <v>1</v>
      </c>
      <c r="E335" s="77">
        <f>E333*D335</f>
        <v>4</v>
      </c>
      <c r="F335" s="77"/>
      <c r="G335" s="40"/>
    </row>
    <row r="336" spans="1:7">
      <c r="A336" s="223">
        <v>6</v>
      </c>
      <c r="B336" s="230" t="s">
        <v>206</v>
      </c>
      <c r="C336" s="223" t="s">
        <v>157</v>
      </c>
      <c r="D336" s="225"/>
      <c r="E336" s="229">
        <v>4</v>
      </c>
      <c r="F336" s="230"/>
      <c r="G336" s="231"/>
    </row>
    <row r="337" spans="1:7">
      <c r="A337" s="222"/>
      <c r="B337" s="38" t="s">
        <v>12</v>
      </c>
      <c r="C337" s="39" t="s">
        <v>13</v>
      </c>
      <c r="D337" s="41">
        <v>2.6</v>
      </c>
      <c r="E337" s="77">
        <f>E336*D337</f>
        <v>10.4</v>
      </c>
      <c r="F337" s="38"/>
      <c r="G337" s="40"/>
    </row>
    <row r="338" spans="1:7">
      <c r="A338" s="222"/>
      <c r="B338" s="38" t="s">
        <v>207</v>
      </c>
      <c r="C338" s="39" t="s">
        <v>157</v>
      </c>
      <c r="D338" s="41">
        <v>1</v>
      </c>
      <c r="E338" s="77">
        <f>E336*D338</f>
        <v>4</v>
      </c>
      <c r="F338" s="38"/>
      <c r="G338" s="40"/>
    </row>
    <row r="339" spans="1:7">
      <c r="A339" s="222"/>
      <c r="B339" s="38" t="s">
        <v>208</v>
      </c>
      <c r="C339" s="39" t="s">
        <v>45</v>
      </c>
      <c r="D339" s="41"/>
      <c r="E339" s="77">
        <v>14</v>
      </c>
      <c r="F339" s="38"/>
      <c r="G339" s="40"/>
    </row>
    <row r="340" spans="1:7">
      <c r="A340" s="222"/>
      <c r="B340" s="38" t="s">
        <v>175</v>
      </c>
      <c r="C340" s="39" t="s">
        <v>37</v>
      </c>
      <c r="D340" s="41"/>
      <c r="E340" s="77">
        <v>12</v>
      </c>
      <c r="F340" s="38"/>
      <c r="G340" s="40"/>
    </row>
    <row r="341" spans="1:7">
      <c r="A341" s="222"/>
      <c r="B341" s="38" t="s">
        <v>38</v>
      </c>
      <c r="C341" s="39" t="s">
        <v>15</v>
      </c>
      <c r="D341" s="41">
        <v>1.1000000000000001</v>
      </c>
      <c r="E341" s="77">
        <f>E336*D341</f>
        <v>4.4000000000000004</v>
      </c>
      <c r="F341" s="38"/>
      <c r="G341" s="40"/>
    </row>
    <row r="342" spans="1:7">
      <c r="A342" s="223">
        <v>7</v>
      </c>
      <c r="B342" s="233" t="s">
        <v>209</v>
      </c>
      <c r="C342" s="223" t="s">
        <v>37</v>
      </c>
      <c r="D342" s="225"/>
      <c r="E342" s="229">
        <v>2</v>
      </c>
      <c r="F342" s="230"/>
      <c r="G342" s="231"/>
    </row>
    <row r="343" spans="1:7">
      <c r="A343" s="222"/>
      <c r="B343" s="228" t="s">
        <v>204</v>
      </c>
      <c r="C343" s="39" t="s">
        <v>13</v>
      </c>
      <c r="D343" s="41">
        <v>1</v>
      </c>
      <c r="E343" s="77">
        <f>E342*D343</f>
        <v>2</v>
      </c>
      <c r="F343" s="38"/>
      <c r="G343" s="40"/>
    </row>
    <row r="344" spans="1:7">
      <c r="A344" s="222"/>
      <c r="B344" s="228" t="s">
        <v>210</v>
      </c>
      <c r="C344" s="39" t="s">
        <v>37</v>
      </c>
      <c r="D344" s="41">
        <v>1</v>
      </c>
      <c r="E344" s="77">
        <f>E342*D344</f>
        <v>2</v>
      </c>
      <c r="F344" s="77"/>
      <c r="G344" s="40"/>
    </row>
    <row r="345" spans="1:7">
      <c r="A345" s="234"/>
      <c r="B345" s="235" t="s">
        <v>211</v>
      </c>
      <c r="C345" s="235" t="s">
        <v>15</v>
      </c>
      <c r="D345" s="236"/>
      <c r="E345" s="236"/>
      <c r="F345" s="236"/>
      <c r="G345" s="237"/>
    </row>
    <row r="346" spans="1:7">
      <c r="A346" s="222"/>
      <c r="B346" s="238" t="s">
        <v>212</v>
      </c>
      <c r="C346" s="238" t="s">
        <v>15</v>
      </c>
      <c r="D346" s="239"/>
      <c r="E346" s="240" t="s">
        <v>11</v>
      </c>
      <c r="F346" s="239"/>
      <c r="G346" s="240"/>
    </row>
    <row r="347" spans="1:7">
      <c r="A347" s="241"/>
      <c r="B347" s="221" t="s">
        <v>142</v>
      </c>
      <c r="C347" s="242" t="s">
        <v>15</v>
      </c>
      <c r="D347" s="222"/>
      <c r="E347" s="243" t="s">
        <v>11</v>
      </c>
      <c r="F347" s="222"/>
      <c r="G347" s="244"/>
    </row>
    <row r="348" spans="1:7">
      <c r="A348" s="241"/>
      <c r="B348" s="221" t="s">
        <v>143</v>
      </c>
      <c r="C348" s="242" t="s">
        <v>362</v>
      </c>
      <c r="D348" s="222"/>
      <c r="E348" s="222"/>
      <c r="F348" s="222"/>
      <c r="G348" s="244"/>
    </row>
    <row r="349" spans="1:7">
      <c r="A349" s="241"/>
      <c r="B349" s="221" t="s">
        <v>144</v>
      </c>
      <c r="C349" s="242" t="s">
        <v>15</v>
      </c>
      <c r="D349" s="222"/>
      <c r="E349" s="222"/>
      <c r="F349" s="222"/>
      <c r="G349" s="244"/>
    </row>
    <row r="350" spans="1:7">
      <c r="A350" s="241"/>
      <c r="B350" s="221" t="s">
        <v>213</v>
      </c>
      <c r="C350" s="242" t="s">
        <v>362</v>
      </c>
      <c r="D350" s="241"/>
      <c r="E350" s="222"/>
      <c r="F350" s="222"/>
      <c r="G350" s="244"/>
    </row>
    <row r="351" spans="1:7">
      <c r="A351" s="245"/>
      <c r="B351" s="245" t="s">
        <v>144</v>
      </c>
      <c r="C351" s="245" t="s">
        <v>15</v>
      </c>
      <c r="D351" s="245"/>
      <c r="E351" s="245"/>
      <c r="F351" s="245"/>
      <c r="G351" s="246"/>
    </row>
    <row r="352" spans="1:7">
      <c r="A352" s="245"/>
      <c r="B352" s="245" t="s">
        <v>146</v>
      </c>
      <c r="C352" s="247" t="s">
        <v>362</v>
      </c>
      <c r="D352" s="245"/>
      <c r="E352" s="245"/>
      <c r="F352" s="245"/>
      <c r="G352" s="246"/>
    </row>
    <row r="353" spans="1:7">
      <c r="A353" s="248"/>
      <c r="B353" s="248" t="s">
        <v>7</v>
      </c>
      <c r="C353" s="248" t="s">
        <v>15</v>
      </c>
      <c r="D353" s="248"/>
      <c r="E353" s="248"/>
      <c r="F353" s="248"/>
      <c r="G353" s="249"/>
    </row>
    <row r="354" spans="1:7" ht="18">
      <c r="A354" s="250"/>
      <c r="B354" s="251"/>
      <c r="C354" s="463" t="s">
        <v>214</v>
      </c>
      <c r="D354" s="463"/>
      <c r="E354" s="463"/>
      <c r="F354" s="463"/>
      <c r="G354" s="463"/>
    </row>
    <row r="355" spans="1:7" ht="18">
      <c r="A355" s="464" t="s">
        <v>215</v>
      </c>
      <c r="B355" s="464"/>
      <c r="C355" s="464"/>
      <c r="D355" s="464"/>
      <c r="E355" s="464"/>
      <c r="F355" s="464"/>
      <c r="G355" s="464"/>
    </row>
    <row r="356" spans="1:7">
      <c r="A356" s="472"/>
      <c r="B356" s="473" t="s">
        <v>1</v>
      </c>
      <c r="C356" s="473" t="s">
        <v>216</v>
      </c>
      <c r="D356" s="474" t="s">
        <v>3</v>
      </c>
      <c r="E356" s="474"/>
      <c r="F356" s="474" t="s">
        <v>189</v>
      </c>
      <c r="G356" s="474"/>
    </row>
    <row r="357" spans="1:7" ht="45">
      <c r="A357" s="472"/>
      <c r="B357" s="473"/>
      <c r="C357" s="473"/>
      <c r="D357" s="252" t="s">
        <v>217</v>
      </c>
      <c r="E357" s="252" t="s">
        <v>7</v>
      </c>
      <c r="F357" s="252" t="s">
        <v>218</v>
      </c>
      <c r="G357" s="252" t="s">
        <v>144</v>
      </c>
    </row>
    <row r="358" spans="1:7">
      <c r="A358" s="253">
        <v>1</v>
      </c>
      <c r="B358" s="253">
        <v>2</v>
      </c>
      <c r="C358" s="253">
        <v>3</v>
      </c>
      <c r="D358" s="253">
        <v>4</v>
      </c>
      <c r="E358" s="253">
        <v>5</v>
      </c>
      <c r="F358" s="253">
        <v>6</v>
      </c>
      <c r="G358" s="253">
        <v>7</v>
      </c>
    </row>
    <row r="359" spans="1:7" s="255" customFormat="1" ht="15.75">
      <c r="A359" s="254">
        <v>1</v>
      </c>
      <c r="B359" s="98" t="s">
        <v>219</v>
      </c>
      <c r="C359" s="98" t="s">
        <v>10</v>
      </c>
      <c r="D359" s="98"/>
      <c r="E359" s="99">
        <v>6.73</v>
      </c>
      <c r="F359" s="100"/>
      <c r="G359" s="101"/>
    </row>
    <row r="360" spans="1:7" ht="15.75">
      <c r="A360" s="256" t="s">
        <v>11</v>
      </c>
      <c r="B360" s="38" t="s">
        <v>12</v>
      </c>
      <c r="C360" s="38" t="s">
        <v>17</v>
      </c>
      <c r="D360" s="77">
        <v>5</v>
      </c>
      <c r="E360" s="38">
        <f>E359*D360</f>
        <v>33.650000000000006</v>
      </c>
      <c r="F360" s="41"/>
      <c r="G360" s="257"/>
    </row>
    <row r="361" spans="1:7" ht="15.75">
      <c r="A361" s="256" t="s">
        <v>11</v>
      </c>
      <c r="B361" s="38" t="s">
        <v>21</v>
      </c>
      <c r="C361" s="38" t="s">
        <v>118</v>
      </c>
      <c r="D361" s="38">
        <v>1.1000000000000001</v>
      </c>
      <c r="E361" s="38">
        <f>E359*D361</f>
        <v>7.4030000000000014</v>
      </c>
      <c r="F361" s="39"/>
      <c r="G361" s="257"/>
    </row>
    <row r="362" spans="1:7" ht="15.75">
      <c r="A362" s="256" t="s">
        <v>11</v>
      </c>
      <c r="B362" s="38" t="s">
        <v>119</v>
      </c>
      <c r="C362" s="38" t="s">
        <v>10</v>
      </c>
      <c r="D362" s="38">
        <v>1.0149999999999999</v>
      </c>
      <c r="E362" s="38">
        <f>E359*D362</f>
        <v>6.8309499999999996</v>
      </c>
      <c r="F362" s="259"/>
      <c r="G362" s="260"/>
    </row>
    <row r="363" spans="1:7" ht="15.75">
      <c r="A363" s="256"/>
      <c r="B363" s="38" t="s">
        <v>38</v>
      </c>
      <c r="C363" s="38" t="s">
        <v>15</v>
      </c>
      <c r="D363" s="38">
        <v>0.88</v>
      </c>
      <c r="E363" s="38">
        <f>D363*E359</f>
        <v>5.9224000000000006</v>
      </c>
      <c r="F363" s="259"/>
      <c r="G363" s="260"/>
    </row>
    <row r="364" spans="1:7" ht="25.5">
      <c r="A364" s="261">
        <v>2</v>
      </c>
      <c r="B364" s="262" t="s">
        <v>220</v>
      </c>
      <c r="C364" s="73" t="s">
        <v>10</v>
      </c>
      <c r="D364" s="73"/>
      <c r="E364" s="73">
        <v>4.32</v>
      </c>
      <c r="F364" s="263"/>
      <c r="G364" s="264"/>
    </row>
    <row r="365" spans="1:7">
      <c r="A365" s="163" t="s">
        <v>11</v>
      </c>
      <c r="B365" s="38" t="s">
        <v>12</v>
      </c>
      <c r="C365" s="38" t="s">
        <v>13</v>
      </c>
      <c r="D365" s="38">
        <v>5</v>
      </c>
      <c r="E365" s="76">
        <f>E364*D365</f>
        <v>21.6</v>
      </c>
      <c r="F365" s="41"/>
      <c r="G365" s="40"/>
    </row>
    <row r="366" spans="1:7">
      <c r="A366" s="163" t="s">
        <v>11</v>
      </c>
      <c r="B366" s="38" t="s">
        <v>21</v>
      </c>
      <c r="C366" s="38" t="s">
        <v>15</v>
      </c>
      <c r="D366" s="38">
        <v>1.1000000000000001</v>
      </c>
      <c r="E366" s="76">
        <f>E364*D366</f>
        <v>4.7520000000000007</v>
      </c>
      <c r="F366" s="41"/>
      <c r="G366" s="40"/>
    </row>
    <row r="367" spans="1:7">
      <c r="A367" s="163"/>
      <c r="B367" s="38" t="s">
        <v>221</v>
      </c>
      <c r="C367" s="38" t="s">
        <v>10</v>
      </c>
      <c r="D367" s="38">
        <v>1.0149999999999999</v>
      </c>
      <c r="E367" s="76">
        <f>E364*D367</f>
        <v>4.3848000000000003</v>
      </c>
      <c r="F367" s="41"/>
      <c r="G367" s="40"/>
    </row>
    <row r="368" spans="1:7">
      <c r="A368" s="163"/>
      <c r="B368" s="38" t="s">
        <v>43</v>
      </c>
      <c r="C368" s="38" t="s">
        <v>17</v>
      </c>
      <c r="D368" s="38"/>
      <c r="E368" s="76">
        <v>57</v>
      </c>
      <c r="F368" s="41"/>
      <c r="G368" s="40"/>
    </row>
    <row r="369" spans="1:7">
      <c r="A369" s="163"/>
      <c r="B369" s="38" t="s">
        <v>222</v>
      </c>
      <c r="C369" s="38" t="s">
        <v>10</v>
      </c>
      <c r="D369" s="38">
        <v>1.6500000000000001E-2</v>
      </c>
      <c r="E369" s="76">
        <f>E364*D369</f>
        <v>7.128000000000001E-2</v>
      </c>
      <c r="F369" s="41"/>
      <c r="G369" s="40"/>
    </row>
    <row r="370" spans="1:7">
      <c r="A370" s="163"/>
      <c r="B370" s="38" t="s">
        <v>49</v>
      </c>
      <c r="C370" s="38" t="s">
        <v>48</v>
      </c>
      <c r="D370" s="38">
        <v>1.2</v>
      </c>
      <c r="E370" s="76">
        <f>E364*D370</f>
        <v>5.1840000000000002</v>
      </c>
      <c r="F370" s="41"/>
      <c r="G370" s="40"/>
    </row>
    <row r="371" spans="1:7">
      <c r="A371" s="163"/>
      <c r="B371" s="38" t="s">
        <v>38</v>
      </c>
      <c r="C371" s="38" t="s">
        <v>15</v>
      </c>
      <c r="D371" s="38">
        <v>0.82</v>
      </c>
      <c r="E371" s="76">
        <f>E364*D371</f>
        <v>3.5424000000000002</v>
      </c>
      <c r="F371" s="41"/>
      <c r="G371" s="40"/>
    </row>
    <row r="372" spans="1:7" ht="25.5">
      <c r="A372" s="254">
        <v>3</v>
      </c>
      <c r="B372" s="98" t="s">
        <v>223</v>
      </c>
      <c r="C372" s="98" t="s">
        <v>10</v>
      </c>
      <c r="D372" s="98"/>
      <c r="E372" s="99">
        <v>6</v>
      </c>
      <c r="F372" s="100"/>
      <c r="G372" s="101"/>
    </row>
    <row r="373" spans="1:7" ht="15.75">
      <c r="A373" s="256" t="s">
        <v>11</v>
      </c>
      <c r="B373" s="103" t="s">
        <v>12</v>
      </c>
      <c r="C373" s="103" t="s">
        <v>17</v>
      </c>
      <c r="D373" s="104">
        <v>5</v>
      </c>
      <c r="E373" s="103">
        <f>E372*D373</f>
        <v>30</v>
      </c>
      <c r="F373" s="105"/>
      <c r="G373" s="106"/>
    </row>
    <row r="374" spans="1:7" ht="15.75">
      <c r="A374" s="256" t="s">
        <v>11</v>
      </c>
      <c r="B374" s="103" t="s">
        <v>21</v>
      </c>
      <c r="C374" s="103" t="s">
        <v>118</v>
      </c>
      <c r="D374" s="103">
        <v>1.1000000000000001</v>
      </c>
      <c r="E374" s="103">
        <f>E372*D374</f>
        <v>6.6000000000000005</v>
      </c>
      <c r="F374" s="107"/>
      <c r="G374" s="106"/>
    </row>
    <row r="375" spans="1:7" ht="15.75">
      <c r="A375" s="256" t="s">
        <v>11</v>
      </c>
      <c r="B375" s="103" t="s">
        <v>221</v>
      </c>
      <c r="C375" s="103" t="s">
        <v>10</v>
      </c>
      <c r="D375" s="103">
        <v>1.0149999999999999</v>
      </c>
      <c r="E375" s="103">
        <f>E372*D375</f>
        <v>6.09</v>
      </c>
      <c r="F375" s="108"/>
      <c r="G375" s="265"/>
    </row>
    <row r="376" spans="1:7" ht="15.75">
      <c r="A376" s="256"/>
      <c r="B376" s="103" t="s">
        <v>38</v>
      </c>
      <c r="C376" s="103" t="s">
        <v>15</v>
      </c>
      <c r="D376" s="103">
        <v>0.82</v>
      </c>
      <c r="E376" s="103">
        <f>D376*E372</f>
        <v>4.92</v>
      </c>
      <c r="F376" s="108"/>
      <c r="G376" s="265"/>
    </row>
    <row r="377" spans="1:7" ht="25.5">
      <c r="A377" s="442">
        <v>4</v>
      </c>
      <c r="B377" s="262" t="s">
        <v>224</v>
      </c>
      <c r="C377" s="73" t="s">
        <v>10</v>
      </c>
      <c r="D377" s="73"/>
      <c r="E377" s="73">
        <v>0.9</v>
      </c>
      <c r="F377" s="263"/>
      <c r="G377" s="264"/>
    </row>
    <row r="378" spans="1:7" ht="15.75">
      <c r="A378" s="256"/>
      <c r="B378" s="38" t="s">
        <v>12</v>
      </c>
      <c r="C378" s="38" t="s">
        <v>13</v>
      </c>
      <c r="D378" s="38">
        <v>5</v>
      </c>
      <c r="E378" s="76">
        <f>E377*D378</f>
        <v>4.5</v>
      </c>
      <c r="F378" s="41"/>
      <c r="G378" s="40"/>
    </row>
    <row r="379" spans="1:7" ht="15.75">
      <c r="A379" s="256"/>
      <c r="B379" s="38" t="s">
        <v>21</v>
      </c>
      <c r="C379" s="38" t="s">
        <v>15</v>
      </c>
      <c r="D379" s="38">
        <v>1.1000000000000001</v>
      </c>
      <c r="E379" s="76">
        <f>E377*D379</f>
        <v>0.9900000000000001</v>
      </c>
      <c r="F379" s="41"/>
      <c r="G379" s="40"/>
    </row>
    <row r="380" spans="1:7" ht="15.75">
      <c r="A380" s="256"/>
      <c r="B380" s="38" t="s">
        <v>221</v>
      </c>
      <c r="C380" s="38" t="s">
        <v>10</v>
      </c>
      <c r="D380" s="38">
        <v>1.0149999999999999</v>
      </c>
      <c r="E380" s="76">
        <f>E377*D380</f>
        <v>0.91349999999999998</v>
      </c>
      <c r="F380" s="41"/>
      <c r="G380" s="40"/>
    </row>
    <row r="381" spans="1:7" ht="15.75">
      <c r="A381" s="256"/>
      <c r="B381" s="38" t="s">
        <v>43</v>
      </c>
      <c r="C381" s="38" t="s">
        <v>17</v>
      </c>
      <c r="D381" s="38"/>
      <c r="E381" s="76">
        <v>16</v>
      </c>
      <c r="F381" s="41"/>
      <c r="G381" s="40"/>
    </row>
    <row r="382" spans="1:7" ht="15.75">
      <c r="A382" s="256"/>
      <c r="B382" s="38" t="s">
        <v>222</v>
      </c>
      <c r="C382" s="38" t="s">
        <v>10</v>
      </c>
      <c r="D382" s="38">
        <v>1.6500000000000001E-2</v>
      </c>
      <c r="E382" s="76">
        <f>E377*D382</f>
        <v>1.485E-2</v>
      </c>
      <c r="F382" s="41"/>
      <c r="G382" s="40"/>
    </row>
    <row r="383" spans="1:7" ht="15.75">
      <c r="A383" s="256"/>
      <c r="B383" s="38" t="s">
        <v>49</v>
      </c>
      <c r="C383" s="38" t="s">
        <v>48</v>
      </c>
      <c r="D383" s="38">
        <v>1.2</v>
      </c>
      <c r="E383" s="76">
        <f>E377*D383</f>
        <v>1.08</v>
      </c>
      <c r="F383" s="41"/>
      <c r="G383" s="40"/>
    </row>
    <row r="384" spans="1:7" ht="15.75">
      <c r="A384" s="256"/>
      <c r="B384" s="38" t="s">
        <v>38</v>
      </c>
      <c r="C384" s="38" t="s">
        <v>15</v>
      </c>
      <c r="D384" s="38">
        <v>0.82</v>
      </c>
      <c r="E384" s="76">
        <f>E377*D384</f>
        <v>0.73799999999999999</v>
      </c>
      <c r="F384" s="41"/>
      <c r="G384" s="40"/>
    </row>
    <row r="385" spans="1:7">
      <c r="A385" s="207">
        <v>5</v>
      </c>
      <c r="B385" s="266" t="s">
        <v>225</v>
      </c>
      <c r="C385" s="266" t="s">
        <v>17</v>
      </c>
      <c r="D385" s="267"/>
      <c r="E385" s="268">
        <v>100</v>
      </c>
      <c r="F385" s="269"/>
      <c r="G385" s="270"/>
    </row>
    <row r="386" spans="1:7">
      <c r="A386" s="216"/>
      <c r="B386" s="271" t="s">
        <v>12</v>
      </c>
      <c r="C386" s="271" t="s">
        <v>13</v>
      </c>
      <c r="D386" s="272">
        <v>0.36</v>
      </c>
      <c r="E386" s="273">
        <f>E385*D386</f>
        <v>36</v>
      </c>
      <c r="F386" s="274"/>
      <c r="G386" s="275"/>
    </row>
    <row r="387" spans="1:7">
      <c r="A387" s="216"/>
      <c r="B387" s="271" t="s">
        <v>226</v>
      </c>
      <c r="C387" s="271" t="s">
        <v>48</v>
      </c>
      <c r="D387" s="272">
        <v>0.11</v>
      </c>
      <c r="E387" s="273">
        <f>E385*D387</f>
        <v>11</v>
      </c>
      <c r="F387" s="274"/>
      <c r="G387" s="275"/>
    </row>
    <row r="388" spans="1:7">
      <c r="A388" s="216"/>
      <c r="B388" s="271" t="s">
        <v>227</v>
      </c>
      <c r="C388" s="271" t="s">
        <v>10</v>
      </c>
      <c r="D388" s="272">
        <v>1.0149999999999999</v>
      </c>
      <c r="E388" s="275">
        <f>E385*D388</f>
        <v>101.49999999999999</v>
      </c>
      <c r="F388" s="274"/>
      <c r="G388" s="275"/>
    </row>
    <row r="389" spans="1:7">
      <c r="A389" s="17">
        <v>6</v>
      </c>
      <c r="B389" s="266" t="s">
        <v>228</v>
      </c>
      <c r="C389" s="266" t="s">
        <v>157</v>
      </c>
      <c r="D389" s="267"/>
      <c r="E389" s="268">
        <v>5</v>
      </c>
      <c r="F389" s="269"/>
      <c r="G389" s="270"/>
    </row>
    <row r="390" spans="1:7">
      <c r="A390" s="276" t="s">
        <v>11</v>
      </c>
      <c r="B390" s="271" t="s">
        <v>12</v>
      </c>
      <c r="C390" s="271" t="s">
        <v>157</v>
      </c>
      <c r="D390" s="272">
        <v>1</v>
      </c>
      <c r="E390" s="273">
        <f>E389*D390</f>
        <v>5</v>
      </c>
      <c r="F390" s="274"/>
      <c r="G390" s="275"/>
    </row>
    <row r="391" spans="1:7">
      <c r="A391" s="277"/>
      <c r="B391" s="271" t="s">
        <v>229</v>
      </c>
      <c r="C391" s="271" t="s">
        <v>157</v>
      </c>
      <c r="D391" s="272"/>
      <c r="E391" s="273">
        <v>1</v>
      </c>
      <c r="F391" s="274"/>
      <c r="G391" s="275"/>
    </row>
    <row r="392" spans="1:7">
      <c r="A392" s="277"/>
      <c r="B392" s="271" t="s">
        <v>230</v>
      </c>
      <c r="C392" s="271" t="s">
        <v>37</v>
      </c>
      <c r="D392" s="272"/>
      <c r="E392" s="273">
        <v>1</v>
      </c>
      <c r="F392" s="274"/>
      <c r="G392" s="275"/>
    </row>
    <row r="393" spans="1:7">
      <c r="A393" s="4"/>
      <c r="B393" s="271" t="s">
        <v>231</v>
      </c>
      <c r="C393" s="271" t="s">
        <v>37</v>
      </c>
      <c r="D393" s="272"/>
      <c r="E393" s="273">
        <v>2</v>
      </c>
      <c r="F393" s="274"/>
      <c r="G393" s="275"/>
    </row>
    <row r="394" spans="1:7">
      <c r="A394" s="158"/>
      <c r="B394" s="271" t="s">
        <v>232</v>
      </c>
      <c r="C394" s="271" t="s">
        <v>37</v>
      </c>
      <c r="D394" s="272"/>
      <c r="E394" s="273">
        <v>1</v>
      </c>
      <c r="F394" s="274"/>
      <c r="G394" s="275"/>
    </row>
    <row r="395" spans="1:7" ht="30">
      <c r="A395" s="278">
        <v>7</v>
      </c>
      <c r="B395" s="279" t="s">
        <v>233</v>
      </c>
      <c r="C395" s="279" t="s">
        <v>10</v>
      </c>
      <c r="D395" s="279"/>
      <c r="E395" s="280">
        <v>0.375</v>
      </c>
      <c r="F395" s="279"/>
      <c r="G395" s="281"/>
    </row>
    <row r="396" spans="1:7">
      <c r="A396" s="163" t="s">
        <v>11</v>
      </c>
      <c r="B396" s="4" t="s">
        <v>12</v>
      </c>
      <c r="C396" s="4" t="s">
        <v>13</v>
      </c>
      <c r="D396" s="4">
        <v>2.06</v>
      </c>
      <c r="E396" s="282">
        <f>E395*D396</f>
        <v>0.77249999999999996</v>
      </c>
      <c r="F396" s="26"/>
      <c r="G396" s="282"/>
    </row>
    <row r="397" spans="1:7">
      <c r="A397" s="261">
        <v>8</v>
      </c>
      <c r="B397" s="73" t="s">
        <v>234</v>
      </c>
      <c r="C397" s="73" t="s">
        <v>10</v>
      </c>
      <c r="D397" s="73"/>
      <c r="E397" s="73">
        <v>0.375</v>
      </c>
      <c r="F397" s="263"/>
      <c r="G397" s="264"/>
    </row>
    <row r="398" spans="1:7">
      <c r="A398" s="163" t="s">
        <v>11</v>
      </c>
      <c r="B398" s="38" t="s">
        <v>12</v>
      </c>
      <c r="C398" s="38" t="s">
        <v>13</v>
      </c>
      <c r="D398" s="38">
        <v>10.5</v>
      </c>
      <c r="E398" s="76">
        <f>E397*D398</f>
        <v>3.9375</v>
      </c>
      <c r="F398" s="41"/>
      <c r="G398" s="40"/>
    </row>
    <row r="399" spans="1:7">
      <c r="A399" s="163" t="s">
        <v>11</v>
      </c>
      <c r="B399" s="38" t="s">
        <v>21</v>
      </c>
      <c r="C399" s="38" t="s">
        <v>15</v>
      </c>
      <c r="D399" s="38">
        <v>0.33</v>
      </c>
      <c r="E399" s="76">
        <f>E397*D399</f>
        <v>0.12375</v>
      </c>
      <c r="F399" s="41"/>
      <c r="G399" s="40"/>
    </row>
    <row r="400" spans="1:7">
      <c r="A400" s="163"/>
      <c r="B400" s="38" t="s">
        <v>235</v>
      </c>
      <c r="C400" s="38" t="s">
        <v>10</v>
      </c>
      <c r="D400" s="38">
        <v>1.0149999999999999</v>
      </c>
      <c r="E400" s="76">
        <f>E397*D400</f>
        <v>0.38062499999999999</v>
      </c>
      <c r="F400" s="41"/>
      <c r="G400" s="40"/>
    </row>
    <row r="401" spans="1:7">
      <c r="A401" s="163"/>
      <c r="B401" s="38" t="s">
        <v>38</v>
      </c>
      <c r="C401" s="38" t="s">
        <v>15</v>
      </c>
      <c r="D401" s="38">
        <v>0.16</v>
      </c>
      <c r="E401" s="76">
        <f>E397*D401</f>
        <v>0.06</v>
      </c>
      <c r="F401" s="41"/>
      <c r="G401" s="40"/>
    </row>
    <row r="402" spans="1:7" ht="30">
      <c r="A402" s="283">
        <v>9</v>
      </c>
      <c r="B402" s="230" t="s">
        <v>236</v>
      </c>
      <c r="C402" s="230" t="s">
        <v>17</v>
      </c>
      <c r="D402" s="230"/>
      <c r="E402" s="229">
        <v>4.2</v>
      </c>
      <c r="F402" s="225"/>
      <c r="G402" s="284"/>
    </row>
    <row r="403" spans="1:7">
      <c r="A403" s="285"/>
      <c r="B403" s="38" t="s">
        <v>12</v>
      </c>
      <c r="C403" s="38" t="s">
        <v>13</v>
      </c>
      <c r="D403" s="38">
        <v>1</v>
      </c>
      <c r="E403" s="76">
        <f>E402*D403</f>
        <v>4.2</v>
      </c>
      <c r="F403" s="259"/>
      <c r="G403" s="260"/>
    </row>
    <row r="404" spans="1:7">
      <c r="A404" s="285"/>
      <c r="B404" s="38" t="s">
        <v>14</v>
      </c>
      <c r="C404" s="38" t="s">
        <v>237</v>
      </c>
      <c r="D404" s="38">
        <v>0.91700000000000004</v>
      </c>
      <c r="E404" s="76">
        <f>E402*D404</f>
        <v>3.8514000000000004</v>
      </c>
      <c r="F404" s="259"/>
      <c r="G404" s="286"/>
    </row>
    <row r="405" spans="1:7">
      <c r="A405" s="285"/>
      <c r="B405" s="38" t="s">
        <v>238</v>
      </c>
      <c r="C405" s="38" t="s">
        <v>45</v>
      </c>
      <c r="D405" s="38"/>
      <c r="E405" s="76">
        <v>3.7</v>
      </c>
      <c r="F405" s="259"/>
      <c r="G405" s="260"/>
    </row>
    <row r="406" spans="1:7">
      <c r="A406" s="285"/>
      <c r="B406" s="287" t="s">
        <v>239</v>
      </c>
      <c r="C406" s="38" t="s">
        <v>45</v>
      </c>
      <c r="D406" s="76" t="s">
        <v>11</v>
      </c>
      <c r="E406" s="76">
        <v>11.5</v>
      </c>
      <c r="F406" s="39"/>
      <c r="G406" s="40"/>
    </row>
    <row r="407" spans="1:7">
      <c r="A407" s="285"/>
      <c r="B407" s="287" t="s">
        <v>240</v>
      </c>
      <c r="C407" s="38" t="s">
        <v>45</v>
      </c>
      <c r="D407" s="76" t="s">
        <v>11</v>
      </c>
      <c r="E407" s="76">
        <v>27</v>
      </c>
      <c r="F407" s="39"/>
      <c r="G407" s="40"/>
    </row>
    <row r="408" spans="1:7">
      <c r="A408" s="285"/>
      <c r="B408" s="38" t="s">
        <v>126</v>
      </c>
      <c r="C408" s="38" t="s">
        <v>48</v>
      </c>
      <c r="D408" s="38">
        <v>1.25</v>
      </c>
      <c r="E408" s="76">
        <f>E402*D408</f>
        <v>5.25</v>
      </c>
      <c r="F408" s="39"/>
      <c r="G408" s="40"/>
    </row>
    <row r="409" spans="1:7">
      <c r="A409" s="285"/>
      <c r="B409" s="38" t="s">
        <v>241</v>
      </c>
      <c r="C409" s="38" t="s">
        <v>37</v>
      </c>
      <c r="D409" s="38"/>
      <c r="E409" s="76">
        <v>4</v>
      </c>
      <c r="F409" s="39"/>
      <c r="G409" s="40"/>
    </row>
    <row r="410" spans="1:7">
      <c r="A410" s="285"/>
      <c r="B410" s="38" t="s">
        <v>242</v>
      </c>
      <c r="C410" s="38" t="s">
        <v>37</v>
      </c>
      <c r="D410" s="38"/>
      <c r="E410" s="76">
        <v>1</v>
      </c>
      <c r="F410" s="39"/>
      <c r="G410" s="40"/>
    </row>
    <row r="411" spans="1:7">
      <c r="A411" s="285"/>
      <c r="B411" s="38" t="s">
        <v>38</v>
      </c>
      <c r="C411" s="38" t="s">
        <v>15</v>
      </c>
      <c r="D411" s="38">
        <v>0.4</v>
      </c>
      <c r="E411" s="76">
        <f>E402*D411</f>
        <v>1.6800000000000002</v>
      </c>
      <c r="F411" s="39"/>
      <c r="G411" s="40"/>
    </row>
    <row r="412" spans="1:7">
      <c r="A412" s="288">
        <v>10</v>
      </c>
      <c r="B412" s="268" t="s">
        <v>243</v>
      </c>
      <c r="C412" s="268" t="s">
        <v>17</v>
      </c>
      <c r="D412" s="268"/>
      <c r="E412" s="268">
        <v>2.36</v>
      </c>
      <c r="F412" s="289"/>
      <c r="G412" s="290"/>
    </row>
    <row r="413" spans="1:7">
      <c r="A413" s="172"/>
      <c r="B413" s="38" t="s">
        <v>12</v>
      </c>
      <c r="C413" s="38" t="s">
        <v>13</v>
      </c>
      <c r="D413" s="38">
        <v>10.199999999999999</v>
      </c>
      <c r="E413" s="76">
        <f>E412*D413</f>
        <v>24.071999999999996</v>
      </c>
      <c r="F413" s="259"/>
      <c r="G413" s="260"/>
    </row>
    <row r="414" spans="1:7">
      <c r="A414" s="172"/>
      <c r="B414" s="38" t="s">
        <v>14</v>
      </c>
      <c r="C414" s="38" t="s">
        <v>237</v>
      </c>
      <c r="D414" s="38">
        <v>0.91700000000000004</v>
      </c>
      <c r="E414" s="76">
        <f>E412*D414</f>
        <v>2.16412</v>
      </c>
      <c r="F414" s="259"/>
      <c r="G414" s="291"/>
    </row>
    <row r="415" spans="1:7">
      <c r="A415" s="172"/>
      <c r="B415" s="38" t="s">
        <v>244</v>
      </c>
      <c r="C415" s="38" t="s">
        <v>45</v>
      </c>
      <c r="D415" s="38"/>
      <c r="E415" s="76">
        <v>5.5</v>
      </c>
      <c r="F415" s="259"/>
      <c r="G415" s="260"/>
    </row>
    <row r="416" spans="1:7">
      <c r="A416" s="163" t="s">
        <v>11</v>
      </c>
      <c r="B416" s="287" t="s">
        <v>245</v>
      </c>
      <c r="C416" s="38" t="s">
        <v>45</v>
      </c>
      <c r="D416" s="76" t="s">
        <v>11</v>
      </c>
      <c r="E416" s="76">
        <v>9.1999999999999993</v>
      </c>
      <c r="F416" s="39"/>
      <c r="G416" s="40"/>
    </row>
    <row r="417" spans="1:7">
      <c r="A417" s="163" t="s">
        <v>11</v>
      </c>
      <c r="B417" s="287" t="s">
        <v>246</v>
      </c>
      <c r="C417" s="38" t="s">
        <v>45</v>
      </c>
      <c r="D417" s="76" t="s">
        <v>11</v>
      </c>
      <c r="E417" s="76">
        <v>16.2</v>
      </c>
      <c r="F417" s="39"/>
      <c r="G417" s="40"/>
    </row>
    <row r="418" spans="1:7">
      <c r="A418" s="163"/>
      <c r="B418" s="38" t="s">
        <v>126</v>
      </c>
      <c r="C418" s="38" t="s">
        <v>48</v>
      </c>
      <c r="D418" s="38">
        <v>1.25</v>
      </c>
      <c r="E418" s="76">
        <f>E412*D418</f>
        <v>2.9499999999999997</v>
      </c>
      <c r="F418" s="39"/>
      <c r="G418" s="40"/>
    </row>
    <row r="419" spans="1:7">
      <c r="A419" s="163"/>
      <c r="B419" s="38" t="s">
        <v>241</v>
      </c>
      <c r="C419" s="38" t="s">
        <v>37</v>
      </c>
      <c r="D419" s="38"/>
      <c r="E419" s="76">
        <v>4</v>
      </c>
      <c r="F419" s="39"/>
      <c r="G419" s="40"/>
    </row>
    <row r="420" spans="1:7">
      <c r="A420" s="163"/>
      <c r="B420" s="38" t="s">
        <v>242</v>
      </c>
      <c r="C420" s="38" t="s">
        <v>37</v>
      </c>
      <c r="D420" s="38"/>
      <c r="E420" s="76">
        <v>2</v>
      </c>
      <c r="F420" s="39"/>
      <c r="G420" s="40"/>
    </row>
    <row r="421" spans="1:7">
      <c r="A421" s="163"/>
      <c r="B421" s="38" t="s">
        <v>38</v>
      </c>
      <c r="C421" s="38" t="s">
        <v>15</v>
      </c>
      <c r="D421" s="38">
        <v>0.4</v>
      </c>
      <c r="E421" s="76">
        <f>E412*D421</f>
        <v>0.94399999999999995</v>
      </c>
      <c r="F421" s="39"/>
      <c r="G421" s="40"/>
    </row>
    <row r="422" spans="1:7">
      <c r="A422" s="441">
        <v>11</v>
      </c>
      <c r="B422" s="63" t="s">
        <v>247</v>
      </c>
      <c r="C422" s="63" t="s">
        <v>17</v>
      </c>
      <c r="D422" s="63"/>
      <c r="E422" s="67">
        <v>110</v>
      </c>
      <c r="F422" s="292"/>
      <c r="G422" s="65"/>
    </row>
    <row r="423" spans="1:7">
      <c r="A423" s="163"/>
      <c r="B423" s="38" t="s">
        <v>12</v>
      </c>
      <c r="C423" s="38" t="s">
        <v>13</v>
      </c>
      <c r="D423" s="38">
        <v>0.68</v>
      </c>
      <c r="E423" s="76">
        <f>E422*D423</f>
        <v>74.800000000000011</v>
      </c>
      <c r="F423" s="39"/>
      <c r="G423" s="40"/>
    </row>
    <row r="424" spans="1:7">
      <c r="A424" s="163"/>
      <c r="B424" s="38" t="s">
        <v>14</v>
      </c>
      <c r="C424" s="38" t="s">
        <v>15</v>
      </c>
      <c r="D424" s="38">
        <v>0.16200000000000001</v>
      </c>
      <c r="E424" s="76">
        <f>E422*D424</f>
        <v>17.82</v>
      </c>
      <c r="F424" s="39"/>
      <c r="G424" s="40"/>
    </row>
    <row r="425" spans="1:7">
      <c r="A425" s="163"/>
      <c r="B425" s="38" t="s">
        <v>125</v>
      </c>
      <c r="C425" s="38" t="s">
        <v>48</v>
      </c>
      <c r="D425" s="38">
        <v>0.246</v>
      </c>
      <c r="E425" s="76">
        <f>E422*D425</f>
        <v>27.06</v>
      </c>
      <c r="F425" s="39"/>
      <c r="G425" s="40"/>
    </row>
    <row r="426" spans="1:7">
      <c r="A426" s="163"/>
      <c r="B426" s="38" t="s">
        <v>248</v>
      </c>
      <c r="C426" s="38" t="s">
        <v>48</v>
      </c>
      <c r="D426" s="38">
        <v>2.7E-2</v>
      </c>
      <c r="E426" s="76">
        <f>D426*E422</f>
        <v>2.9699999999999998</v>
      </c>
      <c r="F426" s="39"/>
      <c r="G426" s="40"/>
    </row>
    <row r="427" spans="1:7">
      <c r="A427" s="163"/>
      <c r="B427" s="38" t="s">
        <v>38</v>
      </c>
      <c r="C427" s="38" t="s">
        <v>15</v>
      </c>
      <c r="D427" s="38">
        <v>6.8000000000000005E-2</v>
      </c>
      <c r="E427" s="76">
        <f>D427*E422</f>
        <v>7.48</v>
      </c>
      <c r="F427" s="39"/>
      <c r="G427" s="40"/>
    </row>
    <row r="428" spans="1:7">
      <c r="A428" s="441">
        <v>12</v>
      </c>
      <c r="B428" s="293" t="s">
        <v>249</v>
      </c>
      <c r="C428" s="293" t="s">
        <v>17</v>
      </c>
      <c r="D428" s="294"/>
      <c r="E428" s="295">
        <v>488</v>
      </c>
      <c r="F428" s="294"/>
      <c r="G428" s="296"/>
    </row>
    <row r="429" spans="1:7">
      <c r="A429" s="163"/>
      <c r="B429" s="297" t="s">
        <v>12</v>
      </c>
      <c r="C429" s="297" t="s">
        <v>13</v>
      </c>
      <c r="D429" s="297">
        <v>1</v>
      </c>
      <c r="E429" s="298">
        <f>E428*D429</f>
        <v>488</v>
      </c>
      <c r="F429" s="297"/>
      <c r="G429" s="298"/>
    </row>
    <row r="430" spans="1:7">
      <c r="A430" s="163"/>
      <c r="B430" s="297" t="s">
        <v>250</v>
      </c>
      <c r="C430" s="297" t="s">
        <v>10</v>
      </c>
      <c r="D430" s="297">
        <v>0.05</v>
      </c>
      <c r="E430" s="298">
        <f>E428*D430</f>
        <v>24.400000000000002</v>
      </c>
      <c r="F430" s="297"/>
      <c r="G430" s="298"/>
    </row>
    <row r="431" spans="1:7">
      <c r="A431" s="163"/>
      <c r="B431" s="297" t="s">
        <v>251</v>
      </c>
      <c r="C431" s="297" t="s">
        <v>17</v>
      </c>
      <c r="D431" s="297">
        <v>1.02</v>
      </c>
      <c r="E431" s="298">
        <f>E428*D431</f>
        <v>497.76</v>
      </c>
      <c r="F431" s="297"/>
      <c r="G431" s="298"/>
    </row>
    <row r="432" spans="1:7">
      <c r="A432" s="163"/>
      <c r="B432" s="297" t="s">
        <v>14</v>
      </c>
      <c r="C432" s="297" t="s">
        <v>15</v>
      </c>
      <c r="D432" s="297">
        <v>7.1000000000000004E-3</v>
      </c>
      <c r="E432" s="298">
        <f>D432*E428</f>
        <v>3.4648000000000003</v>
      </c>
      <c r="F432" s="297"/>
      <c r="G432" s="298"/>
    </row>
    <row r="433" spans="1:10">
      <c r="A433" s="299" t="s">
        <v>11</v>
      </c>
      <c r="B433" s="300" t="s">
        <v>252</v>
      </c>
      <c r="C433" s="300" t="s">
        <v>15</v>
      </c>
      <c r="D433" s="300"/>
      <c r="E433" s="301"/>
      <c r="F433" s="302"/>
      <c r="G433" s="303"/>
    </row>
    <row r="434" spans="1:10">
      <c r="A434" s="222"/>
      <c r="B434" s="238" t="s">
        <v>212</v>
      </c>
      <c r="C434" s="238" t="s">
        <v>15</v>
      </c>
      <c r="D434" s="239"/>
      <c r="E434" s="239"/>
      <c r="F434" s="239"/>
      <c r="G434" s="240"/>
    </row>
    <row r="435" spans="1:10">
      <c r="A435" s="241"/>
      <c r="B435" s="221" t="s">
        <v>142</v>
      </c>
      <c r="C435" s="242" t="s">
        <v>15</v>
      </c>
      <c r="D435" s="222"/>
      <c r="E435" s="243" t="s">
        <v>11</v>
      </c>
      <c r="F435" s="222"/>
      <c r="G435" s="244"/>
    </row>
    <row r="436" spans="1:10">
      <c r="A436" s="241"/>
      <c r="B436" s="221" t="s">
        <v>143</v>
      </c>
      <c r="C436" s="242" t="s">
        <v>362</v>
      </c>
      <c r="D436" s="222"/>
      <c r="E436" s="222"/>
      <c r="F436" s="222"/>
      <c r="G436" s="244"/>
    </row>
    <row r="437" spans="1:10">
      <c r="A437" s="241"/>
      <c r="B437" s="221" t="s">
        <v>144</v>
      </c>
      <c r="C437" s="242" t="s">
        <v>15</v>
      </c>
      <c r="D437" s="222"/>
      <c r="E437" s="222"/>
      <c r="F437" s="222"/>
      <c r="G437" s="244"/>
    </row>
    <row r="438" spans="1:10">
      <c r="A438" s="241"/>
      <c r="B438" s="221" t="s">
        <v>213</v>
      </c>
      <c r="C438" s="242" t="s">
        <v>362</v>
      </c>
      <c r="D438" s="241"/>
      <c r="E438" s="222"/>
      <c r="F438" s="222"/>
      <c r="G438" s="244"/>
      <c r="J438" s="304"/>
    </row>
    <row r="439" spans="1:10">
      <c r="A439" s="245"/>
      <c r="B439" s="245" t="s">
        <v>144</v>
      </c>
      <c r="C439" s="245" t="s">
        <v>15</v>
      </c>
      <c r="D439" s="245"/>
      <c r="E439" s="245"/>
      <c r="F439" s="245"/>
      <c r="G439" s="246"/>
    </row>
    <row r="440" spans="1:10">
      <c r="A440" s="245"/>
      <c r="B440" s="245" t="s">
        <v>146</v>
      </c>
      <c r="C440" s="247" t="s">
        <v>362</v>
      </c>
      <c r="D440" s="245"/>
      <c r="E440" s="245"/>
      <c r="F440" s="245"/>
      <c r="G440" s="246"/>
    </row>
    <row r="441" spans="1:10">
      <c r="A441" s="248"/>
      <c r="B441" s="248" t="s">
        <v>7</v>
      </c>
      <c r="C441" s="248" t="s">
        <v>15</v>
      </c>
      <c r="D441" s="248"/>
      <c r="E441" s="248"/>
      <c r="F441" s="248"/>
      <c r="G441" s="249"/>
    </row>
    <row r="442" spans="1:10" ht="18">
      <c r="A442" s="305"/>
      <c r="B442" s="305"/>
      <c r="C442" s="476" t="s">
        <v>253</v>
      </c>
      <c r="D442" s="476"/>
      <c r="E442" s="476"/>
      <c r="F442" s="476"/>
      <c r="G442" s="476"/>
    </row>
    <row r="443" spans="1:10" ht="18">
      <c r="A443" s="468" t="s">
        <v>254</v>
      </c>
      <c r="B443" s="468"/>
      <c r="C443" s="468"/>
      <c r="D443" s="468"/>
      <c r="E443" s="468"/>
      <c r="F443" s="468"/>
      <c r="G443" s="468"/>
      <c r="J443" t="s">
        <v>11</v>
      </c>
    </row>
    <row r="444" spans="1:10">
      <c r="A444" s="477"/>
      <c r="B444" s="473" t="s">
        <v>1</v>
      </c>
      <c r="C444" s="473" t="s">
        <v>216</v>
      </c>
      <c r="D444" s="474" t="s">
        <v>3</v>
      </c>
      <c r="E444" s="474"/>
      <c r="F444" s="474" t="s">
        <v>189</v>
      </c>
      <c r="G444" s="474"/>
    </row>
    <row r="445" spans="1:10" ht="45">
      <c r="A445" s="477"/>
      <c r="B445" s="473"/>
      <c r="C445" s="473"/>
      <c r="D445" s="252" t="s">
        <v>217</v>
      </c>
      <c r="E445" s="252" t="s">
        <v>7</v>
      </c>
      <c r="F445" s="252" t="s">
        <v>218</v>
      </c>
      <c r="G445" s="252" t="s">
        <v>144</v>
      </c>
    </row>
    <row r="446" spans="1:10">
      <c r="A446" s="258" t="s">
        <v>255</v>
      </c>
      <c r="B446" s="222">
        <v>2</v>
      </c>
      <c r="C446" s="253">
        <v>3</v>
      </c>
      <c r="D446" s="253">
        <v>4</v>
      </c>
      <c r="E446" s="253">
        <v>5</v>
      </c>
      <c r="F446" s="253">
        <v>6</v>
      </c>
      <c r="G446" s="253">
        <v>7</v>
      </c>
    </row>
    <row r="447" spans="1:10" s="306" customFormat="1" ht="30">
      <c r="A447" s="42">
        <v>1</v>
      </c>
      <c r="B447" s="43" t="s">
        <v>256</v>
      </c>
      <c r="C447" s="44" t="s">
        <v>40</v>
      </c>
      <c r="D447" s="45"/>
      <c r="E447" s="46">
        <v>1.89</v>
      </c>
      <c r="F447" s="47"/>
      <c r="G447" s="48"/>
    </row>
    <row r="448" spans="1:10">
      <c r="A448" s="49">
        <f>A447+0.1</f>
        <v>1.1000000000000001</v>
      </c>
      <c r="B448" s="38" t="s">
        <v>12</v>
      </c>
      <c r="C448" s="50" t="s">
        <v>13</v>
      </c>
      <c r="D448" s="50">
        <v>2.6</v>
      </c>
      <c r="E448" s="51">
        <f>E447*D448</f>
        <v>4.9139999999999997</v>
      </c>
      <c r="F448" s="51"/>
      <c r="G448" s="52"/>
    </row>
    <row r="449" spans="1:7" s="306" customFormat="1" ht="30">
      <c r="A449" s="42">
        <v>2</v>
      </c>
      <c r="B449" s="43" t="s">
        <v>257</v>
      </c>
      <c r="C449" s="43" t="s">
        <v>10</v>
      </c>
      <c r="D449" s="43"/>
      <c r="E449" s="54">
        <v>3.8</v>
      </c>
      <c r="F449" s="54"/>
      <c r="G449" s="55"/>
    </row>
    <row r="450" spans="1:7">
      <c r="A450" s="49">
        <f>A449+0.1</f>
        <v>2.1</v>
      </c>
      <c r="B450" s="38" t="s">
        <v>12</v>
      </c>
      <c r="C450" s="56" t="s">
        <v>13</v>
      </c>
      <c r="D450" s="56">
        <v>3.78</v>
      </c>
      <c r="E450" s="57">
        <f>E449*D450</f>
        <v>14.363999999999999</v>
      </c>
      <c r="F450" s="58"/>
      <c r="G450" s="59"/>
    </row>
    <row r="451" spans="1:7">
      <c r="A451" s="49">
        <f>A450+0.1</f>
        <v>2.2000000000000002</v>
      </c>
      <c r="B451" s="38" t="s">
        <v>21</v>
      </c>
      <c r="C451" s="56" t="s">
        <v>15</v>
      </c>
      <c r="D451" s="56">
        <v>0.92</v>
      </c>
      <c r="E451" s="57">
        <f>E449*D451</f>
        <v>3.496</v>
      </c>
      <c r="F451" s="58"/>
      <c r="G451" s="59"/>
    </row>
    <row r="452" spans="1:7">
      <c r="A452" s="49">
        <f>A451+0.1</f>
        <v>2.3000000000000003</v>
      </c>
      <c r="B452" s="38" t="s">
        <v>258</v>
      </c>
      <c r="C452" s="56" t="s">
        <v>10</v>
      </c>
      <c r="D452" s="60">
        <v>1.0149999999999999</v>
      </c>
      <c r="E452" s="57">
        <f>E449*D452</f>
        <v>3.8569999999999993</v>
      </c>
      <c r="F452" s="58"/>
      <c r="G452" s="59"/>
    </row>
    <row r="453" spans="1:7">
      <c r="A453" s="49">
        <f>A452+0.1</f>
        <v>2.4000000000000004</v>
      </c>
      <c r="B453" s="38" t="s">
        <v>38</v>
      </c>
      <c r="C453" s="56" t="s">
        <v>15</v>
      </c>
      <c r="D453" s="56">
        <v>0.6</v>
      </c>
      <c r="E453" s="57">
        <f>E449*D453</f>
        <v>2.2799999999999998</v>
      </c>
      <c r="F453" s="62"/>
      <c r="G453" s="52"/>
    </row>
    <row r="454" spans="1:7" s="306" customFormat="1" ht="30">
      <c r="A454" s="42">
        <v>3</v>
      </c>
      <c r="B454" s="43" t="s">
        <v>259</v>
      </c>
      <c r="C454" s="44" t="s">
        <v>10</v>
      </c>
      <c r="D454" s="44"/>
      <c r="E454" s="44">
        <v>10.1</v>
      </c>
      <c r="F454" s="44"/>
      <c r="G454" s="55"/>
    </row>
    <row r="455" spans="1:7">
      <c r="A455" s="49">
        <f>A454+0.1</f>
        <v>3.1</v>
      </c>
      <c r="B455" s="38" t="s">
        <v>12</v>
      </c>
      <c r="C455" s="56" t="s">
        <v>13</v>
      </c>
      <c r="D455" s="50">
        <v>4.2</v>
      </c>
      <c r="E455" s="307">
        <f>E454*D455</f>
        <v>42.42</v>
      </c>
      <c r="F455" s="50"/>
      <c r="G455" s="59"/>
    </row>
    <row r="456" spans="1:7">
      <c r="A456" s="49">
        <f>A455+0.1</f>
        <v>3.2</v>
      </c>
      <c r="B456" s="38" t="s">
        <v>21</v>
      </c>
      <c r="C456" s="39" t="s">
        <v>15</v>
      </c>
      <c r="D456" s="39">
        <v>0.92</v>
      </c>
      <c r="E456" s="78">
        <f>E454*D456</f>
        <v>9.2919999999999998</v>
      </c>
      <c r="F456" s="39"/>
      <c r="G456" s="308"/>
    </row>
    <row r="457" spans="1:7">
      <c r="A457" s="49">
        <f>A456+0.1</f>
        <v>3.3000000000000003</v>
      </c>
      <c r="B457" s="38" t="s">
        <v>260</v>
      </c>
      <c r="C457" s="50" t="s">
        <v>10</v>
      </c>
      <c r="D457" s="50">
        <v>0.11</v>
      </c>
      <c r="E457" s="307">
        <f>E454*D457</f>
        <v>1.111</v>
      </c>
      <c r="F457" s="51"/>
      <c r="G457" s="59"/>
    </row>
    <row r="458" spans="1:7">
      <c r="A458" s="49">
        <f>A457+0.1</f>
        <v>3.4000000000000004</v>
      </c>
      <c r="B458" s="39" t="s">
        <v>261</v>
      </c>
      <c r="C458" s="50" t="s">
        <v>176</v>
      </c>
      <c r="D458" s="50">
        <v>62.5</v>
      </c>
      <c r="E458" s="307">
        <f>E454*D458</f>
        <v>631.25</v>
      </c>
      <c r="F458" s="50"/>
      <c r="G458" s="59"/>
    </row>
    <row r="459" spans="1:7">
      <c r="A459" s="49">
        <f>A458+0.1</f>
        <v>3.5000000000000004</v>
      </c>
      <c r="B459" s="39" t="s">
        <v>38</v>
      </c>
      <c r="C459" s="50" t="s">
        <v>15</v>
      </c>
      <c r="D459" s="50">
        <v>0.16</v>
      </c>
      <c r="E459" s="307">
        <f>E454*D459</f>
        <v>1.6159999999999999</v>
      </c>
      <c r="F459" s="50"/>
      <c r="G459" s="59"/>
    </row>
    <row r="460" spans="1:7" s="309" customFormat="1">
      <c r="A460" s="42">
        <v>4</v>
      </c>
      <c r="B460" s="43" t="s">
        <v>262</v>
      </c>
      <c r="C460" s="43" t="s">
        <v>10</v>
      </c>
      <c r="D460" s="43"/>
      <c r="E460" s="43">
        <v>0.84</v>
      </c>
      <c r="F460" s="54"/>
      <c r="G460" s="48"/>
    </row>
    <row r="461" spans="1:7">
      <c r="A461" s="49">
        <f>A460+0.1</f>
        <v>4.0999999999999996</v>
      </c>
      <c r="B461" s="38" t="s">
        <v>12</v>
      </c>
      <c r="C461" s="56" t="s">
        <v>263</v>
      </c>
      <c r="D461" s="56">
        <v>10.5</v>
      </c>
      <c r="E461" s="56">
        <f>E460*D461</f>
        <v>8.82</v>
      </c>
      <c r="F461" s="58"/>
      <c r="G461" s="52"/>
    </row>
    <row r="462" spans="1:7">
      <c r="A462" s="49">
        <f t="shared" ref="A462:A469" si="2">A461+0.1</f>
        <v>4.1999999999999993</v>
      </c>
      <c r="B462" s="38" t="s">
        <v>21</v>
      </c>
      <c r="C462" s="56" t="s">
        <v>15</v>
      </c>
      <c r="D462" s="56">
        <v>1.1000000000000001</v>
      </c>
      <c r="E462" s="56">
        <f>E460*D462</f>
        <v>0.92400000000000004</v>
      </c>
      <c r="F462" s="58"/>
      <c r="G462" s="52"/>
    </row>
    <row r="463" spans="1:7">
      <c r="A463" s="49">
        <f t="shared" si="2"/>
        <v>4.2999999999999989</v>
      </c>
      <c r="B463" s="38" t="s">
        <v>119</v>
      </c>
      <c r="C463" s="56" t="s">
        <v>10</v>
      </c>
      <c r="D463" s="56">
        <v>1.0149999999999999</v>
      </c>
      <c r="E463" s="57">
        <f>E460*D463</f>
        <v>0.85259999999999991</v>
      </c>
      <c r="F463" s="58"/>
      <c r="G463" s="52"/>
    </row>
    <row r="464" spans="1:7">
      <c r="A464" s="49">
        <f t="shared" si="2"/>
        <v>4.3999999999999986</v>
      </c>
      <c r="B464" s="38" t="s">
        <v>264</v>
      </c>
      <c r="C464" s="56" t="s">
        <v>265</v>
      </c>
      <c r="D464" s="56"/>
      <c r="E464" s="56">
        <v>84</v>
      </c>
      <c r="F464" s="61"/>
      <c r="G464" s="59"/>
    </row>
    <row r="465" spans="1:7">
      <c r="A465" s="49">
        <f t="shared" si="2"/>
        <v>4.4999999999999982</v>
      </c>
      <c r="B465" s="38" t="s">
        <v>266</v>
      </c>
      <c r="C465" s="56" t="s">
        <v>10</v>
      </c>
      <c r="D465" s="56">
        <v>2.3E-2</v>
      </c>
      <c r="E465" s="57">
        <f>E460*D465</f>
        <v>1.932E-2</v>
      </c>
      <c r="F465" s="58"/>
      <c r="G465" s="59"/>
    </row>
    <row r="466" spans="1:7">
      <c r="A466" s="49">
        <f t="shared" si="2"/>
        <v>4.5999999999999979</v>
      </c>
      <c r="B466" s="38" t="s">
        <v>43</v>
      </c>
      <c r="C466" s="56" t="s">
        <v>17</v>
      </c>
      <c r="D466" s="56">
        <v>2.46</v>
      </c>
      <c r="E466" s="57">
        <f>E460*D466</f>
        <v>2.0663999999999998</v>
      </c>
      <c r="F466" s="58"/>
      <c r="G466" s="59"/>
    </row>
    <row r="467" spans="1:7">
      <c r="A467" s="49">
        <f t="shared" si="2"/>
        <v>4.6999999999999975</v>
      </c>
      <c r="B467" s="38" t="s">
        <v>126</v>
      </c>
      <c r="C467" s="56" t="s">
        <v>48</v>
      </c>
      <c r="D467" s="56">
        <v>1</v>
      </c>
      <c r="E467" s="56">
        <f>E460*D467</f>
        <v>0.84</v>
      </c>
      <c r="F467" s="58"/>
      <c r="G467" s="59"/>
    </row>
    <row r="468" spans="1:7">
      <c r="A468" s="49">
        <f t="shared" si="2"/>
        <v>4.7999999999999972</v>
      </c>
      <c r="B468" s="38" t="s">
        <v>267</v>
      </c>
      <c r="C468" s="56" t="s">
        <v>48</v>
      </c>
      <c r="D468" s="56">
        <v>2.2000000000000002</v>
      </c>
      <c r="E468" s="56">
        <f>E460*D468</f>
        <v>1.8480000000000001</v>
      </c>
      <c r="F468" s="58"/>
      <c r="G468" s="59"/>
    </row>
    <row r="469" spans="1:7">
      <c r="A469" s="49">
        <f t="shared" si="2"/>
        <v>4.8999999999999968</v>
      </c>
      <c r="B469" s="38" t="s">
        <v>268</v>
      </c>
      <c r="C469" s="310" t="s">
        <v>265</v>
      </c>
      <c r="D469" s="311"/>
      <c r="E469" s="58">
        <v>55</v>
      </c>
      <c r="F469" s="57"/>
      <c r="G469" s="59"/>
    </row>
    <row r="470" spans="1:7" s="309" customFormat="1" ht="30">
      <c r="A470" s="42">
        <v>5</v>
      </c>
      <c r="B470" s="43" t="s">
        <v>269</v>
      </c>
      <c r="C470" s="43" t="s">
        <v>17</v>
      </c>
      <c r="D470" s="43"/>
      <c r="E470" s="43">
        <v>61</v>
      </c>
      <c r="F470" s="43"/>
      <c r="G470" s="55"/>
    </row>
    <row r="471" spans="1:7">
      <c r="A471" s="49">
        <f>A470+0.1</f>
        <v>5.0999999999999996</v>
      </c>
      <c r="B471" s="38" t="s">
        <v>12</v>
      </c>
      <c r="C471" s="56" t="s">
        <v>13</v>
      </c>
      <c r="D471" s="56">
        <v>0.9</v>
      </c>
      <c r="E471" s="57">
        <f>E470*D471</f>
        <v>54.9</v>
      </c>
      <c r="F471" s="56"/>
      <c r="G471" s="59"/>
    </row>
    <row r="472" spans="1:7">
      <c r="A472" s="49">
        <f>A471+0.1</f>
        <v>5.1999999999999993</v>
      </c>
      <c r="B472" s="38" t="s">
        <v>270</v>
      </c>
      <c r="C472" s="56" t="s">
        <v>129</v>
      </c>
      <c r="D472" s="56">
        <v>4.1000000000000002E-2</v>
      </c>
      <c r="E472" s="57">
        <f>E470*D472</f>
        <v>2.5009999999999999</v>
      </c>
      <c r="F472" s="56"/>
      <c r="G472" s="59"/>
    </row>
    <row r="473" spans="1:7">
      <c r="A473" s="49">
        <f>A472+0.1</f>
        <v>5.2999999999999989</v>
      </c>
      <c r="B473" s="38" t="s">
        <v>271</v>
      </c>
      <c r="C473" s="50" t="s">
        <v>10</v>
      </c>
      <c r="D473" s="56">
        <v>0.02</v>
      </c>
      <c r="E473" s="57">
        <f>E470*D473</f>
        <v>1.22</v>
      </c>
      <c r="F473" s="58"/>
      <c r="G473" s="59"/>
    </row>
    <row r="474" spans="1:7">
      <c r="A474" s="49">
        <f>A473+0.1</f>
        <v>5.3999999999999986</v>
      </c>
      <c r="B474" s="38" t="s">
        <v>38</v>
      </c>
      <c r="C474" s="56" t="s">
        <v>15</v>
      </c>
      <c r="D474" s="56">
        <v>2.9999999999999997E-4</v>
      </c>
      <c r="E474" s="57">
        <f>E470*D474</f>
        <v>1.8299999999999997E-2</v>
      </c>
      <c r="F474" s="50"/>
      <c r="G474" s="59"/>
    </row>
    <row r="475" spans="1:7" s="306" customFormat="1" ht="30">
      <c r="A475" s="53" t="s">
        <v>272</v>
      </c>
      <c r="B475" s="43" t="s">
        <v>273</v>
      </c>
      <c r="C475" s="43" t="s">
        <v>17</v>
      </c>
      <c r="D475" s="43"/>
      <c r="E475" s="43">
        <v>13.52</v>
      </c>
      <c r="F475" s="54"/>
      <c r="G475" s="55"/>
    </row>
    <row r="476" spans="1:7">
      <c r="A476" s="49">
        <f>A475+0.1</f>
        <v>6.1</v>
      </c>
      <c r="B476" s="38" t="s">
        <v>12</v>
      </c>
      <c r="C476" s="56" t="s">
        <v>13</v>
      </c>
      <c r="D476" s="56">
        <v>0.315</v>
      </c>
      <c r="E476" s="57">
        <f>E475*D476</f>
        <v>4.2587999999999999</v>
      </c>
      <c r="F476" s="58"/>
      <c r="G476" s="59"/>
    </row>
    <row r="477" spans="1:7">
      <c r="A477" s="49">
        <f>A476+0.1</f>
        <v>6.1999999999999993</v>
      </c>
      <c r="B477" s="38" t="s">
        <v>21</v>
      </c>
      <c r="C477" s="56" t="s">
        <v>15</v>
      </c>
      <c r="D477" s="50">
        <v>9.5000000000000001E-2</v>
      </c>
      <c r="E477" s="307">
        <f>E475*D477</f>
        <v>1.2844</v>
      </c>
      <c r="F477" s="51"/>
      <c r="G477" s="59"/>
    </row>
    <row r="478" spans="1:7">
      <c r="A478" s="49">
        <f>A477+0.1</f>
        <v>6.2999999999999989</v>
      </c>
      <c r="B478" s="38" t="s">
        <v>274</v>
      </c>
      <c r="C478" s="56" t="s">
        <v>10</v>
      </c>
      <c r="D478" s="56">
        <v>3.2000000000000001E-2</v>
      </c>
      <c r="E478" s="56">
        <f>E475*D478</f>
        <v>0.43263999999999997</v>
      </c>
      <c r="F478" s="58"/>
      <c r="G478" s="59"/>
    </row>
    <row r="479" spans="1:7">
      <c r="A479" s="49">
        <f>A478+0.1</f>
        <v>6.3999999999999986</v>
      </c>
      <c r="B479" s="38" t="s">
        <v>38</v>
      </c>
      <c r="C479" s="56" t="s">
        <v>15</v>
      </c>
      <c r="D479" s="56">
        <v>0.06</v>
      </c>
      <c r="E479" s="57">
        <f>E475*D479</f>
        <v>0.81119999999999992</v>
      </c>
      <c r="F479" s="51"/>
      <c r="G479" s="59"/>
    </row>
    <row r="480" spans="1:7" s="306" customFormat="1">
      <c r="A480" s="53" t="s">
        <v>275</v>
      </c>
      <c r="B480" s="43" t="s">
        <v>276</v>
      </c>
      <c r="C480" s="43" t="s">
        <v>17</v>
      </c>
      <c r="D480" s="43"/>
      <c r="E480" s="313">
        <v>5.72</v>
      </c>
      <c r="F480" s="54"/>
      <c r="G480" s="55"/>
    </row>
    <row r="481" spans="1:7">
      <c r="A481" s="49">
        <v>7.1</v>
      </c>
      <c r="B481" s="38" t="s">
        <v>21</v>
      </c>
      <c r="C481" s="56" t="s">
        <v>15</v>
      </c>
      <c r="D481" s="56">
        <v>0.5</v>
      </c>
      <c r="E481" s="61">
        <f>E480*D481</f>
        <v>2.86</v>
      </c>
      <c r="F481" s="58"/>
      <c r="G481" s="59"/>
    </row>
    <row r="482" spans="1:7">
      <c r="A482" s="49">
        <f>A481+0.1</f>
        <v>7.1999999999999993</v>
      </c>
      <c r="B482" s="38" t="s">
        <v>277</v>
      </c>
      <c r="C482" s="56" t="s">
        <v>17</v>
      </c>
      <c r="D482" s="56">
        <v>1</v>
      </c>
      <c r="E482" s="61">
        <f>E480*D482</f>
        <v>5.72</v>
      </c>
      <c r="F482" s="58"/>
      <c r="G482" s="59"/>
    </row>
    <row r="483" spans="1:7">
      <c r="A483" s="49">
        <f>A482+0.1</f>
        <v>7.2999999999999989</v>
      </c>
      <c r="B483" s="38" t="s">
        <v>38</v>
      </c>
      <c r="C483" s="56" t="s">
        <v>15</v>
      </c>
      <c r="D483" s="56">
        <v>0.1</v>
      </c>
      <c r="E483" s="61">
        <f>E480*D483</f>
        <v>0.57199999999999995</v>
      </c>
      <c r="F483" s="58"/>
      <c r="G483" s="59"/>
    </row>
    <row r="484" spans="1:7" s="306" customFormat="1" ht="30">
      <c r="A484" s="53" t="s">
        <v>278</v>
      </c>
      <c r="B484" s="43" t="s">
        <v>279</v>
      </c>
      <c r="C484" s="43" t="s">
        <v>17</v>
      </c>
      <c r="D484" s="43"/>
      <c r="E484" s="43">
        <v>1.68</v>
      </c>
      <c r="F484" s="54"/>
      <c r="G484" s="55"/>
    </row>
    <row r="485" spans="1:7">
      <c r="A485" s="91">
        <v>8.1</v>
      </c>
      <c r="B485" s="38" t="s">
        <v>280</v>
      </c>
      <c r="C485" s="38" t="s">
        <v>17</v>
      </c>
      <c r="D485" s="77">
        <v>1</v>
      </c>
      <c r="E485" s="38">
        <f>E484*D485</f>
        <v>1.68</v>
      </c>
      <c r="F485" s="77"/>
      <c r="G485" s="308"/>
    </row>
    <row r="486" spans="1:7">
      <c r="A486" s="49">
        <f>A485+0.1</f>
        <v>8.1999999999999993</v>
      </c>
      <c r="B486" s="38" t="s">
        <v>281</v>
      </c>
      <c r="C486" s="56" t="s">
        <v>15</v>
      </c>
      <c r="D486" s="56">
        <v>0.65</v>
      </c>
      <c r="E486" s="57">
        <f>E484*D486</f>
        <v>1.0920000000000001</v>
      </c>
      <c r="F486" s="51"/>
      <c r="G486" s="59"/>
    </row>
    <row r="487" spans="1:7" s="314" customFormat="1">
      <c r="A487" s="53" t="s">
        <v>282</v>
      </c>
      <c r="B487" s="87" t="s">
        <v>106</v>
      </c>
      <c r="C487" s="88" t="s">
        <v>10</v>
      </c>
      <c r="D487" s="88"/>
      <c r="E487" s="89">
        <v>1.1200000000000001</v>
      </c>
      <c r="F487" s="89"/>
      <c r="G487" s="90"/>
    </row>
    <row r="488" spans="1:7">
      <c r="A488" s="91">
        <f>A487+0.1</f>
        <v>9.1</v>
      </c>
      <c r="B488" s="38" t="s">
        <v>12</v>
      </c>
      <c r="C488" s="92" t="s">
        <v>13</v>
      </c>
      <c r="D488" s="92">
        <v>23.8</v>
      </c>
      <c r="E488" s="56">
        <f>E487*D488</f>
        <v>26.656000000000002</v>
      </c>
      <c r="F488" s="56"/>
      <c r="G488" s="59"/>
    </row>
    <row r="489" spans="1:7">
      <c r="A489" s="91">
        <f t="shared" ref="A489:A495" si="3">A488+0.1</f>
        <v>9.1999999999999993</v>
      </c>
      <c r="B489" s="38" t="s">
        <v>21</v>
      </c>
      <c r="C489" s="92" t="s">
        <v>15</v>
      </c>
      <c r="D489" s="92">
        <v>2.1</v>
      </c>
      <c r="E489" s="56">
        <f>E487*D489</f>
        <v>2.3520000000000003</v>
      </c>
      <c r="F489" s="56"/>
      <c r="G489" s="59"/>
    </row>
    <row r="490" spans="1:7">
      <c r="A490" s="91">
        <f t="shared" si="3"/>
        <v>9.2999999999999989</v>
      </c>
      <c r="B490" s="93" t="s">
        <v>107</v>
      </c>
      <c r="C490" s="92" t="s">
        <v>10</v>
      </c>
      <c r="D490" s="92">
        <v>1.05</v>
      </c>
      <c r="E490" s="57">
        <v>0.78</v>
      </c>
      <c r="F490" s="58"/>
      <c r="G490" s="59"/>
    </row>
    <row r="491" spans="1:7">
      <c r="A491" s="91">
        <f t="shared" si="3"/>
        <v>9.3999999999999986</v>
      </c>
      <c r="B491" s="93" t="s">
        <v>108</v>
      </c>
      <c r="C491" s="92" t="s">
        <v>48</v>
      </c>
      <c r="D491" s="92">
        <v>3.38</v>
      </c>
      <c r="E491" s="57">
        <f>E487*D491</f>
        <v>3.7856000000000001</v>
      </c>
      <c r="F491" s="58"/>
      <c r="G491" s="59"/>
    </row>
    <row r="492" spans="1:7">
      <c r="A492" s="91">
        <f t="shared" si="3"/>
        <v>9.4999999999999982</v>
      </c>
      <c r="B492" s="93" t="s">
        <v>109</v>
      </c>
      <c r="C492" s="92" t="s">
        <v>17</v>
      </c>
      <c r="D492" s="92">
        <v>3.38</v>
      </c>
      <c r="E492" s="57">
        <f>E487*D492</f>
        <v>3.7856000000000001</v>
      </c>
      <c r="F492" s="56"/>
      <c r="G492" s="59"/>
    </row>
    <row r="493" spans="1:7">
      <c r="A493" s="91">
        <f t="shared" si="3"/>
        <v>9.5999999999999979</v>
      </c>
      <c r="B493" s="93" t="s">
        <v>110</v>
      </c>
      <c r="C493" s="92" t="s">
        <v>48</v>
      </c>
      <c r="D493" s="92">
        <v>3.08</v>
      </c>
      <c r="E493" s="57">
        <f>E487*D493</f>
        <v>3.4496000000000002</v>
      </c>
      <c r="F493" s="56"/>
      <c r="G493" s="59"/>
    </row>
    <row r="494" spans="1:7">
      <c r="A494" s="91">
        <f t="shared" si="3"/>
        <v>9.6999999999999975</v>
      </c>
      <c r="B494" s="93" t="s">
        <v>111</v>
      </c>
      <c r="C494" s="92" t="s">
        <v>48</v>
      </c>
      <c r="D494" s="92">
        <v>7.2</v>
      </c>
      <c r="E494" s="57">
        <f>E487*D494</f>
        <v>8.0640000000000018</v>
      </c>
      <c r="F494" s="56"/>
      <c r="G494" s="59"/>
    </row>
    <row r="495" spans="1:7">
      <c r="A495" s="91">
        <f t="shared" si="3"/>
        <v>9.7999999999999972</v>
      </c>
      <c r="B495" s="93" t="s">
        <v>38</v>
      </c>
      <c r="C495" s="92" t="s">
        <v>15</v>
      </c>
      <c r="D495" s="92">
        <v>3.44</v>
      </c>
      <c r="E495" s="57">
        <f>E487*D495</f>
        <v>3.8528000000000002</v>
      </c>
      <c r="F495" s="56"/>
      <c r="G495" s="59"/>
    </row>
    <row r="496" spans="1:7" s="306" customFormat="1" ht="30">
      <c r="A496" s="53" t="s">
        <v>283</v>
      </c>
      <c r="B496" s="87" t="s">
        <v>284</v>
      </c>
      <c r="C496" s="94" t="s">
        <v>17</v>
      </c>
      <c r="D496" s="94"/>
      <c r="E496" s="43">
        <v>15.8</v>
      </c>
      <c r="F496" s="54"/>
      <c r="G496" s="55"/>
    </row>
    <row r="497" spans="1:7">
      <c r="A497" s="91">
        <f t="shared" ref="A497:A502" si="4">A496+0.1</f>
        <v>10.1</v>
      </c>
      <c r="B497" s="93" t="s">
        <v>12</v>
      </c>
      <c r="C497" s="92" t="s">
        <v>13</v>
      </c>
      <c r="D497" s="92">
        <v>1</v>
      </c>
      <c r="E497" s="57">
        <f>E496*D497</f>
        <v>15.8</v>
      </c>
      <c r="F497" s="58"/>
      <c r="G497" s="59"/>
    </row>
    <row r="498" spans="1:7">
      <c r="A498" s="91">
        <f t="shared" si="4"/>
        <v>10.199999999999999</v>
      </c>
      <c r="B498" s="93" t="s">
        <v>21</v>
      </c>
      <c r="C498" s="95" t="s">
        <v>15</v>
      </c>
      <c r="D498" s="95">
        <v>4.1000000000000003E-3</v>
      </c>
      <c r="E498" s="57">
        <f>E496*D498</f>
        <v>6.4780000000000004E-2</v>
      </c>
      <c r="F498" s="58"/>
      <c r="G498" s="59"/>
    </row>
    <row r="499" spans="1:7">
      <c r="A499" s="91">
        <f t="shared" si="4"/>
        <v>10.299999999999999</v>
      </c>
      <c r="B499" s="38" t="s">
        <v>285</v>
      </c>
      <c r="C499" s="92" t="s">
        <v>17</v>
      </c>
      <c r="D499" s="96">
        <v>1.17</v>
      </c>
      <c r="E499" s="57">
        <f>E496*D499</f>
        <v>18.486000000000001</v>
      </c>
      <c r="F499" s="58"/>
      <c r="G499" s="59"/>
    </row>
    <row r="500" spans="1:7">
      <c r="A500" s="91">
        <f t="shared" si="4"/>
        <v>10.399999999999999</v>
      </c>
      <c r="B500" s="38" t="s">
        <v>115</v>
      </c>
      <c r="C500" s="92" t="s">
        <v>37</v>
      </c>
      <c r="D500" s="97">
        <v>6</v>
      </c>
      <c r="E500" s="56">
        <f>E496*D500</f>
        <v>94.800000000000011</v>
      </c>
      <c r="F500" s="57"/>
      <c r="G500" s="59"/>
    </row>
    <row r="501" spans="1:7">
      <c r="A501" s="91">
        <f t="shared" si="4"/>
        <v>10.499999999999998</v>
      </c>
      <c r="B501" s="38" t="s">
        <v>116</v>
      </c>
      <c r="C501" s="92" t="s">
        <v>17</v>
      </c>
      <c r="D501" s="97"/>
      <c r="E501" s="56">
        <v>2</v>
      </c>
      <c r="F501" s="57"/>
      <c r="G501" s="59"/>
    </row>
    <row r="502" spans="1:7">
      <c r="A502" s="91">
        <f t="shared" si="4"/>
        <v>10.599999999999998</v>
      </c>
      <c r="B502" s="93" t="s">
        <v>38</v>
      </c>
      <c r="C502" s="92" t="s">
        <v>15</v>
      </c>
      <c r="D502" s="92">
        <v>8.2799999999999999E-2</v>
      </c>
      <c r="E502" s="58">
        <f>E496*F500</f>
        <v>0</v>
      </c>
      <c r="F502" s="58"/>
      <c r="G502" s="59"/>
    </row>
    <row r="503" spans="1:7" s="306" customFormat="1" ht="30">
      <c r="A503" s="53" t="s">
        <v>286</v>
      </c>
      <c r="B503" s="87" t="s">
        <v>287</v>
      </c>
      <c r="C503" s="94" t="s">
        <v>288</v>
      </c>
      <c r="D503" s="94"/>
      <c r="E503" s="54">
        <v>15.8</v>
      </c>
      <c r="F503" s="54"/>
      <c r="G503" s="55"/>
    </row>
    <row r="504" spans="1:7">
      <c r="A504" s="91">
        <f>A503+0.1</f>
        <v>11.1</v>
      </c>
      <c r="B504" s="93" t="s">
        <v>12</v>
      </c>
      <c r="C504" s="92" t="s">
        <v>13</v>
      </c>
      <c r="D504" s="92">
        <v>3.0300000000000001E-2</v>
      </c>
      <c r="E504" s="61">
        <f>E503*D504</f>
        <v>0.47874000000000005</v>
      </c>
      <c r="F504" s="58"/>
      <c r="G504" s="59"/>
    </row>
    <row r="505" spans="1:7">
      <c r="A505" s="91">
        <f>A504+0.1</f>
        <v>11.2</v>
      </c>
      <c r="B505" s="93" t="s">
        <v>21</v>
      </c>
      <c r="C505" s="92" t="s">
        <v>15</v>
      </c>
      <c r="D505" s="92">
        <v>4.1000000000000003E-3</v>
      </c>
      <c r="E505" s="61">
        <f>E503*D505</f>
        <v>6.4780000000000004E-2</v>
      </c>
      <c r="F505" s="58"/>
      <c r="G505" s="59"/>
    </row>
    <row r="506" spans="1:7">
      <c r="A506" s="91">
        <f>A505+0.1</f>
        <v>11.299999999999999</v>
      </c>
      <c r="B506" s="93" t="s">
        <v>289</v>
      </c>
      <c r="C506" s="92" t="s">
        <v>48</v>
      </c>
      <c r="D506" s="92">
        <v>9.2999999999999999E-2</v>
      </c>
      <c r="E506" s="61">
        <f>E503*D506</f>
        <v>1.4694</v>
      </c>
      <c r="F506" s="58"/>
      <c r="G506" s="59"/>
    </row>
    <row r="507" spans="1:7">
      <c r="A507" s="91">
        <f>A506+0.1</f>
        <v>11.399999999999999</v>
      </c>
      <c r="B507" s="93" t="s">
        <v>38</v>
      </c>
      <c r="C507" s="92" t="s">
        <v>15</v>
      </c>
      <c r="D507" s="92">
        <v>4.0000000000000002E-4</v>
      </c>
      <c r="E507" s="61">
        <f>E503*D507</f>
        <v>6.320000000000001E-3</v>
      </c>
      <c r="F507" s="58"/>
      <c r="G507" s="59"/>
    </row>
    <row r="508" spans="1:7" s="306" customFormat="1" ht="30">
      <c r="A508" s="53" t="s">
        <v>290</v>
      </c>
      <c r="B508" s="87" t="s">
        <v>291</v>
      </c>
      <c r="C508" s="94" t="s">
        <v>17</v>
      </c>
      <c r="D508" s="94"/>
      <c r="E508" s="54">
        <v>9</v>
      </c>
      <c r="F508" s="54"/>
      <c r="G508" s="55"/>
    </row>
    <row r="509" spans="1:7">
      <c r="A509" s="91">
        <f>A508+0.1</f>
        <v>12.1</v>
      </c>
      <c r="B509" s="93" t="s">
        <v>12</v>
      </c>
      <c r="C509" s="92" t="s">
        <v>13</v>
      </c>
      <c r="D509" s="92">
        <v>4.24E-2</v>
      </c>
      <c r="E509" s="61">
        <f>E508*D509</f>
        <v>0.38159999999999999</v>
      </c>
      <c r="F509" s="58"/>
      <c r="G509" s="59"/>
    </row>
    <row r="510" spans="1:7">
      <c r="A510" s="91">
        <f>A509+0.1</f>
        <v>12.2</v>
      </c>
      <c r="B510" s="93" t="s">
        <v>21</v>
      </c>
      <c r="C510" s="92" t="s">
        <v>15</v>
      </c>
      <c r="D510" s="92">
        <v>2.0999999999999999E-3</v>
      </c>
      <c r="E510" s="61">
        <f>E508*D510</f>
        <v>1.89E-2</v>
      </c>
      <c r="F510" s="58"/>
      <c r="G510" s="59"/>
    </row>
    <row r="511" spans="1:7">
      <c r="A511" s="91">
        <f>A510+0.1</f>
        <v>12.299999999999999</v>
      </c>
      <c r="B511" s="93" t="s">
        <v>292</v>
      </c>
      <c r="C511" s="92" t="s">
        <v>137</v>
      </c>
      <c r="D511" s="92">
        <v>1.5E-3</v>
      </c>
      <c r="E511" s="61">
        <f>E508*D511</f>
        <v>1.35E-2</v>
      </c>
      <c r="F511" s="58"/>
      <c r="G511" s="59"/>
    </row>
    <row r="512" spans="1:7" s="306" customFormat="1">
      <c r="A512" s="53" t="s">
        <v>293</v>
      </c>
      <c r="B512" s="87" t="s">
        <v>294</v>
      </c>
      <c r="C512" s="94" t="s">
        <v>295</v>
      </c>
      <c r="D512" s="94"/>
      <c r="E512" s="55">
        <v>0.14000000000000001</v>
      </c>
      <c r="F512" s="54"/>
      <c r="G512" s="55"/>
    </row>
    <row r="513" spans="1:7">
      <c r="A513" s="91">
        <f>A512+0.1</f>
        <v>13.1</v>
      </c>
      <c r="B513" s="93" t="s">
        <v>12</v>
      </c>
      <c r="C513" s="92" t="s">
        <v>13</v>
      </c>
      <c r="D513" s="92">
        <v>100</v>
      </c>
      <c r="E513" s="57">
        <f>E512*D513</f>
        <v>14.000000000000002</v>
      </c>
      <c r="F513" s="58"/>
      <c r="G513" s="59"/>
    </row>
    <row r="514" spans="1:7">
      <c r="A514" s="91">
        <f>A513+0.1</f>
        <v>13.2</v>
      </c>
      <c r="B514" s="93" t="s">
        <v>21</v>
      </c>
      <c r="C514" s="92" t="s">
        <v>15</v>
      </c>
      <c r="D514" s="92">
        <v>1.5</v>
      </c>
      <c r="E514" s="57">
        <f>E512*D514</f>
        <v>0.21000000000000002</v>
      </c>
      <c r="F514" s="58"/>
      <c r="G514" s="59"/>
    </row>
    <row r="515" spans="1:7">
      <c r="A515" s="91">
        <f>A514+0.1</f>
        <v>13.299999999999999</v>
      </c>
      <c r="B515" s="93" t="s">
        <v>296</v>
      </c>
      <c r="C515" s="92" t="s">
        <v>10</v>
      </c>
      <c r="D515" s="92" t="s">
        <v>11</v>
      </c>
      <c r="E515" s="57">
        <v>0.45</v>
      </c>
      <c r="F515" s="58"/>
      <c r="G515" s="59"/>
    </row>
    <row r="516" spans="1:7">
      <c r="A516" s="91">
        <f>A515+0.1</f>
        <v>13.399999999999999</v>
      </c>
      <c r="B516" s="93" t="s">
        <v>297</v>
      </c>
      <c r="C516" s="92" t="s">
        <v>48</v>
      </c>
      <c r="D516" s="92">
        <v>5.2</v>
      </c>
      <c r="E516" s="57">
        <f>E512*D516</f>
        <v>0.72800000000000009</v>
      </c>
      <c r="F516" s="58"/>
      <c r="G516" s="59"/>
    </row>
    <row r="517" spans="1:7">
      <c r="A517" s="91">
        <f>A516+0.1</f>
        <v>13.499999999999998</v>
      </c>
      <c r="B517" s="93" t="s">
        <v>298</v>
      </c>
      <c r="C517" s="92" t="s">
        <v>17</v>
      </c>
      <c r="D517" s="92">
        <v>105</v>
      </c>
      <c r="E517" s="57">
        <f>E512*D517</f>
        <v>14.700000000000001</v>
      </c>
      <c r="F517" s="57"/>
      <c r="G517" s="59"/>
    </row>
    <row r="518" spans="1:7" s="314" customFormat="1">
      <c r="A518" s="312">
        <v>14</v>
      </c>
      <c r="B518" s="87" t="s">
        <v>299</v>
      </c>
      <c r="C518" s="315" t="s">
        <v>37</v>
      </c>
      <c r="D518" s="316"/>
      <c r="E518" s="315">
        <v>1</v>
      </c>
      <c r="F518" s="315"/>
      <c r="G518" s="317"/>
    </row>
    <row r="519" spans="1:7">
      <c r="A519" s="258"/>
      <c r="B519" s="318" t="s">
        <v>144</v>
      </c>
      <c r="C519" s="319" t="s">
        <v>15</v>
      </c>
      <c r="D519" s="319"/>
      <c r="E519" s="319"/>
      <c r="F519" s="319"/>
      <c r="G519" s="320"/>
    </row>
    <row r="520" spans="1:7">
      <c r="A520" s="258"/>
      <c r="B520" s="321" t="s">
        <v>12</v>
      </c>
      <c r="C520" s="322"/>
      <c r="D520" s="322"/>
      <c r="E520" s="323" t="s">
        <v>11</v>
      </c>
      <c r="F520" s="324"/>
      <c r="G520" s="325"/>
    </row>
    <row r="521" spans="1:7">
      <c r="A521" s="258"/>
      <c r="B521" s="321" t="s">
        <v>300</v>
      </c>
      <c r="C521" s="322"/>
      <c r="D521" s="322"/>
      <c r="E521" s="323" t="s">
        <v>11</v>
      </c>
      <c r="F521" s="324"/>
      <c r="G521" s="325"/>
    </row>
    <row r="522" spans="1:7">
      <c r="A522" s="258"/>
      <c r="B522" s="221" t="s">
        <v>301</v>
      </c>
      <c r="C522" s="326" t="s">
        <v>362</v>
      </c>
      <c r="D522" s="327"/>
      <c r="E522" s="328"/>
      <c r="F522" s="328"/>
      <c r="G522" s="325"/>
    </row>
    <row r="523" spans="1:7">
      <c r="A523" s="258"/>
      <c r="B523" s="221" t="s">
        <v>144</v>
      </c>
      <c r="C523" s="327"/>
      <c r="D523" s="327"/>
      <c r="E523" s="328"/>
      <c r="F523" s="328"/>
      <c r="G523" s="325"/>
    </row>
    <row r="524" spans="1:7">
      <c r="A524" s="258"/>
      <c r="B524" s="221" t="s">
        <v>302</v>
      </c>
      <c r="C524" s="326" t="s">
        <v>362</v>
      </c>
      <c r="D524" s="327"/>
      <c r="E524" s="328"/>
      <c r="F524" s="328"/>
      <c r="G524" s="327"/>
    </row>
    <row r="525" spans="1:7">
      <c r="A525" s="258"/>
      <c r="B525" s="221" t="s">
        <v>144</v>
      </c>
      <c r="C525" s="327" t="s">
        <v>15</v>
      </c>
      <c r="D525" s="327"/>
      <c r="E525" s="328"/>
      <c r="F525" s="328"/>
      <c r="G525" s="329"/>
    </row>
    <row r="526" spans="1:7">
      <c r="A526" s="258"/>
      <c r="B526" s="221" t="s">
        <v>303</v>
      </c>
      <c r="C526" s="326" t="s">
        <v>362</v>
      </c>
      <c r="D526" s="327"/>
      <c r="E526" s="328"/>
      <c r="F526" s="328"/>
      <c r="G526" s="327"/>
    </row>
    <row r="527" spans="1:7">
      <c r="A527" s="330"/>
      <c r="B527" s="331" t="s">
        <v>144</v>
      </c>
      <c r="C527" s="331" t="s">
        <v>15</v>
      </c>
      <c r="D527" s="331"/>
      <c r="E527" s="331"/>
      <c r="F527" s="331"/>
      <c r="G527" s="332"/>
    </row>
    <row r="528" spans="1:7" ht="19.5">
      <c r="A528" s="333"/>
      <c r="B528" s="334"/>
      <c r="C528" s="486" t="s">
        <v>304</v>
      </c>
      <c r="D528" s="486"/>
      <c r="E528" s="486"/>
      <c r="F528" s="486"/>
      <c r="G528" s="486"/>
    </row>
    <row r="529" spans="1:7" ht="18">
      <c r="A529" s="475" t="s">
        <v>185</v>
      </c>
      <c r="B529" s="475"/>
      <c r="C529" s="475"/>
      <c r="D529" s="475"/>
      <c r="E529" s="475"/>
      <c r="F529" s="475"/>
      <c r="G529" s="475"/>
    </row>
    <row r="530" spans="1:7">
      <c r="A530" s="484" t="s">
        <v>187</v>
      </c>
      <c r="B530" s="484" t="s">
        <v>305</v>
      </c>
      <c r="C530" s="484" t="s">
        <v>306</v>
      </c>
      <c r="D530" s="485" t="s">
        <v>3</v>
      </c>
      <c r="E530" s="485"/>
      <c r="F530" s="485" t="s">
        <v>189</v>
      </c>
      <c r="G530" s="485"/>
    </row>
    <row r="531" spans="1:7" ht="38.25">
      <c r="A531" s="484"/>
      <c r="B531" s="484"/>
      <c r="C531" s="484"/>
      <c r="D531" s="335" t="s">
        <v>307</v>
      </c>
      <c r="E531" s="335" t="s">
        <v>7</v>
      </c>
      <c r="F531" s="335" t="s">
        <v>218</v>
      </c>
      <c r="G531" s="335" t="s">
        <v>144</v>
      </c>
    </row>
    <row r="532" spans="1:7">
      <c r="A532" s="336">
        <v>1</v>
      </c>
      <c r="B532" s="336">
        <v>2</v>
      </c>
      <c r="C532" s="336">
        <v>3</v>
      </c>
      <c r="D532" s="336">
        <v>4</v>
      </c>
      <c r="E532" s="336">
        <v>5</v>
      </c>
      <c r="F532" s="336">
        <v>6</v>
      </c>
      <c r="G532" s="336">
        <v>7</v>
      </c>
    </row>
    <row r="533" spans="1:7">
      <c r="A533" s="337">
        <v>1</v>
      </c>
      <c r="B533" s="338" t="s">
        <v>308</v>
      </c>
      <c r="C533" s="339" t="s">
        <v>81</v>
      </c>
      <c r="D533" s="337"/>
      <c r="E533" s="340">
        <v>27</v>
      </c>
      <c r="F533" s="337"/>
      <c r="G533" s="341"/>
    </row>
    <row r="534" spans="1:7">
      <c r="A534" s="342">
        <f>A533+0.1</f>
        <v>1.1000000000000001</v>
      </c>
      <c r="B534" s="343" t="s">
        <v>309</v>
      </c>
      <c r="C534" s="344" t="s">
        <v>13</v>
      </c>
      <c r="D534" s="342">
        <v>0.13</v>
      </c>
      <c r="E534" s="345">
        <f>E533*D534</f>
        <v>3.5100000000000002</v>
      </c>
      <c r="F534" s="342"/>
      <c r="G534" s="346"/>
    </row>
    <row r="535" spans="1:7">
      <c r="A535" s="342">
        <f t="shared" ref="A535:A551" si="5">A534+0.1</f>
        <v>1.2000000000000002</v>
      </c>
      <c r="B535" s="347" t="s">
        <v>192</v>
      </c>
      <c r="C535" s="344" t="s">
        <v>81</v>
      </c>
      <c r="D535" s="345">
        <v>1</v>
      </c>
      <c r="E535" s="348">
        <f>E533*D535</f>
        <v>27</v>
      </c>
      <c r="F535" s="342"/>
      <c r="G535" s="346"/>
    </row>
    <row r="536" spans="1:7">
      <c r="A536" s="337">
        <v>2</v>
      </c>
      <c r="B536" s="338" t="s">
        <v>310</v>
      </c>
      <c r="C536" s="339" t="s">
        <v>81</v>
      </c>
      <c r="D536" s="337"/>
      <c r="E536" s="340">
        <v>16</v>
      </c>
      <c r="F536" s="337"/>
      <c r="G536" s="341"/>
    </row>
    <row r="537" spans="1:7">
      <c r="A537" s="342">
        <f t="shared" si="5"/>
        <v>2.1</v>
      </c>
      <c r="B537" s="343" t="s">
        <v>309</v>
      </c>
      <c r="C537" s="344" t="s">
        <v>13</v>
      </c>
      <c r="D537" s="342">
        <v>0.13</v>
      </c>
      <c r="E537" s="348">
        <f>E536*D537</f>
        <v>2.08</v>
      </c>
      <c r="F537" s="342"/>
      <c r="G537" s="346"/>
    </row>
    <row r="538" spans="1:7">
      <c r="A538" s="342">
        <f t="shared" si="5"/>
        <v>2.2000000000000002</v>
      </c>
      <c r="B538" s="347" t="s">
        <v>311</v>
      </c>
      <c r="C538" s="344" t="s">
        <v>81</v>
      </c>
      <c r="D538" s="348">
        <v>1</v>
      </c>
      <c r="E538" s="348">
        <f>E536*D538</f>
        <v>16</v>
      </c>
      <c r="F538" s="342"/>
      <c r="G538" s="346"/>
    </row>
    <row r="539" spans="1:7">
      <c r="A539" s="342">
        <f t="shared" si="5"/>
        <v>2.3000000000000003</v>
      </c>
      <c r="B539" s="349" t="s">
        <v>312</v>
      </c>
      <c r="C539" s="349" t="s">
        <v>15</v>
      </c>
      <c r="D539" s="349">
        <v>2.5000000000000001E-2</v>
      </c>
      <c r="E539" s="349">
        <f>E536*D539</f>
        <v>0.4</v>
      </c>
      <c r="F539" s="349"/>
      <c r="G539" s="349"/>
    </row>
    <row r="540" spans="1:7">
      <c r="A540" s="337">
        <v>3</v>
      </c>
      <c r="B540" s="351" t="s">
        <v>313</v>
      </c>
      <c r="C540" s="339" t="s">
        <v>176</v>
      </c>
      <c r="D540" s="352"/>
      <c r="E540" s="353">
        <v>3</v>
      </c>
      <c r="F540" s="352"/>
      <c r="G540" s="332"/>
    </row>
    <row r="541" spans="1:7">
      <c r="A541" s="342">
        <f t="shared" si="5"/>
        <v>3.1</v>
      </c>
      <c r="B541" s="343" t="s">
        <v>309</v>
      </c>
      <c r="C541" s="344" t="s">
        <v>13</v>
      </c>
      <c r="D541" s="343">
        <v>0.192</v>
      </c>
      <c r="E541" s="354">
        <f>E540*D541</f>
        <v>0.57600000000000007</v>
      </c>
      <c r="F541" s="354"/>
      <c r="G541" s="355"/>
    </row>
    <row r="542" spans="1:7">
      <c r="A542" s="342">
        <f t="shared" si="5"/>
        <v>3.2</v>
      </c>
      <c r="B542" s="343" t="s">
        <v>197</v>
      </c>
      <c r="C542" s="344" t="s">
        <v>176</v>
      </c>
      <c r="D542" s="354">
        <v>1</v>
      </c>
      <c r="E542" s="354">
        <f>E540*D542</f>
        <v>3</v>
      </c>
      <c r="F542" s="354"/>
      <c r="G542" s="355"/>
    </row>
    <row r="543" spans="1:7" ht="30">
      <c r="A543" s="337">
        <v>4</v>
      </c>
      <c r="B543" s="338" t="s">
        <v>314</v>
      </c>
      <c r="C543" s="339" t="s">
        <v>176</v>
      </c>
      <c r="D543" s="350"/>
      <c r="E543" s="353">
        <v>6</v>
      </c>
      <c r="F543" s="350"/>
      <c r="G543" s="332"/>
    </row>
    <row r="544" spans="1:7">
      <c r="A544" s="342">
        <f t="shared" si="5"/>
        <v>4.0999999999999996</v>
      </c>
      <c r="B544" s="343" t="s">
        <v>309</v>
      </c>
      <c r="C544" s="344" t="s">
        <v>13</v>
      </c>
      <c r="D544" s="343">
        <v>0.192</v>
      </c>
      <c r="E544" s="343">
        <f>E543*D544</f>
        <v>1.1520000000000001</v>
      </c>
      <c r="F544" s="343"/>
      <c r="G544" s="355"/>
    </row>
    <row r="545" spans="1:7">
      <c r="A545" s="342">
        <f t="shared" si="5"/>
        <v>4.1999999999999993</v>
      </c>
      <c r="B545" s="347" t="s">
        <v>315</v>
      </c>
      <c r="C545" s="356" t="s">
        <v>176</v>
      </c>
      <c r="D545" s="354">
        <v>1</v>
      </c>
      <c r="E545" s="354">
        <f>E543*D545</f>
        <v>6</v>
      </c>
      <c r="F545" s="343"/>
      <c r="G545" s="355"/>
    </row>
    <row r="546" spans="1:7">
      <c r="A546" s="337">
        <v>5</v>
      </c>
      <c r="B546" s="351" t="s">
        <v>316</v>
      </c>
      <c r="C546" s="357" t="s">
        <v>176</v>
      </c>
      <c r="D546" s="352"/>
      <c r="E546" s="353">
        <v>3</v>
      </c>
      <c r="F546" s="352"/>
      <c r="G546" s="332"/>
    </row>
    <row r="547" spans="1:7">
      <c r="A547" s="342">
        <f t="shared" si="5"/>
        <v>5.0999999999999996</v>
      </c>
      <c r="B547" s="343" t="s">
        <v>309</v>
      </c>
      <c r="C547" s="344" t="s">
        <v>13</v>
      </c>
      <c r="D547" s="342">
        <v>0.31</v>
      </c>
      <c r="E547" s="343">
        <f>E546*D547</f>
        <v>0.92999999999999994</v>
      </c>
      <c r="F547" s="354"/>
      <c r="G547" s="355"/>
    </row>
    <row r="548" spans="1:7">
      <c r="A548" s="342">
        <f t="shared" si="5"/>
        <v>5.1999999999999993</v>
      </c>
      <c r="B548" s="343" t="s">
        <v>317</v>
      </c>
      <c r="C548" s="356" t="s">
        <v>176</v>
      </c>
      <c r="D548" s="348">
        <v>1</v>
      </c>
      <c r="E548" s="354">
        <f>E546*D548</f>
        <v>3</v>
      </c>
      <c r="F548" s="354"/>
      <c r="G548" s="355"/>
    </row>
    <row r="549" spans="1:7" ht="30">
      <c r="A549" s="337">
        <v>6</v>
      </c>
      <c r="B549" s="351" t="s">
        <v>318</v>
      </c>
      <c r="C549" s="357" t="s">
        <v>176</v>
      </c>
      <c r="D549" s="352"/>
      <c r="E549" s="353">
        <v>9</v>
      </c>
      <c r="F549" s="351"/>
      <c r="G549" s="332"/>
    </row>
    <row r="550" spans="1:7">
      <c r="A550" s="342">
        <f t="shared" si="5"/>
        <v>6.1</v>
      </c>
      <c r="B550" s="343" t="s">
        <v>309</v>
      </c>
      <c r="C550" s="344" t="s">
        <v>13</v>
      </c>
      <c r="D550" s="342">
        <v>0.1</v>
      </c>
      <c r="E550" s="343">
        <f>E549*D550</f>
        <v>0.9</v>
      </c>
      <c r="F550" s="343"/>
      <c r="G550" s="355"/>
    </row>
    <row r="551" spans="1:7">
      <c r="A551" s="342">
        <f t="shared" si="5"/>
        <v>6.1999999999999993</v>
      </c>
      <c r="B551" s="343" t="s">
        <v>319</v>
      </c>
      <c r="C551" s="344" t="s">
        <v>176</v>
      </c>
      <c r="D551" s="348">
        <v>1</v>
      </c>
      <c r="E551" s="354">
        <f>E549*D551</f>
        <v>9</v>
      </c>
      <c r="F551" s="343"/>
      <c r="G551" s="355"/>
    </row>
    <row r="552" spans="1:7">
      <c r="A552" s="358"/>
      <c r="B552" s="359" t="s">
        <v>144</v>
      </c>
      <c r="C552" s="360"/>
      <c r="D552" s="361"/>
      <c r="E552" s="362"/>
      <c r="F552" s="359"/>
      <c r="G552" s="363"/>
    </row>
    <row r="553" spans="1:7">
      <c r="A553" s="342"/>
      <c r="B553" s="342" t="s">
        <v>320</v>
      </c>
      <c r="C553" s="342" t="s">
        <v>15</v>
      </c>
      <c r="D553" s="342"/>
      <c r="E553" s="342"/>
      <c r="F553" s="342"/>
      <c r="G553" s="346"/>
    </row>
    <row r="554" spans="1:7">
      <c r="A554" s="342"/>
      <c r="B554" s="343" t="s">
        <v>363</v>
      </c>
      <c r="C554" s="364" t="s">
        <v>362</v>
      </c>
      <c r="D554" s="342"/>
      <c r="E554" s="345"/>
      <c r="F554" s="342"/>
      <c r="G554" s="346"/>
    </row>
    <row r="555" spans="1:7">
      <c r="A555" s="342"/>
      <c r="B555" s="343" t="s">
        <v>144</v>
      </c>
      <c r="C555" s="342" t="s">
        <v>15</v>
      </c>
      <c r="D555" s="342"/>
      <c r="E555" s="342"/>
      <c r="F555" s="342"/>
      <c r="G555" s="346"/>
    </row>
    <row r="556" spans="1:7">
      <c r="A556" s="342"/>
      <c r="B556" s="343" t="s">
        <v>364</v>
      </c>
      <c r="C556" s="364" t="s">
        <v>362</v>
      </c>
      <c r="D556" s="342"/>
      <c r="E556" s="342"/>
      <c r="F556" s="342"/>
      <c r="G556" s="346"/>
    </row>
    <row r="557" spans="1:7">
      <c r="A557" s="358"/>
      <c r="B557" s="359" t="s">
        <v>144</v>
      </c>
      <c r="C557" s="358" t="s">
        <v>15</v>
      </c>
      <c r="D557" s="358"/>
      <c r="E557" s="358"/>
      <c r="F557" s="358"/>
      <c r="G557" s="365"/>
    </row>
    <row r="558" spans="1:7" s="366" customFormat="1">
      <c r="A558" s="482" t="s">
        <v>321</v>
      </c>
      <c r="B558" s="482"/>
      <c r="C558" s="482"/>
      <c r="D558" s="482"/>
      <c r="E558" s="482"/>
      <c r="F558" s="482"/>
      <c r="G558" s="482"/>
    </row>
    <row r="559" spans="1:7" s="366" customFormat="1" ht="18" customHeight="1">
      <c r="A559" s="367"/>
      <c r="B559" s="483" t="s">
        <v>322</v>
      </c>
      <c r="C559" s="483"/>
      <c r="D559" s="483"/>
      <c r="E559" s="483"/>
      <c r="F559" s="483"/>
      <c r="G559" s="483"/>
    </row>
    <row r="560" spans="1:7" s="366" customFormat="1" ht="41.25" customHeight="1">
      <c r="A560" s="478" t="s">
        <v>323</v>
      </c>
      <c r="B560" s="478" t="s">
        <v>324</v>
      </c>
      <c r="C560" s="481" t="s">
        <v>325</v>
      </c>
      <c r="D560" s="478" t="s">
        <v>3</v>
      </c>
      <c r="E560" s="478"/>
      <c r="F560" s="478" t="s">
        <v>186</v>
      </c>
      <c r="G560" s="478"/>
    </row>
    <row r="561" spans="1:13" s="366" customFormat="1" ht="75">
      <c r="A561" s="478"/>
      <c r="B561" s="478"/>
      <c r="C561" s="478"/>
      <c r="D561" s="368" t="s">
        <v>5</v>
      </c>
      <c r="E561" s="368" t="s">
        <v>326</v>
      </c>
      <c r="F561" s="368" t="s">
        <v>5</v>
      </c>
      <c r="G561" s="369" t="s">
        <v>327</v>
      </c>
      <c r="H561" s="370"/>
      <c r="I561" s="370"/>
      <c r="J561" s="370"/>
      <c r="K561" s="370"/>
      <c r="L561" s="370"/>
      <c r="M561" s="370"/>
    </row>
    <row r="562" spans="1:13" s="366" customFormat="1">
      <c r="A562" s="371">
        <v>1</v>
      </c>
      <c r="B562" s="371">
        <v>2</v>
      </c>
      <c r="C562" s="371">
        <v>3</v>
      </c>
      <c r="D562" s="371">
        <v>4</v>
      </c>
      <c r="E562" s="371">
        <v>5</v>
      </c>
      <c r="F562" s="371">
        <v>6</v>
      </c>
      <c r="G562" s="372">
        <v>7</v>
      </c>
    </row>
    <row r="563" spans="1:13" s="366" customFormat="1">
      <c r="A563" s="373" t="s">
        <v>328</v>
      </c>
      <c r="B563" s="374" t="s">
        <v>329</v>
      </c>
      <c r="C563" s="374" t="s">
        <v>330</v>
      </c>
      <c r="D563" s="375"/>
      <c r="E563" s="374">
        <v>1</v>
      </c>
      <c r="F563" s="375"/>
      <c r="G563" s="376"/>
    </row>
    <row r="564" spans="1:13" s="366" customFormat="1">
      <c r="A564" s="377"/>
      <c r="B564" s="379" t="s">
        <v>12</v>
      </c>
      <c r="C564" s="379" t="s">
        <v>13</v>
      </c>
      <c r="D564" s="379">
        <v>1</v>
      </c>
      <c r="E564" s="379">
        <f>E563*D564</f>
        <v>1</v>
      </c>
      <c r="F564" s="379"/>
      <c r="G564" s="380"/>
    </row>
    <row r="565" spans="1:13" s="366" customFormat="1">
      <c r="A565" s="377"/>
      <c r="B565" s="379" t="s">
        <v>14</v>
      </c>
      <c r="C565" s="379" t="s">
        <v>15</v>
      </c>
      <c r="D565" s="379">
        <v>7.46</v>
      </c>
      <c r="E565" s="379">
        <f>E563*D565</f>
        <v>7.46</v>
      </c>
      <c r="F565" s="379"/>
      <c r="G565" s="380"/>
    </row>
    <row r="566" spans="1:13" s="366" customFormat="1">
      <c r="A566" s="377"/>
      <c r="B566" s="379" t="s">
        <v>331</v>
      </c>
      <c r="C566" s="379" t="s">
        <v>176</v>
      </c>
      <c r="D566" s="379">
        <v>1</v>
      </c>
      <c r="E566" s="379">
        <f>E563*D566</f>
        <v>1</v>
      </c>
      <c r="F566" s="379"/>
      <c r="G566" s="380"/>
    </row>
    <row r="567" spans="1:13" s="366" customFormat="1">
      <c r="A567" s="377"/>
      <c r="B567" s="379" t="s">
        <v>312</v>
      </c>
      <c r="C567" s="379" t="s">
        <v>15</v>
      </c>
      <c r="D567" s="379">
        <v>9.8000000000000007</v>
      </c>
      <c r="E567" s="379">
        <f>E563*D567</f>
        <v>9.8000000000000007</v>
      </c>
      <c r="F567" s="379"/>
      <c r="G567" s="380"/>
    </row>
    <row r="568" spans="1:13" s="366" customFormat="1">
      <c r="A568" s="165">
        <v>2</v>
      </c>
      <c r="B568" s="8" t="s">
        <v>332</v>
      </c>
      <c r="C568" s="8" t="s">
        <v>176</v>
      </c>
      <c r="D568" s="381"/>
      <c r="E568" s="8">
        <v>1</v>
      </c>
      <c r="F568" s="381"/>
      <c r="G568" s="382"/>
    </row>
    <row r="569" spans="1:13" s="366" customFormat="1">
      <c r="A569" s="164"/>
      <c r="B569" s="205" t="s">
        <v>12</v>
      </c>
      <c r="C569" s="205" t="s">
        <v>13</v>
      </c>
      <c r="D569" s="205">
        <v>4.1399999999999997</v>
      </c>
      <c r="E569" s="205">
        <f>E568*D569</f>
        <v>4.1399999999999997</v>
      </c>
      <c r="F569" s="205"/>
      <c r="G569" s="383"/>
    </row>
    <row r="570" spans="1:13" s="366" customFormat="1">
      <c r="A570" s="164"/>
      <c r="B570" s="205" t="s">
        <v>14</v>
      </c>
      <c r="C570" s="205" t="s">
        <v>15</v>
      </c>
      <c r="D570" s="205">
        <v>0.68</v>
      </c>
      <c r="E570" s="205">
        <f>E568*D570</f>
        <v>0.68</v>
      </c>
      <c r="F570" s="205"/>
      <c r="G570" s="383"/>
    </row>
    <row r="571" spans="1:13" s="366" customFormat="1">
      <c r="A571" s="164"/>
      <c r="B571" s="205" t="s">
        <v>333</v>
      </c>
      <c r="C571" s="205" t="s">
        <v>334</v>
      </c>
      <c r="D571" s="205">
        <v>1</v>
      </c>
      <c r="E571" s="205">
        <f>E568*D571</f>
        <v>1</v>
      </c>
      <c r="F571" s="205"/>
      <c r="G571" s="383"/>
    </row>
    <row r="572" spans="1:13" s="366" customFormat="1">
      <c r="A572" s="164"/>
      <c r="B572" s="205" t="s">
        <v>312</v>
      </c>
      <c r="C572" s="205" t="s">
        <v>15</v>
      </c>
      <c r="D572" s="205">
        <v>0.12</v>
      </c>
      <c r="E572" s="384">
        <f>E568*D572</f>
        <v>0.12</v>
      </c>
      <c r="F572" s="205"/>
      <c r="G572" s="383"/>
    </row>
    <row r="573" spans="1:13" s="366" customFormat="1" ht="30">
      <c r="A573" s="373">
        <v>3</v>
      </c>
      <c r="B573" s="374" t="s">
        <v>335</v>
      </c>
      <c r="C573" s="374" t="s">
        <v>10</v>
      </c>
      <c r="D573" s="375"/>
      <c r="E573" s="374">
        <v>12</v>
      </c>
      <c r="F573" s="375"/>
      <c r="G573" s="376"/>
      <c r="I573" s="366" t="s">
        <v>336</v>
      </c>
    </row>
    <row r="574" spans="1:13" s="366" customFormat="1">
      <c r="A574" s="378"/>
      <c r="B574" s="371" t="s">
        <v>12</v>
      </c>
      <c r="C574" s="371" t="s">
        <v>13</v>
      </c>
      <c r="D574" s="371">
        <v>0.32</v>
      </c>
      <c r="E574" s="371">
        <f>E573*D574</f>
        <v>3.84</v>
      </c>
      <c r="F574" s="371"/>
      <c r="G574" s="385"/>
    </row>
    <row r="575" spans="1:13" s="366" customFormat="1">
      <c r="A575" s="378"/>
      <c r="B575" s="371" t="s">
        <v>14</v>
      </c>
      <c r="C575" s="371" t="s">
        <v>15</v>
      </c>
      <c r="D575" s="371">
        <v>0.49</v>
      </c>
      <c r="E575" s="386">
        <f>E573*D575</f>
        <v>5.88</v>
      </c>
      <c r="F575" s="371"/>
      <c r="G575" s="385"/>
    </row>
    <row r="576" spans="1:13" s="366" customFormat="1">
      <c r="A576" s="378"/>
      <c r="B576" s="371" t="s">
        <v>337</v>
      </c>
      <c r="C576" s="371" t="s">
        <v>334</v>
      </c>
      <c r="D576" s="371">
        <v>1</v>
      </c>
      <c r="E576" s="371">
        <f>E573*D576</f>
        <v>12</v>
      </c>
      <c r="F576" s="371"/>
      <c r="G576" s="385"/>
    </row>
    <row r="577" spans="1:7" s="366" customFormat="1">
      <c r="A577" s="378"/>
      <c r="B577" s="371" t="s">
        <v>312</v>
      </c>
      <c r="C577" s="371" t="s">
        <v>15</v>
      </c>
      <c r="D577" s="371">
        <v>0.23400000000000001</v>
      </c>
      <c r="E577" s="371">
        <f>E573*D577</f>
        <v>2.8080000000000003</v>
      </c>
      <c r="F577" s="371"/>
      <c r="G577" s="385"/>
    </row>
    <row r="578" spans="1:7" s="366" customFormat="1" ht="15.75">
      <c r="A578" s="387">
        <v>4</v>
      </c>
      <c r="B578" s="374" t="s">
        <v>338</v>
      </c>
      <c r="C578" s="374" t="s">
        <v>334</v>
      </c>
      <c r="D578" s="375"/>
      <c r="E578" s="374">
        <v>176</v>
      </c>
      <c r="F578" s="375"/>
      <c r="G578" s="374"/>
    </row>
    <row r="579" spans="1:7" s="366" customFormat="1">
      <c r="A579" s="388"/>
      <c r="B579" s="389" t="s">
        <v>12</v>
      </c>
      <c r="C579" s="389" t="s">
        <v>13</v>
      </c>
      <c r="D579" s="389">
        <v>0.66900000000000004</v>
      </c>
      <c r="E579" s="389">
        <f>E578*D579</f>
        <v>117.744</v>
      </c>
      <c r="F579" s="389"/>
      <c r="G579" s="389"/>
    </row>
    <row r="580" spans="1:7" s="366" customFormat="1">
      <c r="A580" s="388"/>
      <c r="B580" s="389" t="s">
        <v>14</v>
      </c>
      <c r="C580" s="389" t="s">
        <v>15</v>
      </c>
      <c r="D580" s="389">
        <v>4.5999999999999999E-2</v>
      </c>
      <c r="E580" s="389">
        <f>E578*D580</f>
        <v>8.0960000000000001</v>
      </c>
      <c r="F580" s="389"/>
      <c r="G580" s="389"/>
    </row>
    <row r="581" spans="1:7" s="366" customFormat="1">
      <c r="A581" s="388"/>
      <c r="B581" s="389" t="s">
        <v>339</v>
      </c>
      <c r="C581" s="389" t="s">
        <v>340</v>
      </c>
      <c r="D581" s="389"/>
      <c r="E581" s="389">
        <v>176</v>
      </c>
      <c r="F581" s="389"/>
      <c r="G581" s="389"/>
    </row>
    <row r="582" spans="1:7" s="366" customFormat="1" ht="30">
      <c r="A582" s="373">
        <v>5</v>
      </c>
      <c r="B582" s="374" t="s">
        <v>341</v>
      </c>
      <c r="C582" s="374" t="s">
        <v>176</v>
      </c>
      <c r="D582" s="375"/>
      <c r="E582" s="374">
        <v>28</v>
      </c>
      <c r="F582" s="375"/>
      <c r="G582" s="376"/>
    </row>
    <row r="583" spans="1:7" s="366" customFormat="1">
      <c r="A583" s="378"/>
      <c r="B583" s="371" t="s">
        <v>12</v>
      </c>
      <c r="C583" s="371" t="s">
        <v>13</v>
      </c>
      <c r="D583" s="371">
        <v>0.56000000000000005</v>
      </c>
      <c r="E583" s="371">
        <f>E582*D583</f>
        <v>15.680000000000001</v>
      </c>
      <c r="F583" s="371"/>
      <c r="G583" s="385"/>
    </row>
    <row r="584" spans="1:7" s="366" customFormat="1">
      <c r="A584" s="378"/>
      <c r="B584" s="371" t="s">
        <v>14</v>
      </c>
      <c r="C584" s="371" t="s">
        <v>15</v>
      </c>
      <c r="D584" s="371">
        <v>0.08</v>
      </c>
      <c r="E584" s="371">
        <f>E579*D584</f>
        <v>9.4195200000000003</v>
      </c>
      <c r="F584" s="371"/>
      <c r="G584" s="385"/>
    </row>
    <row r="585" spans="1:7" s="366" customFormat="1">
      <c r="A585" s="390"/>
      <c r="B585" s="391" t="s">
        <v>342</v>
      </c>
      <c r="C585" s="391" t="s">
        <v>176</v>
      </c>
      <c r="D585" s="391">
        <v>1</v>
      </c>
      <c r="E585" s="391">
        <f>E582*D585</f>
        <v>28</v>
      </c>
      <c r="F585" s="391"/>
      <c r="G585" s="392"/>
    </row>
    <row r="586" spans="1:7" s="366" customFormat="1">
      <c r="A586" s="378"/>
      <c r="B586" s="371" t="s">
        <v>312</v>
      </c>
      <c r="C586" s="371" t="s">
        <v>15</v>
      </c>
      <c r="D586" s="371">
        <v>0.66600000000000004</v>
      </c>
      <c r="E586" s="371">
        <f>E582*D586</f>
        <v>18.648</v>
      </c>
      <c r="F586" s="371"/>
      <c r="G586" s="385"/>
    </row>
    <row r="587" spans="1:7" s="366" customFormat="1">
      <c r="A587" s="373">
        <v>6</v>
      </c>
      <c r="B587" s="374" t="s">
        <v>343</v>
      </c>
      <c r="C587" s="393" t="s">
        <v>344</v>
      </c>
      <c r="D587" s="375"/>
      <c r="E587" s="394">
        <v>4.8</v>
      </c>
      <c r="F587" s="375"/>
      <c r="G587" s="376"/>
    </row>
    <row r="588" spans="1:7" s="366" customFormat="1">
      <c r="A588" s="378"/>
      <c r="B588" s="371" t="s">
        <v>12</v>
      </c>
      <c r="C588" s="371" t="s">
        <v>13</v>
      </c>
      <c r="D588" s="371">
        <v>4.2</v>
      </c>
      <c r="E588" s="395">
        <f>E587*D588</f>
        <v>20.16</v>
      </c>
      <c r="F588" s="371"/>
      <c r="G588" s="385"/>
    </row>
    <row r="589" spans="1:7" s="396" customFormat="1">
      <c r="A589" s="378"/>
      <c r="B589" s="371" t="s">
        <v>14</v>
      </c>
      <c r="C589" s="371" t="s">
        <v>15</v>
      </c>
      <c r="D589" s="371">
        <v>1.2</v>
      </c>
      <c r="E589" s="371">
        <f>E587*D589</f>
        <v>5.76</v>
      </c>
      <c r="F589" s="371"/>
      <c r="G589" s="385"/>
    </row>
    <row r="590" spans="1:7" s="366" customFormat="1">
      <c r="A590" s="378"/>
      <c r="B590" s="371" t="s">
        <v>175</v>
      </c>
      <c r="C590" s="371" t="s">
        <v>176</v>
      </c>
      <c r="D590" s="371">
        <v>10</v>
      </c>
      <c r="E590" s="371">
        <f>E587*D590</f>
        <v>48</v>
      </c>
      <c r="F590" s="371"/>
      <c r="G590" s="385"/>
    </row>
    <row r="591" spans="1:7" s="366" customFormat="1">
      <c r="A591" s="378"/>
      <c r="B591" s="371" t="s">
        <v>312</v>
      </c>
      <c r="C591" s="371" t="s">
        <v>15</v>
      </c>
      <c r="D591" s="371">
        <v>0.7</v>
      </c>
      <c r="E591" s="371">
        <f>E587*D591</f>
        <v>3.36</v>
      </c>
      <c r="F591" s="371"/>
      <c r="G591" s="385"/>
    </row>
    <row r="592" spans="1:7" s="366" customFormat="1">
      <c r="A592" s="373">
        <v>7</v>
      </c>
      <c r="B592" s="374" t="s">
        <v>345</v>
      </c>
      <c r="C592" s="393" t="s">
        <v>344</v>
      </c>
      <c r="D592" s="375"/>
      <c r="E592" s="397">
        <v>1.5</v>
      </c>
      <c r="F592" s="375"/>
      <c r="G592" s="376"/>
    </row>
    <row r="593" spans="1:7" s="366" customFormat="1">
      <c r="A593" s="378"/>
      <c r="B593" s="371" t="s">
        <v>12</v>
      </c>
      <c r="C593" s="371" t="s">
        <v>13</v>
      </c>
      <c r="D593" s="371">
        <v>1</v>
      </c>
      <c r="E593" s="371">
        <f>D593*E592</f>
        <v>1.5</v>
      </c>
      <c r="F593" s="371"/>
      <c r="G593" s="385"/>
    </row>
    <row r="594" spans="1:7" s="366" customFormat="1">
      <c r="A594" s="378"/>
      <c r="B594" s="371" t="s">
        <v>14</v>
      </c>
      <c r="C594" s="371" t="s">
        <v>15</v>
      </c>
      <c r="D594" s="371">
        <v>0.1</v>
      </c>
      <c r="E594" s="371">
        <f>D594*E592</f>
        <v>0.15000000000000002</v>
      </c>
      <c r="F594" s="371"/>
      <c r="G594" s="385"/>
    </row>
    <row r="595" spans="1:7" s="366" customFormat="1">
      <c r="A595" s="373">
        <v>8</v>
      </c>
      <c r="B595" s="374" t="s">
        <v>346</v>
      </c>
      <c r="C595" s="374" t="s">
        <v>176</v>
      </c>
      <c r="D595" s="375"/>
      <c r="E595" s="374">
        <v>28</v>
      </c>
      <c r="F595" s="375"/>
      <c r="G595" s="397"/>
    </row>
    <row r="596" spans="1:7" s="366" customFormat="1">
      <c r="A596" s="398"/>
      <c r="B596" s="389" t="s">
        <v>12</v>
      </c>
      <c r="C596" s="389" t="s">
        <v>13</v>
      </c>
      <c r="D596" s="389">
        <v>1</v>
      </c>
      <c r="E596" s="389">
        <f>E595*D596</f>
        <v>28</v>
      </c>
      <c r="F596" s="389"/>
      <c r="G596" s="399"/>
    </row>
    <row r="597" spans="1:7" s="366" customFormat="1">
      <c r="A597" s="398"/>
      <c r="B597" s="389" t="s">
        <v>14</v>
      </c>
      <c r="C597" s="389" t="s">
        <v>15</v>
      </c>
      <c r="D597" s="389">
        <v>1.2</v>
      </c>
      <c r="E597" s="389">
        <f>E595*D597</f>
        <v>33.6</v>
      </c>
      <c r="F597" s="389"/>
      <c r="G597" s="399"/>
    </row>
    <row r="598" spans="1:7" s="366" customFormat="1">
      <c r="A598" s="398"/>
      <c r="B598" s="389" t="s">
        <v>347</v>
      </c>
      <c r="C598" s="389" t="s">
        <v>176</v>
      </c>
      <c r="D598" s="389"/>
      <c r="E598" s="389">
        <v>20</v>
      </c>
      <c r="F598" s="389"/>
      <c r="G598" s="399"/>
    </row>
    <row r="599" spans="1:7" s="366" customFormat="1">
      <c r="A599" s="398"/>
      <c r="B599" s="389" t="s">
        <v>348</v>
      </c>
      <c r="C599" s="389" t="s">
        <v>176</v>
      </c>
      <c r="D599" s="389"/>
      <c r="E599" s="389">
        <v>8</v>
      </c>
      <c r="F599" s="389"/>
      <c r="G599" s="399"/>
    </row>
    <row r="600" spans="1:7" s="366" customFormat="1">
      <c r="A600" s="398"/>
      <c r="B600" s="389" t="s">
        <v>38</v>
      </c>
      <c r="C600" s="389" t="s">
        <v>15</v>
      </c>
      <c r="D600" s="389">
        <v>1</v>
      </c>
      <c r="E600" s="389">
        <f>E595*D600</f>
        <v>28</v>
      </c>
      <c r="F600" s="389"/>
      <c r="G600" s="399"/>
    </row>
    <row r="601" spans="1:7" s="366" customFormat="1">
      <c r="A601" s="373">
        <v>9</v>
      </c>
      <c r="B601" s="374" t="s">
        <v>349</v>
      </c>
      <c r="C601" s="374" t="s">
        <v>10</v>
      </c>
      <c r="D601" s="375"/>
      <c r="E601" s="374">
        <v>0.26</v>
      </c>
      <c r="F601" s="375"/>
      <c r="G601" s="376"/>
    </row>
    <row r="602" spans="1:7" s="366" customFormat="1">
      <c r="A602" s="378"/>
      <c r="B602" s="371" t="s">
        <v>12</v>
      </c>
      <c r="C602" s="371" t="s">
        <v>13</v>
      </c>
      <c r="D602" s="371">
        <v>36.6</v>
      </c>
      <c r="E602" s="371">
        <f>E601*D602</f>
        <v>9.516</v>
      </c>
      <c r="F602" s="371"/>
      <c r="G602" s="385"/>
    </row>
    <row r="603" spans="1:7" s="366" customFormat="1">
      <c r="A603" s="378"/>
      <c r="B603" s="371" t="s">
        <v>14</v>
      </c>
      <c r="C603" s="371" t="s">
        <v>15</v>
      </c>
      <c r="D603" s="371">
        <v>4.26</v>
      </c>
      <c r="E603" s="371">
        <f>E601*D603</f>
        <v>1.1075999999999999</v>
      </c>
      <c r="F603" s="371"/>
      <c r="G603" s="385"/>
    </row>
    <row r="604" spans="1:7" s="366" customFormat="1">
      <c r="A604" s="378"/>
      <c r="B604" s="371" t="s">
        <v>350</v>
      </c>
      <c r="C604" s="371" t="s">
        <v>176</v>
      </c>
      <c r="D604" s="371">
        <v>1</v>
      </c>
      <c r="E604" s="371">
        <f>E601*D604</f>
        <v>0.26</v>
      </c>
      <c r="F604" s="371"/>
      <c r="G604" s="385"/>
    </row>
    <row r="605" spans="1:7" s="366" customFormat="1">
      <c r="A605" s="378"/>
      <c r="B605" s="371" t="s">
        <v>312</v>
      </c>
      <c r="C605" s="371" t="s">
        <v>15</v>
      </c>
      <c r="D605" s="371">
        <v>4.38</v>
      </c>
      <c r="E605" s="371">
        <f>E601*D605</f>
        <v>1.1388</v>
      </c>
      <c r="F605" s="371"/>
      <c r="G605" s="385"/>
    </row>
    <row r="606" spans="1:7" s="366" customFormat="1">
      <c r="A606" s="373">
        <v>10</v>
      </c>
      <c r="B606" s="374" t="s">
        <v>351</v>
      </c>
      <c r="C606" s="374" t="s">
        <v>176</v>
      </c>
      <c r="D606" s="375"/>
      <c r="E606" s="374">
        <v>2</v>
      </c>
      <c r="F606" s="375"/>
      <c r="G606" s="376"/>
    </row>
    <row r="607" spans="1:7" s="366" customFormat="1">
      <c r="A607" s="378"/>
      <c r="B607" s="371" t="s">
        <v>12</v>
      </c>
      <c r="C607" s="371" t="s">
        <v>13</v>
      </c>
      <c r="D607" s="371">
        <v>2.67</v>
      </c>
      <c r="E607" s="371">
        <f>E606*D607</f>
        <v>5.34</v>
      </c>
      <c r="F607" s="371"/>
      <c r="G607" s="385"/>
    </row>
    <row r="608" spans="1:7" s="366" customFormat="1">
      <c r="A608" s="378"/>
      <c r="B608" s="371" t="s">
        <v>14</v>
      </c>
      <c r="C608" s="371" t="s">
        <v>15</v>
      </c>
      <c r="D608" s="371">
        <v>0.01</v>
      </c>
      <c r="E608" s="371">
        <f>E606*D608</f>
        <v>0.02</v>
      </c>
      <c r="F608" s="371"/>
      <c r="G608" s="400"/>
    </row>
    <row r="609" spans="1:7" s="366" customFormat="1">
      <c r="A609" s="378"/>
      <c r="B609" s="371" t="s">
        <v>352</v>
      </c>
      <c r="C609" s="371" t="s">
        <v>176</v>
      </c>
      <c r="D609" s="371">
        <v>1</v>
      </c>
      <c r="E609" s="371">
        <f>E606*D609</f>
        <v>2</v>
      </c>
      <c r="F609" s="371"/>
      <c r="G609" s="385"/>
    </row>
    <row r="610" spans="1:7" s="366" customFormat="1">
      <c r="A610" s="378"/>
      <c r="B610" s="371" t="s">
        <v>312</v>
      </c>
      <c r="C610" s="371" t="s">
        <v>15</v>
      </c>
      <c r="D610" s="371">
        <v>0.02</v>
      </c>
      <c r="E610" s="371">
        <f>E606*D610</f>
        <v>0.04</v>
      </c>
      <c r="F610" s="371"/>
      <c r="G610" s="401"/>
    </row>
    <row r="611" spans="1:7" s="366" customFormat="1" ht="30">
      <c r="A611" s="373">
        <v>11</v>
      </c>
      <c r="B611" s="374" t="s">
        <v>353</v>
      </c>
      <c r="C611" s="374" t="s">
        <v>354</v>
      </c>
      <c r="D611" s="375"/>
      <c r="E611" s="402">
        <v>1.76</v>
      </c>
      <c r="F611" s="375"/>
      <c r="G611" s="376"/>
    </row>
    <row r="612" spans="1:7" s="366" customFormat="1">
      <c r="A612" s="378"/>
      <c r="B612" s="371" t="s">
        <v>12</v>
      </c>
      <c r="C612" s="371" t="s">
        <v>13</v>
      </c>
      <c r="D612" s="371">
        <v>5.16</v>
      </c>
      <c r="E612" s="371">
        <f>D612*E611</f>
        <v>9.0815999999999999</v>
      </c>
      <c r="F612" s="371"/>
      <c r="G612" s="385"/>
    </row>
    <row r="613" spans="1:7" s="366" customFormat="1">
      <c r="A613" s="378"/>
      <c r="B613" s="371" t="s">
        <v>355</v>
      </c>
      <c r="C613" s="371" t="s">
        <v>15</v>
      </c>
      <c r="D613" s="371">
        <v>3.8</v>
      </c>
      <c r="E613" s="371">
        <f>D613*E611</f>
        <v>6.6879999999999997</v>
      </c>
      <c r="F613" s="403"/>
      <c r="G613" s="385"/>
    </row>
    <row r="614" spans="1:7" s="366" customFormat="1">
      <c r="A614" s="378"/>
      <c r="B614" s="371" t="s">
        <v>312</v>
      </c>
      <c r="C614" s="371" t="s">
        <v>15</v>
      </c>
      <c r="D614" s="371">
        <v>0.11</v>
      </c>
      <c r="E614" s="371">
        <f>D614*E611</f>
        <v>0.19359999999999999</v>
      </c>
      <c r="F614" s="371"/>
      <c r="G614" s="401"/>
    </row>
    <row r="615" spans="1:7" s="366" customFormat="1" ht="30">
      <c r="A615" s="404">
        <v>12</v>
      </c>
      <c r="B615" s="405" t="s">
        <v>356</v>
      </c>
      <c r="C615" s="405" t="s">
        <v>10</v>
      </c>
      <c r="D615" s="405"/>
      <c r="E615" s="405">
        <v>113</v>
      </c>
      <c r="F615" s="405"/>
      <c r="G615" s="406"/>
    </row>
    <row r="616" spans="1:7" s="366" customFormat="1">
      <c r="A616" s="378"/>
      <c r="B616" s="371" t="s">
        <v>12</v>
      </c>
      <c r="C616" s="371" t="s">
        <v>13</v>
      </c>
      <c r="D616" s="371">
        <v>1</v>
      </c>
      <c r="E616" s="371">
        <f>E615*D616</f>
        <v>113</v>
      </c>
      <c r="F616" s="371"/>
      <c r="G616" s="385"/>
    </row>
    <row r="617" spans="1:7" s="366" customFormat="1">
      <c r="A617" s="378"/>
      <c r="B617" s="371" t="s">
        <v>14</v>
      </c>
      <c r="C617" s="371" t="s">
        <v>15</v>
      </c>
      <c r="D617" s="371">
        <v>0.28000000000000003</v>
      </c>
      <c r="E617" s="371">
        <f>E615*D617</f>
        <v>31.640000000000004</v>
      </c>
      <c r="F617" s="371"/>
      <c r="G617" s="385"/>
    </row>
    <row r="618" spans="1:7" s="366" customFormat="1">
      <c r="A618" s="378"/>
      <c r="B618" s="371" t="s">
        <v>357</v>
      </c>
      <c r="C618" s="371" t="s">
        <v>10</v>
      </c>
      <c r="D618" s="371">
        <v>1.1000000000000001</v>
      </c>
      <c r="E618" s="371">
        <f>E615*D618</f>
        <v>124.30000000000001</v>
      </c>
      <c r="F618" s="371"/>
      <c r="G618" s="385"/>
    </row>
    <row r="619" spans="1:7" s="366" customFormat="1">
      <c r="A619" s="378"/>
      <c r="B619" s="371" t="s">
        <v>38</v>
      </c>
      <c r="C619" s="371" t="s">
        <v>15</v>
      </c>
      <c r="D619" s="371">
        <v>0.38</v>
      </c>
      <c r="E619" s="371">
        <f>E615*D619</f>
        <v>42.94</v>
      </c>
      <c r="F619" s="371"/>
      <c r="G619" s="385"/>
    </row>
    <row r="620" spans="1:7" s="366" customFormat="1">
      <c r="A620" s="407"/>
      <c r="B620" s="408" t="s">
        <v>358</v>
      </c>
      <c r="C620" s="408" t="s">
        <v>15</v>
      </c>
      <c r="D620" s="409"/>
      <c r="E620" s="409"/>
      <c r="F620" s="409"/>
      <c r="G620" s="410"/>
    </row>
    <row r="621" spans="1:7" s="366" customFormat="1">
      <c r="A621" s="371"/>
      <c r="B621" s="411" t="s">
        <v>359</v>
      </c>
      <c r="C621" s="411" t="s">
        <v>15</v>
      </c>
      <c r="D621" s="412"/>
      <c r="E621" s="412"/>
      <c r="F621" s="412"/>
      <c r="G621" s="413"/>
    </row>
    <row r="622" spans="1:7" s="366" customFormat="1">
      <c r="A622" s="371"/>
      <c r="B622" s="411" t="s">
        <v>142</v>
      </c>
      <c r="C622" s="411" t="s">
        <v>15</v>
      </c>
      <c r="D622" s="412"/>
      <c r="E622" s="412" t="s">
        <v>11</v>
      </c>
      <c r="F622" s="412"/>
      <c r="G622" s="413"/>
    </row>
    <row r="623" spans="1:7" s="366" customFormat="1">
      <c r="A623" s="371"/>
      <c r="B623" s="411" t="s">
        <v>143</v>
      </c>
      <c r="C623" s="414" t="s">
        <v>362</v>
      </c>
      <c r="D623" s="412"/>
      <c r="E623" s="412"/>
      <c r="F623" s="412"/>
      <c r="G623" s="413"/>
    </row>
    <row r="624" spans="1:7" s="366" customFormat="1">
      <c r="A624" s="371"/>
      <c r="B624" s="411" t="s">
        <v>144</v>
      </c>
      <c r="C624" s="411" t="s">
        <v>15</v>
      </c>
      <c r="D624" s="412"/>
      <c r="E624" s="412"/>
      <c r="F624" s="412"/>
      <c r="G624" s="413"/>
    </row>
    <row r="625" spans="1:8" s="366" customFormat="1">
      <c r="A625" s="371"/>
      <c r="B625" s="415" t="s">
        <v>182</v>
      </c>
      <c r="C625" s="416" t="s">
        <v>362</v>
      </c>
      <c r="D625" s="417"/>
      <c r="E625" s="418"/>
      <c r="F625" s="418"/>
      <c r="G625" s="419"/>
    </row>
    <row r="626" spans="1:8" s="366" customFormat="1">
      <c r="A626" s="420"/>
      <c r="B626" s="415" t="s">
        <v>144</v>
      </c>
      <c r="C626" s="415" t="s">
        <v>15</v>
      </c>
      <c r="D626" s="417"/>
      <c r="E626" s="418"/>
      <c r="F626" s="418"/>
      <c r="G626" s="419"/>
    </row>
    <row r="627" spans="1:8" s="366" customFormat="1">
      <c r="A627" s="420"/>
      <c r="B627" s="415" t="s">
        <v>360</v>
      </c>
      <c r="C627" s="416" t="s">
        <v>362</v>
      </c>
      <c r="D627" s="417"/>
      <c r="E627" s="418"/>
      <c r="F627" s="418"/>
      <c r="G627" s="419"/>
    </row>
    <row r="628" spans="1:8" s="366" customFormat="1">
      <c r="A628" s="421"/>
      <c r="B628" s="422" t="s">
        <v>144</v>
      </c>
      <c r="C628" s="422" t="s">
        <v>15</v>
      </c>
      <c r="D628" s="423"/>
      <c r="E628" s="423"/>
      <c r="F628" s="423"/>
      <c r="G628" s="424"/>
    </row>
    <row r="629" spans="1:8" s="427" customFormat="1" ht="18" customHeight="1">
      <c r="A629" s="430"/>
      <c r="B629" s="430" t="s">
        <v>367</v>
      </c>
      <c r="C629" s="431"/>
      <c r="D629" s="432"/>
      <c r="E629" s="432"/>
      <c r="F629" s="432"/>
      <c r="G629" s="432"/>
      <c r="H629" s="426"/>
    </row>
    <row r="630" spans="1:8" s="427" customFormat="1" ht="30.75" customHeight="1">
      <c r="A630" s="433"/>
      <c r="B630" s="434" t="s">
        <v>365</v>
      </c>
      <c r="C630" s="431"/>
      <c r="D630" s="435"/>
      <c r="E630" s="435"/>
      <c r="F630" s="435"/>
      <c r="G630" s="435"/>
      <c r="H630" s="428"/>
    </row>
    <row r="631" spans="1:8" s="427" customFormat="1" ht="19.5" customHeight="1">
      <c r="A631" s="158"/>
      <c r="B631" s="158" t="s">
        <v>144</v>
      </c>
      <c r="C631" s="431"/>
      <c r="D631" s="436"/>
      <c r="E631" s="437"/>
      <c r="F631" s="436"/>
      <c r="G631" s="436"/>
      <c r="H631" s="429"/>
    </row>
    <row r="632" spans="1:8" s="427" customFormat="1" ht="20.100000000000001" customHeight="1">
      <c r="A632" s="158"/>
      <c r="B632" s="438" t="s">
        <v>366</v>
      </c>
      <c r="C632" s="431"/>
      <c r="D632" s="436"/>
      <c r="E632" s="437"/>
      <c r="F632" s="436"/>
      <c r="G632" s="436"/>
      <c r="H632" s="428"/>
    </row>
    <row r="633" spans="1:8" s="427" customFormat="1" ht="20.100000000000001" customHeight="1">
      <c r="A633" s="430"/>
      <c r="B633" s="439" t="s">
        <v>144</v>
      </c>
      <c r="C633" s="431"/>
      <c r="D633" s="432"/>
      <c r="E633" s="440"/>
      <c r="F633" s="432"/>
      <c r="G633" s="432"/>
      <c r="H633" s="426"/>
    </row>
  </sheetData>
  <mergeCells count="55">
    <mergeCell ref="F560:G560"/>
    <mergeCell ref="A1:G1"/>
    <mergeCell ref="A2:G2"/>
    <mergeCell ref="A560:A561"/>
    <mergeCell ref="B560:B561"/>
    <mergeCell ref="C560:C561"/>
    <mergeCell ref="D560:E560"/>
    <mergeCell ref="A558:G558"/>
    <mergeCell ref="B559:G559"/>
    <mergeCell ref="A530:A531"/>
    <mergeCell ref="B530:B531"/>
    <mergeCell ref="C530:C531"/>
    <mergeCell ref="D530:E530"/>
    <mergeCell ref="F530:G530"/>
    <mergeCell ref="F444:G444"/>
    <mergeCell ref="C528:G528"/>
    <mergeCell ref="A529:G529"/>
    <mergeCell ref="C442:G442"/>
    <mergeCell ref="A443:G443"/>
    <mergeCell ref="A444:A445"/>
    <mergeCell ref="B444:B445"/>
    <mergeCell ref="C444:C445"/>
    <mergeCell ref="D444:E444"/>
    <mergeCell ref="A356:A357"/>
    <mergeCell ref="B356:B357"/>
    <mergeCell ref="C356:C357"/>
    <mergeCell ref="D356:E356"/>
    <mergeCell ref="F356:G356"/>
    <mergeCell ref="F315:G315"/>
    <mergeCell ref="C354:G354"/>
    <mergeCell ref="A355:G355"/>
    <mergeCell ref="D240:E240"/>
    <mergeCell ref="F240:G240"/>
    <mergeCell ref="C313:G313"/>
    <mergeCell ref="A314:G314"/>
    <mergeCell ref="A315:A316"/>
    <mergeCell ref="B315:B316"/>
    <mergeCell ref="C315:C316"/>
    <mergeCell ref="D315:E315"/>
    <mergeCell ref="A240:A241"/>
    <mergeCell ref="B240:B241"/>
    <mergeCell ref="C240:C241"/>
    <mergeCell ref="A238:G238"/>
    <mergeCell ref="A239:G239"/>
    <mergeCell ref="A6:G6"/>
    <mergeCell ref="A37:G37"/>
    <mergeCell ref="A104:G104"/>
    <mergeCell ref="A135:G135"/>
    <mergeCell ref="A158:G158"/>
    <mergeCell ref="A175:G175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2018-03-26T14:18:22Z</dcterms:modified>
</cp:coreProperties>
</file>