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25" windowWidth="14805" windowHeight="7890"/>
  </bookViews>
  <sheets>
    <sheet name="ნაკრები ხარჯთ." sheetId="6" r:id="rId1"/>
    <sheet name="კარკასი" sheetId="9" r:id="rId2"/>
  </sheets>
  <definedNames>
    <definedName name="_xlnm.Print_Area" localSheetId="1">კარკასი!$A$1:$M$128</definedName>
  </definedNames>
  <calcPr calcId="125725"/>
</workbook>
</file>

<file path=xl/calcChain.xml><?xml version="1.0" encoding="utf-8"?>
<calcChain xmlns="http://schemas.openxmlformats.org/spreadsheetml/2006/main">
  <c r="F17" i="9"/>
  <c r="F18"/>
  <c r="F16"/>
  <c r="F15"/>
  <c r="F11"/>
  <c r="F10"/>
  <c r="F9"/>
  <c r="F92" l="1"/>
  <c r="F96" s="1"/>
  <c r="F90"/>
  <c r="F89"/>
  <c r="F100" l="1"/>
  <c r="F98"/>
  <c r="F99"/>
  <c r="F97"/>
  <c r="F93"/>
  <c r="F95"/>
  <c r="F94"/>
  <c r="F84" l="1"/>
  <c r="F83"/>
  <c r="F82"/>
  <c r="F81"/>
  <c r="F80"/>
  <c r="F79"/>
  <c r="F78"/>
  <c r="F77"/>
  <c r="F62"/>
  <c r="F58"/>
  <c r="F57"/>
  <c r="F55"/>
  <c r="F54"/>
  <c r="F53"/>
  <c r="F44"/>
  <c r="F56" s="1"/>
  <c r="F50"/>
  <c r="F102"/>
  <c r="F104" l="1"/>
  <c r="F61"/>
  <c r="F29"/>
  <c r="F26"/>
  <c r="F24"/>
  <c r="F114"/>
  <c r="F117" s="1"/>
  <c r="F107"/>
  <c r="F111" s="1"/>
  <c r="E106"/>
  <c r="E105"/>
  <c r="F103"/>
  <c r="F91"/>
  <c r="F88"/>
  <c r="F87"/>
  <c r="F64"/>
  <c r="F71"/>
  <c r="F51"/>
  <c r="F47"/>
  <c r="F46"/>
  <c r="F45"/>
  <c r="F37"/>
  <c r="F40" s="1"/>
  <c r="F35"/>
  <c r="F36"/>
  <c r="F25"/>
  <c r="F23"/>
  <c r="F22"/>
  <c r="F74" l="1"/>
  <c r="F68"/>
  <c r="F69"/>
  <c r="F67"/>
  <c r="F66"/>
  <c r="F65"/>
  <c r="F106"/>
  <c r="F41"/>
  <c r="F49"/>
  <c r="F115"/>
  <c r="F39"/>
  <c r="F42"/>
  <c r="F38"/>
  <c r="F32"/>
  <c r="F109"/>
  <c r="F112"/>
  <c r="F122"/>
  <c r="F116"/>
  <c r="F113"/>
  <c r="F105"/>
  <c r="F108"/>
  <c r="F120"/>
  <c r="F31"/>
  <c r="F34"/>
  <c r="L123" l="1"/>
  <c r="F70"/>
  <c r="F110"/>
  <c r="J123" l="1"/>
  <c r="H123"/>
  <c r="M123" l="1"/>
  <c r="M124" s="1"/>
  <c r="M125" s="1"/>
  <c r="M126" s="1"/>
  <c r="M127" l="1"/>
  <c r="M128" s="1"/>
  <c r="K2" s="1"/>
  <c r="Q123" l="1"/>
</calcChain>
</file>

<file path=xl/sharedStrings.xml><?xml version="1.0" encoding="utf-8"?>
<sst xmlns="http://schemas.openxmlformats.org/spreadsheetml/2006/main" count="297" uniqueCount="125">
  <si>
    <t>lari</t>
  </si>
  <si>
    <t xml:space="preserve">   normatiuli</t>
  </si>
  <si>
    <t xml:space="preserve">   xelfasi</t>
  </si>
  <si>
    <t xml:space="preserve">     masala</t>
  </si>
  <si>
    <t xml:space="preserve">   samSeneblo </t>
  </si>
  <si>
    <t xml:space="preserve">     resursi</t>
  </si>
  <si>
    <t xml:space="preserve">   meqanizmebi</t>
  </si>
  <si>
    <t>jami</t>
  </si>
  <si>
    <t>#</t>
  </si>
  <si>
    <t>ganz.</t>
  </si>
  <si>
    <t>sul</t>
  </si>
  <si>
    <t>erT.</t>
  </si>
  <si>
    <t>fasi</t>
  </si>
  <si>
    <t>sabazro</t>
  </si>
  <si>
    <t>SromiTi resursebi</t>
  </si>
  <si>
    <t>kub.m.</t>
  </si>
  <si>
    <t>tona</t>
  </si>
  <si>
    <t>manqanebi</t>
  </si>
  <si>
    <t>sxva xarjebi</t>
  </si>
  <si>
    <t>cali</t>
  </si>
  <si>
    <t>karkasi</t>
  </si>
  <si>
    <t>yalibis fari</t>
  </si>
  <si>
    <t>kv.m.</t>
  </si>
  <si>
    <t xml:space="preserve">cementis xsnari </t>
  </si>
  <si>
    <t>kg</t>
  </si>
  <si>
    <t>grZ.m.</t>
  </si>
  <si>
    <t xml:space="preserve"> saxuravi</t>
  </si>
  <si>
    <t>saxuravis xis konstruqciebis mowyoba</t>
  </si>
  <si>
    <t>lursmani</t>
  </si>
  <si>
    <t>glinula</t>
  </si>
  <si>
    <t>antiseptikuri pasta</t>
  </si>
  <si>
    <t xml:space="preserve">ficari </t>
  </si>
  <si>
    <t>100m</t>
  </si>
  <si>
    <t>naWedi</t>
  </si>
  <si>
    <t>wyalsawreti milebis mowyoba</t>
  </si>
  <si>
    <t>Zabris Rirebuleba</t>
  </si>
  <si>
    <t>zednadebi xarjebi</t>
  </si>
  <si>
    <t xml:space="preserve">gegmiuri mogeba </t>
  </si>
  <si>
    <t>saxarjTaRricxvo Rirebuleba</t>
  </si>
  <si>
    <t>mon. r/b svetebis mowyoba</t>
  </si>
  <si>
    <t>naWedi (kavi, samagri)</t>
  </si>
  <si>
    <t>SromiTi resursebi (sabazri)</t>
  </si>
  <si>
    <t>sWvali</t>
  </si>
  <si>
    <t>sxva masalebi</t>
  </si>
  <si>
    <t>xis molartyvis mowyoba sisqiT 3sm.)</t>
  </si>
  <si>
    <t>muxli</t>
  </si>
  <si>
    <t>faq.</t>
  </si>
  <si>
    <t>proeq.</t>
  </si>
  <si>
    <t>rig
##</t>
  </si>
  <si>
    <t>samuSaoTa dasaxeleba</t>
  </si>
  <si>
    <t>Tanxa /lari/</t>
  </si>
  <si>
    <t>xelfasi</t>
  </si>
  <si>
    <t># 1</t>
  </si>
  <si>
    <t>samSeneblo saremonto samuSaoebi</t>
  </si>
  <si>
    <t>safuZv.</t>
  </si>
  <si>
    <t>saxuravis mowyoba metalokramitiT  sisq. 0.5</t>
  </si>
  <si>
    <t>metalokramiti</t>
  </si>
  <si>
    <t>damWeri</t>
  </si>
  <si>
    <t xml:space="preserve">kedlebis wyoba  blokiT sisq. 40sm. </t>
  </si>
  <si>
    <t xml:space="preserve">bloki 39X19X19.  </t>
  </si>
  <si>
    <t>kac/sT</t>
  </si>
  <si>
    <t>t</t>
  </si>
  <si>
    <t>erT</t>
  </si>
  <si>
    <t>m3</t>
  </si>
  <si>
    <t>mon. r/ betonis sartyelis mowyoba +3,00 niSnulze</t>
  </si>
  <si>
    <t>balasti</t>
  </si>
  <si>
    <t xml:space="preserve"> armatura   8  a-I</t>
  </si>
  <si>
    <t xml:space="preserve"> armatura    20  a-III</t>
  </si>
  <si>
    <t>betoni ~m300~</t>
  </si>
  <si>
    <t>betoni ~m 300~</t>
  </si>
  <si>
    <t xml:space="preserve"> armatura    22  a-III</t>
  </si>
  <si>
    <t xml:space="preserve">mon. r/ betonis rigelebis mowyoba </t>
  </si>
  <si>
    <t xml:space="preserve"> armatura    10  a-III</t>
  </si>
  <si>
    <t>wyalsawreti Rarebis mowyoba metalokramitis furcliT</t>
  </si>
  <si>
    <t xml:space="preserve"> armatura  8  a-III gare kibeebis
 CaTvliT</t>
  </si>
  <si>
    <t>mon. r/ betonis  fila+ 3,60 niSnulze</t>
  </si>
  <si>
    <t xml:space="preserve">mcxeTis municipalitetis sof. frezeTSi, sabavSvo baRis samSeneblo  samuSaoebis  krebsiTi 
xarjTaRricxva  
</t>
  </si>
  <si>
    <t>xarjTaR ricxvis
 #</t>
  </si>
  <si>
    <t xml:space="preserve"> d. R. g.                                                                                             18%</t>
  </si>
  <si>
    <t>s a m u S a o s
dasaxeleba</t>
  </si>
  <si>
    <t xml:space="preserve">                                                                                                                                                                                                                                                               mcxeTis municipalitetis sof. frezeTSi, sabavSvo baRis
 (ltolvilTa dasaxleba) samSeneblo_ samontaJo  samuSaoebis
xarjTaRricxva # 1
            </t>
  </si>
  <si>
    <t>100 kv.m.</t>
  </si>
  <si>
    <t>100 m</t>
  </si>
  <si>
    <t>metalokramitis  brtyeli furceli</t>
  </si>
  <si>
    <t xml:space="preserve"> wyalsawreti mili Ø100mm</t>
  </si>
  <si>
    <t>ficari Camoganuli 40mm II xarisxis</t>
  </si>
  <si>
    <t>kb.m</t>
  </si>
  <si>
    <t>ksT</t>
  </si>
  <si>
    <t>k/sT</t>
  </si>
  <si>
    <t>100m2</t>
  </si>
  <si>
    <t>11-12-1-3</t>
  </si>
  <si>
    <t>6-12-4</t>
  </si>
  <si>
    <t>6-15-9</t>
  </si>
  <si>
    <t>8-16-1</t>
  </si>
  <si>
    <t>m2</t>
  </si>
  <si>
    <t>6-16-1</t>
  </si>
  <si>
    <t>aseve III xarisxis</t>
  </si>
  <si>
    <t>ასევე III xarisxis</t>
  </si>
  <si>
    <t>ficari Camoganuli 25mm II xarisxis</t>
  </si>
  <si>
    <t>xis masala (nivniva,wolana, Walana, jaraki, iribana, dgarebi)</t>
  </si>
  <si>
    <t>СниП IV-2-8210-38-3</t>
  </si>
  <si>
    <t>saxuravis xis zedapiris damuSaveba antiseptikuri xsnariT</t>
  </si>
  <si>
    <t>მ2</t>
  </si>
  <si>
    <t>antiseptiki</t>
  </si>
  <si>
    <t>saxuravis xis zedapiris damuSaveba cecxlsawinaamRdego xsnariT</t>
  </si>
  <si>
    <t>xsnari cecxlsawinaamRdego</t>
  </si>
  <si>
    <t>mon. r/ betonis iatakis fila sisq. 10sm. Senobis gare monoliTuri rkinabetonis kibeebi da pandusi</t>
  </si>
  <si>
    <t xml:space="preserve">mon. r/b zeZirkvlis mowyoba </t>
  </si>
  <si>
    <t>mon. r/b zeZirkvli</t>
  </si>
  <si>
    <t>Sromis resursi</t>
  </si>
  <si>
    <t>100m3</t>
  </si>
  <si>
    <t>betoni m 300</t>
  </si>
  <si>
    <t>armatura d-14 a-III</t>
  </si>
  <si>
    <t>პრ</t>
  </si>
  <si>
    <t>armatura d-8 a-III</t>
  </si>
  <si>
    <t>ტ</t>
  </si>
  <si>
    <t>ლარი</t>
  </si>
  <si>
    <t>ყალიბის ფარი 25-32 მმ</t>
  </si>
  <si>
    <t>ფიცარი 40 მმ</t>
  </si>
  <si>
    <t>მ3</t>
  </si>
  <si>
    <t>სხვა მასალები</t>
  </si>
  <si>
    <t>ძელაკი 40-60 მმ III xarisxis</t>
  </si>
  <si>
    <t>6-14-5</t>
  </si>
  <si>
    <t>gauTvaliswinebuli xarjebi  - ფიქსირებული თანხა  6 479ლარი                                                                5.0%</t>
  </si>
  <si>
    <t xml:space="preserve">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2015 წ.
</t>
  </si>
</sst>
</file>

<file path=xl/styles.xml><?xml version="1.0" encoding="utf-8"?>
<styleSheet xmlns="http://schemas.openxmlformats.org/spreadsheetml/2006/main">
  <numFmts count="3">
    <numFmt numFmtId="164" formatCode="0.000"/>
    <numFmt numFmtId="165" formatCode="0.0"/>
    <numFmt numFmtId="166" formatCode="0.0000"/>
  </numFmts>
  <fonts count="33">
    <font>
      <sz val="11"/>
      <color theme="1"/>
      <name val="Calibri"/>
      <family val="2"/>
      <scheme val="minor"/>
    </font>
    <font>
      <sz val="11"/>
      <color theme="1"/>
      <name val="Calibri"/>
      <family val="2"/>
      <scheme val="minor"/>
    </font>
    <font>
      <sz val="10"/>
      <name val="Arial"/>
      <family val="2"/>
    </font>
    <font>
      <sz val="10"/>
      <name val="Arial"/>
      <family val="2"/>
      <charset val="204"/>
    </font>
    <font>
      <sz val="11"/>
      <name val="Arial"/>
      <family val="2"/>
      <charset val="204"/>
    </font>
    <font>
      <sz val="10"/>
      <name val="Helv"/>
    </font>
    <font>
      <sz val="11"/>
      <name val="Arial"/>
      <family val="2"/>
    </font>
    <font>
      <sz val="11"/>
      <name val="AcadNusx"/>
    </font>
    <font>
      <sz val="11"/>
      <name val="AcadMtavr"/>
    </font>
    <font>
      <b/>
      <sz val="11"/>
      <name val="Arial"/>
      <family val="2"/>
    </font>
    <font>
      <b/>
      <sz val="12"/>
      <name val="Agancxad"/>
    </font>
    <font>
      <i/>
      <sz val="10"/>
      <name val="AcadNusx"/>
    </font>
    <font>
      <i/>
      <sz val="11"/>
      <name val="AcadNusx"/>
    </font>
    <font>
      <i/>
      <sz val="11"/>
      <name val="Arial"/>
      <family val="2"/>
    </font>
    <font>
      <i/>
      <sz val="11"/>
      <name val="Arial"/>
      <family val="2"/>
      <charset val="204"/>
    </font>
    <font>
      <i/>
      <sz val="12"/>
      <name val="AcadNusx"/>
    </font>
    <font>
      <b/>
      <i/>
      <sz val="11"/>
      <name val="Arial"/>
      <family val="2"/>
      <charset val="204"/>
    </font>
    <font>
      <i/>
      <sz val="9"/>
      <name val="AcadNusx"/>
    </font>
    <font>
      <i/>
      <sz val="11"/>
      <color indexed="8"/>
      <name val="AcadNusx"/>
    </font>
    <font>
      <b/>
      <sz val="11"/>
      <color theme="1"/>
      <name val="Calibri"/>
      <family val="2"/>
      <scheme val="minor"/>
    </font>
    <font>
      <sz val="11"/>
      <color theme="1"/>
      <name val="AcadNusx"/>
    </font>
    <font>
      <sz val="10"/>
      <name val="AcadNusx"/>
    </font>
    <font>
      <b/>
      <sz val="11"/>
      <color theme="1"/>
      <name val="AcadNusx"/>
    </font>
    <font>
      <b/>
      <i/>
      <sz val="12"/>
      <name val="AcadNusx"/>
    </font>
    <font>
      <b/>
      <i/>
      <sz val="11"/>
      <name val="AcadNusx"/>
    </font>
    <font>
      <b/>
      <sz val="11"/>
      <name val="AcadNusx"/>
    </font>
    <font>
      <b/>
      <sz val="10"/>
      <name val="AcadNusx"/>
    </font>
    <font>
      <b/>
      <sz val="10"/>
      <color theme="1"/>
      <name val="Calibri"/>
      <family val="2"/>
      <scheme val="minor"/>
    </font>
    <font>
      <b/>
      <sz val="11"/>
      <color theme="1"/>
      <name val="Calibri"/>
      <family val="2"/>
      <charset val="204"/>
      <scheme val="minor"/>
    </font>
    <font>
      <b/>
      <sz val="9"/>
      <name val="AcadNusx"/>
    </font>
    <font>
      <sz val="9"/>
      <name val="AcadNusx"/>
    </font>
    <font>
      <b/>
      <sz val="12"/>
      <name val="AcadNusx"/>
    </font>
    <font>
      <sz val="12"/>
      <name val="AcadNusx"/>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5" fillId="0" borderId="0"/>
    <xf numFmtId="0" fontId="3" fillId="0" borderId="0"/>
  </cellStyleXfs>
  <cellXfs count="324">
    <xf numFmtId="0" fontId="0" fillId="0" borderId="0" xfId="0"/>
    <xf numFmtId="2" fontId="6" fillId="2" borderId="3" xfId="5" applyNumberFormat="1" applyFont="1" applyFill="1" applyBorder="1" applyAlignment="1">
      <alignment horizontal="center" vertical="center" wrapText="1"/>
    </xf>
    <xf numFmtId="2" fontId="6" fillId="2" borderId="5" xfId="5" applyNumberFormat="1"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2" fontId="6" fillId="2" borderId="5" xfId="0" applyNumberFormat="1" applyFont="1" applyFill="1" applyBorder="1" applyAlignment="1">
      <alignment horizontal="center" vertical="center"/>
    </xf>
    <xf numFmtId="2" fontId="6" fillId="2" borderId="3" xfId="10" applyNumberFormat="1" applyFont="1" applyFill="1" applyBorder="1" applyAlignment="1">
      <alignment horizontal="center" vertical="center" wrapText="1"/>
    </xf>
    <xf numFmtId="0" fontId="0" fillId="0" borderId="0" xfId="0" applyAlignment="1">
      <alignment vertical="center"/>
    </xf>
    <xf numFmtId="0" fontId="10" fillId="0" borderId="0" xfId="0" applyFont="1" applyBorder="1" applyAlignment="1">
      <alignment vertical="top" wrapText="1"/>
    </xf>
    <xf numFmtId="2" fontId="6" fillId="2" borderId="3" xfId="5" applyNumberFormat="1" applyFont="1" applyFill="1" applyBorder="1" applyAlignment="1">
      <alignment horizontal="center" vertical="center"/>
    </xf>
    <xf numFmtId="2" fontId="6" fillId="0" borderId="3" xfId="1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xf>
    <xf numFmtId="0" fontId="8" fillId="0" borderId="13" xfId="0" applyFont="1" applyBorder="1" applyAlignment="1">
      <alignment horizontal="center" vertical="center"/>
    </xf>
    <xf numFmtId="0" fontId="7" fillId="0" borderId="13" xfId="0" applyFont="1" applyFill="1" applyBorder="1" applyAlignment="1">
      <alignment horizontal="center" vertical="center"/>
    </xf>
    <xf numFmtId="0" fontId="12" fillId="2" borderId="16" xfId="0" applyFont="1" applyFill="1" applyBorder="1" applyAlignment="1">
      <alignment horizontal="center" vertical="center"/>
    </xf>
    <xf numFmtId="0" fontId="12" fillId="0" borderId="9" xfId="0" applyFont="1" applyBorder="1" applyAlignment="1">
      <alignment horizontal="center" vertical="center"/>
    </xf>
    <xf numFmtId="0" fontId="13" fillId="0" borderId="9" xfId="0" applyFont="1" applyBorder="1" applyAlignment="1">
      <alignment horizontal="center" vertical="center"/>
    </xf>
    <xf numFmtId="0" fontId="15" fillId="0" borderId="9" xfId="0" applyFont="1" applyBorder="1" applyAlignment="1">
      <alignment horizontal="center" vertical="center"/>
    </xf>
    <xf numFmtId="2" fontId="14" fillId="0" borderId="9" xfId="0" applyNumberFormat="1" applyFont="1" applyBorder="1" applyAlignment="1">
      <alignment horizontal="center" vertical="center"/>
    </xf>
    <xf numFmtId="2" fontId="14" fillId="2" borderId="9" xfId="0" applyNumberFormat="1" applyFont="1" applyFill="1" applyBorder="1" applyAlignment="1">
      <alignment horizontal="center" vertical="center"/>
    </xf>
    <xf numFmtId="2" fontId="14" fillId="0" borderId="13" xfId="0" applyNumberFormat="1" applyFont="1" applyBorder="1" applyAlignment="1">
      <alignment horizontal="center" vertical="center"/>
    </xf>
    <xf numFmtId="0" fontId="8" fillId="0" borderId="16" xfId="0" applyFont="1" applyBorder="1"/>
    <xf numFmtId="1" fontId="16" fillId="0" borderId="9" xfId="0" applyNumberFormat="1" applyFont="1" applyBorder="1" applyAlignment="1">
      <alignment horizontal="center" vertical="center"/>
    </xf>
    <xf numFmtId="2" fontId="14" fillId="0" borderId="17" xfId="0" applyNumberFormat="1" applyFont="1" applyBorder="1" applyAlignment="1">
      <alignment horizontal="center" vertical="center"/>
    </xf>
    <xf numFmtId="2" fontId="14" fillId="0" borderId="16" xfId="0" applyNumberFormat="1" applyFont="1" applyBorder="1" applyAlignment="1">
      <alignment horizontal="center" vertical="center"/>
    </xf>
    <xf numFmtId="1" fontId="4" fillId="2" borderId="9" xfId="2" applyNumberFormat="1" applyFont="1" applyFill="1" applyBorder="1" applyAlignment="1">
      <alignment horizontal="center" vertical="center"/>
    </xf>
    <xf numFmtId="165" fontId="18"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10" applyFont="1" applyFill="1" applyBorder="1" applyAlignment="1">
      <alignment horizontal="center" vertical="center"/>
    </xf>
    <xf numFmtId="2" fontId="6" fillId="0" borderId="5" xfId="10" applyNumberFormat="1" applyFont="1" applyFill="1" applyBorder="1" applyAlignment="1">
      <alignment horizontal="center" vertical="center"/>
    </xf>
    <xf numFmtId="0" fontId="7" fillId="0" borderId="1" xfId="10" applyFont="1" applyFill="1" applyBorder="1" applyAlignment="1">
      <alignment horizontal="center" vertical="center"/>
    </xf>
    <xf numFmtId="2" fontId="6" fillId="0" borderId="9" xfId="10" applyNumberFormat="1" applyFont="1" applyFill="1" applyBorder="1" applyAlignment="1">
      <alignment horizontal="center" vertical="center"/>
    </xf>
    <xf numFmtId="0" fontId="12" fillId="0" borderId="4" xfId="10" applyFont="1" applyFill="1" applyBorder="1" applyAlignment="1">
      <alignment horizontal="center" vertical="center" wrapText="1"/>
    </xf>
    <xf numFmtId="0" fontId="12" fillId="0" borderId="0" xfId="10" applyFont="1" applyFill="1" applyBorder="1" applyAlignment="1">
      <alignment horizontal="center" vertical="center"/>
    </xf>
    <xf numFmtId="2" fontId="6" fillId="2" borderId="5" xfId="10" applyNumberFormat="1" applyFont="1" applyFill="1" applyBorder="1" applyAlignment="1">
      <alignment horizontal="center" vertical="center"/>
    </xf>
    <xf numFmtId="2" fontId="6" fillId="2" borderId="0" xfId="10" applyNumberFormat="1" applyFont="1" applyFill="1" applyBorder="1" applyAlignment="1">
      <alignment horizontal="center" vertical="center"/>
    </xf>
    <xf numFmtId="2" fontId="6" fillId="2" borderId="9" xfId="10" applyNumberFormat="1" applyFont="1" applyFill="1" applyBorder="1" applyAlignment="1">
      <alignment horizontal="center" vertical="center"/>
    </xf>
    <xf numFmtId="2" fontId="6" fillId="2" borderId="5" xfId="5" applyNumberFormat="1" applyFont="1" applyFill="1" applyBorder="1" applyAlignment="1">
      <alignment horizontal="center" vertical="center"/>
    </xf>
    <xf numFmtId="2" fontId="6" fillId="2" borderId="9" xfId="5" applyNumberFormat="1" applyFont="1" applyFill="1" applyBorder="1" applyAlignment="1">
      <alignment horizontal="center" vertical="center"/>
    </xf>
    <xf numFmtId="2" fontId="6" fillId="0" borderId="5" xfId="5" applyNumberFormat="1" applyFont="1" applyBorder="1" applyAlignment="1">
      <alignment horizontal="center" vertical="center"/>
    </xf>
    <xf numFmtId="2" fontId="6" fillId="2" borderId="7" xfId="5" applyNumberFormat="1" applyFont="1" applyFill="1" applyBorder="1" applyAlignment="1">
      <alignment horizontal="center" vertical="center" wrapText="1"/>
    </xf>
    <xf numFmtId="2" fontId="6" fillId="2" borderId="6" xfId="5" applyNumberFormat="1" applyFont="1" applyFill="1" applyBorder="1" applyAlignment="1">
      <alignment horizontal="center" vertical="center"/>
    </xf>
    <xf numFmtId="2" fontId="6" fillId="2" borderId="11" xfId="5" applyNumberFormat="1"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10" applyFont="1" applyFill="1" applyBorder="1" applyAlignment="1">
      <alignment horizontal="center" vertical="center"/>
    </xf>
    <xf numFmtId="0" fontId="7" fillId="2" borderId="1" xfId="10" applyFont="1" applyFill="1" applyBorder="1" applyAlignment="1">
      <alignment horizontal="center" vertical="center"/>
    </xf>
    <xf numFmtId="0" fontId="7" fillId="2" borderId="0" xfId="6" applyFont="1" applyFill="1" applyBorder="1" applyAlignment="1">
      <alignment horizontal="center" vertical="center"/>
    </xf>
    <xf numFmtId="0" fontId="7" fillId="2" borderId="5" xfId="5" applyFont="1" applyFill="1" applyBorder="1" applyAlignment="1">
      <alignment horizontal="center" vertical="center"/>
    </xf>
    <xf numFmtId="0" fontId="7" fillId="2" borderId="1" xfId="5" applyFont="1" applyFill="1" applyBorder="1" applyAlignment="1">
      <alignment horizontal="center" vertical="center"/>
    </xf>
    <xf numFmtId="0" fontId="7" fillId="2" borderId="0" xfId="5" applyFont="1" applyFill="1" applyBorder="1" applyAlignment="1">
      <alignment horizontal="center" vertical="center"/>
    </xf>
    <xf numFmtId="0" fontId="7" fillId="2" borderId="8" xfId="5" applyFont="1" applyFill="1" applyBorder="1" applyAlignment="1">
      <alignment horizontal="center" vertical="center"/>
    </xf>
    <xf numFmtId="0" fontId="7" fillId="2" borderId="9" xfId="5" applyFont="1" applyFill="1" applyBorder="1" applyAlignment="1">
      <alignment horizontal="center" vertical="center"/>
    </xf>
    <xf numFmtId="0" fontId="12" fillId="2" borderId="0" xfId="0" applyFont="1" applyFill="1" applyBorder="1" applyAlignment="1">
      <alignment horizontal="center" vertical="center"/>
    </xf>
    <xf numFmtId="2" fontId="15" fillId="2" borderId="14" xfId="3" applyNumberFormat="1" applyFont="1" applyFill="1" applyBorder="1" applyAlignment="1">
      <alignment horizontal="center" vertical="center" wrapText="1"/>
    </xf>
    <xf numFmtId="2" fontId="15" fillId="2" borderId="15" xfId="3" applyNumberFormat="1" applyFont="1" applyFill="1" applyBorder="1" applyAlignment="1">
      <alignment horizontal="center" vertical="center" wrapText="1"/>
    </xf>
    <xf numFmtId="0" fontId="12" fillId="2" borderId="5" xfId="10" applyFont="1" applyFill="1" applyBorder="1" applyAlignment="1">
      <alignment horizontal="center" vertical="center"/>
    </xf>
    <xf numFmtId="0" fontId="12" fillId="2" borderId="0" xfId="6" applyFont="1" applyFill="1" applyBorder="1" applyAlignment="1">
      <alignment horizontal="center" vertical="center" wrapText="1"/>
    </xf>
    <xf numFmtId="0" fontId="12" fillId="2" borderId="4" xfId="10" applyFont="1" applyFill="1" applyBorder="1" applyAlignment="1">
      <alignment horizontal="center" vertical="center" wrapText="1"/>
    </xf>
    <xf numFmtId="0" fontId="12" fillId="2" borderId="0" xfId="10" applyFont="1" applyFill="1" applyBorder="1" applyAlignment="1">
      <alignment horizontal="center" vertical="center"/>
    </xf>
    <xf numFmtId="0" fontId="12" fillId="2" borderId="5" xfId="5" applyFont="1" applyFill="1" applyBorder="1" applyAlignment="1">
      <alignment horizontal="center" vertical="center"/>
    </xf>
    <xf numFmtId="0" fontId="12" fillId="2" borderId="0" xfId="5" applyFont="1" applyFill="1" applyBorder="1" applyAlignment="1">
      <alignment horizontal="center" vertical="center" wrapText="1"/>
    </xf>
    <xf numFmtId="0" fontId="12" fillId="2" borderId="4" xfId="5" applyFont="1" applyFill="1" applyBorder="1" applyAlignment="1">
      <alignment horizontal="center" vertical="center"/>
    </xf>
    <xf numFmtId="0" fontId="12" fillId="2" borderId="8" xfId="5" applyFont="1" applyFill="1" applyBorder="1" applyAlignment="1">
      <alignment horizontal="center" vertical="center"/>
    </xf>
    <xf numFmtId="0" fontId="12" fillId="2" borderId="2" xfId="5" applyFont="1" applyFill="1" applyBorder="1" applyAlignment="1">
      <alignment horizontal="center" vertical="center" wrapText="1"/>
    </xf>
    <xf numFmtId="0" fontId="12" fillId="2" borderId="3" xfId="5" applyFont="1" applyFill="1" applyBorder="1" applyAlignment="1">
      <alignment horizontal="center" vertical="center" wrapText="1"/>
    </xf>
    <xf numFmtId="2" fontId="0" fillId="0" borderId="0" xfId="0" applyNumberFormat="1"/>
    <xf numFmtId="2" fontId="4" fillId="0" borderId="13" xfId="2" applyNumberFormat="1" applyFont="1" applyBorder="1" applyAlignment="1">
      <alignment horizontal="center" vertical="center"/>
    </xf>
    <xf numFmtId="2" fontId="4" fillId="0" borderId="16" xfId="2" applyNumberFormat="1" applyFont="1" applyBorder="1" applyAlignment="1">
      <alignment horizontal="center" vertical="center"/>
    </xf>
    <xf numFmtId="2" fontId="6" fillId="2" borderId="9" xfId="0" applyNumberFormat="1" applyFont="1" applyFill="1" applyBorder="1" applyAlignment="1">
      <alignment horizontal="center" vertical="center"/>
    </xf>
    <xf numFmtId="0" fontId="11" fillId="2" borderId="13" xfId="3" applyFont="1" applyFill="1" applyBorder="1" applyAlignment="1">
      <alignment horizontal="center" vertical="center"/>
    </xf>
    <xf numFmtId="49" fontId="0" fillId="0" borderId="0" xfId="0" applyNumberFormat="1"/>
    <xf numFmtId="0" fontId="15" fillId="2" borderId="13" xfId="3" applyFont="1" applyFill="1" applyBorder="1" applyAlignment="1">
      <alignment horizontal="center" vertical="center" wrapText="1"/>
    </xf>
    <xf numFmtId="2" fontId="15" fillId="2" borderId="13" xfId="3" applyNumberFormat="1" applyFont="1" applyFill="1" applyBorder="1" applyAlignment="1">
      <alignment horizontal="center" vertical="center" wrapText="1"/>
    </xf>
    <xf numFmtId="0" fontId="7" fillId="2" borderId="5" xfId="5" applyFont="1" applyFill="1" applyBorder="1" applyAlignment="1">
      <alignment horizontal="left" vertical="center"/>
    </xf>
    <xf numFmtId="0" fontId="7" fillId="2" borderId="9" xfId="5" applyFont="1" applyFill="1" applyBorder="1" applyAlignment="1">
      <alignment horizontal="left" vertical="center"/>
    </xf>
    <xf numFmtId="0" fontId="12" fillId="2" borderId="5" xfId="5" applyFont="1" applyFill="1" applyBorder="1" applyAlignment="1">
      <alignment horizontal="center" vertical="center" wrapText="1"/>
    </xf>
    <xf numFmtId="0" fontId="7" fillId="2" borderId="5" xfId="5" applyFont="1" applyFill="1" applyBorder="1" applyAlignment="1">
      <alignment horizontal="left" vertical="center" wrapText="1"/>
    </xf>
    <xf numFmtId="49" fontId="7" fillId="2" borderId="5" xfId="10" applyNumberFormat="1" applyFont="1" applyFill="1" applyBorder="1" applyAlignment="1">
      <alignment horizontal="center" vertical="center"/>
    </xf>
    <xf numFmtId="2" fontId="12" fillId="2" borderId="5" xfId="10" applyNumberFormat="1" applyFont="1" applyFill="1" applyBorder="1" applyAlignment="1">
      <alignment horizontal="center" vertical="center"/>
    </xf>
    <xf numFmtId="2" fontId="12" fillId="3" borderId="0" xfId="10" applyNumberFormat="1" applyFont="1" applyFill="1" applyBorder="1" applyAlignment="1">
      <alignment horizontal="center" vertical="center"/>
    </xf>
    <xf numFmtId="2" fontId="7" fillId="2" borderId="5" xfId="3" applyNumberFormat="1" applyFont="1" applyFill="1" applyBorder="1" applyAlignment="1">
      <alignment horizontal="center" vertical="center"/>
    </xf>
    <xf numFmtId="2" fontId="7" fillId="2" borderId="0" xfId="3" applyNumberFormat="1" applyFont="1" applyFill="1" applyBorder="1" applyAlignment="1">
      <alignment horizontal="center" vertical="center"/>
    </xf>
    <xf numFmtId="2" fontId="7" fillId="2" borderId="5" xfId="10" applyNumberFormat="1" applyFont="1" applyFill="1" applyBorder="1" applyAlignment="1">
      <alignment horizontal="center" vertical="center"/>
    </xf>
    <xf numFmtId="2" fontId="7" fillId="2" borderId="0" xfId="10" applyNumberFormat="1" applyFont="1" applyFill="1" applyBorder="1" applyAlignment="1">
      <alignment horizontal="center" vertical="center"/>
    </xf>
    <xf numFmtId="49" fontId="7" fillId="2" borderId="0" xfId="10" applyNumberFormat="1" applyFont="1" applyFill="1" applyBorder="1" applyAlignment="1">
      <alignment horizontal="center" vertical="center"/>
    </xf>
    <xf numFmtId="2" fontId="12" fillId="2" borderId="0" xfId="10" applyNumberFormat="1" applyFont="1" applyFill="1" applyBorder="1" applyAlignment="1">
      <alignment horizontal="center" vertical="center"/>
    </xf>
    <xf numFmtId="2" fontId="7" fillId="2" borderId="5"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0" fontId="7" fillId="2" borderId="5" xfId="10" applyFont="1" applyFill="1" applyBorder="1" applyAlignment="1">
      <alignment horizontal="left" vertical="center"/>
    </xf>
    <xf numFmtId="2" fontId="7" fillId="2" borderId="5" xfId="2" applyNumberFormat="1" applyFont="1" applyFill="1" applyBorder="1" applyAlignment="1">
      <alignment horizontal="center" vertical="center"/>
    </xf>
    <xf numFmtId="2" fontId="7" fillId="3" borderId="0" xfId="10" applyNumberFormat="1" applyFont="1" applyFill="1" applyBorder="1" applyAlignment="1">
      <alignment horizontal="center" vertical="center"/>
    </xf>
    <xf numFmtId="49" fontId="7" fillId="2" borderId="1" xfId="10" applyNumberFormat="1" applyFont="1" applyFill="1" applyBorder="1" applyAlignment="1">
      <alignment horizontal="center" vertical="center"/>
    </xf>
    <xf numFmtId="0" fontId="7" fillId="2" borderId="9" xfId="10" applyFont="1" applyFill="1" applyBorder="1" applyAlignment="1">
      <alignment horizontal="left" vertical="center"/>
    </xf>
    <xf numFmtId="2" fontId="7" fillId="2" borderId="9" xfId="10" applyNumberFormat="1" applyFont="1" applyFill="1" applyBorder="1" applyAlignment="1">
      <alignment horizontal="center" vertical="center"/>
    </xf>
    <xf numFmtId="2" fontId="7" fillId="2" borderId="1" xfId="10" applyNumberFormat="1" applyFont="1" applyFill="1" applyBorder="1" applyAlignment="1">
      <alignment horizontal="center" vertical="center"/>
    </xf>
    <xf numFmtId="2" fontId="7" fillId="2" borderId="9" xfId="3" applyNumberFormat="1" applyFont="1" applyFill="1" applyBorder="1" applyAlignment="1">
      <alignment horizontal="center" vertical="center"/>
    </xf>
    <xf numFmtId="2" fontId="7" fillId="2" borderId="1" xfId="3" applyNumberFormat="1" applyFont="1" applyFill="1" applyBorder="1" applyAlignment="1">
      <alignment horizontal="center" vertical="center"/>
    </xf>
    <xf numFmtId="0" fontId="20" fillId="0" borderId="0" xfId="0" applyFont="1"/>
    <xf numFmtId="49" fontId="7" fillId="0" borderId="3" xfId="10" applyNumberFormat="1" applyFont="1" applyFill="1" applyBorder="1" applyAlignment="1">
      <alignment horizontal="center" vertical="center" wrapText="1"/>
    </xf>
    <xf numFmtId="0" fontId="12" fillId="0" borderId="3" xfId="10" applyFont="1" applyFill="1" applyBorder="1" applyAlignment="1">
      <alignment horizontal="center" vertical="center" wrapText="1"/>
    </xf>
    <xf numFmtId="2" fontId="12" fillId="0" borderId="3" xfId="10" applyNumberFormat="1" applyFont="1" applyFill="1" applyBorder="1" applyAlignment="1">
      <alignment horizontal="center" vertical="center" wrapText="1"/>
    </xf>
    <xf numFmtId="2" fontId="12" fillId="0" borderId="4" xfId="10" applyNumberFormat="1" applyFont="1" applyFill="1" applyBorder="1" applyAlignment="1">
      <alignment horizontal="center" vertical="center" wrapText="1"/>
    </xf>
    <xf numFmtId="2" fontId="7" fillId="0" borderId="3" xfId="10" applyNumberFormat="1" applyFont="1" applyFill="1" applyBorder="1" applyAlignment="1">
      <alignment horizontal="center" vertical="center" wrapText="1"/>
    </xf>
    <xf numFmtId="2" fontId="7" fillId="0" borderId="4" xfId="10" applyNumberFormat="1" applyFont="1" applyFill="1" applyBorder="1" applyAlignment="1">
      <alignment horizontal="center" vertical="center" wrapText="1"/>
    </xf>
    <xf numFmtId="2" fontId="7" fillId="0" borderId="3" xfId="3" applyNumberFormat="1" applyFont="1" applyFill="1" applyBorder="1" applyAlignment="1">
      <alignment horizontal="center" vertical="center" wrapText="1"/>
    </xf>
    <xf numFmtId="2" fontId="7" fillId="0" borderId="4" xfId="3" applyNumberFormat="1" applyFont="1" applyFill="1" applyBorder="1" applyAlignment="1">
      <alignment horizontal="center" vertical="center" wrapText="1"/>
    </xf>
    <xf numFmtId="49" fontId="7" fillId="0" borderId="5" xfId="10" applyNumberFormat="1" applyFont="1" applyFill="1" applyBorder="1" applyAlignment="1">
      <alignment horizontal="center" vertical="center"/>
    </xf>
    <xf numFmtId="0" fontId="12" fillId="0" borderId="5" xfId="10" applyFont="1" applyFill="1" applyBorder="1" applyAlignment="1">
      <alignment horizontal="center" vertical="center"/>
    </xf>
    <xf numFmtId="2" fontId="12" fillId="0" borderId="5" xfId="10" applyNumberFormat="1" applyFont="1" applyFill="1" applyBorder="1" applyAlignment="1">
      <alignment horizontal="center" vertical="center"/>
    </xf>
    <xf numFmtId="2" fontId="12" fillId="0" borderId="0" xfId="10" applyNumberFormat="1" applyFont="1" applyFill="1" applyBorder="1" applyAlignment="1">
      <alignment horizontal="center" vertical="center"/>
    </xf>
    <xf numFmtId="2" fontId="7" fillId="0" borderId="5" xfId="0" applyNumberFormat="1" applyFont="1" applyFill="1" applyBorder="1" applyAlignment="1">
      <alignment horizontal="center" vertical="center"/>
    </xf>
    <xf numFmtId="2" fontId="7" fillId="0" borderId="0" xfId="10" applyNumberFormat="1" applyFont="1" applyFill="1" applyBorder="1" applyAlignment="1">
      <alignment horizontal="center" vertical="center"/>
    </xf>
    <xf numFmtId="2" fontId="7" fillId="0" borderId="5" xfId="3" applyNumberFormat="1" applyFont="1" applyFill="1" applyBorder="1" applyAlignment="1">
      <alignment horizontal="center" vertical="center"/>
    </xf>
    <xf numFmtId="2" fontId="7" fillId="0" borderId="0" xfId="3" applyNumberFormat="1" applyFont="1" applyFill="1" applyBorder="1" applyAlignment="1">
      <alignment horizontal="center" vertical="center"/>
    </xf>
    <xf numFmtId="49" fontId="7" fillId="0" borderId="0" xfId="10" applyNumberFormat="1" applyFont="1" applyFill="1" applyBorder="1" applyAlignment="1">
      <alignment horizontal="center" vertical="center"/>
    </xf>
    <xf numFmtId="0" fontId="7" fillId="0" borderId="5" xfId="10" applyFont="1" applyFill="1" applyBorder="1" applyAlignment="1">
      <alignment horizontal="left" vertical="center"/>
    </xf>
    <xf numFmtId="2" fontId="7" fillId="0" borderId="5" xfId="2" applyNumberFormat="1" applyFont="1" applyFill="1" applyBorder="1" applyAlignment="1">
      <alignment horizontal="center" vertical="center"/>
    </xf>
    <xf numFmtId="2" fontId="7" fillId="0" borderId="5" xfId="10" applyNumberFormat="1" applyFont="1" applyFill="1" applyBorder="1" applyAlignment="1">
      <alignment horizontal="center" vertical="center"/>
    </xf>
    <xf numFmtId="2" fontId="7" fillId="3" borderId="5" xfId="10" applyNumberFormat="1" applyFont="1" applyFill="1" applyBorder="1" applyAlignment="1">
      <alignment horizontal="center" vertical="center"/>
    </xf>
    <xf numFmtId="0" fontId="7" fillId="0" borderId="5" xfId="0" applyFont="1" applyFill="1" applyBorder="1" applyAlignment="1">
      <alignment vertical="center" wrapText="1"/>
    </xf>
    <xf numFmtId="2" fontId="7" fillId="4" borderId="0" xfId="0"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49" fontId="7" fillId="0" borderId="1" xfId="10" applyNumberFormat="1" applyFont="1" applyFill="1" applyBorder="1" applyAlignment="1">
      <alignment horizontal="center" vertical="center"/>
    </xf>
    <xf numFmtId="0" fontId="7" fillId="0" borderId="9" xfId="10" applyFont="1" applyFill="1" applyBorder="1" applyAlignment="1">
      <alignment vertical="center"/>
    </xf>
    <xf numFmtId="2" fontId="7" fillId="0" borderId="9" xfId="10" applyNumberFormat="1" applyFont="1" applyFill="1" applyBorder="1" applyAlignment="1">
      <alignment horizontal="center" vertical="center"/>
    </xf>
    <xf numFmtId="2" fontId="7" fillId="0" borderId="1" xfId="10" applyNumberFormat="1" applyFont="1" applyFill="1" applyBorder="1" applyAlignment="1">
      <alignment horizontal="center" vertical="center"/>
    </xf>
    <xf numFmtId="2" fontId="7" fillId="0" borderId="9" xfId="3" applyNumberFormat="1" applyFont="1" applyFill="1" applyBorder="1" applyAlignment="1">
      <alignment horizontal="center" vertical="center"/>
    </xf>
    <xf numFmtId="2" fontId="7" fillId="0" borderId="1" xfId="3" applyNumberFormat="1" applyFont="1" applyFill="1" applyBorder="1" applyAlignment="1">
      <alignment horizontal="center" vertical="center"/>
    </xf>
    <xf numFmtId="49" fontId="7" fillId="2" borderId="5"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2" fontId="12" fillId="2" borderId="5" xfId="0" applyNumberFormat="1" applyFont="1" applyFill="1" applyBorder="1" applyAlignment="1">
      <alignment horizontal="center" vertical="center" wrapText="1"/>
    </xf>
    <xf numFmtId="2" fontId="12" fillId="3" borderId="0" xfId="0" applyNumberFormat="1" applyFont="1" applyFill="1" applyBorder="1" applyAlignment="1">
      <alignment horizontal="center" vertical="center" wrapText="1"/>
    </xf>
    <xf numFmtId="2" fontId="7" fillId="2" borderId="5" xfId="7" applyNumberFormat="1" applyFont="1" applyFill="1" applyBorder="1" applyAlignment="1">
      <alignment horizontal="center" vertical="center" wrapText="1"/>
    </xf>
    <xf numFmtId="2" fontId="7" fillId="2" borderId="0" xfId="7" applyNumberFormat="1" applyFont="1" applyFill="1" applyBorder="1" applyAlignment="1">
      <alignment horizontal="center" vertical="center" wrapText="1"/>
    </xf>
    <xf numFmtId="2" fontId="7" fillId="2" borderId="5" xfId="0" applyNumberFormat="1" applyFont="1" applyFill="1" applyBorder="1" applyAlignment="1">
      <alignment horizontal="center" vertical="center" wrapText="1"/>
    </xf>
    <xf numFmtId="2" fontId="7" fillId="2" borderId="0"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xf>
    <xf numFmtId="0" fontId="12" fillId="2" borderId="5" xfId="0" applyFont="1" applyFill="1" applyBorder="1" applyAlignment="1">
      <alignment horizontal="center" vertical="center"/>
    </xf>
    <xf numFmtId="2" fontId="12" fillId="2" borderId="5" xfId="0" applyNumberFormat="1" applyFont="1" applyFill="1" applyBorder="1" applyAlignment="1">
      <alignment horizontal="center" vertical="center"/>
    </xf>
    <xf numFmtId="2" fontId="12" fillId="2" borderId="0" xfId="0" applyNumberFormat="1" applyFont="1" applyFill="1" applyBorder="1" applyAlignment="1">
      <alignment horizontal="center" vertical="center"/>
    </xf>
    <xf numFmtId="2" fontId="7" fillId="2" borderId="0" xfId="0" applyNumberFormat="1" applyFont="1" applyFill="1" applyBorder="1" applyAlignment="1">
      <alignment horizontal="center" vertical="center"/>
    </xf>
    <xf numFmtId="2" fontId="7" fillId="2" borderId="5" xfId="7" applyNumberFormat="1" applyFont="1" applyFill="1" applyBorder="1" applyAlignment="1">
      <alignment horizontal="center" vertical="center"/>
    </xf>
    <xf numFmtId="2" fontId="7" fillId="2" borderId="0" xfId="7" applyNumberFormat="1" applyFont="1" applyFill="1" applyBorder="1" applyAlignment="1">
      <alignment horizontal="center" vertical="center"/>
    </xf>
    <xf numFmtId="0" fontId="7" fillId="2" borderId="5" xfId="0" applyFont="1" applyFill="1" applyBorder="1" applyAlignment="1">
      <alignment horizontal="left" vertical="center"/>
    </xf>
    <xf numFmtId="0" fontId="7" fillId="2" borderId="9" xfId="0" applyFont="1" applyFill="1" applyBorder="1" applyAlignment="1">
      <alignment horizontal="left" vertical="center"/>
    </xf>
    <xf numFmtId="2" fontId="7" fillId="2" borderId="9"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2" fontId="7" fillId="2" borderId="9" xfId="7" applyNumberFormat="1" applyFont="1" applyFill="1" applyBorder="1" applyAlignment="1">
      <alignment horizontal="center" vertical="center"/>
    </xf>
    <xf numFmtId="2" fontId="7" fillId="2" borderId="1" xfId="7" applyNumberFormat="1" applyFont="1" applyFill="1" applyBorder="1" applyAlignment="1">
      <alignment horizontal="center" vertical="center"/>
    </xf>
    <xf numFmtId="49" fontId="7" fillId="2" borderId="3" xfId="10" applyNumberFormat="1" applyFont="1" applyFill="1" applyBorder="1" applyAlignment="1">
      <alignment horizontal="center" vertical="center" wrapText="1"/>
    </xf>
    <xf numFmtId="0" fontId="12" fillId="2" borderId="3" xfId="10" applyFont="1" applyFill="1" applyBorder="1" applyAlignment="1">
      <alignment horizontal="center" vertical="center" wrapText="1"/>
    </xf>
    <xf numFmtId="2" fontId="12" fillId="2" borderId="3" xfId="10" applyNumberFormat="1" applyFont="1" applyFill="1" applyBorder="1" applyAlignment="1">
      <alignment horizontal="center" vertical="center" wrapText="1"/>
    </xf>
    <xf numFmtId="2" fontId="12" fillId="3" borderId="4" xfId="10" applyNumberFormat="1" applyFont="1" applyFill="1" applyBorder="1" applyAlignment="1">
      <alignment horizontal="center" vertical="center" wrapText="1"/>
    </xf>
    <xf numFmtId="2" fontId="7" fillId="2" borderId="3" xfId="10" applyNumberFormat="1" applyFont="1" applyFill="1" applyBorder="1" applyAlignment="1">
      <alignment horizontal="center" vertical="center" wrapText="1"/>
    </xf>
    <xf numFmtId="2" fontId="7" fillId="2" borderId="4" xfId="10" applyNumberFormat="1" applyFont="1" applyFill="1" applyBorder="1" applyAlignment="1">
      <alignment horizontal="center" vertical="center" wrapText="1"/>
    </xf>
    <xf numFmtId="2" fontId="7" fillId="2" borderId="3" xfId="3" applyNumberFormat="1" applyFont="1" applyFill="1" applyBorder="1" applyAlignment="1">
      <alignment horizontal="center" vertical="center" wrapText="1"/>
    </xf>
    <xf numFmtId="2" fontId="7" fillId="2" borderId="4" xfId="3" applyNumberFormat="1" applyFont="1" applyFill="1" applyBorder="1" applyAlignment="1">
      <alignment horizontal="center" vertical="center" wrapText="1"/>
    </xf>
    <xf numFmtId="0" fontId="7" fillId="2" borderId="0" xfId="10" applyFont="1" applyFill="1" applyBorder="1" applyAlignment="1">
      <alignment horizontal="center" vertical="center" wrapText="1"/>
    </xf>
    <xf numFmtId="0" fontId="7" fillId="2" borderId="0" xfId="10" applyFont="1" applyFill="1" applyBorder="1" applyAlignment="1">
      <alignment horizontal="left" vertical="center"/>
    </xf>
    <xf numFmtId="2" fontId="12" fillId="4" borderId="4" xfId="10" applyNumberFormat="1" applyFont="1" applyFill="1" applyBorder="1" applyAlignment="1">
      <alignment horizontal="center" vertical="center" wrapText="1"/>
    </xf>
    <xf numFmtId="49" fontId="20" fillId="0" borderId="0" xfId="0" applyNumberFormat="1" applyFont="1"/>
    <xf numFmtId="49" fontId="7" fillId="2" borderId="5" xfId="5" applyNumberFormat="1" applyFont="1" applyFill="1" applyBorder="1" applyAlignment="1">
      <alignment horizontal="center" vertical="center" wrapText="1"/>
    </xf>
    <xf numFmtId="2" fontId="12" fillId="2" borderId="5" xfId="5" applyNumberFormat="1" applyFont="1" applyFill="1" applyBorder="1" applyAlignment="1">
      <alignment horizontal="center" vertical="center" wrapText="1"/>
    </xf>
    <xf numFmtId="2" fontId="12" fillId="2" borderId="0" xfId="5" applyNumberFormat="1" applyFont="1" applyFill="1" applyBorder="1" applyAlignment="1">
      <alignment horizontal="center" vertical="center" wrapText="1"/>
    </xf>
    <xf numFmtId="2" fontId="7" fillId="2" borderId="5" xfId="3" applyNumberFormat="1" applyFont="1" applyFill="1" applyBorder="1" applyAlignment="1">
      <alignment horizontal="center" vertical="center" wrapText="1"/>
    </xf>
    <xf numFmtId="2" fontId="7" fillId="2" borderId="0" xfId="3" applyNumberFormat="1" applyFont="1" applyFill="1" applyBorder="1" applyAlignment="1">
      <alignment horizontal="center" vertical="center" wrapText="1"/>
    </xf>
    <xf numFmtId="49" fontId="7" fillId="2" borderId="5" xfId="5" applyNumberFormat="1" applyFont="1" applyFill="1" applyBorder="1" applyAlignment="1">
      <alignment horizontal="center" vertical="center"/>
    </xf>
    <xf numFmtId="2" fontId="12" fillId="2" borderId="5" xfId="5" applyNumberFormat="1" applyFont="1" applyFill="1" applyBorder="1" applyAlignment="1">
      <alignment horizontal="center" vertical="center"/>
    </xf>
    <xf numFmtId="2" fontId="12" fillId="2" borderId="0" xfId="5" applyNumberFormat="1" applyFont="1" applyFill="1" applyBorder="1" applyAlignment="1">
      <alignment horizontal="center" vertical="center"/>
    </xf>
    <xf numFmtId="2" fontId="7" fillId="2" borderId="5" xfId="5" applyNumberFormat="1" applyFont="1" applyFill="1" applyBorder="1" applyAlignment="1">
      <alignment horizontal="center" vertical="center"/>
    </xf>
    <xf numFmtId="2" fontId="7" fillId="2" borderId="0" xfId="5" applyNumberFormat="1" applyFont="1" applyFill="1" applyBorder="1" applyAlignment="1">
      <alignment horizontal="center" vertical="center"/>
    </xf>
    <xf numFmtId="49" fontId="7" fillId="2" borderId="1" xfId="5" applyNumberFormat="1" applyFont="1" applyFill="1" applyBorder="1" applyAlignment="1">
      <alignment horizontal="center" vertical="center"/>
    </xf>
    <xf numFmtId="2" fontId="7" fillId="2" borderId="9" xfId="5" applyNumberFormat="1" applyFont="1" applyFill="1" applyBorder="1" applyAlignment="1">
      <alignment horizontal="center" vertical="center"/>
    </xf>
    <xf numFmtId="2" fontId="7" fillId="2" borderId="1" xfId="5" applyNumberFormat="1" applyFont="1" applyFill="1" applyBorder="1" applyAlignment="1">
      <alignment horizontal="center" vertical="center"/>
    </xf>
    <xf numFmtId="2" fontId="12" fillId="2" borderId="4" xfId="5" applyNumberFormat="1" applyFont="1" applyFill="1" applyBorder="1" applyAlignment="1">
      <alignment horizontal="center" vertical="center" wrapText="1"/>
    </xf>
    <xf numFmtId="2" fontId="7" fillId="2" borderId="5" xfId="5" applyNumberFormat="1" applyFont="1" applyFill="1" applyBorder="1" applyAlignment="1">
      <alignment horizontal="center" vertical="center" wrapText="1"/>
    </xf>
    <xf numFmtId="2" fontId="7" fillId="2" borderId="0" xfId="5" applyNumberFormat="1" applyFont="1" applyFill="1" applyBorder="1" applyAlignment="1">
      <alignment horizontal="center" vertical="center" wrapText="1"/>
    </xf>
    <xf numFmtId="0" fontId="7" fillId="2" borderId="8" xfId="5" applyFont="1" applyFill="1" applyBorder="1" applyAlignment="1">
      <alignment horizontal="left" vertical="center"/>
    </xf>
    <xf numFmtId="49" fontId="7" fillId="2" borderId="0" xfId="5" applyNumberFormat="1" applyFont="1" applyFill="1" applyBorder="1" applyAlignment="1">
      <alignment horizontal="center" vertical="center"/>
    </xf>
    <xf numFmtId="49" fontId="7" fillId="2" borderId="8" xfId="5" applyNumberFormat="1" applyFont="1" applyFill="1" applyBorder="1" applyAlignment="1">
      <alignment horizontal="center" vertical="center"/>
    </xf>
    <xf numFmtId="49" fontId="7" fillId="2" borderId="2" xfId="5" applyNumberFormat="1" applyFont="1" applyFill="1" applyBorder="1" applyAlignment="1">
      <alignment horizontal="center" vertical="center" wrapText="1"/>
    </xf>
    <xf numFmtId="2" fontId="12" fillId="2" borderId="2" xfId="5" applyNumberFormat="1" applyFont="1" applyFill="1" applyBorder="1" applyAlignment="1">
      <alignment horizontal="center" vertical="center" wrapText="1"/>
    </xf>
    <xf numFmtId="2" fontId="12" fillId="3" borderId="2" xfId="5" applyNumberFormat="1" applyFont="1" applyFill="1" applyBorder="1" applyAlignment="1">
      <alignment horizontal="center" vertical="center" wrapText="1"/>
    </xf>
    <xf numFmtId="2" fontId="7" fillId="2" borderId="3" xfId="5" applyNumberFormat="1" applyFont="1" applyFill="1" applyBorder="1" applyAlignment="1">
      <alignment horizontal="center" vertical="center" wrapText="1"/>
    </xf>
    <xf numFmtId="2" fontId="7" fillId="2" borderId="4" xfId="5" applyNumberFormat="1" applyFont="1" applyFill="1" applyBorder="1" applyAlignment="1">
      <alignment horizontal="center" vertical="center" wrapText="1"/>
    </xf>
    <xf numFmtId="2" fontId="7" fillId="3" borderId="0" xfId="5" applyNumberFormat="1" applyFont="1" applyFill="1" applyBorder="1" applyAlignment="1">
      <alignment horizontal="center" vertical="center"/>
    </xf>
    <xf numFmtId="49" fontId="7" fillId="2" borderId="4" xfId="5" applyNumberFormat="1" applyFont="1" applyFill="1" applyBorder="1" applyAlignment="1">
      <alignment horizontal="center" vertical="center"/>
    </xf>
    <xf numFmtId="2" fontId="7" fillId="3" borderId="5" xfId="5" applyNumberFormat="1" applyFont="1" applyFill="1" applyBorder="1" applyAlignment="1">
      <alignment horizontal="center" vertical="center"/>
    </xf>
    <xf numFmtId="49" fontId="7" fillId="2" borderId="3" xfId="5" applyNumberFormat="1" applyFont="1" applyFill="1" applyBorder="1" applyAlignment="1">
      <alignment horizontal="center" vertical="center"/>
    </xf>
    <xf numFmtId="2" fontId="12" fillId="2" borderId="3" xfId="5" applyNumberFormat="1" applyFont="1" applyFill="1" applyBorder="1" applyAlignment="1">
      <alignment horizontal="center" vertical="center"/>
    </xf>
    <xf numFmtId="2" fontId="12" fillId="2" borderId="4" xfId="5" applyNumberFormat="1" applyFont="1" applyFill="1" applyBorder="1" applyAlignment="1">
      <alignment horizontal="center" vertical="center"/>
    </xf>
    <xf numFmtId="2" fontId="7" fillId="2" borderId="3" xfId="5" applyNumberFormat="1" applyFont="1" applyFill="1" applyBorder="1" applyAlignment="1">
      <alignment horizontal="center" vertical="center"/>
    </xf>
    <xf numFmtId="2" fontId="7" fillId="2" borderId="4" xfId="5" applyNumberFormat="1" applyFont="1" applyFill="1" applyBorder="1" applyAlignment="1">
      <alignment horizontal="center" vertical="center"/>
    </xf>
    <xf numFmtId="2" fontId="7" fillId="2" borderId="3" xfId="3" applyNumberFormat="1" applyFont="1" applyFill="1" applyBorder="1" applyAlignment="1">
      <alignment horizontal="center" vertical="center"/>
    </xf>
    <xf numFmtId="2" fontId="7" fillId="2" borderId="4" xfId="3" applyNumberFormat="1" applyFont="1" applyFill="1" applyBorder="1" applyAlignment="1">
      <alignment horizontal="center" vertical="center"/>
    </xf>
    <xf numFmtId="2" fontId="7" fillId="0" borderId="0" xfId="3" applyNumberFormat="1" applyFont="1" applyBorder="1" applyAlignment="1">
      <alignment horizontal="center" vertical="center"/>
    </xf>
    <xf numFmtId="2" fontId="7" fillId="0" borderId="5" xfId="5" applyNumberFormat="1" applyFont="1" applyBorder="1" applyAlignment="1">
      <alignment horizontal="center" vertical="center"/>
    </xf>
    <xf numFmtId="2" fontId="7" fillId="0" borderId="0" xfId="5" applyNumberFormat="1" applyFont="1" applyBorder="1" applyAlignment="1">
      <alignment horizontal="center" vertical="center"/>
    </xf>
    <xf numFmtId="2" fontId="7" fillId="0" borderId="5" xfId="3" applyNumberFormat="1" applyFont="1" applyBorder="1" applyAlignment="1">
      <alignment horizontal="center" vertical="center"/>
    </xf>
    <xf numFmtId="2" fontId="21" fillId="2" borderId="16" xfId="8" applyNumberFormat="1" applyFont="1" applyFill="1" applyBorder="1" applyAlignment="1">
      <alignment horizontal="center" vertical="center"/>
    </xf>
    <xf numFmtId="2" fontId="21" fillId="2" borderId="16" xfId="5" applyNumberFormat="1" applyFont="1" applyFill="1" applyBorder="1" applyAlignment="1">
      <alignment horizontal="center" vertical="center"/>
    </xf>
    <xf numFmtId="0" fontId="7" fillId="0" borderId="13" xfId="2" applyFont="1" applyBorder="1" applyAlignment="1">
      <alignment horizontal="left" vertical="center"/>
    </xf>
    <xf numFmtId="9" fontId="7" fillId="0" borderId="13" xfId="1" applyFont="1" applyBorder="1" applyAlignment="1">
      <alignment horizontal="center" vertical="center"/>
    </xf>
    <xf numFmtId="2" fontId="7" fillId="0" borderId="13" xfId="2" applyNumberFormat="1" applyFont="1" applyBorder="1" applyAlignment="1">
      <alignment horizontal="center" vertical="center"/>
    </xf>
    <xf numFmtId="0" fontId="7" fillId="0" borderId="13" xfId="2" applyFont="1" applyBorder="1" applyAlignment="1">
      <alignment horizontal="center" vertical="center"/>
    </xf>
    <xf numFmtId="0" fontId="7" fillId="0" borderId="16" xfId="2" applyFont="1" applyBorder="1" applyAlignment="1">
      <alignment horizontal="left" vertical="center"/>
    </xf>
    <xf numFmtId="9" fontId="7" fillId="0" borderId="16" xfId="1" applyFont="1" applyBorder="1" applyAlignment="1">
      <alignment horizontal="center" vertical="center"/>
    </xf>
    <xf numFmtId="2" fontId="7" fillId="0" borderId="16" xfId="2" applyNumberFormat="1" applyFont="1" applyBorder="1" applyAlignment="1">
      <alignment horizontal="center" vertical="center"/>
    </xf>
    <xf numFmtId="0" fontId="12" fillId="0" borderId="9" xfId="2" applyFont="1" applyBorder="1" applyAlignment="1">
      <alignment horizontal="center" vertical="center"/>
    </xf>
    <xf numFmtId="0" fontId="7" fillId="2" borderId="8" xfId="5" applyFont="1" applyFill="1" applyBorder="1" applyAlignment="1">
      <alignment horizontal="left" vertical="center" wrapText="1"/>
    </xf>
    <xf numFmtId="0" fontId="23" fillId="2" borderId="13" xfId="3" applyFont="1" applyFill="1" applyBorder="1" applyAlignment="1">
      <alignment horizontal="center" vertical="center" wrapText="1"/>
    </xf>
    <xf numFmtId="0" fontId="24" fillId="2" borderId="8" xfId="5" applyFont="1" applyFill="1" applyBorder="1" applyAlignment="1">
      <alignment horizontal="center" vertical="center" wrapText="1"/>
    </xf>
    <xf numFmtId="2" fontId="24" fillId="2" borderId="5" xfId="5" applyNumberFormat="1" applyFont="1" applyFill="1" applyBorder="1" applyAlignment="1">
      <alignment horizontal="center" vertical="center" wrapText="1"/>
    </xf>
    <xf numFmtId="2" fontId="24" fillId="3" borderId="0" xfId="5" applyNumberFormat="1" applyFont="1" applyFill="1" applyBorder="1" applyAlignment="1">
      <alignment horizontal="center" vertical="center"/>
    </xf>
    <xf numFmtId="2" fontId="25" fillId="2" borderId="5" xfId="3" applyNumberFormat="1" applyFont="1" applyFill="1" applyBorder="1" applyAlignment="1">
      <alignment horizontal="center" vertical="center" wrapText="1"/>
    </xf>
    <xf numFmtId="2" fontId="25" fillId="2" borderId="0" xfId="3" applyNumberFormat="1" applyFont="1" applyFill="1" applyBorder="1" applyAlignment="1">
      <alignment horizontal="center" vertical="center" wrapText="1"/>
    </xf>
    <xf numFmtId="2" fontId="25" fillId="2" borderId="5" xfId="5" applyNumberFormat="1" applyFont="1" applyFill="1" applyBorder="1" applyAlignment="1">
      <alignment horizontal="center" vertical="center" wrapText="1"/>
    </xf>
    <xf numFmtId="2" fontId="25" fillId="2" borderId="0" xfId="5" applyNumberFormat="1" applyFont="1" applyFill="1" applyBorder="1" applyAlignment="1">
      <alignment horizontal="center" vertical="center" wrapText="1"/>
    </xf>
    <xf numFmtId="2" fontId="9" fillId="2" borderId="5" xfId="5" applyNumberFormat="1" applyFont="1" applyFill="1" applyBorder="1" applyAlignment="1">
      <alignment horizontal="center" vertical="center" wrapText="1"/>
    </xf>
    <xf numFmtId="0" fontId="19" fillId="0" borderId="0" xfId="0" applyFont="1"/>
    <xf numFmtId="0" fontId="25" fillId="2" borderId="8" xfId="5" applyFont="1" applyFill="1" applyBorder="1" applyAlignment="1">
      <alignment horizontal="center" vertical="center" wrapText="1"/>
    </xf>
    <xf numFmtId="0" fontId="26" fillId="0" borderId="9"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2" fillId="0" borderId="13" xfId="0" applyFont="1" applyFill="1" applyBorder="1" applyAlignment="1">
      <alignment vertical="center" wrapText="1"/>
    </xf>
    <xf numFmtId="0" fontId="19" fillId="0" borderId="13" xfId="0" applyFont="1" applyFill="1" applyBorder="1" applyAlignment="1">
      <alignment horizontal="center" vertical="center" wrapText="1"/>
    </xf>
    <xf numFmtId="166" fontId="26" fillId="0" borderId="13" xfId="0" applyNumberFormat="1" applyFont="1" applyFill="1" applyBorder="1" applyAlignment="1">
      <alignment horizontal="center" vertical="center" wrapText="1"/>
    </xf>
    <xf numFmtId="165" fontId="28" fillId="0" borderId="13" xfId="0" applyNumberFormat="1" applyFont="1" applyFill="1" applyBorder="1" applyAlignment="1">
      <alignment horizontal="center" vertical="center"/>
    </xf>
    <xf numFmtId="4" fontId="26" fillId="0" borderId="13" xfId="8" applyNumberFormat="1" applyFont="1" applyFill="1" applyBorder="1" applyAlignment="1">
      <alignment horizontal="center" vertical="center"/>
    </xf>
    <xf numFmtId="4" fontId="21" fillId="0" borderId="13" xfId="0" applyNumberFormat="1" applyFont="1" applyFill="1" applyBorder="1" applyAlignment="1">
      <alignment horizontal="center" vertical="center"/>
    </xf>
    <xf numFmtId="4" fontId="26" fillId="0" borderId="13" xfId="0" applyNumberFormat="1" applyFont="1" applyFill="1" applyBorder="1" applyAlignment="1">
      <alignment horizontal="center" vertical="center"/>
    </xf>
    <xf numFmtId="4" fontId="21" fillId="0" borderId="13" xfId="8" applyNumberFormat="1" applyFont="1" applyFill="1" applyBorder="1" applyAlignment="1">
      <alignment horizontal="center" vertical="center"/>
    </xf>
    <xf numFmtId="4" fontId="21" fillId="0" borderId="13" xfId="0" applyNumberFormat="1" applyFont="1" applyFill="1" applyBorder="1" applyAlignment="1">
      <alignment horizontal="center" vertical="center" wrapText="1"/>
    </xf>
    <xf numFmtId="0" fontId="21" fillId="0" borderId="13" xfId="0" applyFont="1" applyFill="1" applyBorder="1" applyAlignment="1">
      <alignment horizontal="center" vertical="center"/>
    </xf>
    <xf numFmtId="0" fontId="21" fillId="0" borderId="13" xfId="0" applyFont="1" applyFill="1" applyBorder="1" applyAlignment="1">
      <alignment horizontal="center" vertical="center" wrapText="1"/>
    </xf>
    <xf numFmtId="166" fontId="21" fillId="0" borderId="13" xfId="0" applyNumberFormat="1" applyFont="1" applyFill="1" applyBorder="1" applyAlignment="1">
      <alignment horizontal="center" vertical="center"/>
    </xf>
    <xf numFmtId="164" fontId="21" fillId="0" borderId="13" xfId="0" applyNumberFormat="1" applyFont="1" applyFill="1" applyBorder="1" applyAlignment="1">
      <alignment horizontal="center" vertical="center"/>
    </xf>
    <xf numFmtId="0" fontId="20" fillId="0" borderId="13" xfId="0" applyFont="1" applyFill="1" applyBorder="1" applyAlignment="1">
      <alignment horizontal="center" vertical="center"/>
    </xf>
    <xf numFmtId="166" fontId="21" fillId="0" borderId="13" xfId="0" applyNumberFormat="1" applyFont="1" applyFill="1" applyBorder="1" applyAlignment="1">
      <alignment horizontal="center" vertical="center" wrapText="1"/>
    </xf>
    <xf numFmtId="0" fontId="11" fillId="2" borderId="12" xfId="3" applyFont="1" applyFill="1" applyBorder="1" applyAlignment="1">
      <alignment horizontal="center" vertical="center"/>
    </xf>
    <xf numFmtId="49" fontId="11" fillId="2" borderId="14" xfId="3" applyNumberFormat="1" applyFont="1" applyFill="1" applyBorder="1" applyAlignment="1">
      <alignment horizontal="center" vertical="center"/>
    </xf>
    <xf numFmtId="0" fontId="11" fillId="2" borderId="14" xfId="3" applyFont="1" applyFill="1" applyBorder="1" applyAlignment="1">
      <alignment horizontal="center" vertical="center"/>
    </xf>
    <xf numFmtId="0" fontId="17" fillId="2" borderId="14" xfId="3" applyFont="1" applyFill="1" applyBorder="1" applyAlignment="1">
      <alignment horizontal="center" vertical="center"/>
    </xf>
    <xf numFmtId="0" fontId="11" fillId="2" borderId="15" xfId="3" applyFont="1" applyFill="1" applyBorder="1" applyAlignment="1">
      <alignment horizontal="center" vertical="center"/>
    </xf>
    <xf numFmtId="49" fontId="21" fillId="2" borderId="13" xfId="3" applyNumberFormat="1" applyFont="1" applyFill="1" applyBorder="1" applyAlignment="1">
      <alignment horizontal="center" vertical="center"/>
    </xf>
    <xf numFmtId="49" fontId="26" fillId="2" borderId="13" xfId="3" applyNumberFormat="1" applyFont="1" applyFill="1" applyBorder="1" applyAlignment="1">
      <alignment horizontal="center" vertical="center"/>
    </xf>
    <xf numFmtId="0" fontId="26" fillId="2" borderId="12" xfId="3" applyFont="1" applyFill="1" applyBorder="1" applyAlignment="1">
      <alignment horizontal="center" vertical="center"/>
    </xf>
    <xf numFmtId="0" fontId="26" fillId="2" borderId="13" xfId="3" applyFont="1" applyFill="1" applyBorder="1" applyAlignment="1">
      <alignment horizontal="center" vertical="center"/>
    </xf>
    <xf numFmtId="0" fontId="29" fillId="2" borderId="13" xfId="3" applyFont="1" applyFill="1" applyBorder="1" applyAlignment="1">
      <alignment horizontal="center" vertical="center"/>
    </xf>
    <xf numFmtId="0" fontId="21" fillId="2" borderId="12" xfId="3" applyFont="1" applyFill="1" applyBorder="1" applyAlignment="1">
      <alignment horizontal="center" vertical="center"/>
    </xf>
    <xf numFmtId="49" fontId="0" fillId="0" borderId="0" xfId="0" applyNumberFormat="1" applyFont="1"/>
    <xf numFmtId="0" fontId="7" fillId="2" borderId="13" xfId="3" applyFont="1" applyFill="1" applyBorder="1" applyAlignment="1">
      <alignment horizontal="center" vertical="center" wrapText="1"/>
    </xf>
    <xf numFmtId="0" fontId="21" fillId="2" borderId="13" xfId="3" applyFont="1" applyFill="1" applyBorder="1" applyAlignment="1">
      <alignment horizontal="center" vertical="center"/>
    </xf>
    <xf numFmtId="0" fontId="30" fillId="2" borderId="13" xfId="3" applyFont="1" applyFill="1" applyBorder="1" applyAlignment="1">
      <alignment horizontal="center" vertical="center"/>
    </xf>
    <xf numFmtId="0" fontId="0" fillId="0" borderId="0" xfId="0" applyFont="1"/>
    <xf numFmtId="0" fontId="15" fillId="2" borderId="5" xfId="10" applyFont="1" applyFill="1" applyBorder="1" applyAlignment="1">
      <alignment horizontal="center" vertical="center"/>
    </xf>
    <xf numFmtId="0" fontId="31" fillId="2" borderId="5" xfId="10" applyFont="1" applyFill="1" applyBorder="1" applyAlignment="1">
      <alignment horizontal="center" vertical="center"/>
    </xf>
    <xf numFmtId="0" fontId="32" fillId="2" borderId="13" xfId="3" applyFont="1" applyFill="1" applyBorder="1" applyAlignment="1">
      <alignment horizontal="center" vertical="center" wrapText="1"/>
    </xf>
    <xf numFmtId="0" fontId="0" fillId="0" borderId="13" xfId="0" applyBorder="1"/>
    <xf numFmtId="2" fontId="26" fillId="2" borderId="13" xfId="3" applyNumberFormat="1" applyFont="1" applyFill="1" applyBorder="1" applyAlignment="1">
      <alignment horizontal="center" vertical="center"/>
    </xf>
    <xf numFmtId="2" fontId="21" fillId="2" borderId="13" xfId="3" applyNumberFormat="1" applyFont="1" applyFill="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left" vertical="center"/>
    </xf>
    <xf numFmtId="0" fontId="8" fillId="0" borderId="14" xfId="0" applyFont="1" applyBorder="1" applyAlignment="1">
      <alignment horizontal="left"/>
    </xf>
    <xf numFmtId="0" fontId="8" fillId="0" borderId="15" xfId="0" applyFont="1" applyBorder="1" applyAlignment="1">
      <alignment horizontal="left"/>
    </xf>
    <xf numFmtId="0" fontId="8" fillId="0" borderId="13" xfId="0" applyFont="1" applyBorder="1" applyAlignment="1">
      <alignment horizontal="center" vertical="center"/>
    </xf>
    <xf numFmtId="0" fontId="8" fillId="0" borderId="13" xfId="0" applyFont="1" applyBorder="1"/>
    <xf numFmtId="0" fontId="8" fillId="0" borderId="18" xfId="0" applyFont="1" applyBorder="1" applyAlignment="1">
      <alignment horizontal="left"/>
    </xf>
    <xf numFmtId="0" fontId="8" fillId="0" borderId="19" xfId="0" applyFont="1" applyBorder="1" applyAlignment="1">
      <alignment horizontal="left"/>
    </xf>
    <xf numFmtId="0" fontId="8" fillId="0" borderId="20" xfId="0" applyFont="1" applyBorder="1" applyAlignment="1">
      <alignment horizontal="left"/>
    </xf>
    <xf numFmtId="0" fontId="12" fillId="0" borderId="9" xfId="0" applyFont="1" applyBorder="1" applyAlignment="1">
      <alignment horizontal="center" vertical="center"/>
    </xf>
    <xf numFmtId="0" fontId="12" fillId="0" borderId="9" xfId="0" applyFont="1" applyBorder="1"/>
    <xf numFmtId="0" fontId="12" fillId="0" borderId="0" xfId="0" applyFont="1" applyBorder="1" applyAlignment="1">
      <alignment horizontal="center" wrapText="1"/>
    </xf>
    <xf numFmtId="1" fontId="12" fillId="2" borderId="13" xfId="0" applyNumberFormat="1" applyFont="1" applyFill="1" applyBorder="1" applyAlignment="1">
      <alignment horizontal="center" vertical="center" wrapText="1"/>
    </xf>
    <xf numFmtId="1" fontId="12" fillId="2" borderId="16" xfId="0" applyNumberFormat="1"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6"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0" borderId="0" xfId="0" applyFont="1" applyFill="1" applyBorder="1" applyAlignment="1">
      <alignment horizontal="center" vertical="center" wrapText="1"/>
    </xf>
    <xf numFmtId="0" fontId="15" fillId="2" borderId="12" xfId="3" applyFont="1" applyFill="1" applyBorder="1" applyAlignment="1">
      <alignment horizontal="center" vertical="center" wrapText="1"/>
    </xf>
    <xf numFmtId="0" fontId="15" fillId="2" borderId="14" xfId="3" applyFont="1" applyFill="1" applyBorder="1" applyAlignment="1">
      <alignment horizontal="center" vertical="center" wrapText="1"/>
    </xf>
    <xf numFmtId="0" fontId="7" fillId="0" borderId="13" xfId="2" applyFont="1" applyBorder="1" applyAlignment="1">
      <alignment horizontal="center" vertical="center"/>
    </xf>
    <xf numFmtId="0" fontId="7" fillId="2" borderId="3" xfId="5" applyFont="1" applyFill="1" applyBorder="1" applyAlignment="1">
      <alignment horizontal="center" vertical="center" wrapText="1"/>
    </xf>
    <xf numFmtId="0" fontId="7" fillId="2" borderId="5" xfId="5" applyFont="1" applyFill="1" applyBorder="1" applyAlignment="1">
      <alignment horizontal="center" vertical="center" wrapText="1"/>
    </xf>
    <xf numFmtId="0" fontId="7" fillId="2" borderId="9" xfId="5" applyFont="1" applyFill="1" applyBorder="1" applyAlignment="1">
      <alignment horizontal="center" vertical="center" wrapText="1"/>
    </xf>
    <xf numFmtId="0" fontId="7" fillId="2" borderId="13" xfId="5" applyFont="1" applyFill="1" applyBorder="1" applyAlignment="1">
      <alignment horizontal="center" vertical="center" wrapText="1"/>
    </xf>
    <xf numFmtId="49" fontId="7" fillId="2" borderId="0" xfId="5" applyNumberFormat="1" applyFont="1" applyFill="1" applyBorder="1" applyAlignment="1">
      <alignment horizontal="center" vertical="center"/>
    </xf>
    <xf numFmtId="49" fontId="7" fillId="2" borderId="1" xfId="5" applyNumberFormat="1" applyFont="1" applyFill="1" applyBorder="1" applyAlignment="1">
      <alignment horizontal="center" vertical="center"/>
    </xf>
    <xf numFmtId="0" fontId="7" fillId="2" borderId="3" xfId="5" applyFont="1" applyFill="1" applyBorder="1" applyAlignment="1">
      <alignment horizontal="center" vertical="center"/>
    </xf>
    <xf numFmtId="0" fontId="7" fillId="2" borderId="5" xfId="5" applyFont="1" applyFill="1" applyBorder="1" applyAlignment="1">
      <alignment horizontal="center" vertical="center"/>
    </xf>
    <xf numFmtId="0" fontId="12" fillId="0" borderId="16" xfId="2" applyFont="1" applyBorder="1" applyAlignment="1">
      <alignment horizontal="center" vertical="center"/>
    </xf>
    <xf numFmtId="0" fontId="7" fillId="2" borderId="3" xfId="10" applyFont="1" applyFill="1" applyBorder="1" applyAlignment="1">
      <alignment horizontal="center" vertical="center" wrapText="1"/>
    </xf>
    <xf numFmtId="0" fontId="7" fillId="2" borderId="5" xfId="10" applyFont="1" applyFill="1" applyBorder="1" applyAlignment="1">
      <alignment horizontal="center" vertical="center" wrapText="1"/>
    </xf>
    <xf numFmtId="0" fontId="7" fillId="2" borderId="9" xfId="10" applyFont="1" applyFill="1" applyBorder="1" applyAlignment="1">
      <alignment horizontal="center" vertical="center" wrapText="1"/>
    </xf>
    <xf numFmtId="0" fontId="7" fillId="2" borderId="5" xfId="10" applyFont="1" applyFill="1" applyBorder="1" applyAlignment="1">
      <alignment horizontal="center" vertical="center"/>
    </xf>
    <xf numFmtId="0" fontId="7" fillId="2" borderId="9" xfId="10" applyFont="1" applyFill="1" applyBorder="1" applyAlignment="1">
      <alignment horizontal="center" vertical="center"/>
    </xf>
    <xf numFmtId="0" fontId="11" fillId="2" borderId="13" xfId="3" applyFont="1" applyFill="1" applyBorder="1" applyAlignment="1">
      <alignment horizontal="center" vertical="center"/>
    </xf>
    <xf numFmtId="165" fontId="18" fillId="0" borderId="1" xfId="0" applyNumberFormat="1" applyFont="1" applyFill="1" applyBorder="1" applyAlignment="1">
      <alignment horizontal="center" vertical="center"/>
    </xf>
    <xf numFmtId="49" fontId="11" fillId="2" borderId="13" xfId="3" applyNumberFormat="1" applyFont="1" applyFill="1" applyBorder="1" applyAlignment="1">
      <alignment horizontal="center" vertical="center"/>
    </xf>
    <xf numFmtId="0" fontId="12" fillId="2" borderId="13" xfId="3" applyFont="1" applyFill="1" applyBorder="1" applyAlignment="1">
      <alignment horizontal="center" vertical="center" wrapText="1"/>
    </xf>
    <xf numFmtId="0" fontId="11" fillId="0" borderId="13" xfId="3" applyFont="1" applyBorder="1" applyAlignment="1">
      <alignment horizontal="center" vertical="center"/>
    </xf>
    <xf numFmtId="0" fontId="17" fillId="2" borderId="13" xfId="3" applyFont="1" applyFill="1" applyBorder="1" applyAlignment="1">
      <alignment horizontal="center" vertical="center"/>
    </xf>
    <xf numFmtId="0" fontId="7" fillId="0" borderId="21" xfId="2" applyFont="1" applyBorder="1" applyAlignment="1">
      <alignment horizontal="center" vertical="center"/>
    </xf>
    <xf numFmtId="0" fontId="7" fillId="0" borderId="22" xfId="2" applyFont="1" applyBorder="1" applyAlignment="1">
      <alignment horizontal="center" vertical="center"/>
    </xf>
    <xf numFmtId="0" fontId="7" fillId="0" borderId="23" xfId="2" applyFont="1" applyBorder="1" applyAlignment="1">
      <alignment horizontal="center" vertical="center"/>
    </xf>
    <xf numFmtId="0" fontId="7" fillId="0" borderId="12" xfId="2" applyFont="1" applyBorder="1" applyAlignment="1">
      <alignment horizontal="center" vertical="center"/>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12" fillId="0" borderId="21" xfId="2" applyFont="1" applyBorder="1" applyAlignment="1">
      <alignment horizontal="center" vertical="center"/>
    </xf>
    <xf numFmtId="0" fontId="12" fillId="0" borderId="22" xfId="2" applyFont="1" applyBorder="1" applyAlignment="1">
      <alignment horizontal="center" vertical="center"/>
    </xf>
    <xf numFmtId="0" fontId="12" fillId="0" borderId="23" xfId="2" applyFont="1" applyBorder="1" applyAlignment="1">
      <alignment horizontal="center" vertical="center"/>
    </xf>
    <xf numFmtId="0" fontId="12" fillId="0" borderId="1" xfId="0" applyFont="1" applyFill="1" applyBorder="1" applyAlignment="1">
      <alignment horizontal="right" vertical="center"/>
    </xf>
    <xf numFmtId="0" fontId="7" fillId="0" borderId="3" xfId="10" applyFont="1" applyFill="1" applyBorder="1" applyAlignment="1">
      <alignment horizontal="center" vertical="center" wrapText="1"/>
    </xf>
    <xf numFmtId="0" fontId="7" fillId="0" borderId="5" xfId="10" applyFont="1" applyFill="1" applyBorder="1" applyAlignment="1">
      <alignment horizontal="center" vertical="center" wrapText="1"/>
    </xf>
    <xf numFmtId="0" fontId="7" fillId="0" borderId="9" xfId="1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0" fillId="0" borderId="0" xfId="0" applyBorder="1" applyAlignment="1">
      <alignment horizontal="center" wrapText="1"/>
    </xf>
    <xf numFmtId="0" fontId="0" fillId="0" borderId="4" xfId="0" applyBorder="1" applyAlignment="1">
      <alignment horizontal="center" wrapText="1"/>
    </xf>
    <xf numFmtId="0" fontId="0" fillId="2" borderId="0" xfId="0" applyFill="1"/>
    <xf numFmtId="2" fontId="13" fillId="2" borderId="0" xfId="10" applyNumberFormat="1" applyFont="1" applyFill="1" applyBorder="1" applyAlignment="1">
      <alignment horizontal="center" vertical="center"/>
    </xf>
  </cellXfs>
  <cellStyles count="11">
    <cellStyle name="Normal" xfId="0" builtinId="0"/>
    <cellStyle name="Normal 10" xfId="2"/>
    <cellStyle name="Normal 8" xfId="4"/>
    <cellStyle name="Normal_Book1_1" xfId="10"/>
    <cellStyle name="Normal_gare wyalsadfenigagarini 10" xfId="8"/>
    <cellStyle name="Normal_gare wyalsadfenigagarini 2_SMSH2008-IIkv ." xfId="3"/>
    <cellStyle name="Normal_gare wyalsadfenigagarini_QW68 -8-24" xfId="7"/>
    <cellStyle name="Normal_Q.W. ADMINISTRACIULI SENOBA" xfId="6"/>
    <cellStyle name="Normal_SMETA 3" xfId="5"/>
    <cellStyle name="Percent" xfId="1" builtinId="5"/>
    <cellStyle name="Style 1"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00000"/>
  </sheetPr>
  <dimension ref="A1:J15"/>
  <sheetViews>
    <sheetView tabSelected="1" workbookViewId="0">
      <selection activeCell="A10" sqref="A10:E15"/>
    </sheetView>
  </sheetViews>
  <sheetFormatPr defaultRowHeight="15"/>
  <cols>
    <col min="1" max="1" width="6.85546875" customWidth="1"/>
    <col min="2" max="2" width="19.140625" customWidth="1"/>
    <col min="3" max="3" width="47.7109375" customWidth="1"/>
    <col min="4" max="4" width="25.7109375" customWidth="1"/>
    <col min="5" max="5" width="23.28515625" customWidth="1"/>
  </cols>
  <sheetData>
    <row r="1" spans="1:10" ht="63.95" customHeight="1">
      <c r="A1" s="271" t="s">
        <v>76</v>
      </c>
      <c r="B1" s="271"/>
      <c r="C1" s="271"/>
      <c r="D1" s="271"/>
      <c r="E1" s="271"/>
      <c r="F1" s="7"/>
    </row>
    <row r="2" spans="1:10" ht="24.95" customHeight="1">
      <c r="A2" s="272" t="s">
        <v>48</v>
      </c>
      <c r="B2" s="274" t="s">
        <v>77</v>
      </c>
      <c r="C2" s="274" t="s">
        <v>49</v>
      </c>
      <c r="D2" s="277" t="s">
        <v>50</v>
      </c>
      <c r="E2" s="277"/>
    </row>
    <row r="3" spans="1:10" ht="24.95" customHeight="1" thickBot="1">
      <c r="A3" s="273"/>
      <c r="B3" s="275"/>
      <c r="C3" s="276"/>
      <c r="D3" s="13" t="s">
        <v>51</v>
      </c>
      <c r="E3" s="13" t="s">
        <v>10</v>
      </c>
    </row>
    <row r="4" spans="1:10" ht="40.5" customHeight="1" thickBot="1">
      <c r="A4" s="15">
        <v>1</v>
      </c>
      <c r="B4" s="16" t="s">
        <v>52</v>
      </c>
      <c r="C4" s="14" t="s">
        <v>53</v>
      </c>
      <c r="D4" s="17"/>
      <c r="E4" s="18"/>
    </row>
    <row r="5" spans="1:10" ht="20.100000000000001" customHeight="1">
      <c r="A5" s="260" t="s">
        <v>7</v>
      </c>
      <c r="B5" s="260"/>
      <c r="C5" s="260"/>
      <c r="D5" s="260"/>
      <c r="E5" s="22"/>
    </row>
    <row r="6" spans="1:10" ht="20.100000000000001" customHeight="1">
      <c r="A6" s="261" t="s">
        <v>123</v>
      </c>
      <c r="B6" s="262"/>
      <c r="C6" s="263"/>
      <c r="D6" s="11"/>
      <c r="E6" s="19"/>
      <c r="J6" s="6"/>
    </row>
    <row r="7" spans="1:10" ht="20.100000000000001" customHeight="1">
      <c r="A7" s="264" t="s">
        <v>7</v>
      </c>
      <c r="B7" s="265"/>
      <c r="C7" s="265"/>
      <c r="D7" s="265"/>
      <c r="E7" s="19"/>
    </row>
    <row r="8" spans="1:10" ht="20.100000000000001" customHeight="1" thickBot="1">
      <c r="A8" s="266" t="s">
        <v>78</v>
      </c>
      <c r="B8" s="267"/>
      <c r="C8" s="268"/>
      <c r="D8" s="20"/>
      <c r="E8" s="23"/>
    </row>
    <row r="9" spans="1:10" ht="27.75" customHeight="1">
      <c r="A9" s="269" t="s">
        <v>7</v>
      </c>
      <c r="B9" s="270"/>
      <c r="C9" s="270"/>
      <c r="D9" s="270"/>
      <c r="E9" s="21"/>
    </row>
    <row r="10" spans="1:10" ht="15.75" customHeight="1">
      <c r="A10" s="321" t="s">
        <v>124</v>
      </c>
      <c r="B10" s="321"/>
      <c r="C10" s="321"/>
      <c r="D10" s="321"/>
      <c r="E10" s="321"/>
    </row>
    <row r="11" spans="1:10" ht="15.75" customHeight="1">
      <c r="A11" s="320"/>
      <c r="B11" s="320"/>
      <c r="C11" s="320"/>
      <c r="D11" s="320"/>
      <c r="E11" s="320"/>
    </row>
    <row r="12" spans="1:10">
      <c r="A12" s="320"/>
      <c r="B12" s="320"/>
      <c r="C12" s="320"/>
      <c r="D12" s="320"/>
      <c r="E12" s="320"/>
    </row>
    <row r="13" spans="1:10" ht="15.75" customHeight="1">
      <c r="A13" s="320"/>
      <c r="B13" s="320"/>
      <c r="C13" s="320"/>
      <c r="D13" s="320"/>
      <c r="E13" s="320"/>
    </row>
    <row r="14" spans="1:10">
      <c r="A14" s="320"/>
      <c r="B14" s="320"/>
      <c r="C14" s="320"/>
      <c r="D14" s="320"/>
      <c r="E14" s="320"/>
    </row>
    <row r="15" spans="1:10" ht="52.5" customHeight="1">
      <c r="A15" s="320"/>
      <c r="B15" s="320"/>
      <c r="C15" s="320"/>
      <c r="D15" s="320"/>
      <c r="E15" s="320"/>
    </row>
  </sheetData>
  <mergeCells count="11">
    <mergeCell ref="A1:E1"/>
    <mergeCell ref="A2:A3"/>
    <mergeCell ref="B2:B3"/>
    <mergeCell ref="C2:C3"/>
    <mergeCell ref="D2:E2"/>
    <mergeCell ref="A5:D5"/>
    <mergeCell ref="A6:C6"/>
    <mergeCell ref="A7:D7"/>
    <mergeCell ref="A8:C8"/>
    <mergeCell ref="A9:D9"/>
    <mergeCell ref="A10:E15"/>
  </mergeCells>
  <pageMargins left="0.7" right="0.7" top="0.75" bottom="0.75" header="0.3" footer="0.3"/>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sheetPr>
    <tabColor rgb="FFC00000"/>
  </sheetPr>
  <dimension ref="A1:AA135"/>
  <sheetViews>
    <sheetView zoomScale="85" zoomScaleNormal="85" workbookViewId="0">
      <selection activeCell="P120" sqref="P120"/>
    </sheetView>
  </sheetViews>
  <sheetFormatPr defaultRowHeight="15"/>
  <cols>
    <col min="1" max="1" width="6.42578125" customWidth="1"/>
    <col min="2" max="2" width="8.140625" style="70" customWidth="1"/>
    <col min="3" max="3" width="47.42578125" customWidth="1"/>
    <col min="6" max="6" width="9.140625" customWidth="1"/>
    <col min="8" max="8" width="10.140625" customWidth="1"/>
    <col min="10" max="10" width="10.42578125" customWidth="1"/>
    <col min="13" max="13" width="12.140625" customWidth="1"/>
    <col min="14" max="14" width="9.140625" customWidth="1"/>
    <col min="17" max="17" width="45.7109375" customWidth="1"/>
    <col min="19" max="19" width="9.5703125" customWidth="1"/>
    <col min="25" max="25" width="6.42578125" customWidth="1"/>
  </cols>
  <sheetData>
    <row r="1" spans="1:27" ht="69.95" customHeight="1">
      <c r="A1" s="278" t="s">
        <v>80</v>
      </c>
      <c r="B1" s="278"/>
      <c r="C1" s="278"/>
      <c r="D1" s="278"/>
      <c r="E1" s="278"/>
      <c r="F1" s="278"/>
      <c r="G1" s="278"/>
      <c r="H1" s="278"/>
      <c r="I1" s="278"/>
      <c r="J1" s="278"/>
      <c r="K1" s="278"/>
      <c r="L1" s="278"/>
      <c r="M1" s="278"/>
    </row>
    <row r="2" spans="1:27" ht="15.75">
      <c r="A2" s="314" t="s">
        <v>38</v>
      </c>
      <c r="B2" s="314"/>
      <c r="C2" s="314"/>
      <c r="D2" s="314"/>
      <c r="E2" s="314"/>
      <c r="F2" s="314"/>
      <c r="G2" s="314"/>
      <c r="H2" s="314"/>
      <c r="I2" s="314"/>
      <c r="J2" s="314"/>
      <c r="K2" s="297">
        <f>M128</f>
        <v>0</v>
      </c>
      <c r="L2" s="297"/>
      <c r="M2" s="25" t="s">
        <v>0</v>
      </c>
    </row>
    <row r="3" spans="1:27">
      <c r="A3" s="296" t="s">
        <v>8</v>
      </c>
      <c r="B3" s="298" t="s">
        <v>54</v>
      </c>
      <c r="C3" s="299" t="s">
        <v>79</v>
      </c>
      <c r="D3" s="300" t="s">
        <v>1</v>
      </c>
      <c r="E3" s="300"/>
      <c r="F3" s="300"/>
      <c r="G3" s="300" t="s">
        <v>2</v>
      </c>
      <c r="H3" s="300"/>
      <c r="I3" s="300" t="s">
        <v>3</v>
      </c>
      <c r="J3" s="300"/>
      <c r="K3" s="300" t="s">
        <v>4</v>
      </c>
      <c r="L3" s="300"/>
      <c r="M3" s="296" t="s">
        <v>7</v>
      </c>
    </row>
    <row r="4" spans="1:27">
      <c r="A4" s="296"/>
      <c r="B4" s="298"/>
      <c r="C4" s="299"/>
      <c r="D4" s="296" t="s">
        <v>5</v>
      </c>
      <c r="E4" s="296"/>
      <c r="F4" s="296"/>
      <c r="G4" s="300"/>
      <c r="H4" s="300"/>
      <c r="I4" s="300"/>
      <c r="J4" s="300"/>
      <c r="K4" s="296" t="s">
        <v>6</v>
      </c>
      <c r="L4" s="296"/>
      <c r="M4" s="296"/>
    </row>
    <row r="5" spans="1:27">
      <c r="A5" s="296"/>
      <c r="B5" s="298"/>
      <c r="C5" s="299"/>
      <c r="D5" s="296" t="s">
        <v>9</v>
      </c>
      <c r="E5" s="301" t="s">
        <v>62</v>
      </c>
      <c r="F5" s="296" t="s">
        <v>10</v>
      </c>
      <c r="G5" s="69" t="s">
        <v>11</v>
      </c>
      <c r="H5" s="296" t="s">
        <v>10</v>
      </c>
      <c r="I5" s="69" t="s">
        <v>11</v>
      </c>
      <c r="J5" s="296" t="s">
        <v>10</v>
      </c>
      <c r="K5" s="69" t="s">
        <v>11</v>
      </c>
      <c r="L5" s="296" t="s">
        <v>10</v>
      </c>
      <c r="M5" s="296"/>
    </row>
    <row r="6" spans="1:27">
      <c r="A6" s="296"/>
      <c r="B6" s="298"/>
      <c r="C6" s="299"/>
      <c r="D6" s="296"/>
      <c r="E6" s="301"/>
      <c r="F6" s="296"/>
      <c r="G6" s="69" t="s">
        <v>12</v>
      </c>
      <c r="H6" s="296"/>
      <c r="I6" s="69" t="s">
        <v>12</v>
      </c>
      <c r="J6" s="296"/>
      <c r="K6" s="69" t="s">
        <v>12</v>
      </c>
      <c r="L6" s="296"/>
      <c r="M6" s="296"/>
    </row>
    <row r="7" spans="1:27" ht="16.5">
      <c r="A7" s="238"/>
      <c r="B7" s="239"/>
      <c r="C7" s="254" t="s">
        <v>108</v>
      </c>
      <c r="D7" s="240"/>
      <c r="E7" s="241"/>
      <c r="F7" s="240"/>
      <c r="G7" s="240"/>
      <c r="H7" s="240"/>
      <c r="I7" s="240"/>
      <c r="J7" s="240"/>
      <c r="K7" s="240"/>
      <c r="L7" s="240"/>
      <c r="M7" s="242"/>
    </row>
    <row r="8" spans="1:27" s="219" customFormat="1" ht="16.5">
      <c r="A8" s="245">
        <v>1</v>
      </c>
      <c r="B8" s="244" t="s">
        <v>122</v>
      </c>
      <c r="C8" s="255" t="s">
        <v>107</v>
      </c>
      <c r="D8" s="246" t="s">
        <v>110</v>
      </c>
      <c r="E8" s="247"/>
      <c r="F8" s="258">
        <v>0.17</v>
      </c>
      <c r="G8" s="258"/>
      <c r="H8" s="258"/>
      <c r="I8" s="258"/>
      <c r="J8" s="258"/>
      <c r="K8" s="258"/>
      <c r="L8" s="258"/>
      <c r="M8" s="258"/>
      <c r="P8" s="244"/>
      <c r="Q8" s="255"/>
      <c r="R8" s="246"/>
      <c r="S8" s="247"/>
      <c r="T8" s="246"/>
      <c r="U8" s="246"/>
      <c r="V8" s="246"/>
      <c r="W8" s="246"/>
      <c r="X8" s="246"/>
      <c r="Y8" s="246"/>
      <c r="Z8" s="246"/>
      <c r="AA8" s="246"/>
    </row>
    <row r="9" spans="1:27" s="253" customFormat="1" ht="16.5">
      <c r="A9" s="248"/>
      <c r="B9" s="249"/>
      <c r="C9" s="256" t="s">
        <v>109</v>
      </c>
      <c r="D9" s="251" t="s">
        <v>88</v>
      </c>
      <c r="E9" s="252">
        <v>681</v>
      </c>
      <c r="F9" s="259">
        <f>F8*E9</f>
        <v>115.77000000000001</v>
      </c>
      <c r="G9" s="259"/>
      <c r="H9" s="259"/>
      <c r="I9" s="259"/>
      <c r="J9" s="259"/>
      <c r="K9" s="259"/>
      <c r="L9" s="259"/>
      <c r="M9" s="259"/>
      <c r="P9" s="249"/>
      <c r="Q9" s="256"/>
      <c r="R9" s="251"/>
      <c r="S9" s="252"/>
      <c r="T9" s="251"/>
      <c r="U9" s="251"/>
      <c r="V9" s="251"/>
      <c r="W9" s="251"/>
      <c r="X9" s="251"/>
      <c r="Y9" s="251"/>
      <c r="Z9" s="251"/>
      <c r="AA9" s="251"/>
    </row>
    <row r="10" spans="1:27" ht="16.5">
      <c r="A10" s="248"/>
      <c r="B10" s="243"/>
      <c r="C10" s="256" t="s">
        <v>17</v>
      </c>
      <c r="D10" s="251" t="s">
        <v>0</v>
      </c>
      <c r="E10" s="252">
        <v>99</v>
      </c>
      <c r="F10" s="259">
        <f>F8*E10</f>
        <v>16.830000000000002</v>
      </c>
      <c r="G10" s="259"/>
      <c r="H10" s="259"/>
      <c r="I10" s="259"/>
      <c r="J10" s="259"/>
      <c r="K10" s="259"/>
      <c r="L10" s="259"/>
      <c r="M10" s="259"/>
      <c r="P10" s="243"/>
      <c r="Q10" s="256"/>
      <c r="R10" s="251"/>
      <c r="S10" s="252"/>
      <c r="T10" s="251"/>
      <c r="U10" s="251"/>
      <c r="V10" s="251"/>
      <c r="W10" s="251"/>
      <c r="X10" s="251"/>
      <c r="Y10" s="251"/>
      <c r="Z10" s="251"/>
      <c r="AA10" s="251"/>
    </row>
    <row r="11" spans="1:27" ht="16.5">
      <c r="A11" s="248"/>
      <c r="B11" s="243"/>
      <c r="C11" s="256" t="s">
        <v>111</v>
      </c>
      <c r="D11" s="251" t="s">
        <v>63</v>
      </c>
      <c r="E11" s="252">
        <v>101.5</v>
      </c>
      <c r="F11" s="259">
        <f>F8*E11</f>
        <v>17.255000000000003</v>
      </c>
      <c r="G11" s="259"/>
      <c r="H11" s="259"/>
      <c r="I11" s="259"/>
      <c r="J11" s="259"/>
      <c r="K11" s="259"/>
      <c r="L11" s="259"/>
      <c r="M11" s="259"/>
      <c r="P11" s="243"/>
      <c r="Q11" s="256"/>
      <c r="R11" s="251"/>
      <c r="S11" s="252"/>
      <c r="T11" s="251"/>
      <c r="U11" s="251"/>
      <c r="V11" s="251"/>
      <c r="W11" s="251"/>
      <c r="X11" s="251"/>
      <c r="Y11" s="251"/>
      <c r="Z11" s="251"/>
      <c r="AA11" s="251"/>
    </row>
    <row r="12" spans="1:27" ht="16.5">
      <c r="A12" s="248"/>
      <c r="B12" s="243"/>
      <c r="C12" s="256" t="s">
        <v>112</v>
      </c>
      <c r="D12" s="251" t="s">
        <v>61</v>
      </c>
      <c r="E12" s="252" t="s">
        <v>113</v>
      </c>
      <c r="F12" s="259">
        <v>0.5</v>
      </c>
      <c r="G12" s="259"/>
      <c r="H12" s="259"/>
      <c r="I12" s="259"/>
      <c r="J12" s="259"/>
      <c r="K12" s="259"/>
      <c r="L12" s="259"/>
      <c r="M12" s="259"/>
      <c r="P12" s="243"/>
      <c r="Q12" s="256"/>
      <c r="R12" s="251"/>
      <c r="S12" s="252"/>
      <c r="T12" s="251"/>
      <c r="U12" s="251"/>
      <c r="V12" s="251"/>
      <c r="W12" s="251"/>
      <c r="X12" s="251"/>
      <c r="Y12" s="251"/>
      <c r="Z12" s="251"/>
      <c r="AA12" s="251"/>
    </row>
    <row r="13" spans="1:27" ht="16.5">
      <c r="A13" s="248"/>
      <c r="B13" s="243"/>
      <c r="C13" s="256" t="s">
        <v>114</v>
      </c>
      <c r="D13" s="251" t="s">
        <v>115</v>
      </c>
      <c r="E13" s="252" t="s">
        <v>113</v>
      </c>
      <c r="F13" s="259">
        <v>0.35</v>
      </c>
      <c r="G13" s="259"/>
      <c r="H13" s="259"/>
      <c r="I13" s="259"/>
      <c r="J13" s="259"/>
      <c r="K13" s="259"/>
      <c r="L13" s="259"/>
      <c r="M13" s="259"/>
      <c r="P13" s="243"/>
      <c r="Q13" s="256"/>
      <c r="R13" s="251"/>
      <c r="S13" s="252"/>
      <c r="T13" s="251"/>
      <c r="U13" s="251"/>
      <c r="V13" s="251"/>
      <c r="W13" s="251"/>
      <c r="X13" s="251"/>
      <c r="Y13" s="251"/>
      <c r="Z13" s="251"/>
      <c r="AA13" s="251"/>
    </row>
    <row r="14" spans="1:27" ht="16.5">
      <c r="A14" s="248"/>
      <c r="B14" s="243"/>
      <c r="C14" s="256" t="s">
        <v>112</v>
      </c>
      <c r="D14" s="251" t="s">
        <v>115</v>
      </c>
      <c r="E14" s="252" t="s">
        <v>113</v>
      </c>
      <c r="F14" s="259">
        <v>0.02</v>
      </c>
      <c r="G14" s="259"/>
      <c r="H14" s="259"/>
      <c r="I14" s="259"/>
      <c r="J14" s="259"/>
      <c r="K14" s="259"/>
      <c r="L14" s="259"/>
      <c r="M14" s="259"/>
      <c r="P14" s="243"/>
      <c r="Q14" s="256"/>
      <c r="R14" s="251"/>
      <c r="S14" s="252"/>
      <c r="T14" s="251"/>
      <c r="U14" s="251"/>
      <c r="V14" s="251"/>
      <c r="W14" s="251"/>
      <c r="X14" s="251"/>
      <c r="Y14" s="251"/>
      <c r="Z14" s="251"/>
      <c r="AA14" s="251"/>
    </row>
    <row r="15" spans="1:27" ht="16.5">
      <c r="A15" s="248"/>
      <c r="B15" s="243"/>
      <c r="C15" s="256" t="s">
        <v>117</v>
      </c>
      <c r="D15" s="251" t="s">
        <v>102</v>
      </c>
      <c r="E15" s="252">
        <v>132</v>
      </c>
      <c r="F15" s="259">
        <f>F8*E15</f>
        <v>22.44</v>
      </c>
      <c r="G15" s="259"/>
      <c r="H15" s="259"/>
      <c r="I15" s="259"/>
      <c r="J15" s="259"/>
      <c r="K15" s="259"/>
      <c r="L15" s="259"/>
      <c r="M15" s="259"/>
      <c r="P15" s="243"/>
      <c r="Q15" s="256"/>
      <c r="R15" s="251"/>
      <c r="S15" s="252"/>
      <c r="T15" s="251"/>
      <c r="U15" s="251"/>
      <c r="V15" s="251"/>
      <c r="W15" s="251"/>
      <c r="X15" s="251"/>
      <c r="Y15" s="251"/>
      <c r="Z15" s="251"/>
      <c r="AA15" s="251"/>
    </row>
    <row r="16" spans="1:27" ht="16.5">
      <c r="A16" s="248"/>
      <c r="B16" s="243"/>
      <c r="C16" s="256" t="s">
        <v>118</v>
      </c>
      <c r="D16" s="251" t="s">
        <v>119</v>
      </c>
      <c r="E16" s="252">
        <v>2.75</v>
      </c>
      <c r="F16" s="259">
        <f>F8*E16</f>
        <v>0.46750000000000003</v>
      </c>
      <c r="G16" s="259"/>
      <c r="H16" s="259"/>
      <c r="I16" s="259"/>
      <c r="J16" s="259"/>
      <c r="K16" s="259"/>
      <c r="L16" s="259"/>
      <c r="M16" s="259"/>
      <c r="P16" s="243"/>
      <c r="Q16" s="256"/>
      <c r="R16" s="251"/>
      <c r="S16" s="252"/>
      <c r="T16" s="251"/>
      <c r="U16" s="251"/>
      <c r="V16" s="251"/>
      <c r="W16" s="251"/>
      <c r="X16" s="251"/>
      <c r="Y16" s="251"/>
      <c r="Z16" s="251"/>
      <c r="AA16" s="251"/>
    </row>
    <row r="17" spans="1:27" ht="15.75">
      <c r="A17" s="248"/>
      <c r="B17" s="243"/>
      <c r="C17" s="250" t="s">
        <v>121</v>
      </c>
      <c r="D17" s="251" t="s">
        <v>63</v>
      </c>
      <c r="E17" s="252">
        <v>0.24</v>
      </c>
      <c r="F17" s="259">
        <f>F8*E17</f>
        <v>4.0800000000000003E-2</v>
      </c>
      <c r="G17" s="259"/>
      <c r="H17" s="259"/>
      <c r="I17" s="259"/>
      <c r="J17" s="259"/>
      <c r="K17" s="259"/>
      <c r="L17" s="259"/>
      <c r="M17" s="259"/>
      <c r="P17" s="243"/>
      <c r="Q17" s="250"/>
      <c r="R17" s="251"/>
      <c r="S17" s="252"/>
      <c r="T17" s="251"/>
      <c r="U17" s="251"/>
      <c r="V17" s="251"/>
      <c r="W17" s="251"/>
      <c r="X17" s="251"/>
      <c r="Y17" s="251"/>
      <c r="Z17" s="251"/>
      <c r="AA17" s="251"/>
    </row>
    <row r="18" spans="1:27" ht="15.75">
      <c r="A18" s="248"/>
      <c r="B18" s="243"/>
      <c r="C18" s="250" t="s">
        <v>120</v>
      </c>
      <c r="D18" s="251" t="s">
        <v>116</v>
      </c>
      <c r="E18" s="252">
        <v>16</v>
      </c>
      <c r="F18" s="259">
        <f>F8*E18</f>
        <v>2.72</v>
      </c>
      <c r="G18" s="259"/>
      <c r="H18" s="259"/>
      <c r="I18" s="259"/>
      <c r="J18" s="259"/>
      <c r="K18" s="259"/>
      <c r="L18" s="259"/>
      <c r="M18" s="259"/>
      <c r="P18" s="243"/>
      <c r="Q18" s="250"/>
      <c r="R18" s="251"/>
      <c r="S18" s="252"/>
      <c r="T18" s="251"/>
      <c r="U18" s="251"/>
      <c r="V18" s="251"/>
      <c r="W18" s="251"/>
      <c r="X18" s="251"/>
      <c r="Y18" s="251"/>
      <c r="Z18" s="251"/>
      <c r="AA18" s="251"/>
    </row>
    <row r="19" spans="1:27" ht="15.75">
      <c r="A19" s="248"/>
      <c r="B19" s="243"/>
      <c r="C19" s="250"/>
      <c r="D19" s="251"/>
      <c r="E19" s="252"/>
      <c r="F19" s="251"/>
      <c r="G19" s="251"/>
      <c r="H19" s="251"/>
      <c r="I19" s="251"/>
      <c r="J19" s="251"/>
      <c r="K19" s="251"/>
      <c r="L19" s="251"/>
      <c r="M19" s="251"/>
      <c r="P19" s="243"/>
      <c r="Q19" s="257"/>
      <c r="R19" s="257"/>
      <c r="S19" s="257"/>
      <c r="T19" s="257"/>
      <c r="U19" s="257"/>
      <c r="V19" s="257"/>
      <c r="W19" s="257"/>
      <c r="X19" s="257"/>
      <c r="Y19" s="257"/>
      <c r="Z19" s="257"/>
      <c r="AA19" s="257"/>
    </row>
    <row r="20" spans="1:27" ht="16.5">
      <c r="A20" s="279" t="s">
        <v>20</v>
      </c>
      <c r="B20" s="280"/>
      <c r="C20" s="280"/>
      <c r="D20" s="280"/>
      <c r="E20" s="53"/>
      <c r="F20" s="53"/>
      <c r="G20" s="53"/>
      <c r="H20" s="53"/>
      <c r="I20" s="53"/>
      <c r="J20" s="53"/>
      <c r="K20" s="53"/>
      <c r="L20" s="53"/>
      <c r="M20" s="54"/>
      <c r="N20" s="322"/>
    </row>
    <row r="21" spans="1:27" ht="15.75">
      <c r="A21" s="294">
        <v>2</v>
      </c>
      <c r="B21" s="77" t="s">
        <v>91</v>
      </c>
      <c r="C21" s="55" t="s">
        <v>39</v>
      </c>
      <c r="D21" s="55" t="s">
        <v>15</v>
      </c>
      <c r="E21" s="78"/>
      <c r="F21" s="79">
        <v>12.09</v>
      </c>
      <c r="G21" s="80"/>
      <c r="H21" s="81"/>
      <c r="I21" s="80"/>
      <c r="J21" s="81"/>
      <c r="K21" s="82"/>
      <c r="L21" s="83"/>
      <c r="M21" s="33"/>
      <c r="N21" s="323"/>
    </row>
    <row r="22" spans="1:27" ht="15.75">
      <c r="A22" s="294"/>
      <c r="B22" s="84"/>
      <c r="C22" s="55" t="s">
        <v>14</v>
      </c>
      <c r="D22" s="55" t="s">
        <v>87</v>
      </c>
      <c r="E22" s="78">
        <v>13.33</v>
      </c>
      <c r="F22" s="85">
        <f>F21*E22</f>
        <v>161.15969999999999</v>
      </c>
      <c r="G22" s="86"/>
      <c r="H22" s="83"/>
      <c r="I22" s="80"/>
      <c r="J22" s="81"/>
      <c r="K22" s="80"/>
      <c r="L22" s="81"/>
      <c r="M22" s="33"/>
      <c r="N22" s="322"/>
    </row>
    <row r="23" spans="1:27" ht="15.75">
      <c r="A23" s="294"/>
      <c r="B23" s="87"/>
      <c r="C23" s="88" t="s">
        <v>17</v>
      </c>
      <c r="D23" s="44" t="s">
        <v>0</v>
      </c>
      <c r="E23" s="89">
        <v>3.36</v>
      </c>
      <c r="F23" s="83">
        <f>F21*E23</f>
        <v>40.622399999999999</v>
      </c>
      <c r="G23" s="80"/>
      <c r="H23" s="81"/>
      <c r="I23" s="80"/>
      <c r="J23" s="81"/>
      <c r="K23" s="82"/>
      <c r="L23" s="83"/>
      <c r="M23" s="33"/>
      <c r="N23" s="322"/>
    </row>
    <row r="24" spans="1:27" ht="15.75">
      <c r="A24" s="294"/>
      <c r="B24" s="84"/>
      <c r="C24" s="88" t="s">
        <v>69</v>
      </c>
      <c r="D24" s="44" t="s">
        <v>15</v>
      </c>
      <c r="E24" s="82">
        <v>1.0149999999999999</v>
      </c>
      <c r="F24" s="83">
        <f>F21*E24</f>
        <v>12.271349999999998</v>
      </c>
      <c r="G24" s="80"/>
      <c r="H24" s="81"/>
      <c r="I24" s="82"/>
      <c r="J24" s="83"/>
      <c r="K24" s="80"/>
      <c r="L24" s="81"/>
      <c r="M24" s="33"/>
      <c r="N24" s="322"/>
    </row>
    <row r="25" spans="1:27" ht="15.75">
      <c r="A25" s="294"/>
      <c r="B25" s="84"/>
      <c r="C25" s="88" t="s">
        <v>21</v>
      </c>
      <c r="D25" s="44" t="s">
        <v>22</v>
      </c>
      <c r="E25" s="82">
        <v>2.42</v>
      </c>
      <c r="F25" s="83">
        <f>F21*E25</f>
        <v>29.2578</v>
      </c>
      <c r="G25" s="80"/>
      <c r="H25" s="81"/>
      <c r="I25" s="82"/>
      <c r="J25" s="83"/>
      <c r="K25" s="80"/>
      <c r="L25" s="81"/>
      <c r="M25" s="33"/>
      <c r="N25" s="322"/>
    </row>
    <row r="26" spans="1:27" ht="15.75">
      <c r="A26" s="294"/>
      <c r="B26" s="84"/>
      <c r="C26" s="88" t="s">
        <v>85</v>
      </c>
      <c r="D26" s="44" t="s">
        <v>86</v>
      </c>
      <c r="E26" s="82">
        <v>5.0999999999999997E-2</v>
      </c>
      <c r="F26" s="83">
        <f>F21*E26</f>
        <v>0.61658999999999997</v>
      </c>
      <c r="G26" s="80"/>
      <c r="H26" s="81"/>
      <c r="I26" s="82"/>
      <c r="J26" s="83"/>
      <c r="K26" s="80"/>
      <c r="L26" s="81"/>
      <c r="M26" s="33"/>
      <c r="N26" s="322"/>
    </row>
    <row r="27" spans="1:27" ht="15.75">
      <c r="A27" s="294"/>
      <c r="B27" s="84"/>
      <c r="C27" s="88" t="s">
        <v>67</v>
      </c>
      <c r="D27" s="44" t="s">
        <v>16</v>
      </c>
      <c r="E27" s="82" t="s">
        <v>47</v>
      </c>
      <c r="F27" s="90">
        <v>0.75</v>
      </c>
      <c r="G27" s="80"/>
      <c r="H27" s="81"/>
      <c r="I27" s="86"/>
      <c r="J27" s="83"/>
      <c r="K27" s="80"/>
      <c r="L27" s="81"/>
      <c r="M27" s="33"/>
      <c r="N27" s="34"/>
    </row>
    <row r="28" spans="1:27" ht="15.75">
      <c r="A28" s="294"/>
      <c r="B28" s="84"/>
      <c r="C28" s="88" t="s">
        <v>66</v>
      </c>
      <c r="D28" s="44" t="s">
        <v>16</v>
      </c>
      <c r="E28" s="82" t="s">
        <v>47</v>
      </c>
      <c r="F28" s="90">
        <v>0.25</v>
      </c>
      <c r="G28" s="80"/>
      <c r="H28" s="81"/>
      <c r="I28" s="86"/>
      <c r="J28" s="83"/>
      <c r="K28" s="80"/>
      <c r="L28" s="81"/>
      <c r="M28" s="33"/>
      <c r="N28" s="34"/>
    </row>
    <row r="29" spans="1:27" ht="15.75">
      <c r="A29" s="295"/>
      <c r="B29" s="91"/>
      <c r="C29" s="92" t="s">
        <v>18</v>
      </c>
      <c r="D29" s="45" t="s">
        <v>0</v>
      </c>
      <c r="E29" s="93">
        <v>0.6</v>
      </c>
      <c r="F29" s="94">
        <f>F21*E29</f>
        <v>7.2539999999999996</v>
      </c>
      <c r="G29" s="95"/>
      <c r="H29" s="96"/>
      <c r="I29" s="93"/>
      <c r="J29" s="94"/>
      <c r="K29" s="97"/>
      <c r="L29" s="97"/>
      <c r="M29" s="35"/>
      <c r="N29" s="322"/>
    </row>
    <row r="30" spans="1:27" ht="47.25">
      <c r="A30" s="315">
        <v>3</v>
      </c>
      <c r="B30" s="98" t="s">
        <v>90</v>
      </c>
      <c r="C30" s="99" t="s">
        <v>106</v>
      </c>
      <c r="D30" s="31" t="s">
        <v>89</v>
      </c>
      <c r="E30" s="100"/>
      <c r="F30" s="101">
        <v>5.2</v>
      </c>
      <c r="G30" s="102"/>
      <c r="H30" s="103"/>
      <c r="I30" s="104"/>
      <c r="J30" s="105"/>
      <c r="K30" s="104"/>
      <c r="L30" s="105"/>
      <c r="M30" s="9"/>
      <c r="N30" s="322"/>
    </row>
    <row r="31" spans="1:27" ht="15.75">
      <c r="A31" s="316"/>
      <c r="B31" s="106"/>
      <c r="C31" s="107" t="s">
        <v>14</v>
      </c>
      <c r="D31" s="32" t="s">
        <v>88</v>
      </c>
      <c r="E31" s="108">
        <v>56.56</v>
      </c>
      <c r="F31" s="109">
        <f>F30*E31</f>
        <v>294.11200000000002</v>
      </c>
      <c r="G31" s="110"/>
      <c r="H31" s="111"/>
      <c r="I31" s="112"/>
      <c r="J31" s="113"/>
      <c r="K31" s="112"/>
      <c r="L31" s="113"/>
      <c r="M31" s="28"/>
      <c r="N31" s="322"/>
    </row>
    <row r="32" spans="1:27" ht="15.75">
      <c r="A32" s="316"/>
      <c r="B32" s="114"/>
      <c r="C32" s="115" t="s">
        <v>17</v>
      </c>
      <c r="D32" s="27" t="s">
        <v>0</v>
      </c>
      <c r="E32" s="116">
        <v>5.72</v>
      </c>
      <c r="F32" s="111">
        <f>F30*E32</f>
        <v>29.744</v>
      </c>
      <c r="G32" s="112"/>
      <c r="H32" s="113"/>
      <c r="I32" s="112"/>
      <c r="J32" s="113"/>
      <c r="K32" s="117"/>
      <c r="L32" s="111"/>
      <c r="M32" s="28"/>
      <c r="N32" s="322"/>
    </row>
    <row r="33" spans="1:14" ht="15.75">
      <c r="A33" s="316"/>
      <c r="B33" s="114"/>
      <c r="C33" s="115" t="s">
        <v>65</v>
      </c>
      <c r="D33" s="27" t="s">
        <v>15</v>
      </c>
      <c r="E33" s="117"/>
      <c r="F33" s="90">
        <v>140</v>
      </c>
      <c r="G33" s="112"/>
      <c r="H33" s="113"/>
      <c r="I33" s="118"/>
      <c r="J33" s="111"/>
      <c r="K33" s="112"/>
      <c r="L33" s="113"/>
      <c r="M33" s="28"/>
      <c r="N33" s="34"/>
    </row>
    <row r="34" spans="1:14" ht="15.75">
      <c r="A34" s="316"/>
      <c r="B34" s="114"/>
      <c r="C34" s="115" t="s">
        <v>68</v>
      </c>
      <c r="D34" s="27" t="s">
        <v>15</v>
      </c>
      <c r="E34" s="117">
        <v>10.199999999999999</v>
      </c>
      <c r="F34" s="111">
        <f>F30*E34</f>
        <v>53.04</v>
      </c>
      <c r="G34" s="112"/>
      <c r="H34" s="113"/>
      <c r="I34" s="117"/>
      <c r="J34" s="111"/>
      <c r="K34" s="112"/>
      <c r="L34" s="113"/>
      <c r="M34" s="28"/>
    </row>
    <row r="35" spans="1:14" ht="31.5">
      <c r="A35" s="316"/>
      <c r="B35" s="114"/>
      <c r="C35" s="119" t="s">
        <v>74</v>
      </c>
      <c r="D35" s="26" t="s">
        <v>16</v>
      </c>
      <c r="E35" s="110" t="s">
        <v>47</v>
      </c>
      <c r="F35" s="120">
        <f>5500*0.00039</f>
        <v>2.145</v>
      </c>
      <c r="G35" s="112"/>
      <c r="H35" s="113"/>
      <c r="I35" s="110"/>
      <c r="J35" s="121"/>
      <c r="K35" s="112"/>
      <c r="L35" s="113"/>
      <c r="M35" s="10"/>
    </row>
    <row r="36" spans="1:14" ht="15.75">
      <c r="A36" s="317"/>
      <c r="B36" s="122"/>
      <c r="C36" s="123" t="s">
        <v>18</v>
      </c>
      <c r="D36" s="29" t="s">
        <v>0</v>
      </c>
      <c r="E36" s="124">
        <v>0.19</v>
      </c>
      <c r="F36" s="125">
        <f>F30*E36</f>
        <v>0.9880000000000001</v>
      </c>
      <c r="G36" s="126"/>
      <c r="H36" s="127"/>
      <c r="I36" s="124"/>
      <c r="J36" s="125"/>
      <c r="K36" s="126"/>
      <c r="L36" s="127"/>
      <c r="M36" s="30"/>
    </row>
    <row r="37" spans="1:14" ht="15.75">
      <c r="A37" s="318">
        <v>4</v>
      </c>
      <c r="B37" s="128" t="s">
        <v>93</v>
      </c>
      <c r="C37" s="129" t="s">
        <v>58</v>
      </c>
      <c r="D37" s="56" t="s">
        <v>15</v>
      </c>
      <c r="E37" s="130"/>
      <c r="F37" s="131">
        <f>((38.8*3+12.4*2)*2.8-(1.6*1.8*24+0.9*2.3*7+1.3*2.3*3))*0.4</f>
        <v>121.11199999999999</v>
      </c>
      <c r="G37" s="132"/>
      <c r="H37" s="133"/>
      <c r="I37" s="132"/>
      <c r="J37" s="133"/>
      <c r="K37" s="134"/>
      <c r="L37" s="135"/>
      <c r="M37" s="3"/>
    </row>
    <row r="38" spans="1:14" ht="15.75">
      <c r="A38" s="318"/>
      <c r="B38" s="136"/>
      <c r="C38" s="137" t="s">
        <v>14</v>
      </c>
      <c r="D38" s="52" t="s">
        <v>88</v>
      </c>
      <c r="E38" s="138">
        <v>3.36</v>
      </c>
      <c r="F38" s="139">
        <f>F37*E38</f>
        <v>406.93631999999997</v>
      </c>
      <c r="G38" s="86"/>
      <c r="H38" s="140"/>
      <c r="I38" s="141"/>
      <c r="J38" s="142"/>
      <c r="K38" s="141"/>
      <c r="L38" s="142"/>
      <c r="M38" s="4"/>
    </row>
    <row r="39" spans="1:14" ht="15.75">
      <c r="A39" s="318"/>
      <c r="B39" s="136"/>
      <c r="C39" s="143" t="s">
        <v>17</v>
      </c>
      <c r="D39" s="42" t="s">
        <v>0</v>
      </c>
      <c r="E39" s="86">
        <v>1.06</v>
      </c>
      <c r="F39" s="140">
        <f>F37*E39</f>
        <v>128.37871999999999</v>
      </c>
      <c r="G39" s="141"/>
      <c r="H39" s="142"/>
      <c r="I39" s="141"/>
      <c r="J39" s="142"/>
      <c r="K39" s="86"/>
      <c r="L39" s="140"/>
      <c r="M39" s="4"/>
    </row>
    <row r="40" spans="1:14" ht="15.75">
      <c r="A40" s="318"/>
      <c r="B40" s="136"/>
      <c r="C40" s="143" t="s">
        <v>23</v>
      </c>
      <c r="D40" s="46" t="s">
        <v>15</v>
      </c>
      <c r="E40" s="86">
        <v>0.11600000000000001</v>
      </c>
      <c r="F40" s="140">
        <f>F37*E40</f>
        <v>14.048992</v>
      </c>
      <c r="G40" s="141"/>
      <c r="H40" s="142"/>
      <c r="I40" s="86"/>
      <c r="J40" s="140"/>
      <c r="K40" s="141"/>
      <c r="L40" s="142"/>
      <c r="M40" s="4"/>
    </row>
    <row r="41" spans="1:14" ht="15.75">
      <c r="A41" s="318"/>
      <c r="B41" s="136"/>
      <c r="C41" s="143" t="s">
        <v>59</v>
      </c>
      <c r="D41" s="42" t="s">
        <v>63</v>
      </c>
      <c r="E41" s="86">
        <v>0.92</v>
      </c>
      <c r="F41" s="140">
        <f>F37*E41</f>
        <v>111.42304</v>
      </c>
      <c r="G41" s="141"/>
      <c r="H41" s="142"/>
      <c r="I41" s="86"/>
      <c r="J41" s="140"/>
      <c r="K41" s="141"/>
      <c r="L41" s="142"/>
      <c r="M41" s="4"/>
    </row>
    <row r="42" spans="1:14" ht="15.75">
      <c r="A42" s="319"/>
      <c r="B42" s="87"/>
      <c r="C42" s="144" t="s">
        <v>18</v>
      </c>
      <c r="D42" s="43" t="s">
        <v>0</v>
      </c>
      <c r="E42" s="145">
        <v>0.16</v>
      </c>
      <c r="F42" s="146">
        <f>F37*E42</f>
        <v>19.37792</v>
      </c>
      <c r="G42" s="147"/>
      <c r="H42" s="148"/>
      <c r="I42" s="145"/>
      <c r="J42" s="146"/>
      <c r="K42" s="147"/>
      <c r="L42" s="148"/>
      <c r="M42" s="68"/>
    </row>
    <row r="43" spans="1:14" ht="31.5">
      <c r="A43" s="291">
        <v>5</v>
      </c>
      <c r="B43" s="149" t="s">
        <v>92</v>
      </c>
      <c r="C43" s="150" t="s">
        <v>64</v>
      </c>
      <c r="D43" s="57" t="s">
        <v>15</v>
      </c>
      <c r="E43" s="151"/>
      <c r="F43" s="152">
        <v>16</v>
      </c>
      <c r="G43" s="153"/>
      <c r="H43" s="154"/>
      <c r="I43" s="155"/>
      <c r="J43" s="156"/>
      <c r="K43" s="155"/>
      <c r="L43" s="156"/>
      <c r="M43" s="5"/>
    </row>
    <row r="44" spans="1:14" ht="15.75">
      <c r="A44" s="292"/>
      <c r="B44" s="77"/>
      <c r="C44" s="55" t="s">
        <v>14</v>
      </c>
      <c r="D44" s="58" t="s">
        <v>88</v>
      </c>
      <c r="E44" s="78">
        <v>8.5399999999999991</v>
      </c>
      <c r="F44" s="85">
        <f>F43*E44</f>
        <v>136.63999999999999</v>
      </c>
      <c r="G44" s="86"/>
      <c r="H44" s="83"/>
      <c r="I44" s="80"/>
      <c r="J44" s="81"/>
      <c r="K44" s="80"/>
      <c r="L44" s="81"/>
      <c r="M44" s="33"/>
    </row>
    <row r="45" spans="1:14" ht="15.75">
      <c r="A45" s="292"/>
      <c r="B45" s="84"/>
      <c r="C45" s="88" t="s">
        <v>17</v>
      </c>
      <c r="D45" s="44" t="s">
        <v>0</v>
      </c>
      <c r="E45" s="82">
        <v>1.06</v>
      </c>
      <c r="F45" s="83">
        <f>F43*E45</f>
        <v>16.96</v>
      </c>
      <c r="G45" s="80"/>
      <c r="H45" s="81"/>
      <c r="I45" s="80"/>
      <c r="J45" s="81"/>
      <c r="K45" s="82"/>
      <c r="L45" s="83"/>
      <c r="M45" s="33"/>
    </row>
    <row r="46" spans="1:14" ht="15.75">
      <c r="A46" s="292"/>
      <c r="B46" s="84"/>
      <c r="C46" s="88" t="s">
        <v>68</v>
      </c>
      <c r="D46" s="44" t="s">
        <v>15</v>
      </c>
      <c r="E46" s="82">
        <v>1.0149999999999999</v>
      </c>
      <c r="F46" s="83">
        <f>F43*E46</f>
        <v>16.239999999999998</v>
      </c>
      <c r="G46" s="80"/>
      <c r="H46" s="81"/>
      <c r="I46" s="82"/>
      <c r="J46" s="83"/>
      <c r="K46" s="80"/>
      <c r="L46" s="81"/>
      <c r="M46" s="33"/>
    </row>
    <row r="47" spans="1:14" ht="15.75">
      <c r="A47" s="292"/>
      <c r="B47" s="84"/>
      <c r="C47" s="88" t="s">
        <v>67</v>
      </c>
      <c r="D47" s="44" t="s">
        <v>16</v>
      </c>
      <c r="E47" s="82" t="s">
        <v>47</v>
      </c>
      <c r="F47" s="83">
        <f>(38.8+12.4)*2*4*0.00247</f>
        <v>1.0117119999999999</v>
      </c>
      <c r="G47" s="80"/>
      <c r="H47" s="81"/>
      <c r="I47" s="86"/>
      <c r="J47" s="83"/>
      <c r="K47" s="80"/>
      <c r="L47" s="81"/>
      <c r="M47" s="33"/>
    </row>
    <row r="48" spans="1:14" ht="15.75">
      <c r="A48" s="292"/>
      <c r="B48" s="84"/>
      <c r="C48" s="88" t="s">
        <v>66</v>
      </c>
      <c r="D48" s="44" t="s">
        <v>16</v>
      </c>
      <c r="E48" s="82" t="s">
        <v>47</v>
      </c>
      <c r="F48" s="90">
        <v>0.34</v>
      </c>
      <c r="G48" s="80"/>
      <c r="H48" s="81"/>
      <c r="I48" s="86"/>
      <c r="J48" s="83"/>
      <c r="K48" s="80"/>
      <c r="L48" s="81"/>
      <c r="M48" s="33"/>
    </row>
    <row r="49" spans="1:13" ht="15.75">
      <c r="A49" s="292"/>
      <c r="B49" s="84"/>
      <c r="C49" s="143" t="s">
        <v>85</v>
      </c>
      <c r="D49" s="42" t="s">
        <v>63</v>
      </c>
      <c r="E49" s="86">
        <v>1.4500000000000001E-2</v>
      </c>
      <c r="F49" s="140">
        <f>F37*E49</f>
        <v>1.756124</v>
      </c>
      <c r="G49" s="141"/>
      <c r="H49" s="142"/>
      <c r="I49" s="86"/>
      <c r="J49" s="140"/>
      <c r="K49" s="141"/>
      <c r="L49" s="142"/>
      <c r="M49" s="4"/>
    </row>
    <row r="50" spans="1:13" ht="15.75">
      <c r="A50" s="292"/>
      <c r="B50" s="84"/>
      <c r="C50" s="143" t="s">
        <v>21</v>
      </c>
      <c r="D50" s="42" t="s">
        <v>94</v>
      </c>
      <c r="E50" s="86">
        <v>1.4</v>
      </c>
      <c r="F50" s="140">
        <f>F43*E50</f>
        <v>22.4</v>
      </c>
      <c r="G50" s="141"/>
      <c r="H50" s="142"/>
      <c r="I50" s="86"/>
      <c r="J50" s="140"/>
      <c r="K50" s="141"/>
      <c r="L50" s="142"/>
      <c r="M50" s="4"/>
    </row>
    <row r="51" spans="1:13" ht="15.75">
      <c r="A51" s="293"/>
      <c r="B51" s="91"/>
      <c r="C51" s="92" t="s">
        <v>18</v>
      </c>
      <c r="D51" s="45" t="s">
        <v>0</v>
      </c>
      <c r="E51" s="93">
        <v>0.26</v>
      </c>
      <c r="F51" s="94">
        <f>F43*E51</f>
        <v>4.16</v>
      </c>
      <c r="G51" s="95"/>
      <c r="H51" s="96"/>
      <c r="I51" s="93"/>
      <c r="J51" s="94"/>
      <c r="K51" s="95"/>
      <c r="L51" s="96"/>
      <c r="M51" s="35"/>
    </row>
    <row r="52" spans="1:13" ht="15.75">
      <c r="A52" s="291">
        <v>6</v>
      </c>
      <c r="B52" s="149" t="s">
        <v>92</v>
      </c>
      <c r="C52" s="150" t="s">
        <v>71</v>
      </c>
      <c r="D52" s="57" t="s">
        <v>15</v>
      </c>
      <c r="E52" s="151"/>
      <c r="F52" s="152">
        <v>15.2</v>
      </c>
      <c r="G52" s="153"/>
      <c r="H52" s="154"/>
      <c r="I52" s="155"/>
      <c r="J52" s="156"/>
      <c r="K52" s="155"/>
      <c r="L52" s="156"/>
      <c r="M52" s="5"/>
    </row>
    <row r="53" spans="1:13" ht="15.75">
      <c r="A53" s="292"/>
      <c r="B53" s="77"/>
      <c r="C53" s="55" t="s">
        <v>14</v>
      </c>
      <c r="D53" s="58" t="s">
        <v>88</v>
      </c>
      <c r="E53" s="78">
        <v>14.7</v>
      </c>
      <c r="F53" s="85">
        <f>F52*E53</f>
        <v>223.43999999999997</v>
      </c>
      <c r="G53" s="86"/>
      <c r="H53" s="83"/>
      <c r="I53" s="80"/>
      <c r="J53" s="81"/>
      <c r="K53" s="80"/>
      <c r="L53" s="81"/>
      <c r="M53" s="33"/>
    </row>
    <row r="54" spans="1:13" ht="15.75">
      <c r="A54" s="292"/>
      <c r="B54" s="84"/>
      <c r="C54" s="88" t="s">
        <v>17</v>
      </c>
      <c r="D54" s="44" t="s">
        <v>0</v>
      </c>
      <c r="E54" s="82">
        <v>1.21</v>
      </c>
      <c r="F54" s="83">
        <f>F52*E54</f>
        <v>18.391999999999999</v>
      </c>
      <c r="G54" s="80"/>
      <c r="H54" s="81"/>
      <c r="I54" s="80"/>
      <c r="J54" s="81"/>
      <c r="K54" s="82"/>
      <c r="L54" s="83"/>
      <c r="M54" s="33"/>
    </row>
    <row r="55" spans="1:13" ht="15.75">
      <c r="A55" s="292"/>
      <c r="B55" s="84"/>
      <c r="C55" s="88" t="s">
        <v>68</v>
      </c>
      <c r="D55" s="44" t="s">
        <v>15</v>
      </c>
      <c r="E55" s="82">
        <v>1</v>
      </c>
      <c r="F55" s="83">
        <f>F52*E55</f>
        <v>15.2</v>
      </c>
      <c r="G55" s="80"/>
      <c r="H55" s="81"/>
      <c r="I55" s="82"/>
      <c r="J55" s="83"/>
      <c r="K55" s="80"/>
      <c r="L55" s="81"/>
      <c r="M55" s="33"/>
    </row>
    <row r="56" spans="1:13" ht="15.75">
      <c r="A56" s="292"/>
      <c r="B56" s="84"/>
      <c r="C56" s="143" t="s">
        <v>85</v>
      </c>
      <c r="D56" s="42" t="s">
        <v>63</v>
      </c>
      <c r="E56" s="86">
        <v>1.6E-2</v>
      </c>
      <c r="F56" s="140">
        <f>F44*E56</f>
        <v>2.1862399999999997</v>
      </c>
      <c r="G56" s="141"/>
      <c r="H56" s="142"/>
      <c r="I56" s="86"/>
      <c r="J56" s="140"/>
      <c r="K56" s="141"/>
      <c r="L56" s="142"/>
      <c r="M56" s="4"/>
    </row>
    <row r="57" spans="1:13" ht="15.75">
      <c r="A57" s="292"/>
      <c r="B57" s="84"/>
      <c r="C57" s="143" t="s">
        <v>97</v>
      </c>
      <c r="D57" s="42" t="s">
        <v>63</v>
      </c>
      <c r="E57" s="86">
        <v>7.0000000000000001E-3</v>
      </c>
      <c r="F57" s="140">
        <f>F52*E57</f>
        <v>0.10639999999999999</v>
      </c>
      <c r="G57" s="141"/>
      <c r="H57" s="142"/>
      <c r="I57" s="86"/>
      <c r="J57" s="140"/>
      <c r="K57" s="141"/>
      <c r="L57" s="142"/>
      <c r="M57" s="4"/>
    </row>
    <row r="58" spans="1:13" ht="15.75">
      <c r="A58" s="292"/>
      <c r="B58" s="84"/>
      <c r="C58" s="143" t="s">
        <v>21</v>
      </c>
      <c r="D58" s="42" t="s">
        <v>94</v>
      </c>
      <c r="E58" s="86">
        <v>2.46</v>
      </c>
      <c r="F58" s="140">
        <f>F52*E58</f>
        <v>37.391999999999996</v>
      </c>
      <c r="G58" s="141"/>
      <c r="H58" s="142"/>
      <c r="I58" s="86"/>
      <c r="J58" s="140"/>
      <c r="K58" s="141"/>
      <c r="L58" s="142"/>
      <c r="M58" s="4"/>
    </row>
    <row r="59" spans="1:13" ht="15.75">
      <c r="A59" s="292"/>
      <c r="B59" s="84"/>
      <c r="C59" s="88" t="s">
        <v>70</v>
      </c>
      <c r="D59" s="44" t="s">
        <v>16</v>
      </c>
      <c r="E59" s="82" t="s">
        <v>47</v>
      </c>
      <c r="F59" s="83">
        <v>0.95</v>
      </c>
      <c r="G59" s="80"/>
      <c r="H59" s="81"/>
      <c r="I59" s="86"/>
      <c r="J59" s="83"/>
      <c r="K59" s="80"/>
      <c r="L59" s="81"/>
      <c r="M59" s="33"/>
    </row>
    <row r="60" spans="1:13" ht="15.75">
      <c r="A60" s="292"/>
      <c r="B60" s="84"/>
      <c r="C60" s="88" t="s">
        <v>67</v>
      </c>
      <c r="D60" s="44" t="s">
        <v>16</v>
      </c>
      <c r="E60" s="82" t="s">
        <v>47</v>
      </c>
      <c r="F60" s="83">
        <v>1.05</v>
      </c>
      <c r="G60" s="80"/>
      <c r="H60" s="81"/>
      <c r="I60" s="86"/>
      <c r="J60" s="83"/>
      <c r="K60" s="80"/>
      <c r="L60" s="81"/>
      <c r="M60" s="33"/>
    </row>
    <row r="61" spans="1:13" ht="15.75">
      <c r="A61" s="292"/>
      <c r="B61" s="84"/>
      <c r="C61" s="88" t="s">
        <v>66</v>
      </c>
      <c r="D61" s="44" t="s">
        <v>16</v>
      </c>
      <c r="E61" s="82" t="s">
        <v>47</v>
      </c>
      <c r="F61" s="111">
        <f>686*0.00023</f>
        <v>0.15778</v>
      </c>
      <c r="G61" s="80"/>
      <c r="H61" s="81"/>
      <c r="I61" s="86"/>
      <c r="J61" s="83"/>
      <c r="K61" s="80"/>
      <c r="L61" s="81"/>
      <c r="M61" s="33"/>
    </row>
    <row r="62" spans="1:13" ht="15.75">
      <c r="A62" s="293"/>
      <c r="B62" s="91"/>
      <c r="C62" s="92" t="s">
        <v>18</v>
      </c>
      <c r="D62" s="45" t="s">
        <v>0</v>
      </c>
      <c r="E62" s="93">
        <v>0.26</v>
      </c>
      <c r="F62" s="94">
        <f>F52*E62</f>
        <v>3.952</v>
      </c>
      <c r="G62" s="95"/>
      <c r="H62" s="96"/>
      <c r="I62" s="93"/>
      <c r="J62" s="94"/>
      <c r="K62" s="95"/>
      <c r="L62" s="96"/>
      <c r="M62" s="35"/>
    </row>
    <row r="63" spans="1:13" ht="15.75">
      <c r="A63" s="157"/>
      <c r="B63" s="84"/>
      <c r="C63" s="158"/>
      <c r="D63" s="44"/>
      <c r="E63" s="83"/>
      <c r="F63" s="83"/>
      <c r="G63" s="81"/>
      <c r="H63" s="81"/>
      <c r="I63" s="83"/>
      <c r="J63" s="83"/>
      <c r="K63" s="81"/>
      <c r="L63" s="81"/>
      <c r="M63" s="34"/>
    </row>
    <row r="64" spans="1:13" ht="15.75">
      <c r="A64" s="291">
        <v>7</v>
      </c>
      <c r="B64" s="149" t="s">
        <v>95</v>
      </c>
      <c r="C64" s="150" t="s">
        <v>75</v>
      </c>
      <c r="D64" s="57" t="s">
        <v>15</v>
      </c>
      <c r="E64" s="151"/>
      <c r="F64" s="159">
        <f>38.8*12.4*0.16</f>
        <v>76.979200000000006</v>
      </c>
      <c r="G64" s="153"/>
      <c r="H64" s="154"/>
      <c r="I64" s="155"/>
      <c r="J64" s="156"/>
      <c r="K64" s="155"/>
      <c r="L64" s="156"/>
      <c r="M64" s="5"/>
    </row>
    <row r="65" spans="1:13" ht="15.75">
      <c r="A65" s="292"/>
      <c r="B65" s="77" t="s">
        <v>13</v>
      </c>
      <c r="C65" s="55" t="s">
        <v>14</v>
      </c>
      <c r="D65" s="58" t="s">
        <v>88</v>
      </c>
      <c r="E65" s="78">
        <v>8.4</v>
      </c>
      <c r="F65" s="85">
        <f>F64*E65</f>
        <v>646.62528000000009</v>
      </c>
      <c r="G65" s="86"/>
      <c r="H65" s="83"/>
      <c r="I65" s="80"/>
      <c r="J65" s="81"/>
      <c r="K65" s="80"/>
      <c r="L65" s="81"/>
      <c r="M65" s="33"/>
    </row>
    <row r="66" spans="1:13" ht="15.75">
      <c r="A66" s="292"/>
      <c r="B66" s="84"/>
      <c r="C66" s="88" t="s">
        <v>17</v>
      </c>
      <c r="D66" s="44" t="s">
        <v>0</v>
      </c>
      <c r="E66" s="82">
        <v>0.81</v>
      </c>
      <c r="F66" s="83">
        <f>F64*E66</f>
        <v>62.353152000000009</v>
      </c>
      <c r="G66" s="80"/>
      <c r="H66" s="81"/>
      <c r="I66" s="80"/>
      <c r="J66" s="81"/>
      <c r="K66" s="82"/>
      <c r="L66" s="83"/>
      <c r="M66" s="33"/>
    </row>
    <row r="67" spans="1:13" ht="15.75">
      <c r="A67" s="292"/>
      <c r="B67" s="84"/>
      <c r="C67" s="88" t="s">
        <v>68</v>
      </c>
      <c r="D67" s="44" t="s">
        <v>15</v>
      </c>
      <c r="E67" s="82">
        <v>1.0149999999999999</v>
      </c>
      <c r="F67" s="83">
        <f>F64*E67</f>
        <v>78.133887999999999</v>
      </c>
      <c r="G67" s="80"/>
      <c r="H67" s="81"/>
      <c r="I67" s="82"/>
      <c r="J67" s="83"/>
      <c r="K67" s="80"/>
      <c r="L67" s="81"/>
      <c r="M67" s="33"/>
    </row>
    <row r="68" spans="1:13" ht="15.75">
      <c r="A68" s="292"/>
      <c r="B68" s="84"/>
      <c r="C68" s="143" t="s">
        <v>85</v>
      </c>
      <c r="D68" s="42" t="s">
        <v>63</v>
      </c>
      <c r="E68" s="86">
        <v>4.2999999999999997E-2</v>
      </c>
      <c r="F68" s="140">
        <f>F64*E68</f>
        <v>3.3101056</v>
      </c>
      <c r="G68" s="141"/>
      <c r="H68" s="142"/>
      <c r="I68" s="86"/>
      <c r="J68" s="140"/>
      <c r="K68" s="141"/>
      <c r="L68" s="142"/>
      <c r="M68" s="4"/>
    </row>
    <row r="69" spans="1:13" ht="15.75">
      <c r="A69" s="292"/>
      <c r="B69" s="84"/>
      <c r="C69" s="143" t="s">
        <v>96</v>
      </c>
      <c r="D69" s="42" t="s">
        <v>63</v>
      </c>
      <c r="E69" s="86">
        <v>2.5999999999999999E-3</v>
      </c>
      <c r="F69" s="140">
        <f>F64*E69</f>
        <v>0.20014592</v>
      </c>
      <c r="G69" s="141"/>
      <c r="H69" s="142"/>
      <c r="I69" s="86"/>
      <c r="J69" s="140"/>
      <c r="K69" s="141"/>
      <c r="L69" s="142"/>
      <c r="M69" s="4"/>
    </row>
    <row r="70" spans="1:13" ht="15.75">
      <c r="A70" s="292"/>
      <c r="B70" s="84"/>
      <c r="C70" s="143" t="s">
        <v>98</v>
      </c>
      <c r="D70" s="42" t="s">
        <v>63</v>
      </c>
      <c r="E70" s="86">
        <v>1.4E-2</v>
      </c>
      <c r="F70" s="140">
        <f>F56*E70</f>
        <v>3.0607359999999997E-2</v>
      </c>
      <c r="G70" s="141"/>
      <c r="H70" s="142"/>
      <c r="I70" s="86"/>
      <c r="J70" s="140"/>
      <c r="K70" s="141"/>
      <c r="L70" s="142"/>
      <c r="M70" s="4"/>
    </row>
    <row r="71" spans="1:13" ht="15.75">
      <c r="A71" s="292"/>
      <c r="B71" s="84"/>
      <c r="C71" s="143" t="s">
        <v>21</v>
      </c>
      <c r="D71" s="42" t="s">
        <v>94</v>
      </c>
      <c r="E71" s="86">
        <v>2.29</v>
      </c>
      <c r="F71" s="140">
        <f>F55*E71</f>
        <v>34.808</v>
      </c>
      <c r="G71" s="141"/>
      <c r="H71" s="142"/>
      <c r="I71" s="86"/>
      <c r="J71" s="140"/>
      <c r="K71" s="141"/>
      <c r="L71" s="142"/>
      <c r="M71" s="4"/>
    </row>
    <row r="72" spans="1:13" ht="15.75">
      <c r="A72" s="292"/>
      <c r="B72" s="84"/>
      <c r="C72" s="88" t="s">
        <v>72</v>
      </c>
      <c r="D72" s="44" t="s">
        <v>16</v>
      </c>
      <c r="E72" s="82" t="s">
        <v>47</v>
      </c>
      <c r="F72" s="90">
        <v>7.9950000000000001</v>
      </c>
      <c r="G72" s="80"/>
      <c r="H72" s="81"/>
      <c r="I72" s="86"/>
      <c r="J72" s="83"/>
      <c r="K72" s="80"/>
      <c r="L72" s="81"/>
      <c r="M72" s="33"/>
    </row>
    <row r="73" spans="1:13" ht="15.75">
      <c r="A73" s="292"/>
      <c r="B73" s="84"/>
      <c r="C73" s="88" t="s">
        <v>66</v>
      </c>
      <c r="D73" s="44" t="s">
        <v>16</v>
      </c>
      <c r="E73" s="82" t="s">
        <v>47</v>
      </c>
      <c r="F73" s="90">
        <v>0.14000000000000001</v>
      </c>
      <c r="G73" s="80"/>
      <c r="H73" s="81"/>
      <c r="I73" s="86"/>
      <c r="J73" s="83"/>
      <c r="K73" s="80"/>
      <c r="L73" s="81"/>
      <c r="M73" s="33"/>
    </row>
    <row r="74" spans="1:13" ht="15.75">
      <c r="A74" s="292"/>
      <c r="B74" s="84"/>
      <c r="C74" s="88" t="s">
        <v>18</v>
      </c>
      <c r="D74" s="44" t="s">
        <v>0</v>
      </c>
      <c r="E74" s="82">
        <v>0.26</v>
      </c>
      <c r="F74" s="83">
        <f>F64*E74</f>
        <v>20.014592000000004</v>
      </c>
      <c r="G74" s="80"/>
      <c r="H74" s="81"/>
      <c r="I74" s="82"/>
      <c r="J74" s="83"/>
      <c r="K74" s="80"/>
      <c r="L74" s="81"/>
      <c r="M74" s="33"/>
    </row>
    <row r="75" spans="1:13" ht="16.5">
      <c r="A75" s="279" t="s">
        <v>26</v>
      </c>
      <c r="B75" s="280"/>
      <c r="C75" s="280"/>
      <c r="D75" s="280"/>
      <c r="E75" s="53"/>
      <c r="F75" s="53"/>
      <c r="G75" s="53"/>
      <c r="H75" s="53"/>
      <c r="I75" s="53"/>
      <c r="J75" s="53"/>
      <c r="K75" s="53"/>
      <c r="L75" s="53"/>
      <c r="M75" s="54"/>
    </row>
    <row r="76" spans="1:13" s="219" customFormat="1" ht="31.5">
      <c r="A76" s="210">
        <v>8</v>
      </c>
      <c r="B76" s="210"/>
      <c r="C76" s="220" t="s">
        <v>27</v>
      </c>
      <c r="D76" s="211" t="s">
        <v>15</v>
      </c>
      <c r="E76" s="212"/>
      <c r="F76" s="213">
        <v>22</v>
      </c>
      <c r="G76" s="214"/>
      <c r="H76" s="215"/>
      <c r="I76" s="214"/>
      <c r="J76" s="215"/>
      <c r="K76" s="216"/>
      <c r="L76" s="217"/>
      <c r="M76" s="218"/>
    </row>
    <row r="77" spans="1:13" ht="16.5">
      <c r="A77" s="71"/>
      <c r="B77" s="71"/>
      <c r="C77" s="59" t="s">
        <v>14</v>
      </c>
      <c r="D77" s="62" t="s">
        <v>15</v>
      </c>
      <c r="E77" s="167">
        <v>23.8</v>
      </c>
      <c r="F77" s="168">
        <f>F76*E77</f>
        <v>523.6</v>
      </c>
      <c r="G77" s="169"/>
      <c r="H77" s="170"/>
      <c r="I77" s="80"/>
      <c r="J77" s="81"/>
      <c r="K77" s="80"/>
      <c r="L77" s="81"/>
      <c r="M77" s="36"/>
    </row>
    <row r="78" spans="1:13" ht="16.5">
      <c r="A78" s="71"/>
      <c r="B78" s="71"/>
      <c r="C78" s="73" t="s">
        <v>17</v>
      </c>
      <c r="D78" s="49" t="s">
        <v>0</v>
      </c>
      <c r="E78" s="169">
        <v>2.1</v>
      </c>
      <c r="F78" s="170">
        <f>F76*E78</f>
        <v>46.2</v>
      </c>
      <c r="G78" s="80"/>
      <c r="H78" s="81"/>
      <c r="I78" s="80"/>
      <c r="J78" s="81"/>
      <c r="K78" s="169"/>
      <c r="L78" s="170"/>
      <c r="M78" s="36"/>
    </row>
    <row r="79" spans="1:13" ht="31.5">
      <c r="A79" s="71"/>
      <c r="B79" s="71"/>
      <c r="C79" s="209" t="s">
        <v>99</v>
      </c>
      <c r="D79" s="50" t="s">
        <v>15</v>
      </c>
      <c r="E79" s="169">
        <v>1.05</v>
      </c>
      <c r="F79" s="170">
        <f>F76*E79</f>
        <v>23.1</v>
      </c>
      <c r="G79" s="80"/>
      <c r="H79" s="81"/>
      <c r="I79" s="169"/>
      <c r="J79" s="170"/>
      <c r="K79" s="80"/>
      <c r="L79" s="81"/>
      <c r="M79" s="36"/>
    </row>
    <row r="80" spans="1:13" ht="16.5">
      <c r="A80" s="71"/>
      <c r="B80" s="71"/>
      <c r="C80" s="177" t="s">
        <v>28</v>
      </c>
      <c r="D80" s="50" t="s">
        <v>24</v>
      </c>
      <c r="E80" s="169">
        <v>7.2</v>
      </c>
      <c r="F80" s="170">
        <f>F76*E80</f>
        <v>158.4</v>
      </c>
      <c r="G80" s="169"/>
      <c r="H80" s="170"/>
      <c r="I80" s="169"/>
      <c r="J80" s="170"/>
      <c r="K80" s="80"/>
      <c r="L80" s="81"/>
      <c r="M80" s="36"/>
    </row>
    <row r="81" spans="1:13" ht="16.5">
      <c r="A81" s="71"/>
      <c r="B81" s="71"/>
      <c r="C81" s="177" t="s">
        <v>29</v>
      </c>
      <c r="D81" s="50" t="s">
        <v>24</v>
      </c>
      <c r="E81" s="169">
        <v>4.38</v>
      </c>
      <c r="F81" s="170">
        <f>F76*E81</f>
        <v>96.36</v>
      </c>
      <c r="G81" s="80"/>
      <c r="H81" s="81"/>
      <c r="I81" s="169"/>
      <c r="J81" s="170"/>
      <c r="K81" s="80"/>
      <c r="L81" s="81"/>
      <c r="M81" s="36"/>
    </row>
    <row r="82" spans="1:13" ht="16.5">
      <c r="A82" s="71"/>
      <c r="B82" s="71"/>
      <c r="C82" s="177" t="s">
        <v>40</v>
      </c>
      <c r="D82" s="50" t="s">
        <v>19</v>
      </c>
      <c r="E82" s="169">
        <v>18</v>
      </c>
      <c r="F82" s="170">
        <f>F76*E82</f>
        <v>396</v>
      </c>
      <c r="G82" s="80"/>
      <c r="H82" s="81"/>
      <c r="I82" s="169"/>
      <c r="J82" s="170"/>
      <c r="K82" s="80"/>
      <c r="L82" s="81"/>
      <c r="M82" s="36"/>
    </row>
    <row r="83" spans="1:13" ht="16.5">
      <c r="A83" s="71"/>
      <c r="B83" s="71"/>
      <c r="C83" s="177" t="s">
        <v>30</v>
      </c>
      <c r="D83" s="50" t="s">
        <v>24</v>
      </c>
      <c r="E83" s="169">
        <v>1.96</v>
      </c>
      <c r="F83" s="170">
        <f>F76*E83</f>
        <v>43.12</v>
      </c>
      <c r="G83" s="80"/>
      <c r="H83" s="81"/>
      <c r="I83" s="169"/>
      <c r="J83" s="170"/>
      <c r="K83" s="80"/>
      <c r="L83" s="81"/>
      <c r="M83" s="36"/>
    </row>
    <row r="84" spans="1:13" ht="16.5">
      <c r="A84" s="71"/>
      <c r="B84" s="71"/>
      <c r="C84" s="74" t="s">
        <v>18</v>
      </c>
      <c r="D84" s="48" t="s">
        <v>0</v>
      </c>
      <c r="E84" s="172">
        <v>3.44</v>
      </c>
      <c r="F84" s="173">
        <f>F76*E84</f>
        <v>75.679999999999993</v>
      </c>
      <c r="G84" s="95"/>
      <c r="H84" s="96"/>
      <c r="I84" s="172"/>
      <c r="J84" s="173"/>
      <c r="K84" s="95"/>
      <c r="L84" s="96"/>
      <c r="M84" s="37"/>
    </row>
    <row r="85" spans="1:13" ht="16.5">
      <c r="A85" s="71"/>
      <c r="B85" s="71"/>
      <c r="C85" s="71"/>
      <c r="D85" s="71"/>
      <c r="E85" s="72"/>
      <c r="F85" s="72"/>
      <c r="G85" s="72"/>
      <c r="H85" s="72"/>
      <c r="I85" s="72"/>
      <c r="J85" s="72"/>
      <c r="K85" s="72"/>
      <c r="L85" s="72"/>
      <c r="M85" s="72"/>
    </row>
    <row r="86" spans="1:13" ht="15.75">
      <c r="A86" s="282">
        <v>9</v>
      </c>
      <c r="B86" s="180"/>
      <c r="C86" s="63" t="s">
        <v>44</v>
      </c>
      <c r="D86" s="63" t="s">
        <v>22</v>
      </c>
      <c r="E86" s="181"/>
      <c r="F86" s="182">
        <v>545</v>
      </c>
      <c r="G86" s="155"/>
      <c r="H86" s="156"/>
      <c r="I86" s="155"/>
      <c r="J86" s="156"/>
      <c r="K86" s="183"/>
      <c r="L86" s="184"/>
      <c r="M86" s="1"/>
    </row>
    <row r="87" spans="1:13" ht="15.75">
      <c r="A87" s="283"/>
      <c r="B87" s="166" t="s">
        <v>13</v>
      </c>
      <c r="C87" s="59" t="s">
        <v>14</v>
      </c>
      <c r="D87" s="62" t="s">
        <v>22</v>
      </c>
      <c r="E87" s="167">
        <v>1</v>
      </c>
      <c r="F87" s="168">
        <f>F86*E87</f>
        <v>545</v>
      </c>
      <c r="G87" s="169"/>
      <c r="H87" s="170"/>
      <c r="I87" s="80"/>
      <c r="J87" s="81"/>
      <c r="K87" s="80"/>
      <c r="L87" s="81"/>
      <c r="M87" s="36"/>
    </row>
    <row r="88" spans="1:13" ht="15.75">
      <c r="A88" s="283"/>
      <c r="B88" s="178"/>
      <c r="C88" s="73" t="s">
        <v>17</v>
      </c>
      <c r="D88" s="49" t="s">
        <v>0</v>
      </c>
      <c r="E88" s="169">
        <v>4.2999999999999997E-2</v>
      </c>
      <c r="F88" s="170">
        <f>F86*E88</f>
        <v>23.434999999999999</v>
      </c>
      <c r="G88" s="80"/>
      <c r="H88" s="81"/>
      <c r="I88" s="169"/>
      <c r="J88" s="170"/>
      <c r="K88" s="169"/>
      <c r="L88" s="170"/>
      <c r="M88" s="36"/>
    </row>
    <row r="89" spans="1:13" ht="15.75">
      <c r="A89" s="283"/>
      <c r="B89" s="179"/>
      <c r="C89" s="177" t="s">
        <v>31</v>
      </c>
      <c r="D89" s="50" t="s">
        <v>15</v>
      </c>
      <c r="E89" s="169">
        <v>2.5000000000000001E-2</v>
      </c>
      <c r="F89" s="185">
        <f>F86*E89</f>
        <v>13.625</v>
      </c>
      <c r="G89" s="80"/>
      <c r="H89" s="81"/>
      <c r="I89" s="169"/>
      <c r="J89" s="170"/>
      <c r="K89" s="80"/>
      <c r="L89" s="81"/>
      <c r="M89" s="36"/>
    </row>
    <row r="90" spans="1:13" ht="15.75">
      <c r="A90" s="283"/>
      <c r="B90" s="179"/>
      <c r="C90" s="177" t="s">
        <v>28</v>
      </c>
      <c r="D90" s="50" t="s">
        <v>24</v>
      </c>
      <c r="E90" s="169">
        <v>0.11</v>
      </c>
      <c r="F90" s="170">
        <f>F86*E90</f>
        <v>59.95</v>
      </c>
      <c r="G90" s="80"/>
      <c r="H90" s="81"/>
      <c r="I90" s="169"/>
      <c r="J90" s="170"/>
      <c r="K90" s="80"/>
      <c r="L90" s="81"/>
      <c r="M90" s="36"/>
    </row>
    <row r="91" spans="1:13" ht="15.75">
      <c r="A91" s="284"/>
      <c r="B91" s="171"/>
      <c r="C91" s="74" t="s">
        <v>18</v>
      </c>
      <c r="D91" s="48" t="s">
        <v>0</v>
      </c>
      <c r="E91" s="172">
        <v>4.8399999999999999E-2</v>
      </c>
      <c r="F91" s="173">
        <f>F86*E91</f>
        <v>26.378</v>
      </c>
      <c r="G91" s="95"/>
      <c r="H91" s="96"/>
      <c r="I91" s="172"/>
      <c r="J91" s="173"/>
      <c r="K91" s="95"/>
      <c r="L91" s="96"/>
      <c r="M91" s="37"/>
    </row>
    <row r="92" spans="1:13" ht="38.25">
      <c r="A92" s="221">
        <v>10</v>
      </c>
      <c r="B92" s="222" t="s">
        <v>100</v>
      </c>
      <c r="C92" s="223" t="s">
        <v>101</v>
      </c>
      <c r="D92" s="224" t="s">
        <v>102</v>
      </c>
      <c r="E92" s="225"/>
      <c r="F92" s="226">
        <f>F86</f>
        <v>545</v>
      </c>
      <c r="G92" s="227"/>
      <c r="H92" s="228"/>
      <c r="I92" s="229"/>
      <c r="J92" s="230"/>
      <c r="K92" s="227"/>
      <c r="L92" s="231"/>
      <c r="M92" s="231"/>
    </row>
    <row r="93" spans="1:13">
      <c r="A93" s="232"/>
      <c r="B93" s="222"/>
      <c r="C93" s="233" t="s">
        <v>14</v>
      </c>
      <c r="D93" s="233" t="s">
        <v>60</v>
      </c>
      <c r="E93" s="234">
        <v>4.24E-2</v>
      </c>
      <c r="F93" s="235">
        <f>F92*E93</f>
        <v>23.108000000000001</v>
      </c>
      <c r="G93" s="228"/>
      <c r="H93" s="228"/>
      <c r="I93" s="230"/>
      <c r="J93" s="230"/>
      <c r="K93" s="230"/>
      <c r="L93" s="231"/>
      <c r="M93" s="231"/>
    </row>
    <row r="94" spans="1:13">
      <c r="A94" s="232"/>
      <c r="B94" s="222"/>
      <c r="C94" s="233" t="s">
        <v>17</v>
      </c>
      <c r="D94" s="233" t="s">
        <v>0</v>
      </c>
      <c r="E94" s="234">
        <v>2.0999999999999999E-3</v>
      </c>
      <c r="F94" s="235">
        <f>F92*E94</f>
        <v>1.1444999999999999</v>
      </c>
      <c r="G94" s="228"/>
      <c r="H94" s="228"/>
      <c r="I94" s="230"/>
      <c r="J94" s="230"/>
      <c r="K94" s="230"/>
      <c r="L94" s="231"/>
      <c r="M94" s="231"/>
    </row>
    <row r="95" spans="1:13" ht="15.75">
      <c r="A95" s="232"/>
      <c r="B95" s="222"/>
      <c r="C95" s="233" t="s">
        <v>103</v>
      </c>
      <c r="D95" s="236" t="s">
        <v>24</v>
      </c>
      <c r="E95" s="237">
        <v>0.15</v>
      </c>
      <c r="F95" s="236">
        <f>F92*E95</f>
        <v>81.75</v>
      </c>
      <c r="G95" s="228"/>
      <c r="H95" s="228"/>
      <c r="I95" s="230"/>
      <c r="J95" s="230"/>
      <c r="K95" s="230"/>
      <c r="L95" s="231"/>
      <c r="M95" s="231"/>
    </row>
    <row r="96" spans="1:13" ht="38.25">
      <c r="A96" s="221">
        <v>11</v>
      </c>
      <c r="B96" s="222" t="s">
        <v>100</v>
      </c>
      <c r="C96" s="223" t="s">
        <v>104</v>
      </c>
      <c r="D96" s="224" t="s">
        <v>102</v>
      </c>
      <c r="E96" s="225"/>
      <c r="F96" s="226">
        <f>F92</f>
        <v>545</v>
      </c>
      <c r="G96" s="227"/>
      <c r="H96" s="228"/>
      <c r="I96" s="229"/>
      <c r="J96" s="230"/>
      <c r="K96" s="227"/>
      <c r="L96" s="231"/>
      <c r="M96" s="231"/>
    </row>
    <row r="97" spans="1:13">
      <c r="A97" s="232"/>
      <c r="B97" s="222"/>
      <c r="C97" s="233" t="s">
        <v>14</v>
      </c>
      <c r="D97" s="233" t="s">
        <v>60</v>
      </c>
      <c r="E97" s="234">
        <v>3.3000000000000002E-2</v>
      </c>
      <c r="F97" s="235">
        <f>F96*E97</f>
        <v>17.984999999999999</v>
      </c>
      <c r="G97" s="228"/>
      <c r="H97" s="228"/>
      <c r="I97" s="230"/>
      <c r="J97" s="230"/>
      <c r="K97" s="230"/>
      <c r="L97" s="231"/>
      <c r="M97" s="231"/>
    </row>
    <row r="98" spans="1:13">
      <c r="A98" s="232"/>
      <c r="B98" s="222"/>
      <c r="C98" s="233" t="s">
        <v>17</v>
      </c>
      <c r="D98" s="233" t="s">
        <v>0</v>
      </c>
      <c r="E98" s="234">
        <v>4.1000000000000003E-3</v>
      </c>
      <c r="F98" s="235">
        <f>F96*E98</f>
        <v>2.2345000000000002</v>
      </c>
      <c r="G98" s="228"/>
      <c r="H98" s="228"/>
      <c r="I98" s="230"/>
      <c r="J98" s="230"/>
      <c r="K98" s="230"/>
      <c r="L98" s="231"/>
      <c r="M98" s="231"/>
    </row>
    <row r="99" spans="1:13" ht="15.75">
      <c r="A99" s="232"/>
      <c r="B99" s="222"/>
      <c r="C99" s="233" t="s">
        <v>105</v>
      </c>
      <c r="D99" s="236" t="s">
        <v>24</v>
      </c>
      <c r="E99" s="237">
        <v>0.25</v>
      </c>
      <c r="F99" s="236">
        <f>F96*E99</f>
        <v>136.25</v>
      </c>
      <c r="G99" s="228"/>
      <c r="H99" s="228"/>
      <c r="I99" s="230"/>
      <c r="J99" s="230"/>
      <c r="K99" s="230"/>
      <c r="L99" s="231"/>
      <c r="M99" s="231"/>
    </row>
    <row r="100" spans="1:13" ht="15.75">
      <c r="A100" s="232"/>
      <c r="B100" s="222"/>
      <c r="C100" s="233" t="s">
        <v>43</v>
      </c>
      <c r="D100" s="12" t="s">
        <v>0</v>
      </c>
      <c r="E100" s="234">
        <v>4.0000000000000002E-4</v>
      </c>
      <c r="F100" s="235">
        <f>F96*E100</f>
        <v>0.218</v>
      </c>
      <c r="G100" s="228"/>
      <c r="H100" s="228"/>
      <c r="I100" s="230"/>
      <c r="J100" s="230"/>
      <c r="K100" s="230"/>
      <c r="L100" s="231"/>
      <c r="M100" s="231"/>
    </row>
    <row r="102" spans="1:13" ht="31.5">
      <c r="A102" s="285">
        <v>12</v>
      </c>
      <c r="B102" s="186" t="s">
        <v>13</v>
      </c>
      <c r="C102" s="64" t="s">
        <v>55</v>
      </c>
      <c r="D102" s="64" t="s">
        <v>81</v>
      </c>
      <c r="E102" s="174"/>
      <c r="F102" s="181">
        <f>F86/100</f>
        <v>5.45</v>
      </c>
      <c r="G102" s="156"/>
      <c r="H102" s="155"/>
      <c r="I102" s="156"/>
      <c r="J102" s="155"/>
      <c r="K102" s="184"/>
      <c r="L102" s="183"/>
      <c r="M102" s="39"/>
    </row>
    <row r="103" spans="1:13" ht="15.75">
      <c r="A103" s="285"/>
      <c r="B103" s="178"/>
      <c r="C103" s="59" t="s">
        <v>41</v>
      </c>
      <c r="D103" s="59" t="s">
        <v>22</v>
      </c>
      <c r="E103" s="168">
        <v>100</v>
      </c>
      <c r="F103" s="167">
        <f>F102*E103</f>
        <v>545</v>
      </c>
      <c r="G103" s="170"/>
      <c r="H103" s="169"/>
      <c r="I103" s="81"/>
      <c r="J103" s="80"/>
      <c r="K103" s="81"/>
      <c r="L103" s="80"/>
      <c r="M103" s="40"/>
    </row>
    <row r="104" spans="1:13" ht="15.75">
      <c r="A104" s="285"/>
      <c r="B104" s="286"/>
      <c r="C104" s="73" t="s">
        <v>56</v>
      </c>
      <c r="D104" s="47" t="s">
        <v>22</v>
      </c>
      <c r="E104" s="170">
        <v>130</v>
      </c>
      <c r="F104" s="187">
        <f>F102*E104</f>
        <v>708.5</v>
      </c>
      <c r="G104" s="170"/>
      <c r="H104" s="169"/>
      <c r="I104" s="170"/>
      <c r="J104" s="169"/>
      <c r="K104" s="81"/>
      <c r="L104" s="80"/>
      <c r="M104" s="40"/>
    </row>
    <row r="105" spans="1:13" ht="15.75">
      <c r="A105" s="285"/>
      <c r="B105" s="286"/>
      <c r="C105" s="73" t="s">
        <v>42</v>
      </c>
      <c r="D105" s="47" t="s">
        <v>19</v>
      </c>
      <c r="E105" s="170">
        <f>900*1.1</f>
        <v>990.00000000000011</v>
      </c>
      <c r="F105" s="169">
        <f>F102*E105</f>
        <v>5395.5000000000009</v>
      </c>
      <c r="G105" s="170"/>
      <c r="H105" s="169"/>
      <c r="I105" s="170"/>
      <c r="J105" s="169"/>
      <c r="K105" s="81"/>
      <c r="L105" s="80"/>
      <c r="M105" s="40"/>
    </row>
    <row r="106" spans="1:13" ht="15.75">
      <c r="A106" s="285"/>
      <c r="B106" s="287"/>
      <c r="C106" s="74" t="s">
        <v>43</v>
      </c>
      <c r="D106" s="51" t="s">
        <v>0</v>
      </c>
      <c r="E106" s="173">
        <f>1.1*1.15</f>
        <v>1.2649999999999999</v>
      </c>
      <c r="F106" s="172">
        <f>F102*E106</f>
        <v>6.8942499999999995</v>
      </c>
      <c r="G106" s="173"/>
      <c r="H106" s="172"/>
      <c r="I106" s="173"/>
      <c r="J106" s="172"/>
      <c r="K106" s="173"/>
      <c r="L106" s="172"/>
      <c r="M106" s="41"/>
    </row>
    <row r="107" spans="1:13" ht="31.5">
      <c r="A107" s="282">
        <v>13</v>
      </c>
      <c r="B107" s="161"/>
      <c r="C107" s="75" t="s">
        <v>73</v>
      </c>
      <c r="D107" s="60" t="s">
        <v>82</v>
      </c>
      <c r="E107" s="162"/>
      <c r="F107" s="163">
        <f>(39.6+13.2)*2/100</f>
        <v>1.056</v>
      </c>
      <c r="G107" s="175"/>
      <c r="H107" s="176"/>
      <c r="I107" s="164"/>
      <c r="J107" s="165"/>
      <c r="K107" s="164"/>
      <c r="L107" s="165"/>
      <c r="M107" s="2"/>
    </row>
    <row r="108" spans="1:13" ht="15.75">
      <c r="A108" s="283"/>
      <c r="B108" s="166" t="s">
        <v>13</v>
      </c>
      <c r="C108" s="59" t="s">
        <v>14</v>
      </c>
      <c r="D108" s="59" t="s">
        <v>25</v>
      </c>
      <c r="E108" s="167">
        <v>100</v>
      </c>
      <c r="F108" s="168">
        <f>F107*E108</f>
        <v>105.60000000000001</v>
      </c>
      <c r="G108" s="169"/>
      <c r="H108" s="170"/>
      <c r="I108" s="80"/>
      <c r="J108" s="81"/>
      <c r="K108" s="80"/>
      <c r="L108" s="81"/>
      <c r="M108" s="36"/>
    </row>
    <row r="109" spans="1:13" ht="15.75">
      <c r="A109" s="283"/>
      <c r="B109" s="178"/>
      <c r="C109" s="73" t="s">
        <v>17</v>
      </c>
      <c r="D109" s="49" t="s">
        <v>0</v>
      </c>
      <c r="E109" s="169">
        <v>6.62</v>
      </c>
      <c r="F109" s="170">
        <f>F107*E109</f>
        <v>6.9907200000000005</v>
      </c>
      <c r="G109" s="80"/>
      <c r="H109" s="81"/>
      <c r="I109" s="80"/>
      <c r="J109" s="81"/>
      <c r="K109" s="169"/>
      <c r="L109" s="170"/>
      <c r="M109" s="36"/>
    </row>
    <row r="110" spans="1:13" ht="15.75">
      <c r="A110" s="283"/>
      <c r="B110" s="178"/>
      <c r="C110" s="76" t="s">
        <v>83</v>
      </c>
      <c r="D110" s="47" t="s">
        <v>22</v>
      </c>
      <c r="E110" s="169">
        <v>0.45</v>
      </c>
      <c r="F110" s="170">
        <f>F108*E110</f>
        <v>47.52</v>
      </c>
      <c r="G110" s="80"/>
      <c r="H110" s="81"/>
      <c r="I110" s="169"/>
      <c r="J110" s="170"/>
      <c r="K110" s="80"/>
      <c r="L110" s="81"/>
      <c r="M110" s="36"/>
    </row>
    <row r="111" spans="1:13" ht="15.75">
      <c r="A111" s="283"/>
      <c r="B111" s="178"/>
      <c r="C111" s="73" t="s">
        <v>28</v>
      </c>
      <c r="D111" s="49" t="s">
        <v>24</v>
      </c>
      <c r="E111" s="169">
        <v>12.8</v>
      </c>
      <c r="F111" s="170">
        <f>F107*E111</f>
        <v>13.516800000000002</v>
      </c>
      <c r="G111" s="80"/>
      <c r="H111" s="81"/>
      <c r="I111" s="169"/>
      <c r="J111" s="170"/>
      <c r="K111" s="80"/>
      <c r="L111" s="81"/>
      <c r="M111" s="36"/>
    </row>
    <row r="112" spans="1:13" ht="15.75">
      <c r="A112" s="283"/>
      <c r="B112" s="178"/>
      <c r="C112" s="73" t="s">
        <v>33</v>
      </c>
      <c r="D112" s="49" t="s">
        <v>24</v>
      </c>
      <c r="E112" s="169">
        <v>46</v>
      </c>
      <c r="F112" s="170">
        <f>F107*E112</f>
        <v>48.576000000000001</v>
      </c>
      <c r="G112" s="80"/>
      <c r="H112" s="81"/>
      <c r="I112" s="169"/>
      <c r="J112" s="170"/>
      <c r="K112" s="80"/>
      <c r="L112" s="81"/>
      <c r="M112" s="36"/>
    </row>
    <row r="113" spans="1:17" ht="15.75">
      <c r="A113" s="284"/>
      <c r="B113" s="171"/>
      <c r="C113" s="74" t="s">
        <v>18</v>
      </c>
      <c r="D113" s="48" t="s">
        <v>0</v>
      </c>
      <c r="E113" s="172">
        <v>13.3</v>
      </c>
      <c r="F113" s="173">
        <f>F107*E113</f>
        <v>14.044800000000002</v>
      </c>
      <c r="G113" s="95"/>
      <c r="H113" s="96"/>
      <c r="I113" s="172"/>
      <c r="J113" s="173"/>
      <c r="K113" s="95"/>
      <c r="L113" s="96"/>
      <c r="M113" s="37"/>
    </row>
    <row r="114" spans="1:17" ht="15.75">
      <c r="A114" s="288">
        <v>14</v>
      </c>
      <c r="B114" s="188"/>
      <c r="C114" s="64" t="s">
        <v>34</v>
      </c>
      <c r="D114" s="61" t="s">
        <v>32</v>
      </c>
      <c r="E114" s="189"/>
      <c r="F114" s="190">
        <f>6*3/100</f>
        <v>0.18</v>
      </c>
      <c r="G114" s="191"/>
      <c r="H114" s="192"/>
      <c r="I114" s="193"/>
      <c r="J114" s="194"/>
      <c r="K114" s="193"/>
      <c r="L114" s="194"/>
      <c r="M114" s="8"/>
    </row>
    <row r="115" spans="1:17" ht="15.75">
      <c r="A115" s="289"/>
      <c r="B115" s="166" t="s">
        <v>13</v>
      </c>
      <c r="C115" s="59" t="s">
        <v>14</v>
      </c>
      <c r="D115" s="59" t="s">
        <v>25</v>
      </c>
      <c r="E115" s="167">
        <v>100</v>
      </c>
      <c r="F115" s="168">
        <f>F114*E115</f>
        <v>18</v>
      </c>
      <c r="G115" s="169"/>
      <c r="H115" s="170"/>
      <c r="I115" s="80"/>
      <c r="J115" s="81"/>
      <c r="K115" s="80"/>
      <c r="L115" s="81"/>
      <c r="M115" s="36"/>
    </row>
    <row r="116" spans="1:17" ht="15.75">
      <c r="A116" s="289"/>
      <c r="B116" s="178"/>
      <c r="C116" s="73" t="s">
        <v>17</v>
      </c>
      <c r="D116" s="49" t="s">
        <v>0</v>
      </c>
      <c r="E116" s="169">
        <v>0.41</v>
      </c>
      <c r="F116" s="170">
        <f>F114*E116</f>
        <v>7.3799999999999991E-2</v>
      </c>
      <c r="G116" s="80"/>
      <c r="H116" s="81"/>
      <c r="I116" s="80"/>
      <c r="J116" s="81"/>
      <c r="K116" s="169"/>
      <c r="L116" s="170"/>
      <c r="M116" s="36"/>
    </row>
    <row r="117" spans="1:17" ht="15.75">
      <c r="A117" s="289"/>
      <c r="B117" s="178"/>
      <c r="C117" s="76" t="s">
        <v>84</v>
      </c>
      <c r="D117" s="49" t="s">
        <v>25</v>
      </c>
      <c r="E117" s="169">
        <v>100</v>
      </c>
      <c r="F117" s="170">
        <f>F114*E117</f>
        <v>18</v>
      </c>
      <c r="G117" s="80"/>
      <c r="H117" s="81"/>
      <c r="I117" s="169"/>
      <c r="J117" s="170"/>
      <c r="K117" s="80"/>
      <c r="L117" s="81"/>
      <c r="M117" s="36"/>
    </row>
    <row r="118" spans="1:17" ht="15.75">
      <c r="A118" s="289"/>
      <c r="B118" s="178"/>
      <c r="C118" s="73" t="s">
        <v>35</v>
      </c>
      <c r="D118" s="49" t="s">
        <v>19</v>
      </c>
      <c r="E118" s="169" t="s">
        <v>46</v>
      </c>
      <c r="F118" s="170">
        <v>6</v>
      </c>
      <c r="G118" s="80"/>
      <c r="H118" s="81"/>
      <c r="I118" s="169"/>
      <c r="J118" s="170"/>
      <c r="K118" s="80"/>
      <c r="L118" s="81"/>
      <c r="M118" s="36"/>
    </row>
    <row r="119" spans="1:17" ht="15.75">
      <c r="A119" s="289"/>
      <c r="B119" s="178"/>
      <c r="C119" s="73" t="s">
        <v>45</v>
      </c>
      <c r="D119" s="49" t="s">
        <v>19</v>
      </c>
      <c r="E119" s="169" t="s">
        <v>46</v>
      </c>
      <c r="F119" s="170">
        <v>6</v>
      </c>
      <c r="G119" s="80"/>
      <c r="H119" s="81"/>
      <c r="I119" s="169"/>
      <c r="J119" s="170"/>
      <c r="K119" s="80"/>
      <c r="L119" s="81"/>
      <c r="M119" s="36"/>
    </row>
    <row r="120" spans="1:17" ht="15.75">
      <c r="A120" s="289"/>
      <c r="B120" s="178"/>
      <c r="C120" s="73" t="s">
        <v>28</v>
      </c>
      <c r="D120" s="49" t="s">
        <v>24</v>
      </c>
      <c r="E120" s="169">
        <v>3.8</v>
      </c>
      <c r="F120" s="170">
        <f>F114*E120</f>
        <v>0.68399999999999994</v>
      </c>
      <c r="G120" s="80"/>
      <c r="H120" s="195"/>
      <c r="I120" s="196"/>
      <c r="J120" s="197"/>
      <c r="K120" s="198"/>
      <c r="L120" s="195"/>
      <c r="M120" s="38"/>
    </row>
    <row r="121" spans="1:17" ht="15.75">
      <c r="A121" s="289"/>
      <c r="B121" s="178"/>
      <c r="C121" s="73" t="s">
        <v>57</v>
      </c>
      <c r="D121" s="49" t="s">
        <v>19</v>
      </c>
      <c r="E121" s="169" t="s">
        <v>46</v>
      </c>
      <c r="F121" s="170">
        <v>12</v>
      </c>
      <c r="G121" s="80"/>
      <c r="H121" s="195"/>
      <c r="I121" s="196"/>
      <c r="J121" s="197"/>
      <c r="K121" s="198"/>
      <c r="L121" s="195"/>
      <c r="M121" s="38"/>
    </row>
    <row r="122" spans="1:17" ht="15.75">
      <c r="A122" s="289"/>
      <c r="B122" s="178"/>
      <c r="C122" s="73" t="s">
        <v>18</v>
      </c>
      <c r="D122" s="49" t="s">
        <v>0</v>
      </c>
      <c r="E122" s="169">
        <v>13.3</v>
      </c>
      <c r="F122" s="170">
        <f>F114*E122</f>
        <v>2.3940000000000001</v>
      </c>
      <c r="G122" s="80"/>
      <c r="H122" s="195"/>
      <c r="I122" s="196"/>
      <c r="J122" s="197"/>
      <c r="K122" s="198"/>
      <c r="L122" s="195"/>
      <c r="M122" s="38"/>
    </row>
    <row r="123" spans="1:17" ht="16.5" thickBot="1">
      <c r="A123" s="290" t="s">
        <v>7</v>
      </c>
      <c r="B123" s="290"/>
      <c r="C123" s="290"/>
      <c r="D123" s="290"/>
      <c r="E123" s="290"/>
      <c r="F123" s="290"/>
      <c r="G123" s="290"/>
      <c r="H123" s="199">
        <f>SUM(H9:H122)</f>
        <v>0</v>
      </c>
      <c r="I123" s="200"/>
      <c r="J123" s="200">
        <f>SUM(J9:J122)</f>
        <v>0</v>
      </c>
      <c r="K123" s="199"/>
      <c r="L123" s="199">
        <f>SUM(L9:L122)</f>
        <v>0</v>
      </c>
      <c r="M123" s="65">
        <f>SUM(M9:M122)</f>
        <v>0</v>
      </c>
      <c r="Q123" t="e">
        <f>'ნაკრები ხარჯთ.'!E9/კარკასი!M123</f>
        <v>#DIV/0!</v>
      </c>
    </row>
    <row r="124" spans="1:17" ht="15.75">
      <c r="A124" s="302" t="s">
        <v>36</v>
      </c>
      <c r="B124" s="303"/>
      <c r="C124" s="304"/>
      <c r="D124" s="201"/>
      <c r="E124" s="201"/>
      <c r="F124" s="201"/>
      <c r="G124" s="202"/>
      <c r="H124" s="203"/>
      <c r="I124" s="203"/>
      <c r="J124" s="203"/>
      <c r="K124" s="203"/>
      <c r="L124" s="203"/>
      <c r="M124" s="66">
        <f>M123*G124</f>
        <v>0</v>
      </c>
    </row>
    <row r="125" spans="1:17" ht="15.75">
      <c r="A125" s="305" t="s">
        <v>7</v>
      </c>
      <c r="B125" s="306"/>
      <c r="C125" s="307"/>
      <c r="D125" s="204"/>
      <c r="E125" s="204"/>
      <c r="F125" s="204"/>
      <c r="G125" s="204"/>
      <c r="H125" s="204"/>
      <c r="I125" s="204"/>
      <c r="J125" s="204"/>
      <c r="K125" s="204"/>
      <c r="L125" s="204"/>
      <c r="M125" s="66">
        <f>SUM(M123:M124)</f>
        <v>0</v>
      </c>
    </row>
    <row r="126" spans="1:17" ht="16.5" thickBot="1">
      <c r="A126" s="308" t="s">
        <v>37</v>
      </c>
      <c r="B126" s="309"/>
      <c r="C126" s="310"/>
      <c r="D126" s="205"/>
      <c r="E126" s="205"/>
      <c r="F126" s="205"/>
      <c r="G126" s="206"/>
      <c r="H126" s="207"/>
      <c r="I126" s="207"/>
      <c r="J126" s="207"/>
      <c r="K126" s="207"/>
      <c r="L126" s="207"/>
      <c r="M126" s="67">
        <f>M125*G126</f>
        <v>0</v>
      </c>
    </row>
    <row r="127" spans="1:17" ht="15.75">
      <c r="A127" s="311" t="s">
        <v>7</v>
      </c>
      <c r="B127" s="312"/>
      <c r="C127" s="313"/>
      <c r="D127" s="208"/>
      <c r="E127" s="208"/>
      <c r="F127" s="208"/>
      <c r="G127" s="208"/>
      <c r="H127" s="208"/>
      <c r="I127" s="208"/>
      <c r="J127" s="208"/>
      <c r="K127" s="208"/>
      <c r="L127" s="208"/>
      <c r="M127" s="24">
        <f>SUM(M125:M126)</f>
        <v>0</v>
      </c>
    </row>
    <row r="128" spans="1:17" ht="15.75">
      <c r="A128" s="281" t="s">
        <v>7</v>
      </c>
      <c r="B128" s="281"/>
      <c r="C128" s="281"/>
      <c r="D128" s="281"/>
      <c r="E128" s="281"/>
      <c r="F128" s="281"/>
      <c r="G128" s="281"/>
      <c r="H128" s="281"/>
      <c r="I128" s="281"/>
      <c r="J128" s="281"/>
      <c r="K128" s="281"/>
      <c r="L128" s="281"/>
      <c r="M128" s="66">
        <f>SUM(M127:M127)</f>
        <v>0</v>
      </c>
    </row>
    <row r="129" spans="1:12" ht="15.75">
      <c r="A129" s="97"/>
      <c r="B129" s="160"/>
      <c r="C129" s="97"/>
      <c r="D129" s="97"/>
      <c r="E129" s="97"/>
      <c r="F129" s="97"/>
      <c r="G129" s="97"/>
      <c r="H129" s="97"/>
      <c r="I129" s="97"/>
      <c r="J129" s="97"/>
      <c r="K129" s="97"/>
      <c r="L129" s="97"/>
    </row>
    <row r="130" spans="1:12" ht="15.75">
      <c r="A130" s="97"/>
      <c r="B130" s="160"/>
      <c r="C130" s="97"/>
      <c r="D130" s="97"/>
      <c r="E130" s="97"/>
      <c r="F130" s="97"/>
      <c r="G130" s="97"/>
      <c r="H130" s="97"/>
      <c r="I130" s="97"/>
      <c r="J130" s="97"/>
      <c r="K130" s="97"/>
      <c r="L130" s="97"/>
    </row>
    <row r="131" spans="1:12" ht="15.75">
      <c r="A131" s="97"/>
      <c r="B131" s="160"/>
      <c r="C131" s="97"/>
      <c r="D131" s="97"/>
      <c r="E131" s="97"/>
      <c r="F131" s="97"/>
      <c r="G131" s="97"/>
      <c r="H131" s="97"/>
      <c r="I131" s="97"/>
      <c r="J131" s="97"/>
      <c r="K131" s="97"/>
      <c r="L131" s="97"/>
    </row>
    <row r="132" spans="1:12" ht="15.75">
      <c r="A132" s="97"/>
      <c r="B132" s="160"/>
      <c r="C132" s="97"/>
      <c r="D132" s="97"/>
      <c r="E132" s="97"/>
      <c r="F132" s="97"/>
      <c r="G132" s="97"/>
      <c r="H132" s="97"/>
      <c r="I132" s="97"/>
      <c r="J132" s="97"/>
      <c r="K132" s="97"/>
      <c r="L132" s="97"/>
    </row>
    <row r="133" spans="1:12" ht="15.75">
      <c r="A133" s="97"/>
      <c r="B133" s="160"/>
      <c r="C133" s="97"/>
      <c r="D133" s="97"/>
      <c r="E133" s="97"/>
      <c r="F133" s="97"/>
      <c r="G133" s="97"/>
      <c r="H133" s="97"/>
      <c r="I133" s="97"/>
      <c r="J133" s="97"/>
      <c r="K133" s="97"/>
      <c r="L133" s="97"/>
    </row>
    <row r="134" spans="1:12" ht="15.75">
      <c r="A134" s="97"/>
      <c r="B134" s="160"/>
      <c r="C134" s="97"/>
      <c r="D134" s="97"/>
      <c r="E134" s="97"/>
      <c r="F134" s="97"/>
      <c r="G134" s="97"/>
      <c r="H134" s="97"/>
      <c r="I134" s="97"/>
      <c r="J134" s="97"/>
      <c r="K134" s="97"/>
      <c r="L134" s="97"/>
    </row>
    <row r="135" spans="1:12" ht="15.75">
      <c r="A135" s="97"/>
      <c r="B135" s="160"/>
      <c r="C135" s="97"/>
      <c r="D135" s="97"/>
      <c r="E135" s="97"/>
      <c r="F135" s="97"/>
      <c r="G135" s="97"/>
      <c r="H135" s="97"/>
      <c r="I135" s="97"/>
      <c r="J135" s="97"/>
      <c r="K135" s="97"/>
      <c r="L135" s="97"/>
    </row>
  </sheetData>
  <mergeCells count="38">
    <mergeCell ref="A124:C124"/>
    <mergeCell ref="A125:C125"/>
    <mergeCell ref="A126:C126"/>
    <mergeCell ref="A127:C127"/>
    <mergeCell ref="A2:J2"/>
    <mergeCell ref="A30:A36"/>
    <mergeCell ref="A37:A42"/>
    <mergeCell ref="A43:A51"/>
    <mergeCell ref="L5:L6"/>
    <mergeCell ref="K2:L2"/>
    <mergeCell ref="A3:A6"/>
    <mergeCell ref="B3:B6"/>
    <mergeCell ref="C3:C6"/>
    <mergeCell ref="D3:F3"/>
    <mergeCell ref="G3:H4"/>
    <mergeCell ref="I3:J4"/>
    <mergeCell ref="K3:L3"/>
    <mergeCell ref="D5:D6"/>
    <mergeCell ref="E5:E6"/>
    <mergeCell ref="F5:F6"/>
    <mergeCell ref="H5:H6"/>
    <mergeCell ref="J5:J6"/>
    <mergeCell ref="A1:M1"/>
    <mergeCell ref="A75:D75"/>
    <mergeCell ref="A128:L128"/>
    <mergeCell ref="A86:A91"/>
    <mergeCell ref="A102:A106"/>
    <mergeCell ref="B104:B106"/>
    <mergeCell ref="A107:A113"/>
    <mergeCell ref="A114:A122"/>
    <mergeCell ref="A123:G123"/>
    <mergeCell ref="A52:A62"/>
    <mergeCell ref="A64:A74"/>
    <mergeCell ref="A20:D20"/>
    <mergeCell ref="A21:A29"/>
    <mergeCell ref="M3:M6"/>
    <mergeCell ref="D4:F4"/>
    <mergeCell ref="K4:L4"/>
  </mergeCells>
  <pageMargins left="0.7" right="0.7" top="0.75" bottom="0.75" header="0.3" footer="0.3"/>
  <pageSetup scale="76" orientation="landscape" r:id="rId1"/>
  <rowBreaks count="3" manualBreakCount="3">
    <brk id="36" max="12" man="1"/>
    <brk id="77" max="12" man="1"/>
    <brk id="113" max="12"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ნაკრები ხარჯთ.</vt:lpstr>
      <vt:lpstr>კარკასი</vt:lpstr>
      <vt:lpstr>კარკასი!Print_Area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2018-03-22T11:16:38Z</dcterms:modified>
</cp:coreProperties>
</file>