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4010" activeTab="1"/>
  </bookViews>
  <sheets>
    <sheet name="oieqturi" sheetId="1" r:id="rId1"/>
    <sheet name="ხარჯთ." sheetId="2" r:id="rId2"/>
  </sheets>
  <definedNames>
    <definedName name="_xlnm.Print_Area" localSheetId="0">'oieqturi'!$A$1:$H$17</definedName>
  </definedNames>
  <calcPr fullCalcOnLoad="1"/>
</workbook>
</file>

<file path=xl/sharedStrings.xml><?xml version="1.0" encoding="utf-8"?>
<sst xmlns="http://schemas.openxmlformats.org/spreadsheetml/2006/main" count="164" uniqueCount="92">
  <si>
    <t>lari</t>
  </si>
  <si>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</si>
  <si>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</si>
  <si>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</si>
  <si>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</si>
  <si>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</si>
  <si>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</si>
  <si>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</si>
  <si>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</si>
  <si>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</si>
  <si>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</si>
  <si>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</si>
  <si>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</si>
  <si>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</si>
  <si>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</si>
  <si>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</si>
  <si>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</si>
  <si>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</si>
  <si>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sxva masala</t>
  </si>
  <si>
    <t>manqanebi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</si>
  <si>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</si>
  <si>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</si>
  <si>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</si>
  <si>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</si>
  <si>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</si>
  <si>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</si>
  <si>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</si>
  <si>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</si>
  <si>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</si>
  <si>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</si>
  <si>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</si>
  <si>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</si>
  <si>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</si>
  <si>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</si>
  <si>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</si>
  <si>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</si>
  <si>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man/sT</t>
  </si>
  <si>
    <t>m/sT</t>
  </si>
  <si>
    <t>t</t>
  </si>
  <si>
    <t>r e s u r s e b i</t>
  </si>
  <si>
    <t>SromiTi resursebi</t>
  </si>
  <si>
    <t xml:space="preserve">      saxarjTaRricxvo GRirebuleba ( lari)</t>
  </si>
  <si>
    <t xml:space="preserve">jami </t>
  </si>
  <si>
    <t>1-22-15</t>
  </si>
  <si>
    <t xml:space="preserve">eqskavatori CamCis moc. 0,5m3, </t>
  </si>
  <si>
    <t>cementis xsnari</t>
  </si>
  <si>
    <t>zedmeti gruntis gatana saSualod 5-km-ze</t>
  </si>
  <si>
    <t>srf</t>
  </si>
  <si>
    <t>1000 m2</t>
  </si>
  <si>
    <t>avtogreideri 79kvt.</t>
  </si>
  <si>
    <t>sagzao mtkepnavi TviTm. gluvi 5t.</t>
  </si>
  <si>
    <t>igive, 10toniani</t>
  </si>
  <si>
    <t>sarwyavi manqana</t>
  </si>
  <si>
    <t>kub.m.</t>
  </si>
  <si>
    <t>wyali</t>
  </si>
  <si>
    <t>RorRi   fraqciuli (0-40)</t>
  </si>
  <si>
    <t>27-39-1 27-42-1</t>
  </si>
  <si>
    <t>satkepni manqana 5t</t>
  </si>
  <si>
    <t>satkepni manqana 10t</t>
  </si>
  <si>
    <t>asfalto betonis damgebi</t>
  </si>
  <si>
    <t>asfaltobetoni msxvilmarcvlovani</t>
  </si>
  <si>
    <t>27-39-1 27-42-1.2</t>
  </si>
  <si>
    <t>asfaltobetoni wvrilmarcvlovani</t>
  </si>
  <si>
    <t>27-63-1</t>
  </si>
  <si>
    <t>bitumis emulsia</t>
  </si>
  <si>
    <t>Txevadi bitumis mosxma 0,6kg/m2 pirveli fena</t>
  </si>
  <si>
    <t xml:space="preserve">7-25-5 
</t>
  </si>
  <si>
    <t>krani 16t</t>
  </si>
  <si>
    <t>manq/sT</t>
  </si>
  <si>
    <t>resursebi</t>
  </si>
  <si>
    <t>rkinabetonis Rari</t>
  </si>
  <si>
    <t xml:space="preserve">xarjTaRricxva </t>
  </si>
  <si>
    <t>asfaltobetonis safaris mowyoba sisqiT 40 mm wvrilmarcvlovani</t>
  </si>
  <si>
    <t>Tavis jami</t>
  </si>
  <si>
    <t>asfaltobetonis safaris mowyoba sisqiT 60 mm msxvilmarcvlovani</t>
  </si>
  <si>
    <t>27-10-2.
27-10-4</t>
  </si>
  <si>
    <t>sagzao mtkep. TviTm. pnev.svlaze 18t.</t>
  </si>
  <si>
    <t>balasti</t>
  </si>
  <si>
    <t>betoni</t>
  </si>
  <si>
    <t>xis masala</t>
  </si>
  <si>
    <t>qviSa</t>
  </si>
  <si>
    <t>mcxeTis municipalitetis sof: saguramoSi gmiris quCis gzis moasfaltebis</t>
  </si>
  <si>
    <t>arsebuli safarisa da safuZvlis moxsna meqanizirebuli meTodiT a/T-ze datvirTva</t>
  </si>
  <si>
    <t>Txevadi bitumis mosxma 0,35kg/m2 meore fena</t>
  </si>
  <si>
    <t>betonis saniaRvre Rari mowyoba 1250 metri. 1metri - 0,1725 m3</t>
  </si>
  <si>
    <t>(konstruqciuli fena) qviSaxreSovani narevis (balastis) mowyoba profilis mixedviT, datkepniT saSvalod 20 sm simaRleze</t>
  </si>
  <si>
    <t>(konstruqciuli fenis) fraqciuli RorRis mowyoba 10 sm sisqeze, datkepniT</t>
  </si>
  <si>
    <t>avtogudronatori</t>
  </si>
  <si>
    <t xml:space="preserve">27-10-3.
 </t>
  </si>
  <si>
    <t>m</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</si>
  <si>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
</t>
  </si>
  <si>
    <t>gauTvaliswinebeli xarjebi - ფიქსირებული თანხა 5 769</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</si>
</sst>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 numFmtId="213" formatCode="_-* #,##0.00_-;\-* #,##0.00_-;_-* &quot;-&quot;??_-;_-@_-"/>
    <numFmt numFmtId="214" formatCode="_-* #,##0.0000_-;\-* #,##0.0000_-;_-* &quot;-&quot;??_-;_-@_-"/>
    <numFmt numFmtId="215" formatCode="_-* #,##0.000_-;\-* #,##0.000_-;_-* &quot;-&quot;??_-;_-@_-"/>
    <numFmt numFmtId="216" formatCode="_-* #,##0.0_-;\-* #,##0.0_-;_-* &quot;-&quot;??_-;_-@_-"/>
    <numFmt numFmtId="217" formatCode="_-* #,##0.0000\ _L_a_r_i_-;\-* #,##0.0000\ _L_a_r_i_-;_-* &quot;-&quot;????\ _L_a_r_i_-;_-@_-"/>
  </numFmts>
  <fonts count="46">
    <font>
      <sz val="10"/>
      <name val="Arial"/>
      <family val="0"/>
    </font>
    <font>
      <sz val="10"/>
      <name val="AcadNusx"/>
      <family val="0"/>
    </font>
    <font>
      <b/>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9"/>
      <name val="AcadNusx"/>
      <family val="0"/>
    </font>
    <font>
      <sz val="10"/>
      <name val="Arial Cyr"/>
      <family val="0"/>
    </font>
    <font>
      <sz val="10"/>
      <name val="Arachveulebrivi Thin"/>
      <family val="2"/>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border>
    <border>
      <left style="thin"/>
      <right/>
      <top style="thin"/>
      <bottom/>
    </border>
    <border>
      <left style="medium"/>
      <right style="medium"/>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126">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93" fontId="4" fillId="0" borderId="0" xfId="42" applyNumberFormat="1" applyFont="1" applyFill="1" applyBorder="1" applyAlignment="1">
      <alignment horizontal="center" vertical="center" wrapText="1"/>
    </xf>
    <xf numFmtId="0" fontId="4" fillId="0" borderId="0" xfId="42" applyNumberFormat="1" applyFont="1" applyFill="1" applyBorder="1" applyAlignment="1">
      <alignment horizontal="center" vertical="center" wrapText="1"/>
    </xf>
    <xf numFmtId="193" fontId="4" fillId="0" borderId="0" xfId="42" applyNumberFormat="1" applyFont="1" applyFill="1" applyBorder="1" applyAlignment="1">
      <alignment vertical="center" wrapText="1"/>
    </xf>
    <xf numFmtId="193" fontId="4" fillId="0" borderId="0" xfId="42" applyNumberFormat="1" applyFont="1" applyFill="1" applyBorder="1" applyAlignment="1">
      <alignment horizontal="left" vertical="center" wrapText="1"/>
    </xf>
    <xf numFmtId="193" fontId="4" fillId="0" borderId="0" xfId="42" applyNumberFormat="1" applyFont="1" applyFill="1" applyBorder="1" applyAlignment="1">
      <alignment vertical="center"/>
    </xf>
    <xf numFmtId="179" fontId="4" fillId="0" borderId="0" xfId="42" applyNumberFormat="1" applyFont="1" applyFill="1" applyBorder="1" applyAlignment="1">
      <alignment horizontal="center" vertical="center" wrapText="1"/>
    </xf>
    <xf numFmtId="179" fontId="4" fillId="0" borderId="0" xfId="42" applyNumberFormat="1" applyFont="1" applyFill="1" applyBorder="1" applyAlignment="1">
      <alignment vertical="center" wrapText="1"/>
    </xf>
    <xf numFmtId="179" fontId="4" fillId="0" borderId="0" xfId="42" applyNumberFormat="1" applyFont="1" applyFill="1" applyBorder="1" applyAlignment="1">
      <alignment horizontal="left" vertical="center" wrapText="1"/>
    </xf>
    <xf numFmtId="179" fontId="4" fillId="0" borderId="0" xfId="42" applyNumberFormat="1" applyFont="1" applyFill="1" applyBorder="1" applyAlignment="1">
      <alignment vertical="center"/>
    </xf>
    <xf numFmtId="10"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43" fontId="4" fillId="0" borderId="10" xfId="42" applyNumberFormat="1" applyFont="1" applyFill="1" applyBorder="1" applyAlignment="1">
      <alignment horizontal="center" vertical="center" wrapText="1"/>
    </xf>
    <xf numFmtId="0" fontId="5" fillId="0" borderId="0" xfId="86" applyFont="1" applyFill="1">
      <alignment/>
      <protection/>
    </xf>
    <xf numFmtId="0" fontId="4" fillId="0" borderId="0" xfId="86" applyFont="1" applyFill="1" applyBorder="1">
      <alignment/>
      <protection/>
    </xf>
    <xf numFmtId="0" fontId="4" fillId="0" borderId="0" xfId="86" applyFont="1" applyFill="1" applyBorder="1" applyAlignment="1">
      <alignment horizontal="left"/>
      <protection/>
    </xf>
    <xf numFmtId="180" fontId="4" fillId="0" borderId="0" xfId="86" applyNumberFormat="1" applyFont="1" applyFill="1" applyBorder="1">
      <alignment/>
      <protection/>
    </xf>
    <xf numFmtId="0" fontId="4" fillId="0" borderId="0" xfId="86" applyFont="1" applyFill="1">
      <alignment/>
      <protection/>
    </xf>
    <xf numFmtId="0" fontId="4" fillId="0" borderId="10" xfId="86" applyFont="1" applyFill="1" applyBorder="1" applyAlignment="1">
      <alignment horizontal="center"/>
      <protection/>
    </xf>
    <xf numFmtId="0" fontId="4" fillId="0" borderId="10" xfId="86" applyFont="1" applyFill="1" applyBorder="1" applyAlignment="1">
      <alignment horizontal="left"/>
      <protection/>
    </xf>
    <xf numFmtId="43" fontId="4" fillId="0" borderId="10" xfId="42" applyNumberFormat="1" applyFont="1" applyFill="1" applyBorder="1" applyAlignment="1">
      <alignment horizontal="center"/>
    </xf>
    <xf numFmtId="43" fontId="4" fillId="0" borderId="10" xfId="42" applyNumberFormat="1" applyFont="1" applyFill="1" applyBorder="1" applyAlignment="1">
      <alignment/>
    </xf>
    <xf numFmtId="0" fontId="5" fillId="0" borderId="0" xfId="120" applyFont="1" applyFill="1" applyBorder="1" applyAlignment="1">
      <alignment vertical="center" wrapText="1" shrinkToFit="1"/>
      <protection/>
    </xf>
    <xf numFmtId="2" fontId="1" fillId="33" borderId="10" xfId="70" applyNumberFormat="1" applyFont="1" applyFill="1" applyBorder="1" applyAlignment="1">
      <alignment horizontal="center" vertical="center"/>
      <protection/>
    </xf>
    <xf numFmtId="2" fontId="1" fillId="33" borderId="10" xfId="0" applyNumberFormat="1" applyFont="1" applyFill="1" applyBorder="1" applyAlignment="1">
      <alignment horizontal="center" vertical="center"/>
    </xf>
    <xf numFmtId="213" fontId="1" fillId="33" borderId="10" xfId="42" applyNumberFormat="1" applyFont="1" applyFill="1" applyBorder="1" applyAlignment="1">
      <alignment horizontal="left" vertical="center"/>
    </xf>
    <xf numFmtId="0" fontId="3" fillId="33" borderId="0" xfId="120" applyFont="1" applyFill="1" applyBorder="1" applyAlignment="1">
      <alignment horizontal="center" vertical="center" shrinkToFit="1"/>
      <protection/>
    </xf>
    <xf numFmtId="0" fontId="3" fillId="33" borderId="0" xfId="0" applyFont="1" applyFill="1" applyAlignment="1">
      <alignment/>
    </xf>
    <xf numFmtId="0" fontId="3" fillId="33" borderId="10" xfId="120" applyFont="1" applyFill="1" applyBorder="1" applyAlignment="1">
      <alignment horizontal="center" vertical="center" shrinkToFit="1"/>
      <protection/>
    </xf>
    <xf numFmtId="2" fontId="3" fillId="33" borderId="10"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1" fontId="3" fillId="33" borderId="11" xfId="0" applyNumberFormat="1" applyFont="1" applyFill="1" applyBorder="1" applyAlignment="1">
      <alignment horizontal="center" vertical="center"/>
    </xf>
    <xf numFmtId="0" fontId="1" fillId="33" borderId="10" xfId="70" applyFont="1" applyFill="1" applyBorder="1" applyAlignment="1">
      <alignment horizontal="center" vertical="center" wrapText="1"/>
      <protection/>
    </xf>
    <xf numFmtId="0" fontId="1" fillId="33" borderId="10" xfId="70" applyFont="1" applyFill="1" applyBorder="1" applyAlignment="1">
      <alignment vertical="center" wrapText="1"/>
      <protection/>
    </xf>
    <xf numFmtId="49" fontId="1" fillId="33" borderId="10" xfId="70" applyNumberFormat="1" applyFont="1" applyFill="1" applyBorder="1" applyAlignment="1">
      <alignment horizontal="center" vertical="center" wrapText="1"/>
      <protection/>
    </xf>
    <xf numFmtId="0" fontId="1" fillId="33" borderId="10" xfId="70" applyFont="1" applyFill="1" applyBorder="1" applyAlignment="1">
      <alignment horizontal="center" vertical="center"/>
      <protection/>
    </xf>
    <xf numFmtId="2" fontId="1" fillId="33" borderId="10" xfId="70" applyNumberFormat="1" applyFont="1" applyFill="1" applyBorder="1" applyAlignment="1">
      <alignment horizontal="center" vertical="center" wrapText="1"/>
      <protection/>
    </xf>
    <xf numFmtId="2"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3" fillId="33" borderId="10" xfId="70" applyNumberFormat="1" applyFont="1" applyFill="1" applyBorder="1" applyAlignment="1">
      <alignment horizontal="center" vertical="center" wrapText="1"/>
      <protection/>
    </xf>
    <xf numFmtId="2" fontId="8" fillId="33" borderId="10" xfId="0" applyNumberFormat="1" applyFont="1" applyFill="1" applyBorder="1" applyAlignment="1">
      <alignment horizontal="center" vertical="center" wrapText="1"/>
    </xf>
    <xf numFmtId="213" fontId="1" fillId="33" borderId="10" xfId="42" applyNumberFormat="1" applyFont="1" applyFill="1" applyBorder="1" applyAlignment="1">
      <alignment horizontal="left" vertical="center" wrapText="1"/>
    </xf>
    <xf numFmtId="0" fontId="10" fillId="33" borderId="11" xfId="66" applyFont="1" applyFill="1" applyBorder="1" applyAlignment="1">
      <alignment horizontal="center"/>
      <protection/>
    </xf>
    <xf numFmtId="0" fontId="1" fillId="33" borderId="10" xfId="60" applyFont="1" applyFill="1" applyBorder="1" applyAlignment="1">
      <alignment horizontal="center"/>
      <protection/>
    </xf>
    <xf numFmtId="213" fontId="1" fillId="33" borderId="10" xfId="42" applyNumberFormat="1" applyFont="1" applyFill="1" applyBorder="1" applyAlignment="1">
      <alignment horizontal="center" vertical="center"/>
    </xf>
    <xf numFmtId="0" fontId="1" fillId="33" borderId="10" xfId="66" applyFont="1" applyFill="1" applyBorder="1" applyAlignment="1">
      <alignment horizontal="center" vertical="center"/>
      <protection/>
    </xf>
    <xf numFmtId="213" fontId="1" fillId="33" borderId="10" xfId="42" applyNumberFormat="1" applyFont="1" applyFill="1" applyBorder="1" applyAlignment="1">
      <alignment horizontal="center"/>
    </xf>
    <xf numFmtId="0" fontId="10" fillId="33" borderId="10" xfId="66" applyFont="1" applyFill="1" applyBorder="1" applyAlignment="1">
      <alignment horizontal="center"/>
      <protection/>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2" fontId="8" fillId="33" borderId="10" xfId="0" applyNumberFormat="1" applyFont="1" applyFill="1" applyBorder="1" applyAlignment="1">
      <alignment horizontal="center" vertical="center"/>
    </xf>
    <xf numFmtId="0" fontId="1" fillId="33" borderId="10" xfId="120" applyFont="1" applyFill="1" applyBorder="1" applyAlignment="1">
      <alignment horizontal="center" vertical="center"/>
      <protection/>
    </xf>
    <xf numFmtId="0" fontId="3" fillId="33" borderId="10" xfId="0" applyFont="1" applyFill="1" applyBorder="1" applyAlignment="1" quotePrefix="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2" fillId="33" borderId="10" xfId="120" applyFont="1" applyFill="1" applyBorder="1" applyAlignment="1">
      <alignment horizontal="center" vertical="center"/>
      <protection/>
    </xf>
    <xf numFmtId="2" fontId="1" fillId="33" borderId="10" xfId="112" applyNumberFormat="1" applyFont="1" applyFill="1" applyBorder="1" applyAlignment="1">
      <alignment horizontal="center" vertical="center"/>
      <protection/>
    </xf>
    <xf numFmtId="0" fontId="1" fillId="33" borderId="10" xfId="0" applyFont="1" applyFill="1" applyBorder="1" applyAlignment="1">
      <alignment horizontal="left" vertical="center" wrapText="1"/>
    </xf>
    <xf numFmtId="0" fontId="3" fillId="33" borderId="10" xfId="0" applyFont="1" applyFill="1" applyBorder="1" applyAlignment="1">
      <alignment vertical="center"/>
    </xf>
    <xf numFmtId="0" fontId="3" fillId="33" borderId="10" xfId="120" applyFont="1" applyFill="1" applyBorder="1" applyAlignment="1">
      <alignment horizontal="center" vertical="center" wrapText="1"/>
      <protection/>
    </xf>
    <xf numFmtId="9" fontId="3" fillId="33" borderId="10" xfId="0" applyNumberFormat="1" applyFont="1" applyFill="1" applyBorder="1" applyAlignment="1">
      <alignment horizontal="center" vertical="center" wrapText="1"/>
    </xf>
    <xf numFmtId="0" fontId="1" fillId="33" borderId="0" xfId="0" applyFont="1" applyFill="1" applyAlignment="1">
      <alignment/>
    </xf>
    <xf numFmtId="0" fontId="10" fillId="33" borderId="12" xfId="0" applyFont="1" applyFill="1" applyBorder="1" applyAlignment="1">
      <alignment horizontal="center" vertical="center"/>
    </xf>
    <xf numFmtId="0" fontId="10" fillId="33" borderId="13" xfId="66" applyFont="1" applyFill="1" applyBorder="1" applyAlignment="1">
      <alignment horizontal="center"/>
      <protection/>
    </xf>
    <xf numFmtId="0" fontId="10" fillId="33" borderId="14"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66" applyFont="1" applyFill="1" applyBorder="1" applyAlignment="1">
      <alignment horizontal="center"/>
      <protection/>
    </xf>
    <xf numFmtId="0" fontId="10" fillId="33" borderId="15" xfId="66" applyFont="1" applyFill="1" applyBorder="1" applyAlignment="1">
      <alignment horizontal="center"/>
      <protection/>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5" fillId="33" borderId="0" xfId="120" applyFont="1" applyFill="1" applyBorder="1" applyAlignment="1">
      <alignment horizontal="center" vertical="center" wrapText="1" shrinkToFit="1"/>
      <protection/>
    </xf>
    <xf numFmtId="0" fontId="5" fillId="33" borderId="16" xfId="120" applyFont="1" applyFill="1" applyBorder="1" applyAlignment="1">
      <alignment horizontal="center" vertical="center" shrinkToFit="1"/>
      <protection/>
    </xf>
    <xf numFmtId="2" fontId="3" fillId="33" borderId="10" xfId="70" applyNumberFormat="1" applyFont="1" applyFill="1" applyBorder="1" applyAlignment="1">
      <alignment horizontal="center" vertical="center"/>
      <protection/>
    </xf>
    <xf numFmtId="2" fontId="1" fillId="33" borderId="10" xfId="42" applyNumberFormat="1" applyFont="1" applyFill="1" applyBorder="1" applyAlignment="1">
      <alignment horizontal="left" vertical="center" wrapText="1"/>
    </xf>
    <xf numFmtId="2" fontId="10" fillId="33" borderId="10" xfId="113" applyNumberFormat="1" applyFont="1" applyFill="1" applyBorder="1" applyAlignment="1">
      <alignment horizontal="center" vertical="center"/>
      <protection/>
    </xf>
    <xf numFmtId="2" fontId="10" fillId="33" borderId="17" xfId="113" applyNumberFormat="1" applyFont="1" applyFill="1" applyBorder="1" applyAlignment="1">
      <alignment horizontal="center" vertical="center"/>
      <protection/>
    </xf>
    <xf numFmtId="2" fontId="1" fillId="33" borderId="10" xfId="42" applyNumberFormat="1" applyFont="1" applyFill="1" applyBorder="1" applyAlignment="1">
      <alignment horizontal="left" vertical="center"/>
    </xf>
    <xf numFmtId="2" fontId="1" fillId="33" borderId="10" xfId="60" applyNumberFormat="1" applyFont="1" applyFill="1" applyBorder="1" applyAlignment="1">
      <alignment horizontal="center"/>
      <protection/>
    </xf>
    <xf numFmtId="2" fontId="1" fillId="33" borderId="10" xfId="42" applyNumberFormat="1" applyFont="1" applyFill="1" applyBorder="1" applyAlignment="1">
      <alignment horizontal="center" vertical="center"/>
    </xf>
    <xf numFmtId="2" fontId="1" fillId="33" borderId="10" xfId="42" applyNumberFormat="1" applyFont="1" applyFill="1" applyBorder="1" applyAlignment="1">
      <alignment horizontal="right"/>
    </xf>
    <xf numFmtId="2" fontId="1" fillId="33" borderId="10" xfId="42" applyNumberFormat="1" applyFont="1" applyFill="1" applyBorder="1" applyAlignment="1">
      <alignment horizontal="center"/>
    </xf>
    <xf numFmtId="2" fontId="1" fillId="33" borderId="10" xfId="60" applyNumberFormat="1" applyFont="1" applyFill="1" applyBorder="1" applyAlignment="1">
      <alignment horizontal="center" vertical="center"/>
      <protection/>
    </xf>
    <xf numFmtId="2" fontId="1" fillId="33" borderId="10" xfId="120" applyNumberFormat="1" applyFont="1" applyFill="1" applyBorder="1" applyAlignment="1">
      <alignment horizontal="center" vertical="center"/>
      <protection/>
    </xf>
    <xf numFmtId="2" fontId="1" fillId="33" borderId="10" xfId="45" applyNumberFormat="1" applyFont="1" applyFill="1" applyBorder="1" applyAlignment="1">
      <alignment horizontal="center" vertical="center"/>
    </xf>
    <xf numFmtId="2" fontId="1" fillId="33" borderId="10" xfId="45" applyNumberFormat="1" applyFont="1" applyFill="1" applyBorder="1" applyAlignment="1">
      <alignment horizontal="center" vertical="center" wrapText="1"/>
    </xf>
    <xf numFmtId="2" fontId="4" fillId="0" borderId="0" xfId="0" applyNumberFormat="1" applyFont="1" applyFill="1" applyAlignment="1">
      <alignment vertical="center"/>
    </xf>
    <xf numFmtId="2" fontId="4" fillId="0" borderId="0" xfId="0" applyNumberFormat="1"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42" applyNumberFormat="1" applyFont="1" applyFill="1" applyBorder="1" applyAlignment="1">
      <alignment horizontal="center" vertical="center" wrapText="1"/>
    </xf>
    <xf numFmtId="0" fontId="4" fillId="0" borderId="18" xfId="0" applyFont="1" applyFill="1" applyBorder="1" applyAlignment="1">
      <alignment vertical="center"/>
    </xf>
    <xf numFmtId="43" fontId="4" fillId="0" borderId="18" xfId="42" applyNumberFormat="1" applyFont="1" applyFill="1" applyBorder="1" applyAlignment="1">
      <alignment horizontal="center" vertical="center"/>
    </xf>
    <xf numFmtId="0" fontId="1" fillId="0" borderId="0" xfId="86" applyFont="1" applyFill="1" applyBorder="1" applyAlignment="1">
      <alignment horizontal="left"/>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5" fillId="0" borderId="0" xfId="120" applyFont="1" applyFill="1" applyBorder="1" applyAlignment="1">
      <alignment horizontal="center" vertical="center" wrapText="1" shrinkToFit="1"/>
      <protection/>
    </xf>
    <xf numFmtId="0" fontId="11" fillId="0" borderId="0" xfId="86" applyFont="1" applyFill="1" applyAlignment="1">
      <alignment horizontal="center"/>
      <protection/>
    </xf>
    <xf numFmtId="0" fontId="3" fillId="33" borderId="10" xfId="0" applyFont="1" applyFill="1" applyBorder="1" applyAlignment="1">
      <alignment horizontal="center" vertical="center" wrapText="1"/>
    </xf>
    <xf numFmtId="0" fontId="5" fillId="33" borderId="0" xfId="120" applyFont="1" applyFill="1" applyBorder="1" applyAlignment="1">
      <alignment horizontal="center" vertical="center" shrinkToFit="1"/>
      <protection/>
    </xf>
    <xf numFmtId="0" fontId="5" fillId="33" borderId="0" xfId="120" applyFont="1" applyFill="1" applyBorder="1" applyAlignment="1">
      <alignment horizontal="center" vertical="center" wrapText="1" shrinkToFit="1"/>
      <protection/>
    </xf>
    <xf numFmtId="0" fontId="5" fillId="33" borderId="16" xfId="120" applyFont="1" applyFill="1" applyBorder="1" applyAlignment="1">
      <alignment horizontal="center" vertical="center" shrinkToFit="1"/>
      <protection/>
    </xf>
    <xf numFmtId="0" fontId="5" fillId="33" borderId="19" xfId="120" applyFont="1" applyFill="1" applyBorder="1" applyAlignment="1">
      <alignment horizontal="center" vertical="center" shrinkToFit="1"/>
      <protection/>
    </xf>
    <xf numFmtId="0" fontId="3" fillId="33"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3 2" xfId="47"/>
    <cellStyle name="Comma 4"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 2" xfId="112"/>
    <cellStyle name="Normal_gare wyalsadfenigagarini_samsheneblo 2010-Iy" xfId="113"/>
    <cellStyle name="Note" xfId="114"/>
    <cellStyle name="Output" xfId="115"/>
    <cellStyle name="Percent" xfId="116"/>
    <cellStyle name="Title" xfId="117"/>
    <cellStyle name="Total" xfId="118"/>
    <cellStyle name="Warning Text" xfId="119"/>
    <cellStyle name="Обычный_Лист1"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R137"/>
  <sheetViews>
    <sheetView view="pageBreakPreview" zoomScale="115" zoomScaleSheetLayoutView="115" zoomScalePageLayoutView="0" workbookViewId="0" topLeftCell="A1">
      <selection activeCell="D9" sqref="D9:I14"/>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16.5">
      <c r="A1" s="116" t="e">
        <f>#REF!</f>
        <v>#REF!</v>
      </c>
      <c r="B1" s="116"/>
      <c r="C1" s="116"/>
      <c r="D1" s="116"/>
      <c r="E1" s="116"/>
      <c r="F1" s="116"/>
      <c r="G1" s="116"/>
      <c r="H1" s="116"/>
      <c r="I1" s="34"/>
      <c r="J1" s="34"/>
      <c r="K1" s="34"/>
    </row>
    <row r="2" spans="2:10" ht="21">
      <c r="B2" s="117" t="s">
        <v>31</v>
      </c>
      <c r="C2" s="117"/>
      <c r="D2" s="117"/>
      <c r="E2" s="117"/>
      <c r="F2" s="117"/>
      <c r="G2" s="117"/>
      <c r="H2" s="117"/>
      <c r="I2" s="25"/>
      <c r="J2" s="25"/>
    </row>
    <row r="3" spans="1:10" ht="15.75">
      <c r="A3" s="2"/>
      <c r="B3" s="109" t="s">
        <v>21</v>
      </c>
      <c r="C3" s="109"/>
      <c r="D3" s="1"/>
      <c r="E3" s="1"/>
      <c r="F3" s="1"/>
      <c r="G3" s="1"/>
      <c r="J3" s="26"/>
    </row>
    <row r="4" spans="1:8" ht="16.5" customHeight="1">
      <c r="A4" s="4"/>
      <c r="B4" s="4"/>
      <c r="C4" s="4"/>
      <c r="D4" s="27"/>
      <c r="E4" s="26"/>
      <c r="F4" s="26"/>
      <c r="G4" s="28"/>
      <c r="H4" s="29"/>
    </row>
    <row r="5" spans="1:8" ht="15.75" customHeight="1">
      <c r="A5" s="110" t="s">
        <v>24</v>
      </c>
      <c r="B5" s="111" t="s">
        <v>25</v>
      </c>
      <c r="C5" s="111" t="s">
        <v>26</v>
      </c>
      <c r="D5" s="110" t="s">
        <v>41</v>
      </c>
      <c r="E5" s="110"/>
      <c r="F5" s="110"/>
      <c r="G5" s="110"/>
      <c r="H5" s="110"/>
    </row>
    <row r="6" spans="1:8" ht="23.25" customHeight="1">
      <c r="A6" s="110"/>
      <c r="B6" s="111"/>
      <c r="C6" s="111"/>
      <c r="D6" s="112" t="s">
        <v>20</v>
      </c>
      <c r="E6" s="114" t="s">
        <v>27</v>
      </c>
      <c r="F6" s="112" t="s">
        <v>22</v>
      </c>
      <c r="G6" s="112" t="s">
        <v>28</v>
      </c>
      <c r="H6" s="110" t="s">
        <v>23</v>
      </c>
    </row>
    <row r="7" spans="1:8" ht="26.25" customHeight="1">
      <c r="A7" s="110"/>
      <c r="B7" s="111"/>
      <c r="C7" s="111"/>
      <c r="D7" s="113"/>
      <c r="E7" s="115"/>
      <c r="F7" s="113"/>
      <c r="G7" s="113"/>
      <c r="H7" s="110"/>
    </row>
    <row r="8" spans="1:8" ht="14.25" customHeight="1">
      <c r="A8" s="103">
        <v>1</v>
      </c>
      <c r="B8" s="104">
        <v>2</v>
      </c>
      <c r="C8" s="103">
        <v>3</v>
      </c>
      <c r="D8" s="104">
        <v>4</v>
      </c>
      <c r="E8" s="105">
        <v>5</v>
      </c>
      <c r="F8" s="104">
        <v>6</v>
      </c>
      <c r="G8" s="104">
        <v>7</v>
      </c>
      <c r="H8" s="106">
        <v>8</v>
      </c>
    </row>
    <row r="9" spans="1:252" s="2" customFormat="1" ht="18.75" customHeight="1">
      <c r="A9" s="30">
        <v>1</v>
      </c>
      <c r="B9" s="30">
        <v>1</v>
      </c>
      <c r="C9" s="31" t="s">
        <v>32</v>
      </c>
      <c r="D9" s="32"/>
      <c r="E9" s="32"/>
      <c r="F9" s="32"/>
      <c r="G9" s="33"/>
      <c r="H9" s="33"/>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row>
    <row r="10" spans="1:9" ht="14.25" customHeight="1">
      <c r="A10" s="107"/>
      <c r="B10" s="107"/>
      <c r="C10" s="107" t="s">
        <v>29</v>
      </c>
      <c r="D10" s="108"/>
      <c r="E10" s="108"/>
      <c r="F10" s="108"/>
      <c r="G10" s="108"/>
      <c r="H10" s="108"/>
      <c r="I10" s="101"/>
    </row>
    <row r="11" spans="1:8" ht="36.75" customHeight="1">
      <c r="A11" s="3"/>
      <c r="B11" s="3"/>
      <c r="C11" s="5" t="s">
        <v>91</v>
      </c>
      <c r="D11" s="24"/>
      <c r="E11" s="24"/>
      <c r="F11" s="24"/>
      <c r="G11" s="24"/>
      <c r="H11" s="24"/>
    </row>
    <row r="12" spans="1:9" ht="15.75">
      <c r="A12" s="3"/>
      <c r="B12" s="3"/>
      <c r="C12" s="5" t="s">
        <v>10</v>
      </c>
      <c r="D12" s="24"/>
      <c r="E12" s="24"/>
      <c r="F12" s="24"/>
      <c r="G12" s="24"/>
      <c r="H12" s="24"/>
      <c r="I12" s="101"/>
    </row>
    <row r="13" spans="1:9" ht="18.75" customHeight="1">
      <c r="A13" s="3"/>
      <c r="B13" s="3"/>
      <c r="C13" s="5" t="s">
        <v>30</v>
      </c>
      <c r="D13" s="24"/>
      <c r="E13" s="24"/>
      <c r="F13" s="24"/>
      <c r="G13" s="24"/>
      <c r="H13" s="24"/>
      <c r="I13" s="101"/>
    </row>
    <row r="14" spans="1:9" s="2" customFormat="1" ht="17.25" customHeight="1">
      <c r="A14" s="3"/>
      <c r="B14" s="3"/>
      <c r="C14" s="5" t="s">
        <v>42</v>
      </c>
      <c r="D14" s="24"/>
      <c r="E14" s="24"/>
      <c r="F14" s="24"/>
      <c r="G14" s="24"/>
      <c r="H14" s="24"/>
      <c r="I14" s="102"/>
    </row>
    <row r="15" spans="1:8" s="2" customFormat="1" ht="15.75">
      <c r="A15" s="125" t="s">
        <v>90</v>
      </c>
      <c r="B15" s="125"/>
      <c r="C15" s="125"/>
      <c r="D15" s="125"/>
      <c r="E15" s="125"/>
      <c r="F15" s="125"/>
      <c r="G15" s="125"/>
      <c r="H15" s="125"/>
    </row>
    <row r="16" spans="1:13" s="2" customFormat="1" ht="20.25" customHeight="1">
      <c r="A16" s="124"/>
      <c r="B16" s="124"/>
      <c r="C16" s="124"/>
      <c r="D16" s="124"/>
      <c r="E16" s="124"/>
      <c r="F16" s="124"/>
      <c r="G16" s="124"/>
      <c r="H16" s="124"/>
      <c r="M16" s="2">
        <f>I14/2500</f>
        <v>0</v>
      </c>
    </row>
    <row r="17" spans="1:8" s="2" customFormat="1" ht="76.5" customHeight="1">
      <c r="A17" s="124"/>
      <c r="B17" s="124"/>
      <c r="C17" s="124"/>
      <c r="D17" s="124"/>
      <c r="E17" s="124"/>
      <c r="F17" s="124"/>
      <c r="G17" s="124"/>
      <c r="H17" s="124"/>
    </row>
    <row r="18" spans="1:8" s="2" customFormat="1" ht="15.75">
      <c r="A18" s="7"/>
      <c r="B18" s="7"/>
      <c r="C18" s="7"/>
      <c r="D18" s="7"/>
      <c r="E18" s="7"/>
      <c r="F18" s="7"/>
      <c r="G18" s="7"/>
      <c r="H18" s="7"/>
    </row>
    <row r="19" s="2" customFormat="1" ht="15.75"/>
    <row r="20" s="2" customFormat="1" ht="15.75"/>
    <row r="21" s="2" customFormat="1" ht="15.75"/>
    <row r="22" s="2" customFormat="1" ht="15.75"/>
    <row r="23" spans="4:7" s="2" customFormat="1" ht="15.75">
      <c r="D23" s="4"/>
      <c r="E23" s="6"/>
      <c r="F23" s="7"/>
      <c r="G23" s="8"/>
    </row>
    <row r="24" spans="4:7" s="2" customFormat="1" ht="15.75">
      <c r="D24" s="4"/>
      <c r="E24" s="6"/>
      <c r="F24" s="7"/>
      <c r="G24" s="8"/>
    </row>
    <row r="25" spans="4:7" s="2" customFormat="1" ht="15.75">
      <c r="D25" s="4"/>
      <c r="E25" s="6"/>
      <c r="F25" s="7"/>
      <c r="G25" s="8"/>
    </row>
    <row r="26" spans="4:7" s="2" customFormat="1" ht="15.75">
      <c r="D26" s="4"/>
      <c r="E26" s="6"/>
      <c r="F26" s="7"/>
      <c r="G26" s="8"/>
    </row>
    <row r="27" spans="4:7" s="2" customFormat="1" ht="15.75">
      <c r="D27" s="4"/>
      <c r="E27" s="6"/>
      <c r="F27" s="7"/>
      <c r="G27" s="8"/>
    </row>
    <row r="28" spans="4:7" s="2" customFormat="1" ht="15.75">
      <c r="D28" s="4"/>
      <c r="E28" s="6"/>
      <c r="F28" s="7"/>
      <c r="G28" s="8"/>
    </row>
    <row r="29" spans="4:7" s="2" customFormat="1" ht="15.75">
      <c r="D29" s="4"/>
      <c r="E29" s="6"/>
      <c r="F29" s="7"/>
      <c r="G29" s="8"/>
    </row>
    <row r="30" spans="4:7" s="2" customFormat="1" ht="15.75">
      <c r="D30" s="4"/>
      <c r="E30" s="6"/>
      <c r="F30" s="7"/>
      <c r="G30" s="8"/>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8" s="2" customFormat="1" ht="15.75">
      <c r="D35" s="9"/>
      <c r="E35" s="10"/>
      <c r="F35" s="11"/>
      <c r="G35" s="12"/>
      <c r="H35" s="13"/>
    </row>
    <row r="36" spans="4:8" s="2" customFormat="1" ht="15.75">
      <c r="D36" s="14"/>
      <c r="E36" s="10"/>
      <c r="F36" s="15"/>
      <c r="G36" s="16"/>
      <c r="H36" s="17"/>
    </row>
    <row r="37" spans="2:8" s="2" customFormat="1" ht="15.75">
      <c r="B37" s="18"/>
      <c r="D37" s="14"/>
      <c r="E37" s="10"/>
      <c r="F37" s="15"/>
      <c r="G37" s="16"/>
      <c r="H37" s="17"/>
    </row>
    <row r="38" spans="4:8" s="2" customFormat="1" ht="15.75">
      <c r="D38" s="14"/>
      <c r="E38" s="10"/>
      <c r="F38" s="15"/>
      <c r="G38" s="16"/>
      <c r="H38" s="17"/>
    </row>
    <row r="39" spans="2:8" s="2" customFormat="1" ht="15.75">
      <c r="B39" s="18"/>
      <c r="D39" s="14"/>
      <c r="E39" s="10"/>
      <c r="F39" s="15"/>
      <c r="G39" s="16"/>
      <c r="H39" s="17"/>
    </row>
    <row r="40" spans="4:8" s="2" customFormat="1" ht="15.75">
      <c r="D40" s="14"/>
      <c r="E40" s="10"/>
      <c r="F40" s="15"/>
      <c r="G40" s="16"/>
      <c r="H40" s="17"/>
    </row>
    <row r="41" spans="4:8" s="2" customFormat="1" ht="15.75">
      <c r="D41" s="14"/>
      <c r="E41" s="10"/>
      <c r="F41" s="15"/>
      <c r="G41" s="16"/>
      <c r="H41" s="17"/>
    </row>
    <row r="42" spans="4:8" s="2" customFormat="1" ht="15.75">
      <c r="D42" s="14"/>
      <c r="E42" s="10"/>
      <c r="F42" s="15"/>
      <c r="G42" s="16"/>
      <c r="H42" s="17"/>
    </row>
    <row r="43" spans="4:8" s="2" customFormat="1" ht="15.75">
      <c r="D43" s="14"/>
      <c r="E43" s="10"/>
      <c r="F43" s="15"/>
      <c r="G43" s="16"/>
      <c r="H43" s="17"/>
    </row>
    <row r="44" spans="2:8" s="2" customFormat="1" ht="15.75">
      <c r="B44" s="18"/>
      <c r="D44" s="14"/>
      <c r="E44" s="10"/>
      <c r="F44" s="15"/>
      <c r="G44" s="16"/>
      <c r="H44" s="17"/>
    </row>
    <row r="45" spans="2:8" s="2" customFormat="1" ht="15.75">
      <c r="B45" s="18"/>
      <c r="D45" s="14"/>
      <c r="E45" s="10"/>
      <c r="F45" s="15"/>
      <c r="G45" s="16"/>
      <c r="H45" s="17"/>
    </row>
    <row r="46" spans="2:8" s="2" customFormat="1" ht="15.75">
      <c r="B46" s="18"/>
      <c r="D46" s="14"/>
      <c r="E46" s="10"/>
      <c r="F46" s="15"/>
      <c r="G46" s="16"/>
      <c r="H46" s="17"/>
    </row>
    <row r="47" spans="4:8" s="2" customFormat="1" ht="15.75">
      <c r="D47" s="14"/>
      <c r="E47" s="10"/>
      <c r="F47" s="15"/>
      <c r="G47" s="16"/>
      <c r="H47" s="17"/>
    </row>
    <row r="48" spans="4:8" s="2" customFormat="1" ht="15.75">
      <c r="D48" s="14"/>
      <c r="E48" s="10"/>
      <c r="F48" s="15"/>
      <c r="G48" s="16"/>
      <c r="H48" s="17"/>
    </row>
    <row r="49" spans="4:8" s="2" customFormat="1" ht="15.75">
      <c r="D49" s="14"/>
      <c r="E49" s="10"/>
      <c r="F49" s="15"/>
      <c r="G49" s="16"/>
      <c r="H49" s="17"/>
    </row>
    <row r="50" spans="2:8" s="2" customFormat="1" ht="15.75">
      <c r="B50" s="18"/>
      <c r="D50" s="14"/>
      <c r="E50" s="10"/>
      <c r="F50" s="15"/>
      <c r="G50" s="16"/>
      <c r="H50" s="17"/>
    </row>
    <row r="51" spans="4:8" s="2" customFormat="1" ht="15.75">
      <c r="D51" s="14"/>
      <c r="E51" s="10"/>
      <c r="F51" s="15"/>
      <c r="G51" s="16"/>
      <c r="H51" s="17"/>
    </row>
    <row r="52" spans="4:8" s="2" customFormat="1" ht="15.75">
      <c r="D52" s="14"/>
      <c r="E52" s="10"/>
      <c r="F52" s="15"/>
      <c r="G52" s="16"/>
      <c r="H52" s="17"/>
    </row>
    <row r="53" spans="4:8" s="2" customFormat="1" ht="15.75">
      <c r="D53" s="14"/>
      <c r="E53" s="10"/>
      <c r="F53" s="15"/>
      <c r="G53" s="16"/>
      <c r="H53" s="17"/>
    </row>
    <row r="54" spans="4:8" s="2" customFormat="1" ht="15.75">
      <c r="D54" s="14"/>
      <c r="E54" s="10"/>
      <c r="F54" s="15"/>
      <c r="G54" s="16"/>
      <c r="H54" s="17"/>
    </row>
    <row r="55" spans="4:8" s="2" customFormat="1" ht="15.75">
      <c r="D55" s="14"/>
      <c r="E55" s="10"/>
      <c r="F55" s="15"/>
      <c r="G55" s="16"/>
      <c r="H55" s="17"/>
    </row>
    <row r="56" spans="4:8" s="2" customFormat="1" ht="15.75">
      <c r="D56" s="14"/>
      <c r="E56" s="10"/>
      <c r="F56" s="15"/>
      <c r="G56" s="16"/>
      <c r="H56" s="17"/>
    </row>
    <row r="57" spans="2:8" s="2" customFormat="1" ht="15.75">
      <c r="B57" s="19"/>
      <c r="D57" s="14"/>
      <c r="E57" s="10"/>
      <c r="F57" s="15"/>
      <c r="G57" s="16"/>
      <c r="H57" s="17"/>
    </row>
    <row r="58" spans="4:8" s="2" customFormat="1" ht="15.75">
      <c r="D58" s="14"/>
      <c r="E58" s="10"/>
      <c r="F58" s="15"/>
      <c r="G58" s="16"/>
      <c r="H58" s="17"/>
    </row>
    <row r="59" spans="4:8" s="2" customFormat="1" ht="15.75">
      <c r="D59" s="14"/>
      <c r="E59" s="10"/>
      <c r="F59" s="15"/>
      <c r="G59" s="16"/>
      <c r="H59" s="17"/>
    </row>
    <row r="60" spans="4:8" s="2" customFormat="1" ht="15.75">
      <c r="D60" s="14"/>
      <c r="E60" s="10"/>
      <c r="F60" s="15"/>
      <c r="G60" s="16"/>
      <c r="H60" s="17"/>
    </row>
    <row r="61" spans="4:8" s="2" customFormat="1" ht="15.75">
      <c r="D61" s="14"/>
      <c r="E61" s="10"/>
      <c r="F61" s="15"/>
      <c r="G61" s="16"/>
      <c r="H61" s="17"/>
    </row>
    <row r="62" spans="4:8" s="2" customFormat="1" ht="15.75">
      <c r="D62" s="14"/>
      <c r="E62" s="10"/>
      <c r="F62" s="15"/>
      <c r="G62" s="16"/>
      <c r="H62" s="17"/>
    </row>
    <row r="63" spans="4:8" s="2" customFormat="1" ht="15.75">
      <c r="D63" s="14"/>
      <c r="E63" s="10"/>
      <c r="F63" s="15"/>
      <c r="G63" s="16"/>
      <c r="H63" s="17"/>
    </row>
    <row r="64" spans="4:7" s="2" customFormat="1" ht="15.75">
      <c r="D64" s="4"/>
      <c r="E64" s="6"/>
      <c r="F64" s="7"/>
      <c r="G64" s="8"/>
    </row>
    <row r="65" spans="4:7" s="2" customFormat="1" ht="15.75">
      <c r="D65" s="4"/>
      <c r="E65" s="6"/>
      <c r="F65" s="7"/>
      <c r="G65" s="8"/>
    </row>
    <row r="66" spans="4:7" s="2" customFormat="1" ht="15.75">
      <c r="D66" s="4"/>
      <c r="E66" s="6"/>
      <c r="F66" s="7"/>
      <c r="G66" s="8"/>
    </row>
    <row r="67" spans="4:7" s="2" customFormat="1" ht="15.75">
      <c r="D67" s="4"/>
      <c r="E67" s="6"/>
      <c r="F67" s="7"/>
      <c r="G67" s="8"/>
    </row>
    <row r="68" spans="4:7" s="2" customFormat="1" ht="15.75">
      <c r="D68" s="4"/>
      <c r="E68" s="6"/>
      <c r="F68" s="7"/>
      <c r="G68" s="8"/>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sheetData>
  <sheetProtection/>
  <mergeCells count="13">
    <mergeCell ref="G6:G7"/>
    <mergeCell ref="A1:H1"/>
    <mergeCell ref="H6:H7"/>
    <mergeCell ref="B2:H2"/>
    <mergeCell ref="A15:H17"/>
    <mergeCell ref="B3:C3"/>
    <mergeCell ref="A5:A7"/>
    <mergeCell ref="B5:B7"/>
    <mergeCell ref="C5:C7"/>
    <mergeCell ref="D5:H5"/>
    <mergeCell ref="D6:D7"/>
    <mergeCell ref="E6:E7"/>
    <mergeCell ref="F6:F7"/>
  </mergeCells>
  <printOptions/>
  <pageMargins left="0.46" right="0.17" top="0.7480314960629921" bottom="0.7480314960629921" header="0.31496062992125984" footer="0.31496062992125984"/>
  <pageSetup horizontalDpi="600" verticalDpi="600" orientation="landscape" paperSize="9" scale="107"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dimension ref="A1:R76"/>
  <sheetViews>
    <sheetView tabSelected="1" zoomScalePageLayoutView="0" workbookViewId="0" topLeftCell="A37">
      <selection activeCell="G61" sqref="G61:M72"/>
    </sheetView>
  </sheetViews>
  <sheetFormatPr defaultColWidth="9.140625" defaultRowHeight="12.75"/>
  <cols>
    <col min="2" max="2" width="45.8515625" style="0" customWidth="1"/>
  </cols>
  <sheetData>
    <row r="1" spans="1:13" ht="16.5">
      <c r="A1" s="38"/>
      <c r="B1" s="119"/>
      <c r="C1" s="119"/>
      <c r="D1" s="119"/>
      <c r="E1" s="119"/>
      <c r="F1" s="119"/>
      <c r="G1" s="119"/>
      <c r="H1" s="119"/>
      <c r="I1" s="119"/>
      <c r="J1" s="119"/>
      <c r="K1" s="119"/>
      <c r="L1" s="119"/>
      <c r="M1" s="119"/>
    </row>
    <row r="2" spans="1:13" ht="16.5">
      <c r="A2" s="86"/>
      <c r="B2" s="120" t="s">
        <v>81</v>
      </c>
      <c r="C2" s="120"/>
      <c r="D2" s="120"/>
      <c r="E2" s="120"/>
      <c r="F2" s="120"/>
      <c r="G2" s="120"/>
      <c r="H2" s="120"/>
      <c r="I2" s="120"/>
      <c r="J2" s="120"/>
      <c r="K2" s="120"/>
      <c r="L2" s="120"/>
      <c r="M2" s="120"/>
    </row>
    <row r="3" spans="1:13" ht="16.5">
      <c r="A3" s="38"/>
      <c r="B3" s="121" t="s">
        <v>71</v>
      </c>
      <c r="C3" s="121"/>
      <c r="D3" s="121"/>
      <c r="E3" s="121"/>
      <c r="F3" s="121"/>
      <c r="G3" s="121"/>
      <c r="H3" s="121"/>
      <c r="I3" s="121"/>
      <c r="J3" s="121"/>
      <c r="K3" s="121"/>
      <c r="L3" s="121"/>
      <c r="M3" s="121"/>
    </row>
    <row r="4" spans="1:13" ht="16.5">
      <c r="A4" s="40"/>
      <c r="B4" s="87"/>
      <c r="C4" s="87"/>
      <c r="D4" s="122"/>
      <c r="E4" s="122"/>
      <c r="F4" s="122"/>
      <c r="G4" s="122"/>
      <c r="H4" s="122"/>
      <c r="I4" s="122"/>
      <c r="J4" s="87"/>
      <c r="K4" s="87"/>
      <c r="L4" s="87"/>
      <c r="M4" s="87"/>
    </row>
    <row r="5" spans="1:13" ht="12.75">
      <c r="A5" s="118" t="s">
        <v>1</v>
      </c>
      <c r="B5" s="118" t="s">
        <v>3</v>
      </c>
      <c r="C5" s="118" t="s">
        <v>2</v>
      </c>
      <c r="D5" s="118" t="s">
        <v>4</v>
      </c>
      <c r="E5" s="118" t="s">
        <v>13</v>
      </c>
      <c r="F5" s="118" t="s">
        <v>5</v>
      </c>
      <c r="G5" s="123" t="s">
        <v>17</v>
      </c>
      <c r="H5" s="123"/>
      <c r="I5" s="123" t="s">
        <v>6</v>
      </c>
      <c r="J5" s="123"/>
      <c r="K5" s="118" t="s">
        <v>7</v>
      </c>
      <c r="L5" s="118"/>
      <c r="M5" s="85" t="s">
        <v>8</v>
      </c>
    </row>
    <row r="6" spans="1:13" ht="12.75">
      <c r="A6" s="118"/>
      <c r="B6" s="118"/>
      <c r="C6" s="118"/>
      <c r="D6" s="118"/>
      <c r="E6" s="118"/>
      <c r="F6" s="118"/>
      <c r="G6" s="85" t="s">
        <v>9</v>
      </c>
      <c r="H6" s="41" t="s">
        <v>10</v>
      </c>
      <c r="I6" s="85" t="s">
        <v>9</v>
      </c>
      <c r="J6" s="41" t="s">
        <v>10</v>
      </c>
      <c r="K6" s="85" t="s">
        <v>9</v>
      </c>
      <c r="L6" s="41" t="s">
        <v>11</v>
      </c>
      <c r="M6" s="85" t="s">
        <v>12</v>
      </c>
    </row>
    <row r="7" spans="1:13" ht="12.75">
      <c r="A7" s="42">
        <v>1</v>
      </c>
      <c r="B7" s="42">
        <v>2</v>
      </c>
      <c r="C7" s="42">
        <v>3</v>
      </c>
      <c r="D7" s="42">
        <v>4</v>
      </c>
      <c r="E7" s="42">
        <v>5</v>
      </c>
      <c r="F7" s="42">
        <v>6</v>
      </c>
      <c r="G7" s="43">
        <v>7</v>
      </c>
      <c r="H7" s="44">
        <v>8</v>
      </c>
      <c r="I7" s="43">
        <v>9</v>
      </c>
      <c r="J7" s="44">
        <v>10</v>
      </c>
      <c r="K7" s="43">
        <v>11</v>
      </c>
      <c r="L7" s="44">
        <v>12</v>
      </c>
      <c r="M7" s="43">
        <v>13</v>
      </c>
    </row>
    <row r="8" spans="1:13" ht="27">
      <c r="A8" s="45">
        <v>1</v>
      </c>
      <c r="B8" s="46" t="s">
        <v>82</v>
      </c>
      <c r="C8" s="47" t="s">
        <v>43</v>
      </c>
      <c r="D8" s="48" t="s">
        <v>33</v>
      </c>
      <c r="E8" s="35"/>
      <c r="F8" s="49">
        <v>1087</v>
      </c>
      <c r="G8" s="35"/>
      <c r="H8" s="50"/>
      <c r="I8" s="35"/>
      <c r="J8" s="36"/>
      <c r="K8" s="35"/>
      <c r="L8" s="50"/>
      <c r="M8" s="36"/>
    </row>
    <row r="9" spans="1:13" ht="13.5">
      <c r="A9" s="45"/>
      <c r="B9" s="46" t="s">
        <v>14</v>
      </c>
      <c r="C9" s="45"/>
      <c r="D9" s="48" t="s">
        <v>15</v>
      </c>
      <c r="E9" s="36">
        <v>0.02</v>
      </c>
      <c r="F9" s="35">
        <f>E9*F8</f>
        <v>21.740000000000002</v>
      </c>
      <c r="G9" s="35"/>
      <c r="H9" s="50"/>
      <c r="I9" s="35"/>
      <c r="J9" s="36"/>
      <c r="K9" s="35"/>
      <c r="L9" s="50"/>
      <c r="M9" s="36"/>
    </row>
    <row r="10" spans="1:13" ht="13.5">
      <c r="A10" s="45"/>
      <c r="B10" s="46" t="s">
        <v>44</v>
      </c>
      <c r="C10" s="52"/>
      <c r="D10" s="53" t="s">
        <v>36</v>
      </c>
      <c r="E10" s="36">
        <v>0.0448</v>
      </c>
      <c r="F10" s="36">
        <f>E10*F8</f>
        <v>48.6976</v>
      </c>
      <c r="G10" s="36"/>
      <c r="H10" s="36"/>
      <c r="I10" s="36"/>
      <c r="J10" s="36"/>
      <c r="K10" s="36"/>
      <c r="L10" s="50"/>
      <c r="M10" s="36"/>
    </row>
    <row r="11" spans="1:13" ht="13.5">
      <c r="A11" s="45">
        <v>2</v>
      </c>
      <c r="B11" s="46" t="s">
        <v>46</v>
      </c>
      <c r="C11" s="54" t="s">
        <v>47</v>
      </c>
      <c r="D11" s="48" t="s">
        <v>38</v>
      </c>
      <c r="E11" s="88"/>
      <c r="F11" s="49">
        <f>F8*1.6</f>
        <v>1739.2</v>
      </c>
      <c r="G11" s="35"/>
      <c r="H11" s="55"/>
      <c r="I11" s="35"/>
      <c r="J11" s="36"/>
      <c r="K11" s="35"/>
      <c r="L11" s="50"/>
      <c r="M11" s="36"/>
    </row>
    <row r="12" spans="1:13" ht="54">
      <c r="A12" s="45">
        <v>3</v>
      </c>
      <c r="B12" s="56" t="s">
        <v>85</v>
      </c>
      <c r="C12" s="47" t="s">
        <v>75</v>
      </c>
      <c r="D12" s="56" t="s">
        <v>48</v>
      </c>
      <c r="E12" s="89"/>
      <c r="F12" s="89">
        <v>3.13</v>
      </c>
      <c r="G12" s="90"/>
      <c r="H12" s="90"/>
      <c r="I12" s="90"/>
      <c r="J12" s="36"/>
      <c r="K12" s="91"/>
      <c r="L12" s="50"/>
      <c r="M12" s="36"/>
    </row>
    <row r="13" spans="1:13" ht="13.5">
      <c r="A13" s="57"/>
      <c r="B13" s="37" t="s">
        <v>40</v>
      </c>
      <c r="C13" s="57"/>
      <c r="D13" s="37" t="s">
        <v>15</v>
      </c>
      <c r="E13" s="92">
        <v>24.6</v>
      </c>
      <c r="F13" s="92">
        <f>F12*E13</f>
        <v>76.998</v>
      </c>
      <c r="G13" s="93"/>
      <c r="H13" s="93"/>
      <c r="I13" s="94"/>
      <c r="J13" s="36"/>
      <c r="K13" s="94"/>
      <c r="L13" s="50"/>
      <c r="M13" s="36"/>
    </row>
    <row r="14" spans="1:13" ht="13.5">
      <c r="A14" s="57"/>
      <c r="B14" s="37" t="s">
        <v>49</v>
      </c>
      <c r="C14" s="78"/>
      <c r="D14" s="37" t="s">
        <v>37</v>
      </c>
      <c r="E14" s="92">
        <v>1.72</v>
      </c>
      <c r="F14" s="92">
        <f>F12*E14</f>
        <v>5.3835999999999995</v>
      </c>
      <c r="G14" s="94"/>
      <c r="H14" s="94"/>
      <c r="I14" s="94"/>
      <c r="J14" s="36"/>
      <c r="K14" s="94"/>
      <c r="L14" s="50"/>
      <c r="M14" s="36"/>
    </row>
    <row r="15" spans="1:13" ht="13.5">
      <c r="A15" s="79"/>
      <c r="B15" s="56" t="s">
        <v>76</v>
      </c>
      <c r="C15" s="80"/>
      <c r="D15" s="37" t="s">
        <v>37</v>
      </c>
      <c r="E15" s="92">
        <v>0.41</v>
      </c>
      <c r="F15" s="92">
        <f>F12*E15</f>
        <v>1.2832999999999999</v>
      </c>
      <c r="G15" s="94"/>
      <c r="H15" s="94"/>
      <c r="I15" s="94"/>
      <c r="J15" s="36"/>
      <c r="K15" s="94"/>
      <c r="L15" s="50"/>
      <c r="M15" s="36"/>
    </row>
    <row r="16" spans="1:13" ht="13.5">
      <c r="A16" s="60"/>
      <c r="B16" s="56" t="s">
        <v>50</v>
      </c>
      <c r="C16" s="51"/>
      <c r="D16" s="61" t="s">
        <v>37</v>
      </c>
      <c r="E16" s="95">
        <v>6.2</v>
      </c>
      <c r="F16" s="95">
        <f>F12*E16</f>
        <v>19.406</v>
      </c>
      <c r="G16" s="96"/>
      <c r="H16" s="96"/>
      <c r="I16" s="96"/>
      <c r="J16" s="36"/>
      <c r="K16" s="96"/>
      <c r="L16" s="50"/>
      <c r="M16" s="36"/>
    </row>
    <row r="17" spans="1:13" ht="13.5">
      <c r="A17" s="60"/>
      <c r="B17" s="37" t="s">
        <v>51</v>
      </c>
      <c r="C17" s="51"/>
      <c r="D17" s="61" t="s">
        <v>37</v>
      </c>
      <c r="E17" s="95">
        <v>4.54</v>
      </c>
      <c r="F17" s="95">
        <f>F12*E17</f>
        <v>14.2102</v>
      </c>
      <c r="G17" s="96"/>
      <c r="H17" s="96"/>
      <c r="I17" s="96"/>
      <c r="J17" s="36"/>
      <c r="K17" s="96"/>
      <c r="L17" s="50"/>
      <c r="M17" s="36"/>
    </row>
    <row r="18" spans="1:13" ht="13.5">
      <c r="A18" s="57"/>
      <c r="B18" s="37" t="s">
        <v>52</v>
      </c>
      <c r="C18" s="81"/>
      <c r="D18" s="37" t="s">
        <v>37</v>
      </c>
      <c r="E18" s="92">
        <v>1.48</v>
      </c>
      <c r="F18" s="92">
        <f>F12*E18</f>
        <v>4.6324</v>
      </c>
      <c r="G18" s="94"/>
      <c r="H18" s="94"/>
      <c r="I18" s="94"/>
      <c r="J18" s="36"/>
      <c r="K18" s="94"/>
      <c r="L18" s="50"/>
      <c r="M18" s="36"/>
    </row>
    <row r="19" spans="1:13" ht="13.5">
      <c r="A19" s="57"/>
      <c r="B19" s="37" t="s">
        <v>77</v>
      </c>
      <c r="C19" s="82"/>
      <c r="D19" s="37" t="s">
        <v>53</v>
      </c>
      <c r="E19" s="92">
        <v>248.2</v>
      </c>
      <c r="F19" s="92">
        <f>F12*E19</f>
        <v>776.866</v>
      </c>
      <c r="G19" s="94"/>
      <c r="H19" s="94"/>
      <c r="I19" s="93"/>
      <c r="J19" s="36"/>
      <c r="K19" s="94"/>
      <c r="L19" s="50"/>
      <c r="M19" s="36"/>
    </row>
    <row r="20" spans="1:13" ht="13.5">
      <c r="A20" s="62"/>
      <c r="B20" s="37" t="s">
        <v>54</v>
      </c>
      <c r="C20" s="83"/>
      <c r="D20" s="37" t="s">
        <v>53</v>
      </c>
      <c r="E20" s="92">
        <v>11</v>
      </c>
      <c r="F20" s="92">
        <f>F12*E20</f>
        <v>34.43</v>
      </c>
      <c r="G20" s="94"/>
      <c r="H20" s="94"/>
      <c r="I20" s="93"/>
      <c r="J20" s="36"/>
      <c r="K20" s="94"/>
      <c r="L20" s="50"/>
      <c r="M20" s="36"/>
    </row>
    <row r="21" spans="1:13" ht="27">
      <c r="A21" s="45">
        <v>4</v>
      </c>
      <c r="B21" s="56" t="s">
        <v>86</v>
      </c>
      <c r="C21" s="47" t="s">
        <v>88</v>
      </c>
      <c r="D21" s="56" t="s">
        <v>48</v>
      </c>
      <c r="E21" s="89"/>
      <c r="F21" s="89">
        <v>3.13</v>
      </c>
      <c r="G21" s="90"/>
      <c r="H21" s="94"/>
      <c r="I21" s="90"/>
      <c r="J21" s="36"/>
      <c r="K21" s="90"/>
      <c r="L21" s="50"/>
      <c r="M21" s="36"/>
    </row>
    <row r="22" spans="1:13" ht="13.5">
      <c r="A22" s="57"/>
      <c r="B22" s="37" t="s">
        <v>40</v>
      </c>
      <c r="C22" s="58"/>
      <c r="D22" s="59" t="s">
        <v>15</v>
      </c>
      <c r="E22" s="92">
        <v>37.3</v>
      </c>
      <c r="F22" s="92">
        <f>F21*E22</f>
        <v>116.74899999999998</v>
      </c>
      <c r="G22" s="93"/>
      <c r="H22" s="94"/>
      <c r="I22" s="94"/>
      <c r="J22" s="36"/>
      <c r="K22" s="94"/>
      <c r="L22" s="50"/>
      <c r="M22" s="36"/>
    </row>
    <row r="23" spans="1:13" ht="13.5">
      <c r="A23" s="57"/>
      <c r="B23" s="37" t="s">
        <v>49</v>
      </c>
      <c r="C23" s="58"/>
      <c r="D23" s="59" t="s">
        <v>37</v>
      </c>
      <c r="E23" s="92">
        <v>2.37</v>
      </c>
      <c r="F23" s="92">
        <f>F21*E23</f>
        <v>7.4181</v>
      </c>
      <c r="G23" s="94"/>
      <c r="H23" s="94"/>
      <c r="I23" s="94"/>
      <c r="J23" s="36"/>
      <c r="K23" s="94"/>
      <c r="L23" s="50"/>
      <c r="M23" s="36"/>
    </row>
    <row r="24" spans="1:13" ht="13.5">
      <c r="A24" s="60"/>
      <c r="B24" s="56" t="s">
        <v>50</v>
      </c>
      <c r="C24" s="58"/>
      <c r="D24" s="61" t="s">
        <v>37</v>
      </c>
      <c r="E24" s="95">
        <v>4.09</v>
      </c>
      <c r="F24" s="95">
        <f>F21*E24</f>
        <v>12.801699999999999</v>
      </c>
      <c r="G24" s="96"/>
      <c r="H24" s="94"/>
      <c r="I24" s="96"/>
      <c r="J24" s="36"/>
      <c r="K24" s="96"/>
      <c r="L24" s="50"/>
      <c r="M24" s="36"/>
    </row>
    <row r="25" spans="1:13" ht="13.5">
      <c r="A25" s="60"/>
      <c r="B25" s="37" t="s">
        <v>51</v>
      </c>
      <c r="C25" s="58"/>
      <c r="D25" s="61" t="s">
        <v>37</v>
      </c>
      <c r="E25" s="95">
        <v>4.37</v>
      </c>
      <c r="F25" s="95">
        <f>F21*E25</f>
        <v>13.6781</v>
      </c>
      <c r="G25" s="96"/>
      <c r="H25" s="94"/>
      <c r="I25" s="96"/>
      <c r="J25" s="36"/>
      <c r="K25" s="96"/>
      <c r="L25" s="50"/>
      <c r="M25" s="36"/>
    </row>
    <row r="26" spans="1:13" ht="13.5">
      <c r="A26" s="57"/>
      <c r="B26" s="37" t="s">
        <v>52</v>
      </c>
      <c r="C26" s="58"/>
      <c r="D26" s="59" t="s">
        <v>37</v>
      </c>
      <c r="E26" s="92">
        <v>1.12</v>
      </c>
      <c r="F26" s="92">
        <f>F21*E26</f>
        <v>3.5056000000000003</v>
      </c>
      <c r="G26" s="94"/>
      <c r="H26" s="94"/>
      <c r="I26" s="94"/>
      <c r="J26" s="36"/>
      <c r="K26" s="94"/>
      <c r="L26" s="50"/>
      <c r="M26" s="36"/>
    </row>
    <row r="27" spans="1:13" ht="13.5">
      <c r="A27" s="57"/>
      <c r="B27" s="37" t="s">
        <v>55</v>
      </c>
      <c r="C27" s="58"/>
      <c r="D27" s="59" t="s">
        <v>53</v>
      </c>
      <c r="E27" s="92">
        <v>124</v>
      </c>
      <c r="F27" s="92">
        <f>F21*E27</f>
        <v>388.12</v>
      </c>
      <c r="G27" s="94"/>
      <c r="H27" s="94"/>
      <c r="I27" s="93"/>
      <c r="J27" s="36"/>
      <c r="K27" s="94"/>
      <c r="L27" s="50"/>
      <c r="M27" s="36"/>
    </row>
    <row r="28" spans="1:13" ht="13.5">
      <c r="A28" s="62"/>
      <c r="B28" s="37" t="s">
        <v>54</v>
      </c>
      <c r="C28" s="58"/>
      <c r="D28" s="59" t="s">
        <v>53</v>
      </c>
      <c r="E28" s="92">
        <v>8</v>
      </c>
      <c r="F28" s="92">
        <f>F21*E28</f>
        <v>25.04</v>
      </c>
      <c r="G28" s="94"/>
      <c r="H28" s="94"/>
      <c r="I28" s="93"/>
      <c r="J28" s="36"/>
      <c r="K28" s="94"/>
      <c r="L28" s="50"/>
      <c r="M28" s="36"/>
    </row>
    <row r="29" spans="1:13" ht="13.5">
      <c r="A29" s="45">
        <v>6</v>
      </c>
      <c r="B29" s="46" t="s">
        <v>65</v>
      </c>
      <c r="C29" s="54" t="s">
        <v>63</v>
      </c>
      <c r="D29" s="48" t="s">
        <v>38</v>
      </c>
      <c r="E29" s="88"/>
      <c r="F29" s="49">
        <f>F33*1000*0.6/1000</f>
        <v>1.5024</v>
      </c>
      <c r="G29" s="35"/>
      <c r="H29" s="94"/>
      <c r="I29" s="35"/>
      <c r="J29" s="36"/>
      <c r="K29" s="35"/>
      <c r="L29" s="50"/>
      <c r="M29" s="36"/>
    </row>
    <row r="30" spans="1:13" ht="13.5">
      <c r="A30" s="53"/>
      <c r="B30" s="63" t="s">
        <v>87</v>
      </c>
      <c r="C30" s="84"/>
      <c r="D30" s="64" t="s">
        <v>36</v>
      </c>
      <c r="E30" s="66">
        <v>0.3</v>
      </c>
      <c r="F30" s="66">
        <f>E30*F29</f>
        <v>0.45071999999999995</v>
      </c>
      <c r="G30" s="66"/>
      <c r="H30" s="94"/>
      <c r="I30" s="66"/>
      <c r="J30" s="36"/>
      <c r="K30" s="66"/>
      <c r="L30" s="50"/>
      <c r="M30" s="36"/>
    </row>
    <row r="31" spans="1:13" ht="13.5">
      <c r="A31" s="53"/>
      <c r="B31" s="64" t="s">
        <v>39</v>
      </c>
      <c r="C31" s="84"/>
      <c r="D31" s="65"/>
      <c r="E31" s="66"/>
      <c r="F31" s="66"/>
      <c r="G31" s="66"/>
      <c r="H31" s="94"/>
      <c r="I31" s="66"/>
      <c r="J31" s="36"/>
      <c r="K31" s="66"/>
      <c r="L31" s="50"/>
      <c r="M31" s="36"/>
    </row>
    <row r="32" spans="1:13" ht="13.5">
      <c r="A32" s="53"/>
      <c r="B32" s="63" t="s">
        <v>64</v>
      </c>
      <c r="C32" s="84"/>
      <c r="D32" s="65" t="s">
        <v>38</v>
      </c>
      <c r="E32" s="66">
        <v>1.03</v>
      </c>
      <c r="F32" s="66">
        <f>F29*E32</f>
        <v>1.547472</v>
      </c>
      <c r="G32" s="66"/>
      <c r="H32" s="94"/>
      <c r="I32" s="66"/>
      <c r="J32" s="36"/>
      <c r="K32" s="66"/>
      <c r="L32" s="50"/>
      <c r="M32" s="36"/>
    </row>
    <row r="33" spans="1:13" ht="27">
      <c r="A33" s="45">
        <v>7</v>
      </c>
      <c r="B33" s="46" t="s">
        <v>74</v>
      </c>
      <c r="C33" s="54" t="s">
        <v>56</v>
      </c>
      <c r="D33" s="48" t="s">
        <v>48</v>
      </c>
      <c r="E33" s="88"/>
      <c r="F33" s="49">
        <v>2.504</v>
      </c>
      <c r="G33" s="35"/>
      <c r="H33" s="94"/>
      <c r="I33" s="35"/>
      <c r="J33" s="36"/>
      <c r="K33" s="35"/>
      <c r="L33" s="50"/>
      <c r="M33" s="36"/>
    </row>
    <row r="34" spans="1:13" ht="13.5">
      <c r="A34" s="53"/>
      <c r="B34" s="63" t="s">
        <v>14</v>
      </c>
      <c r="C34" s="84"/>
      <c r="D34" s="65" t="s">
        <v>15</v>
      </c>
      <c r="E34" s="66">
        <f>37.5</f>
        <v>37.5</v>
      </c>
      <c r="F34" s="66">
        <f>F33*E34</f>
        <v>93.9</v>
      </c>
      <c r="G34" s="66"/>
      <c r="H34" s="94"/>
      <c r="I34" s="66"/>
      <c r="J34" s="36"/>
      <c r="K34" s="66"/>
      <c r="L34" s="50"/>
      <c r="M34" s="36"/>
    </row>
    <row r="35" spans="1:13" ht="13.5">
      <c r="A35" s="53"/>
      <c r="B35" s="63" t="s">
        <v>57</v>
      </c>
      <c r="C35" s="84"/>
      <c r="D35" s="64" t="s">
        <v>36</v>
      </c>
      <c r="E35" s="66">
        <v>3.7</v>
      </c>
      <c r="F35" s="66">
        <f>E35*F33</f>
        <v>9.264800000000001</v>
      </c>
      <c r="G35" s="66"/>
      <c r="H35" s="94"/>
      <c r="I35" s="66"/>
      <c r="J35" s="36"/>
      <c r="K35" s="66"/>
      <c r="L35" s="50"/>
      <c r="M35" s="36"/>
    </row>
    <row r="36" spans="1:13" ht="13.5">
      <c r="A36" s="53"/>
      <c r="B36" s="63" t="s">
        <v>58</v>
      </c>
      <c r="C36" s="84"/>
      <c r="D36" s="64" t="s">
        <v>36</v>
      </c>
      <c r="E36" s="66">
        <v>11.1</v>
      </c>
      <c r="F36" s="66">
        <f>E36*F33</f>
        <v>27.7944</v>
      </c>
      <c r="G36" s="66"/>
      <c r="H36" s="94"/>
      <c r="I36" s="66"/>
      <c r="J36" s="36"/>
      <c r="K36" s="66"/>
      <c r="L36" s="50"/>
      <c r="M36" s="36"/>
    </row>
    <row r="37" spans="1:13" ht="13.5">
      <c r="A37" s="53"/>
      <c r="B37" s="63" t="s">
        <v>59</v>
      </c>
      <c r="C37" s="84"/>
      <c r="D37" s="64" t="s">
        <v>36</v>
      </c>
      <c r="E37" s="66">
        <v>3.02</v>
      </c>
      <c r="F37" s="66">
        <f>E37*F33</f>
        <v>7.56208</v>
      </c>
      <c r="G37" s="66"/>
      <c r="H37" s="94"/>
      <c r="I37" s="66"/>
      <c r="J37" s="36"/>
      <c r="K37" s="66"/>
      <c r="L37" s="50"/>
      <c r="M37" s="36"/>
    </row>
    <row r="38" spans="1:13" ht="13.5">
      <c r="A38" s="53"/>
      <c r="B38" s="63" t="s">
        <v>19</v>
      </c>
      <c r="C38" s="84"/>
      <c r="D38" s="64" t="s">
        <v>0</v>
      </c>
      <c r="E38" s="66">
        <v>2.3</v>
      </c>
      <c r="F38" s="66">
        <f>E38*F33</f>
        <v>5.7592</v>
      </c>
      <c r="G38" s="66"/>
      <c r="H38" s="94"/>
      <c r="I38" s="66"/>
      <c r="J38" s="36"/>
      <c r="K38" s="66"/>
      <c r="L38" s="50"/>
      <c r="M38" s="36"/>
    </row>
    <row r="39" spans="1:13" ht="13.5">
      <c r="A39" s="53"/>
      <c r="B39" s="64" t="s">
        <v>39</v>
      </c>
      <c r="C39" s="84"/>
      <c r="D39" s="65"/>
      <c r="E39" s="66"/>
      <c r="F39" s="66"/>
      <c r="G39" s="66"/>
      <c r="H39" s="94"/>
      <c r="I39" s="66"/>
      <c r="J39" s="36"/>
      <c r="K39" s="66"/>
      <c r="L39" s="50"/>
      <c r="M39" s="36"/>
    </row>
    <row r="40" spans="1:13" ht="13.5">
      <c r="A40" s="53"/>
      <c r="B40" s="63" t="s">
        <v>60</v>
      </c>
      <c r="C40" s="84"/>
      <c r="D40" s="65" t="s">
        <v>38</v>
      </c>
      <c r="E40" s="66">
        <v>139.5</v>
      </c>
      <c r="F40" s="66">
        <f>F33*E40</f>
        <v>349.308</v>
      </c>
      <c r="G40" s="66"/>
      <c r="H40" s="94"/>
      <c r="I40" s="66"/>
      <c r="J40" s="36"/>
      <c r="K40" s="66"/>
      <c r="L40" s="50"/>
      <c r="M40" s="36"/>
    </row>
    <row r="41" spans="1:13" ht="13.5">
      <c r="A41" s="67"/>
      <c r="B41" s="63" t="s">
        <v>18</v>
      </c>
      <c r="C41" s="68"/>
      <c r="D41" s="64" t="s">
        <v>0</v>
      </c>
      <c r="E41" s="55">
        <v>14.5</v>
      </c>
      <c r="F41" s="55">
        <f>E41*F33</f>
        <v>36.308</v>
      </c>
      <c r="G41" s="55"/>
      <c r="H41" s="94"/>
      <c r="I41" s="66"/>
      <c r="J41" s="36"/>
      <c r="K41" s="55"/>
      <c r="L41" s="50"/>
      <c r="M41" s="36"/>
    </row>
    <row r="42" spans="1:13" ht="13.5">
      <c r="A42" s="45">
        <v>8</v>
      </c>
      <c r="B42" s="46" t="s">
        <v>83</v>
      </c>
      <c r="C42" s="54" t="s">
        <v>63</v>
      </c>
      <c r="D42" s="48" t="s">
        <v>38</v>
      </c>
      <c r="E42" s="88"/>
      <c r="F42" s="49">
        <f>F33*1000*0.35/1000</f>
        <v>0.8764</v>
      </c>
      <c r="G42" s="35"/>
      <c r="H42" s="94"/>
      <c r="I42" s="35"/>
      <c r="J42" s="36"/>
      <c r="K42" s="35"/>
      <c r="L42" s="50"/>
      <c r="M42" s="36"/>
    </row>
    <row r="43" spans="1:13" ht="13.5">
      <c r="A43" s="53"/>
      <c r="B43" s="63" t="s">
        <v>87</v>
      </c>
      <c r="C43" s="84"/>
      <c r="D43" s="64" t="s">
        <v>36</v>
      </c>
      <c r="E43" s="66">
        <v>0.3</v>
      </c>
      <c r="F43" s="66">
        <f>E43*F42</f>
        <v>0.26292</v>
      </c>
      <c r="G43" s="66"/>
      <c r="H43" s="94"/>
      <c r="I43" s="66"/>
      <c r="J43" s="36"/>
      <c r="K43" s="66"/>
      <c r="L43" s="50"/>
      <c r="M43" s="36"/>
    </row>
    <row r="44" spans="1:13" ht="13.5">
      <c r="A44" s="53"/>
      <c r="B44" s="64" t="s">
        <v>39</v>
      </c>
      <c r="C44" s="84"/>
      <c r="D44" s="65"/>
      <c r="E44" s="66"/>
      <c r="F44" s="66"/>
      <c r="G44" s="66"/>
      <c r="H44" s="94"/>
      <c r="I44" s="66"/>
      <c r="J44" s="36"/>
      <c r="K44" s="66"/>
      <c r="L44" s="50"/>
      <c r="M44" s="36"/>
    </row>
    <row r="45" spans="1:13" ht="13.5">
      <c r="A45" s="53"/>
      <c r="B45" s="63" t="s">
        <v>64</v>
      </c>
      <c r="C45" s="84"/>
      <c r="D45" s="65" t="s">
        <v>38</v>
      </c>
      <c r="E45" s="66">
        <v>1.03</v>
      </c>
      <c r="F45" s="66">
        <f>F42*E45</f>
        <v>0.9026919999999999</v>
      </c>
      <c r="G45" s="66"/>
      <c r="H45" s="94"/>
      <c r="I45" s="66"/>
      <c r="J45" s="36"/>
      <c r="K45" s="66"/>
      <c r="L45" s="50"/>
      <c r="M45" s="36"/>
    </row>
    <row r="46" spans="1:13" ht="27">
      <c r="A46" s="45">
        <v>9</v>
      </c>
      <c r="B46" s="46" t="s">
        <v>72</v>
      </c>
      <c r="C46" s="54" t="s">
        <v>61</v>
      </c>
      <c r="D46" s="48" t="s">
        <v>48</v>
      </c>
      <c r="E46" s="88"/>
      <c r="F46" s="49">
        <f>F33</f>
        <v>2.504</v>
      </c>
      <c r="G46" s="35"/>
      <c r="H46" s="94"/>
      <c r="I46" s="35"/>
      <c r="J46" s="36"/>
      <c r="K46" s="35"/>
      <c r="L46" s="50"/>
      <c r="M46" s="36"/>
    </row>
    <row r="47" spans="1:13" ht="13.5">
      <c r="A47" s="53"/>
      <c r="B47" s="63" t="s">
        <v>14</v>
      </c>
      <c r="C47" s="84"/>
      <c r="D47" s="65" t="s">
        <v>15</v>
      </c>
      <c r="E47" s="66">
        <f>37.5-0.07*2</f>
        <v>37.36</v>
      </c>
      <c r="F47" s="66">
        <f>F46*E47</f>
        <v>93.54944</v>
      </c>
      <c r="G47" s="66"/>
      <c r="H47" s="94"/>
      <c r="I47" s="66"/>
      <c r="J47" s="36"/>
      <c r="K47" s="66"/>
      <c r="L47" s="50"/>
      <c r="M47" s="36"/>
    </row>
    <row r="48" spans="1:13" ht="13.5">
      <c r="A48" s="53"/>
      <c r="B48" s="63" t="s">
        <v>57</v>
      </c>
      <c r="C48" s="84"/>
      <c r="D48" s="64" t="s">
        <v>36</v>
      </c>
      <c r="E48" s="66">
        <v>3.7</v>
      </c>
      <c r="F48" s="66">
        <f>E48*F46</f>
        <v>9.264800000000001</v>
      </c>
      <c r="G48" s="66"/>
      <c r="H48" s="94"/>
      <c r="I48" s="66"/>
      <c r="J48" s="36"/>
      <c r="K48" s="66"/>
      <c r="L48" s="50"/>
      <c r="M48" s="36"/>
    </row>
    <row r="49" spans="1:13" ht="13.5">
      <c r="A49" s="53"/>
      <c r="B49" s="63" t="s">
        <v>58</v>
      </c>
      <c r="C49" s="84"/>
      <c r="D49" s="64" t="s">
        <v>36</v>
      </c>
      <c r="E49" s="66">
        <v>11.1</v>
      </c>
      <c r="F49" s="66">
        <f>E49*F46</f>
        <v>27.7944</v>
      </c>
      <c r="G49" s="66"/>
      <c r="H49" s="94"/>
      <c r="I49" s="66"/>
      <c r="J49" s="36"/>
      <c r="K49" s="66"/>
      <c r="L49" s="50"/>
      <c r="M49" s="36"/>
    </row>
    <row r="50" spans="1:13" ht="13.5">
      <c r="A50" s="53"/>
      <c r="B50" s="63" t="s">
        <v>59</v>
      </c>
      <c r="C50" s="84"/>
      <c r="D50" s="64" t="s">
        <v>36</v>
      </c>
      <c r="E50" s="66">
        <v>3.02</v>
      </c>
      <c r="F50" s="66">
        <f>E50*F46</f>
        <v>7.56208</v>
      </c>
      <c r="G50" s="66"/>
      <c r="H50" s="94"/>
      <c r="I50" s="66"/>
      <c r="J50" s="36"/>
      <c r="K50" s="66"/>
      <c r="L50" s="50"/>
      <c r="M50" s="36"/>
    </row>
    <row r="51" spans="1:13" ht="13.5">
      <c r="A51" s="53"/>
      <c r="B51" s="63" t="s">
        <v>19</v>
      </c>
      <c r="C51" s="84"/>
      <c r="D51" s="64" t="s">
        <v>0</v>
      </c>
      <c r="E51" s="66">
        <v>2.3</v>
      </c>
      <c r="F51" s="66">
        <f>E51*F46</f>
        <v>5.7592</v>
      </c>
      <c r="G51" s="66"/>
      <c r="H51" s="94"/>
      <c r="I51" s="66"/>
      <c r="J51" s="36"/>
      <c r="K51" s="66"/>
      <c r="L51" s="50"/>
      <c r="M51" s="36"/>
    </row>
    <row r="52" spans="1:13" ht="13.5">
      <c r="A52" s="53"/>
      <c r="B52" s="64" t="s">
        <v>39</v>
      </c>
      <c r="C52" s="84"/>
      <c r="D52" s="65"/>
      <c r="E52" s="66"/>
      <c r="F52" s="66"/>
      <c r="G52" s="66"/>
      <c r="H52" s="94"/>
      <c r="I52" s="66"/>
      <c r="J52" s="36"/>
      <c r="K52" s="66"/>
      <c r="L52" s="50"/>
      <c r="M52" s="36"/>
    </row>
    <row r="53" spans="1:13" ht="13.5">
      <c r="A53" s="53"/>
      <c r="B53" s="63" t="s">
        <v>62</v>
      </c>
      <c r="C53" s="84"/>
      <c r="D53" s="65" t="s">
        <v>38</v>
      </c>
      <c r="E53" s="66">
        <v>93.8</v>
      </c>
      <c r="F53" s="66">
        <f>F46*E53</f>
        <v>234.8752</v>
      </c>
      <c r="G53" s="66"/>
      <c r="H53" s="94"/>
      <c r="I53" s="66"/>
      <c r="J53" s="36"/>
      <c r="K53" s="66"/>
      <c r="L53" s="50"/>
      <c r="M53" s="36"/>
    </row>
    <row r="54" spans="1:13" ht="13.5">
      <c r="A54" s="67"/>
      <c r="B54" s="63" t="s">
        <v>18</v>
      </c>
      <c r="C54" s="68"/>
      <c r="D54" s="64" t="s">
        <v>0</v>
      </c>
      <c r="E54" s="55">
        <f>14.5-0.2*2</f>
        <v>14.1</v>
      </c>
      <c r="F54" s="55">
        <f>E54*F46</f>
        <v>35.3064</v>
      </c>
      <c r="G54" s="55"/>
      <c r="H54" s="94"/>
      <c r="I54" s="66"/>
      <c r="J54" s="36"/>
      <c r="K54" s="55"/>
      <c r="L54" s="50"/>
      <c r="M54" s="36"/>
    </row>
    <row r="55" spans="1:13" ht="27">
      <c r="A55" s="45">
        <v>10</v>
      </c>
      <c r="B55" s="46" t="s">
        <v>84</v>
      </c>
      <c r="C55" s="47" t="s">
        <v>66</v>
      </c>
      <c r="D55" s="48" t="s">
        <v>33</v>
      </c>
      <c r="E55" s="35"/>
      <c r="F55" s="49">
        <f>0.1725*1250</f>
        <v>215.62499999999997</v>
      </c>
      <c r="G55" s="35"/>
      <c r="H55" s="50"/>
      <c r="I55" s="35"/>
      <c r="J55" s="36"/>
      <c r="K55" s="35"/>
      <c r="L55" s="50"/>
      <c r="M55" s="36"/>
    </row>
    <row r="56" spans="1:13" ht="13.5">
      <c r="A56" s="45"/>
      <c r="B56" s="70" t="s">
        <v>14</v>
      </c>
      <c r="C56" s="84"/>
      <c r="D56" s="51" t="s">
        <v>15</v>
      </c>
      <c r="E56" s="36">
        <v>8.59</v>
      </c>
      <c r="F56" s="36">
        <f>F55*E56</f>
        <v>1852.2187499999998</v>
      </c>
      <c r="G56" s="36"/>
      <c r="H56" s="36"/>
      <c r="I56" s="36"/>
      <c r="J56" s="36"/>
      <c r="K56" s="36"/>
      <c r="L56" s="36"/>
      <c r="M56" s="36"/>
    </row>
    <row r="57" spans="1:13" ht="13.5">
      <c r="A57" s="45"/>
      <c r="B57" s="73" t="s">
        <v>67</v>
      </c>
      <c r="C57" s="84"/>
      <c r="D57" s="51" t="s">
        <v>68</v>
      </c>
      <c r="E57" s="50">
        <v>1</v>
      </c>
      <c r="F57" s="50">
        <f>E57*F55</f>
        <v>215.62499999999997</v>
      </c>
      <c r="G57" s="50"/>
      <c r="H57" s="50"/>
      <c r="I57" s="50"/>
      <c r="J57" s="50"/>
      <c r="K57" s="50"/>
      <c r="L57" s="50"/>
      <c r="M57" s="50"/>
    </row>
    <row r="58" spans="1:13" ht="13.5">
      <c r="A58" s="45"/>
      <c r="B58" s="70" t="s">
        <v>19</v>
      </c>
      <c r="C58" s="84"/>
      <c r="D58" s="53" t="s">
        <v>0</v>
      </c>
      <c r="E58" s="36">
        <v>2.54</v>
      </c>
      <c r="F58" s="36">
        <f>E58*F55</f>
        <v>547.6874999999999</v>
      </c>
      <c r="G58" s="36"/>
      <c r="H58" s="36"/>
      <c r="I58" s="36"/>
      <c r="J58" s="36"/>
      <c r="K58" s="36"/>
      <c r="L58" s="36"/>
      <c r="M58" s="36"/>
    </row>
    <row r="59" spans="1:13" ht="13.5">
      <c r="A59" s="45"/>
      <c r="B59" s="53" t="s">
        <v>69</v>
      </c>
      <c r="C59" s="68"/>
      <c r="D59" s="53"/>
      <c r="E59" s="50"/>
      <c r="F59" s="50"/>
      <c r="G59" s="50"/>
      <c r="H59" s="50"/>
      <c r="I59" s="36"/>
      <c r="J59" s="50"/>
      <c r="K59" s="50"/>
      <c r="L59" s="50"/>
      <c r="M59" s="50"/>
    </row>
    <row r="60" spans="1:13" ht="13.5">
      <c r="A60" s="69"/>
      <c r="B60" s="73" t="s">
        <v>78</v>
      </c>
      <c r="C60" s="74"/>
      <c r="D60" s="51" t="s">
        <v>33</v>
      </c>
      <c r="E60" s="50">
        <v>0.018</v>
      </c>
      <c r="F60" s="50">
        <f>E60*F55</f>
        <v>3.881249999999999</v>
      </c>
      <c r="G60" s="72"/>
      <c r="H60" s="72"/>
      <c r="I60" s="97"/>
      <c r="J60" s="97"/>
      <c r="K60" s="72"/>
      <c r="L60" s="72"/>
      <c r="M60" s="50"/>
    </row>
    <row r="61" spans="1:13" ht="13.5">
      <c r="A61" s="69"/>
      <c r="B61" s="73" t="s">
        <v>70</v>
      </c>
      <c r="C61" s="74"/>
      <c r="D61" s="51" t="s">
        <v>89</v>
      </c>
      <c r="E61" s="50">
        <v>1</v>
      </c>
      <c r="F61" s="50">
        <v>1250</v>
      </c>
      <c r="G61" s="72"/>
      <c r="H61" s="72"/>
      <c r="I61" s="97"/>
      <c r="J61" s="97"/>
      <c r="K61" s="72"/>
      <c r="L61" s="72"/>
      <c r="M61" s="50"/>
    </row>
    <row r="62" spans="1:18" ht="13.5">
      <c r="A62" s="71"/>
      <c r="B62" s="73" t="s">
        <v>79</v>
      </c>
      <c r="C62" s="74"/>
      <c r="D62" s="51" t="s">
        <v>33</v>
      </c>
      <c r="E62" s="50">
        <f>0.018+0.0141+0.0123</f>
        <v>0.044399999999999995</v>
      </c>
      <c r="F62" s="50">
        <f>E62*F55</f>
        <v>9.573749999999997</v>
      </c>
      <c r="G62" s="72"/>
      <c r="H62" s="72"/>
      <c r="I62" s="97"/>
      <c r="J62" s="97"/>
      <c r="K62" s="72"/>
      <c r="L62" s="72"/>
      <c r="M62" s="50"/>
      <c r="P62">
        <v>67800</v>
      </c>
      <c r="R62" t="e">
        <f>P64/2500</f>
        <v>#DIV/0!</v>
      </c>
    </row>
    <row r="63" spans="1:16" ht="13.5">
      <c r="A63" s="71"/>
      <c r="B63" s="73" t="s">
        <v>45</v>
      </c>
      <c r="C63" s="74"/>
      <c r="D63" s="51" t="s">
        <v>33</v>
      </c>
      <c r="E63" s="50">
        <v>0.022</v>
      </c>
      <c r="F63" s="50">
        <f>E63*F55</f>
        <v>4.7437499999999995</v>
      </c>
      <c r="G63" s="72"/>
      <c r="H63" s="72"/>
      <c r="I63" s="97"/>
      <c r="J63" s="97"/>
      <c r="K63" s="72"/>
      <c r="L63" s="72"/>
      <c r="M63" s="50"/>
      <c r="P63" t="e">
        <f>oieqturi!I14/'ხარჯთ.'!M66</f>
        <v>#DIV/0!</v>
      </c>
    </row>
    <row r="64" spans="1:16" ht="13.5">
      <c r="A64" s="71"/>
      <c r="B64" s="73" t="s">
        <v>80</v>
      </c>
      <c r="C64" s="74"/>
      <c r="D64" s="51" t="s">
        <v>33</v>
      </c>
      <c r="E64" s="50">
        <v>0.019</v>
      </c>
      <c r="F64" s="50">
        <f>E64*F55</f>
        <v>4.096874999999999</v>
      </c>
      <c r="G64" s="72"/>
      <c r="H64" s="72"/>
      <c r="I64" s="97"/>
      <c r="J64" s="97"/>
      <c r="K64" s="72"/>
      <c r="L64" s="72"/>
      <c r="M64" s="50"/>
      <c r="P64" t="e">
        <f>P62*P63</f>
        <v>#DIV/0!</v>
      </c>
    </row>
    <row r="65" spans="1:13" ht="13.5">
      <c r="A65" s="45"/>
      <c r="B65" s="70" t="s">
        <v>18</v>
      </c>
      <c r="C65" s="68"/>
      <c r="D65" s="53" t="s">
        <v>0</v>
      </c>
      <c r="E65" s="50">
        <v>1.78</v>
      </c>
      <c r="F65" s="50">
        <f>E65*F55</f>
        <v>383.81249999999994</v>
      </c>
      <c r="G65" s="50"/>
      <c r="H65" s="50"/>
      <c r="I65" s="36"/>
      <c r="J65" s="50"/>
      <c r="K65" s="50"/>
      <c r="L65" s="50"/>
      <c r="M65" s="50"/>
    </row>
    <row r="66" spans="1:13" ht="13.5">
      <c r="A66" s="67"/>
      <c r="B66" s="73" t="s">
        <v>10</v>
      </c>
      <c r="C66" s="75"/>
      <c r="D66" s="67"/>
      <c r="E66" s="98"/>
      <c r="F66" s="98"/>
      <c r="G66" s="98"/>
      <c r="H66" s="99"/>
      <c r="I66" s="99"/>
      <c r="J66" s="99"/>
      <c r="K66" s="99"/>
      <c r="L66" s="99"/>
      <c r="M66" s="99"/>
    </row>
    <row r="67" spans="1:18" ht="13.5">
      <c r="A67" s="67"/>
      <c r="B67" s="73" t="s">
        <v>34</v>
      </c>
      <c r="C67" s="76"/>
      <c r="D67" s="53"/>
      <c r="E67" s="50"/>
      <c r="F67" s="50"/>
      <c r="G67" s="50"/>
      <c r="H67" s="100"/>
      <c r="I67" s="100"/>
      <c r="J67" s="100"/>
      <c r="K67" s="100"/>
      <c r="L67" s="100"/>
      <c r="M67" s="100"/>
      <c r="R67">
        <f>95-39</f>
        <v>56</v>
      </c>
    </row>
    <row r="68" spans="1:13" ht="13.5">
      <c r="A68" s="67"/>
      <c r="B68" s="73" t="s">
        <v>10</v>
      </c>
      <c r="C68" s="76"/>
      <c r="D68" s="53"/>
      <c r="E68" s="50"/>
      <c r="F68" s="50"/>
      <c r="G68" s="50"/>
      <c r="H68" s="100"/>
      <c r="I68" s="100"/>
      <c r="J68" s="100"/>
      <c r="K68" s="100"/>
      <c r="L68" s="100"/>
      <c r="M68" s="100"/>
    </row>
    <row r="69" spans="1:13" ht="13.5">
      <c r="A69" s="67"/>
      <c r="B69" s="73" t="s">
        <v>35</v>
      </c>
      <c r="C69" s="76"/>
      <c r="D69" s="53"/>
      <c r="E69" s="50"/>
      <c r="F69" s="50"/>
      <c r="G69" s="50"/>
      <c r="H69" s="100"/>
      <c r="I69" s="100"/>
      <c r="J69" s="100"/>
      <c r="K69" s="100"/>
      <c r="L69" s="100"/>
      <c r="M69" s="100"/>
    </row>
    <row r="70" spans="1:13" ht="13.5">
      <c r="A70" s="67"/>
      <c r="B70" s="73" t="s">
        <v>73</v>
      </c>
      <c r="C70" s="76"/>
      <c r="D70" s="53"/>
      <c r="E70" s="50"/>
      <c r="F70" s="50"/>
      <c r="G70" s="50"/>
      <c r="H70" s="100"/>
      <c r="I70" s="100"/>
      <c r="J70" s="100"/>
      <c r="K70" s="100"/>
      <c r="L70" s="100"/>
      <c r="M70" s="100"/>
    </row>
    <row r="71" spans="1:13" ht="13.5">
      <c r="A71" s="67"/>
      <c r="B71" s="70" t="s">
        <v>16</v>
      </c>
      <c r="C71" s="76"/>
      <c r="D71" s="53"/>
      <c r="E71" s="50"/>
      <c r="F71" s="50"/>
      <c r="G71" s="50"/>
      <c r="H71" s="100"/>
      <c r="I71" s="100"/>
      <c r="J71" s="100"/>
      <c r="K71" s="100"/>
      <c r="L71" s="100"/>
      <c r="M71" s="100"/>
    </row>
    <row r="72" spans="1:13" ht="13.5">
      <c r="A72" s="67"/>
      <c r="B72" s="73" t="s">
        <v>10</v>
      </c>
      <c r="C72" s="84"/>
      <c r="D72" s="53"/>
      <c r="E72" s="50"/>
      <c r="F72" s="50"/>
      <c r="G72" s="50"/>
      <c r="H72" s="100"/>
      <c r="I72" s="100"/>
      <c r="J72" s="100"/>
      <c r="K72" s="100"/>
      <c r="L72" s="100"/>
      <c r="M72" s="100"/>
    </row>
    <row r="73" ht="13.5">
      <c r="A73" s="77"/>
    </row>
    <row r="74" ht="13.5">
      <c r="A74" s="77"/>
    </row>
    <row r="75" spans="1:13" ht="13.5">
      <c r="A75" s="77"/>
      <c r="B75" s="77"/>
      <c r="C75" s="39"/>
      <c r="D75" s="77"/>
      <c r="E75" s="77"/>
      <c r="F75" s="77"/>
      <c r="G75" s="77"/>
      <c r="H75" s="77"/>
      <c r="I75" s="77"/>
      <c r="J75" s="77"/>
      <c r="K75" s="77"/>
      <c r="L75" s="77"/>
      <c r="M75" s="77"/>
    </row>
    <row r="76" spans="1:13" ht="13.5">
      <c r="A76" s="77"/>
      <c r="B76" s="77"/>
      <c r="C76" s="39"/>
      <c r="D76" s="77"/>
      <c r="E76" s="77"/>
      <c r="F76" s="77"/>
      <c r="G76" s="77"/>
      <c r="H76" s="77"/>
      <c r="I76" s="77"/>
      <c r="J76" s="77"/>
      <c r="K76" s="77"/>
      <c r="L76" s="77"/>
      <c r="M76" s="77"/>
    </row>
  </sheetData>
  <sheetProtection/>
  <mergeCells count="13">
    <mergeCell ref="G5:H5"/>
    <mergeCell ref="I5:J5"/>
    <mergeCell ref="K5:L5"/>
    <mergeCell ref="A5:A6"/>
    <mergeCell ref="B5:B6"/>
    <mergeCell ref="C5:C6"/>
    <mergeCell ref="D5:D6"/>
    <mergeCell ref="E5:E6"/>
    <mergeCell ref="B1:M1"/>
    <mergeCell ref="B2:M2"/>
    <mergeCell ref="B3:M3"/>
    <mergeCell ref="D4:I4"/>
    <mergeCell ref="F5:F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gia papashvili</cp:lastModifiedBy>
  <cp:lastPrinted>2017-10-03T19:57:26Z</cp:lastPrinted>
  <dcterms:created xsi:type="dcterms:W3CDTF">1996-10-14T23:33:28Z</dcterms:created>
  <dcterms:modified xsi:type="dcterms:W3CDTF">2018-03-12T09:59:08Z</dcterms:modified>
  <cp:category/>
  <cp:version/>
  <cp:contentType/>
  <cp:contentStatus/>
</cp:coreProperties>
</file>