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7740" tabRatio="907" firstSheet="4" activeTab="11"/>
  </bookViews>
  <sheets>
    <sheet name="კრებსითი" sheetId="1" r:id="rId1"/>
    <sheet name="გმირის ქ.#1" sheetId="2" r:id="rId2"/>
    <sheet name="გმირის ქ. კორპ. შიდა ეზოს " sheetId="3" r:id="rId3"/>
    <sheet name="გოგებაშვილის ქ. გარე განათების " sheetId="4" r:id="rId4"/>
    <sheet name="გურამიშვილის ქ. გარე გან." sheetId="5" r:id="rId5"/>
    <sheet name="ერეკლე მე-2 ქ. გარე გან." sheetId="6" r:id="rId6"/>
    <sheet name="ვაჟა-ფშავ." sheetId="7" r:id="rId7"/>
    <sheet name="მუხრანის ქ." sheetId="8" r:id="rId8"/>
    <sheet name="საგურამოს ქ." sheetId="9" r:id="rId9"/>
    <sheet name="სამხედროს ქ." sheetId="10" r:id="rId10"/>
    <sheet name="ღვინჯილიას ქ. " sheetId="11" r:id="rId11"/>
    <sheet name="Sheet1" sheetId="12" r:id="rId12"/>
  </sheets>
  <definedNames/>
  <calcPr fullCalcOnLoad="1"/>
</workbook>
</file>

<file path=xl/sharedStrings.xml><?xml version="1.0" encoding="utf-8"?>
<sst xmlns="http://schemas.openxmlformats.org/spreadsheetml/2006/main" count="1848" uniqueCount="267">
  <si>
    <t>#</t>
  </si>
  <si>
    <t>1</t>
  </si>
  <si>
    <t>ლარი</t>
  </si>
  <si>
    <t>რაოდენობა</t>
  </si>
  <si>
    <t>სახარჯთაღრიცხვო ღირებულება</t>
  </si>
  <si>
    <t>ჯამი</t>
  </si>
  <si>
    <t>სულ</t>
  </si>
  <si>
    <t>სამშენებლო სამუშაოები</t>
  </si>
  <si>
    <t>შიფრი</t>
  </si>
  <si>
    <t>სამუშაოს დასახელება</t>
  </si>
  <si>
    <t>განზ.</t>
  </si>
  <si>
    <t>მასალა</t>
  </si>
  <si>
    <t>ხელფასი</t>
  </si>
  <si>
    <t>მანქანა-მექ.</t>
  </si>
  <si>
    <t>ნორმ.ერთეულზე</t>
  </si>
  <si>
    <t>ერთ.ფასი</t>
  </si>
  <si>
    <t>ლოკალური ხარჯთაღრიცხვა # 1</t>
  </si>
  <si>
    <t>სახარჯთაRრიცხვო ჯამი</t>
  </si>
  <si>
    <t>2</t>
  </si>
  <si>
    <t>lari</t>
  </si>
  <si>
    <t>SromiTi danaxarji</t>
  </si>
  <si>
    <t>__________________________________________________________________________________________________________</t>
  </si>
  <si>
    <t xml:space="preserve">(mSeneblobis  dasaxeleba) </t>
  </si>
  <si>
    <t>xarjTaRricxvis nomeri</t>
  </si>
  <si>
    <t xml:space="preserve">obieqtis, samuSaos da xarjebis dasaxeleba </t>
  </si>
  <si>
    <t>saxarjTaRricxvo Rirebuleba</t>
  </si>
  <si>
    <t>samSeneblo samuSaoebi</t>
  </si>
  <si>
    <t>samontaJo samuSaoebi</t>
  </si>
  <si>
    <t xml:space="preserve">danadgarebi,aveji, inventari </t>
  </si>
  <si>
    <t>sxvadasxva xarjebi</t>
  </si>
  <si>
    <t>saerTo saxarjTaRricxvo Rirebuleba</t>
  </si>
  <si>
    <t>Tavi I</t>
  </si>
  <si>
    <t>teritoriis momzadeba</t>
  </si>
  <si>
    <t>Tavi II</t>
  </si>
  <si>
    <t xml:space="preserve">mSeneblobis ZiriTadi obieqtebi </t>
  </si>
  <si>
    <t>2.1</t>
  </si>
  <si>
    <t>lok xarjT. #1</t>
  </si>
  <si>
    <t xml:space="preserve">jami Tavi II </t>
  </si>
  <si>
    <t>9.1.</t>
  </si>
  <si>
    <t>9.2.</t>
  </si>
  <si>
    <t xml:space="preserve">saproeqto da saZiebo samuSaoebi </t>
  </si>
  <si>
    <t>saavtoro zedamxedveloba %</t>
  </si>
  <si>
    <t>jami</t>
  </si>
  <si>
    <t>damatebiTi Rirebulebis gadasaxadi 18 %</t>
  </si>
  <si>
    <t>sul krebsiTi saxarjTaRricxvo Rirebuleba</t>
  </si>
  <si>
    <t>1-79-5</t>
  </si>
  <si>
    <t xml:space="preserve">ormoebis amoTxra xeliT sayrdeni boZebisaTvis </t>
  </si>
  <si>
    <r>
      <t>m</t>
    </r>
    <r>
      <rPr>
        <b/>
        <vertAlign val="superscript"/>
        <sz val="10"/>
        <rFont val="LitNusx"/>
        <family val="2"/>
      </rPr>
      <t>3</t>
    </r>
  </si>
  <si>
    <t xml:space="preserve">SromiTi danaxarji </t>
  </si>
  <si>
    <t>kac/sT</t>
  </si>
  <si>
    <t>33-128-8</t>
  </si>
  <si>
    <t>liTonis boZebis datvirTva da darigeba trasis piketirebaze</t>
  </si>
  <si>
    <t>c</t>
  </si>
  <si>
    <t>manqanebi meqanizmebi (amwe)</t>
  </si>
  <si>
    <t>man/sT</t>
  </si>
  <si>
    <t xml:space="preserve">boZebis gadamzidi meqanizmebi </t>
  </si>
  <si>
    <t>3</t>
  </si>
  <si>
    <t xml:space="preserve">sn. da w.        33-254-2 </t>
  </si>
  <si>
    <t xml:space="preserve">sayrdeni boZis dabetoneba ankeriT
</t>
  </si>
  <si>
    <r>
      <t>m</t>
    </r>
    <r>
      <rPr>
        <b/>
        <vertAlign val="superscript"/>
        <sz val="10"/>
        <rFont val="AcadNusx"/>
        <family val="0"/>
      </rPr>
      <t>3</t>
    </r>
  </si>
  <si>
    <t>SromiTi danaxarjebi</t>
  </si>
  <si>
    <t>manqanebi (vibratori)</t>
  </si>
  <si>
    <r>
      <t>m</t>
    </r>
    <r>
      <rPr>
        <vertAlign val="superscript"/>
        <sz val="10"/>
        <rFont val="AcadNusx"/>
        <family val="0"/>
      </rPr>
      <t>3</t>
    </r>
  </si>
  <si>
    <t>ankerebi-almatura ф 18 А III</t>
  </si>
  <si>
    <t>kg</t>
  </si>
  <si>
    <t>sn. da w.         33-251-6</t>
  </si>
  <si>
    <t xml:space="preserve">liTonis sayrdeni boZis montaJi  Ф=127 sisqe 3mm sigrZe 6m+1.15=7.15 </t>
  </si>
  <si>
    <t xml:space="preserve">manqanebi </t>
  </si>
  <si>
    <t>man//sT</t>
  </si>
  <si>
    <t>grZ/m</t>
  </si>
  <si>
    <t>liTonis furceli sisqe 5mm</t>
  </si>
  <si>
    <t>m2</t>
  </si>
  <si>
    <t>karbidi</t>
  </si>
  <si>
    <t>Jangbadi</t>
  </si>
  <si>
    <t>balo</t>
  </si>
  <si>
    <t xml:space="preserve">sxva masalebi </t>
  </si>
  <si>
    <t>5</t>
  </si>
  <si>
    <t>sn. da w.         33-126-1</t>
  </si>
  <si>
    <t xml:space="preserve">sanaTis samagri kvanZis montaJi (liTonis boZebze) liTonis mili ф42mm sisqe 3mm
</t>
  </si>
  <si>
    <t>kompl.</t>
  </si>
  <si>
    <t>manqanebi avto amwe</t>
  </si>
  <si>
    <t>samontaJo detalebi (qanCi, Saiba )</t>
  </si>
  <si>
    <t>sn. da w.         21-26-6</t>
  </si>
  <si>
    <t xml:space="preserve"> gare ganaTebis boZebze sanaTebis montaJi </t>
  </si>
  <si>
    <t>100 c</t>
  </si>
  <si>
    <t xml:space="preserve">manqanebi  </t>
  </si>
  <si>
    <t>lampioni 80 vt</t>
  </si>
  <si>
    <t>sxvadasxva</t>
  </si>
  <si>
    <t>sn. da w.         21-19-1</t>
  </si>
  <si>
    <t>100 g/m</t>
  </si>
  <si>
    <t>manqanebi   0,4+0,41</t>
  </si>
  <si>
    <t>8-4-105</t>
  </si>
  <si>
    <t>g/m</t>
  </si>
  <si>
    <t>sabazro</t>
  </si>
  <si>
    <t>sip sahaero kabelis sanaTis samagri kvanZis montaJi sip damWeriT, Sualeduri damWeriT da saboloo damWeriT</t>
  </si>
  <si>
    <t xml:space="preserve">SromiTi danaxarjebi </t>
  </si>
  <si>
    <t>ავტო ამწე "ჟირაფი"</t>
  </si>
  <si>
    <t>sipdamWeri</t>
  </si>
  <si>
    <t>Camosakidi kabelebisaTvis (sakidi)</t>
  </si>
  <si>
    <t>boZebze damWeri samagri sakidi Tavsa da boloSi</t>
  </si>
  <si>
    <t xml:space="preserve">sxvadasxva </t>
  </si>
  <si>
    <t>damiwebis konturis mowyoba</t>
  </si>
  <si>
    <t>damiwebis Rero liTonis 18mm 2grZ/m</t>
  </si>
  <si>
    <t>metri</t>
  </si>
  <si>
    <t xml:space="preserve">damiwebis Rero liTonis 8mm </t>
  </si>
  <si>
    <t>sn. da w.         15-164-7</t>
  </si>
  <si>
    <t xml:space="preserve">sayrdeni boZebis SeRebva antikoroziuli saRebaviT </t>
  </si>
  <si>
    <r>
      <t>100 m</t>
    </r>
    <r>
      <rPr>
        <b/>
        <vertAlign val="superscript"/>
        <sz val="10"/>
        <rFont val="AcadNusx"/>
        <family val="0"/>
      </rPr>
      <t>2</t>
    </r>
  </si>
  <si>
    <t>saRebavi  antikoroziuli</t>
  </si>
  <si>
    <t>sxvadasxva (gamxsneli,olifa)</t>
  </si>
  <si>
    <t>zumfara</t>
  </si>
  <si>
    <t>m</t>
  </si>
  <si>
    <t>betoni m 250</t>
  </si>
  <si>
    <t>შედგენილია: 2017 წლის Iკვარტლის ფასებში</t>
  </si>
  <si>
    <t>ქ.მცხეთის მუნიციპალიტეტი გმირის 1-ში ბილიკის გარე განათების მოწყობა</t>
  </si>
  <si>
    <t>sul jami</t>
  </si>
  <si>
    <t xml:space="preserve">sahaero sipkabeli 2X16  </t>
  </si>
  <si>
    <r>
      <t>sahaero sipkabelis montaJi 2X16mm</t>
    </r>
    <r>
      <rPr>
        <b/>
        <vertAlign val="superscript"/>
        <sz val="10"/>
        <rFont val="AcadNusx"/>
        <family val="0"/>
      </rPr>
      <t>2</t>
    </r>
    <r>
      <rPr>
        <b/>
        <sz val="10"/>
        <rFont val="AcadNusx"/>
        <family val="0"/>
      </rPr>
      <t xml:space="preserve">  </t>
    </r>
  </si>
  <si>
    <t>სახარჯთაღრიცხვო ხელფასი</t>
  </si>
  <si>
    <t>sayrdeni liTonis boZi ф 127mm 3mm sisqis (7,15mX2c)</t>
  </si>
  <si>
    <t>liTonis mili ф 42mm (1,5mX3c)</t>
  </si>
  <si>
    <r>
      <t>Sedgenilia:  2017 wlis I</t>
    </r>
    <r>
      <rPr>
        <sz val="11"/>
        <rFont val="Academic"/>
        <family val="2"/>
      </rPr>
      <t xml:space="preserve"> </t>
    </r>
    <r>
      <rPr>
        <sz val="11"/>
        <rFont val="LitNusx"/>
        <family val="2"/>
      </rPr>
      <t xml:space="preserve">kvartlis </t>
    </r>
  </si>
  <si>
    <t>ზედნადები ხარჯები</t>
  </si>
  <si>
    <t xml:space="preserve">გეგმიური დაგროვება </t>
  </si>
  <si>
    <t>გმირის ქ. #1-ში გარე განათების მოწყობა</t>
  </si>
  <si>
    <t>I Tavi. samSeneblo samuSaoebi</t>
  </si>
  <si>
    <t>sndaw
IV-2-82
1-80-8
saerT. naw.
dan.3
p.3.109</t>
  </si>
  <si>
    <t>sndaw
IV-2-82
1-80-3
saerT. naw.
dan.3
p.3.109</t>
  </si>
  <si>
    <t>amoRebuli gruntis datvirTva TviTmclelze</t>
  </si>
  <si>
    <t>gruntis transportireba 5 km-e</t>
  </si>
  <si>
    <t>15-5</t>
  </si>
  <si>
    <t>t</t>
  </si>
  <si>
    <t>4</t>
  </si>
  <si>
    <t xml:space="preserve">sn. da w.
33-303-4 </t>
  </si>
  <si>
    <t>სრფ
4.1-331</t>
  </si>
  <si>
    <t>1.1-12</t>
  </si>
  <si>
    <t>4.1-28</t>
  </si>
  <si>
    <t>4.1-21</t>
  </si>
  <si>
    <t>gaxexili saRebavi</t>
  </si>
  <si>
    <t>4.1-16</t>
  </si>
  <si>
    <t>olifa</t>
  </si>
  <si>
    <t>zednadebi xarjebi samSeneblo samuSaoebe</t>
  </si>
  <si>
    <t>srf
14-45</t>
  </si>
  <si>
    <t>amwe saavtomobilo svlae 16 t</t>
  </si>
  <si>
    <t>2.1-72</t>
  </si>
  <si>
    <t>sayrdeni liTonis boZi ф 127mm 3mm sisqis (7,15mX1c)</t>
  </si>
  <si>
    <t>7</t>
  </si>
  <si>
    <t>enr
e22-1-6-5</t>
  </si>
  <si>
    <t>SeduRebiTi samuSaoebi sisqiT 5 mm (milze furclebis daduReba)</t>
  </si>
  <si>
    <t>7.1</t>
  </si>
  <si>
    <t>Sromis anazRaureba</t>
  </si>
  <si>
    <t>kac.sT.</t>
  </si>
  <si>
    <t>7.2</t>
  </si>
  <si>
    <t>14-204</t>
  </si>
  <si>
    <t>SesaduRebeli agregati</t>
  </si>
  <si>
    <t>manq./sT.</t>
  </si>
  <si>
    <t>1.9-15</t>
  </si>
  <si>
    <t>eleqtrodi</t>
  </si>
  <si>
    <t>1.5-32</t>
  </si>
  <si>
    <t>8</t>
  </si>
  <si>
    <t>sn. da w.
IV-6-82
8-363-1</t>
  </si>
  <si>
    <t>srf</t>
  </si>
  <si>
    <t>masalebi</t>
  </si>
  <si>
    <t>2.1-17</t>
  </si>
  <si>
    <t>liTonis mili ф 42mm (1,5mX1c)</t>
  </si>
  <si>
    <t>1.9-20</t>
  </si>
  <si>
    <t>sn. da w.
IV-6-82
8-595-1</t>
  </si>
  <si>
    <t>8.17-176</t>
  </si>
  <si>
    <t>sn. da w.
IV-6-82
8-368-4</t>
  </si>
  <si>
    <t>manqanebi</t>
  </si>
  <si>
    <t>baz.fas.</t>
  </si>
  <si>
    <t>sndaw
IV-2-82
33-124-1
gamoy.</t>
  </si>
  <si>
    <t>14-291</t>
  </si>
  <si>
    <t>damiwebis Reros CasarWobi mowyobiloba</t>
  </si>
  <si>
    <t>maq.sT.</t>
  </si>
  <si>
    <t>14-246</t>
  </si>
  <si>
    <t>sxva manqanebi</t>
  </si>
  <si>
    <t>1.1-11</t>
  </si>
  <si>
    <t>sxva masalebi</t>
  </si>
  <si>
    <t>გეგმიური დაგროვება</t>
  </si>
  <si>
    <t>სულ ღირებულება ჯამი</t>
  </si>
  <si>
    <t>ქ.მცხეთის მუნიციპალიტეტი გმირის 1-ში კორპუსის შიდა ეზოს გარე განათების მოწყობა</t>
  </si>
  <si>
    <t>გმირის ქ. #1-ში კორპუსის შიდა ეზოს გარე განათების მოწყობა</t>
  </si>
  <si>
    <t>ქ.მცხეთის მუნიციპალიტეტი გოგებაშვილის ქუჩის გარე განათების მოწყობა</t>
  </si>
  <si>
    <t>sn. da w.
33-251-6</t>
  </si>
  <si>
    <t xml:space="preserve">liTonis sayrdeni boZis montaJi  Ф=127 sisqe 3mm sigrZe 6m+1.10=7.10 </t>
  </si>
  <si>
    <t xml:space="preserve">ჯამი </t>
  </si>
  <si>
    <t>ზედნადები ხარჯები სამშენებლო-სამონტაჟო სამუშაოებიდან</t>
  </si>
  <si>
    <t>გოგებაშვილის ქ. გარე განათების მოწყობა</t>
  </si>
  <si>
    <t>ქ.მცხეთის მუნიციპალიტეტი გურამიშვილის ქუჩის გარე განათების მოწყობა</t>
  </si>
  <si>
    <t xml:space="preserve">sanaTis samagri kvanZis montaJi (liTonis boZebze). liTonis mili ф42mm sisqe 3mm
</t>
  </si>
  <si>
    <t>liTonis mili ф 42mm (1,5mX15c)</t>
  </si>
  <si>
    <t xml:space="preserve">ზედნადები ხარჯები </t>
  </si>
  <si>
    <t>გურამიშვილის ქ. გარე განათება</t>
  </si>
  <si>
    <t>ქ.მცხეთის მუნიციპალიტეტი ერეკლე მეორეს ქუჩის გარე განათების მოწყობა</t>
  </si>
  <si>
    <t>1-22-15</t>
  </si>
  <si>
    <t>tranSes gaWra kabelis mosawyobad (0,8X0,3X180)=43.2</t>
  </si>
  <si>
    <t>1000m3</t>
  </si>
  <si>
    <t>15-115</t>
  </si>
  <si>
    <t>eqskavatori CamCis tevadobiT 0,5m3</t>
  </si>
  <si>
    <t>4.1-218</t>
  </si>
  <si>
    <t>RorRi</t>
  </si>
  <si>
    <t>m3</t>
  </si>
  <si>
    <t>sn. da w.
IV-6-82
8-149-1</t>
  </si>
  <si>
    <t>kabelis SeTreva milSi</t>
  </si>
  <si>
    <t>100grZ/m</t>
  </si>
  <si>
    <t>aluminis kabeli 3X4mm</t>
  </si>
  <si>
    <t>sn. da w.
IV-6-82
8-417-4
gamoy.</t>
  </si>
  <si>
    <t xml:space="preserve">gofrirebuli d=25 mm milis montaJi </t>
  </si>
  <si>
    <t>gofrirebuli mili d-25 D</t>
  </si>
  <si>
    <t>sn. da w.
IV-2-82
8-3-1
gamoy.</t>
  </si>
  <si>
    <t>qviSis sagebis mowyoba</t>
  </si>
  <si>
    <t>4.1-210</t>
  </si>
  <si>
    <t>qviSa</t>
  </si>
  <si>
    <t>sxva masala</t>
  </si>
  <si>
    <t>sn. da w.
IV-2-82
1-81-2</t>
  </si>
  <si>
    <t>gruntis ukuCayra da mosworeba</t>
  </si>
  <si>
    <t>sn. da w.
IV-2-82
1-118-11</t>
  </si>
  <si>
    <t>ukan Cayrili gruntis datkepvna</t>
  </si>
  <si>
    <t>15-325</t>
  </si>
  <si>
    <t>pnevmatiuri satkepvni</t>
  </si>
  <si>
    <t>ერეკლე მე-2-ე ქუჩის გარე განათება</t>
  </si>
  <si>
    <t>ქ.მცხეთის მუნიციპალიტეტი ვაჟაფშაველას ქუჩის განათების მოწყობა</t>
  </si>
  <si>
    <t>ზედნადები ხარჯები სამშენებლო-სამონტაჟო სამუშაოები</t>
  </si>
  <si>
    <t>ვაჟა-ფშაველას ქ. გარე განათება</t>
  </si>
  <si>
    <t>ქ.მცხეთის მუნიციპალიტეტი მუხრანის 10 გარე განათების მოწყობა</t>
  </si>
  <si>
    <t>მუხრანის ქ. გარე განათება</t>
  </si>
  <si>
    <t>ქ.მცხეთის მუნიციპალიტეტი საგურამოს ქუჩის განათების მოწყობა</t>
  </si>
  <si>
    <t>საგურამოს ქ. გარე განათება</t>
  </si>
  <si>
    <t>ქ.მცხეთის მუნიციპალიტეტი სამხედროს 2 34-35-ის მიმდებარედ გარე განათების მოწყობა</t>
  </si>
  <si>
    <t>სამხედროს ქ. 2 34-35</t>
  </si>
  <si>
    <t>ქ.მცხეთის მუნიციპალიტეტი ღვინჯილიას ქუჩის განათების მოწყობა</t>
  </si>
  <si>
    <t>ღვინჯილიას ქ. გარე განათება</t>
  </si>
  <si>
    <t>ლოკალური ხარჯთაღრიცხვა # 2</t>
  </si>
  <si>
    <t>ლოკალური ხარჯთაღრიცხვა # 3</t>
  </si>
  <si>
    <t>ლოკალური ხარჯთაღრიცხვა # 4</t>
  </si>
  <si>
    <t>ლოკალური ხარჯთაღრიცხვა # 5</t>
  </si>
  <si>
    <t>ლოკალური ხარჯთაღრიცხვა # 6</t>
  </si>
  <si>
    <t>ლოკალური ხარჯთაღრიცხვა # 7</t>
  </si>
  <si>
    <t>ლოკალური ხარჯთაღრიცხვა # 8</t>
  </si>
  <si>
    <t>ლოკალური ხარჯთაღრიცხვა # 9</t>
  </si>
  <si>
    <t>ლოკალური ხარჯთაღრიცხვა # 10</t>
  </si>
  <si>
    <t>lok xarjT. #2</t>
  </si>
  <si>
    <t>lok xarjT. #3</t>
  </si>
  <si>
    <t>lok xarjT. #4</t>
  </si>
  <si>
    <t>lok xarjT. #5</t>
  </si>
  <si>
    <t>lok xarjT. #6</t>
  </si>
  <si>
    <t>lok xarjT. #7</t>
  </si>
  <si>
    <t>lok xarjT. #8</t>
  </si>
  <si>
    <t>lok xarjT. #9</t>
  </si>
  <si>
    <t>lok xarjT. #10</t>
  </si>
  <si>
    <t>2.2</t>
  </si>
  <si>
    <t>2.3</t>
  </si>
  <si>
    <t>2.4</t>
  </si>
  <si>
    <t>2.5</t>
  </si>
  <si>
    <t>2.6</t>
  </si>
  <si>
    <t>2.7</t>
  </si>
  <si>
    <t>2.8</t>
  </si>
  <si>
    <t>2.9</t>
  </si>
  <si>
    <t>2.10</t>
  </si>
  <si>
    <t>გაუთვალისწინებელი ხარჯი - ფიქსირებული თანხა -  1250 ლარი</t>
  </si>
  <si>
    <t xml:space="preserve"> jami </t>
  </si>
  <si>
    <t xml:space="preserve">mSenebare sawarmos direqciis (teqzedamxedvelis) Senaxva </t>
  </si>
  <si>
    <t>Sesrulebuli samuSaos eqspertiza</t>
  </si>
  <si>
    <t>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2015 წ.</t>
  </si>
  <si>
    <t>ქ. მცხეთაში გარე განათების მოწყობა</t>
  </si>
  <si>
    <t xml:space="preserve">გეგმიური დაგროვება -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</si>
</sst>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 &quot;Lari&quot;;\-#,##0\ &quot;Lari&quot;"/>
    <numFmt numFmtId="183" formatCode="#,##0\ &quot;Lari&quot;;[Red]\-#,##0\ &quot;Lari&quot;"/>
    <numFmt numFmtId="184" formatCode="#,##0.00\ &quot;Lari&quot;;\-#,##0.00\ &quot;Lari&quot;"/>
    <numFmt numFmtId="185" formatCode="#,##0.00\ &quot;Lari&quot;;[Red]\-#,##0.00\ &quot;Lari&quot;"/>
    <numFmt numFmtId="186" formatCode="_-* #,##0\ &quot;Lari&quot;_-;\-* #,##0\ &quot;Lari&quot;_-;_-* &quot;-&quot;\ &quot;Lari&quot;_-;_-@_-"/>
    <numFmt numFmtId="187" formatCode="_-* #,##0\ _L_a_r_i_-;\-* #,##0\ _L_a_r_i_-;_-* &quot;-&quot;\ _L_a_r_i_-;_-@_-"/>
    <numFmt numFmtId="188" formatCode="_-* #,##0.00\ &quot;Lari&quot;_-;\-* #,##0.00\ &quot;Lari&quot;_-;_-* &quot;-&quot;??\ &quot;Lari&quot;_-;_-@_-"/>
    <numFmt numFmtId="189" formatCode="_-* #,##0.00\ _L_a_r_i_-;\-* #,##0.00\ _L_a_r_i_-;_-* &quot;-&quot;??\ _L_a_r_i_-;_-@_-"/>
    <numFmt numFmtId="190" formatCode="0.0"/>
    <numFmt numFmtId="191" formatCode="[$-FC19]d\ mmmm\ yyyy\ &quot;г.&quot;"/>
    <numFmt numFmtId="192" formatCode="000000"/>
    <numFmt numFmtId="193" formatCode="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
    <numFmt numFmtId="199" formatCode="0.00000"/>
    <numFmt numFmtId="200" formatCode="0.000000"/>
    <numFmt numFmtId="201" formatCode="[$-409]dddd\,\ mmmm\ dd\,\ yyyy"/>
    <numFmt numFmtId="202" formatCode="#,##0.000"/>
    <numFmt numFmtId="203" formatCode="#,##0.0000"/>
    <numFmt numFmtId="204" formatCode="_-* #,##0.000_-;\-* #,##0.000_-;_-* &quot;-&quot;??_-;_-@_-"/>
    <numFmt numFmtId="205" formatCode="_-* #,##0.0000_р_._-;\-* #,##0.0000_р_._-;_-* &quot;-&quot;??_р_._-;_-@_-"/>
    <numFmt numFmtId="206" formatCode="_-* #,##0.0_р_._-;\-* #,##0.0_р_._-;_-* &quot;-&quot;??_р_._-;_-@_-"/>
    <numFmt numFmtId="207" formatCode="_-* #,##0_р_._-;\-* #,##0_р_._-;_-* &quot;-&quot;??_р_._-;_-@_-"/>
    <numFmt numFmtId="208" formatCode="_-* #,##0.0000_р_._-;\-* #,##0.0000_р_._-;_-* &quot;-&quot;????_р_._-;_-@_-"/>
    <numFmt numFmtId="209" formatCode="0.00000000000"/>
    <numFmt numFmtId="210" formatCode="0.0000000000"/>
    <numFmt numFmtId="211" formatCode="0.000000000"/>
    <numFmt numFmtId="212" formatCode="0.00000000"/>
    <numFmt numFmtId="213" formatCode="0.0000000"/>
    <numFmt numFmtId="214" formatCode="_-* #,##0.0000\ _₽_-;\-* #,##0.0000\ _₽_-;_-* &quot;-&quot;????\ _₽_-;_-@_-"/>
    <numFmt numFmtId="215" formatCode="&quot;$&quot;#,##0.0"/>
  </numFmts>
  <fonts count="76">
    <font>
      <sz val="10"/>
      <name val="Arial Cyr"/>
      <family val="0"/>
    </font>
    <font>
      <sz val="10"/>
      <name val="Arial"/>
      <family val="2"/>
    </font>
    <font>
      <sz val="12"/>
      <name val="AcadNusx"/>
      <family val="0"/>
    </font>
    <font>
      <sz val="10"/>
      <name val="AcadNusx"/>
      <family val="0"/>
    </font>
    <font>
      <sz val="11"/>
      <name val="AcadNusx"/>
      <family val="0"/>
    </font>
    <font>
      <sz val="11"/>
      <color indexed="8"/>
      <name val="AcadNusx"/>
      <family val="0"/>
    </font>
    <font>
      <sz val="8"/>
      <name val="Arial Cyr"/>
      <family val="2"/>
    </font>
    <font>
      <b/>
      <sz val="10"/>
      <name val="AcadNusx"/>
      <family val="0"/>
    </font>
    <font>
      <sz val="14"/>
      <name val="Sylfaen"/>
      <family val="1"/>
    </font>
    <font>
      <sz val="10"/>
      <name val="Sylfaen"/>
      <family val="1"/>
    </font>
    <font>
      <sz val="12"/>
      <name val="Sylfaen"/>
      <family val="1"/>
    </font>
    <font>
      <b/>
      <sz val="12"/>
      <name val="Sylfaen"/>
      <family val="1"/>
    </font>
    <font>
      <sz val="11"/>
      <name val="Sylfaen"/>
      <family val="1"/>
    </font>
    <font>
      <b/>
      <sz val="9"/>
      <name val="Sylfaen"/>
      <family val="1"/>
    </font>
    <font>
      <sz val="9"/>
      <name val="Sylfaen"/>
      <family val="1"/>
    </font>
    <font>
      <b/>
      <sz val="10"/>
      <name val="Sylfaen"/>
      <family val="1"/>
    </font>
    <font>
      <b/>
      <sz val="11"/>
      <name val="Sylfaen"/>
      <family val="1"/>
    </font>
    <font>
      <b/>
      <sz val="9"/>
      <name val="AcadNusx"/>
      <family val="0"/>
    </font>
    <font>
      <vertAlign val="superscript"/>
      <sz val="10"/>
      <name val="AcadNusx"/>
      <family val="0"/>
    </font>
    <font>
      <sz val="12"/>
      <name val="AcadMtavr"/>
      <family val="0"/>
    </font>
    <font>
      <sz val="10"/>
      <name val="LitNusx"/>
      <family val="0"/>
    </font>
    <font>
      <sz val="12"/>
      <name val="LitNusx"/>
      <family val="0"/>
    </font>
    <font>
      <b/>
      <sz val="12"/>
      <name val="LitNusx"/>
      <family val="2"/>
    </font>
    <font>
      <b/>
      <sz val="14"/>
      <name val="AcadMtavr"/>
      <family val="0"/>
    </font>
    <font>
      <sz val="10"/>
      <name val="AcadMtavr"/>
      <family val="0"/>
    </font>
    <font>
      <sz val="11"/>
      <name val="LitNusx"/>
      <family val="2"/>
    </font>
    <font>
      <sz val="11"/>
      <name val="Academic"/>
      <family val="2"/>
    </font>
    <font>
      <b/>
      <sz val="10"/>
      <name val="LitNusx"/>
      <family val="2"/>
    </font>
    <font>
      <b/>
      <sz val="11"/>
      <name val="LitNusx"/>
      <family val="2"/>
    </font>
    <font>
      <b/>
      <sz val="10"/>
      <name val="AKAD NUSX"/>
      <family val="0"/>
    </font>
    <font>
      <b/>
      <sz val="9"/>
      <name val="LitNusx"/>
      <family val="2"/>
    </font>
    <font>
      <sz val="9"/>
      <name val="AcadNusx"/>
      <family val="0"/>
    </font>
    <font>
      <b/>
      <vertAlign val="superscript"/>
      <sz val="10"/>
      <name val="LitNusx"/>
      <family val="2"/>
    </font>
    <font>
      <b/>
      <vertAlign val="superscript"/>
      <sz val="10"/>
      <name val="AcadNusx"/>
      <family val="0"/>
    </font>
    <font>
      <b/>
      <u val="single"/>
      <sz val="11"/>
      <name val="AcadNusx"/>
      <family val="0"/>
    </font>
    <font>
      <b/>
      <i/>
      <sz val="11"/>
      <name val="Sylfaen"/>
      <family val="1"/>
    </font>
    <font>
      <b/>
      <sz val="10"/>
      <color indexed="8"/>
      <name val="AcadNusx"/>
      <family val="0"/>
    </font>
    <font>
      <sz val="10"/>
      <color indexed="8"/>
      <name val="AcadNusx"/>
      <family val="0"/>
    </font>
    <font>
      <b/>
      <u val="single"/>
      <sz val="11"/>
      <name val="Sylfaen"/>
      <family val="1"/>
    </font>
    <font>
      <b/>
      <sz val="9"/>
      <name val="AcadMtav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Sylfae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Sylfae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1" fontId="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1"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1" fillId="0" borderId="0">
      <alignment/>
      <protection/>
    </xf>
    <xf numFmtId="0" fontId="1" fillId="0" borderId="0">
      <alignment/>
      <protection/>
    </xf>
  </cellStyleXfs>
  <cellXfs count="264">
    <xf numFmtId="0" fontId="0" fillId="0" borderId="0" xfId="0" applyAlignment="1">
      <alignment/>
    </xf>
    <xf numFmtId="0" fontId="1" fillId="0" borderId="0" xfId="64">
      <alignment/>
      <protection/>
    </xf>
    <xf numFmtId="0" fontId="3" fillId="0" borderId="0" xfId="64" applyFont="1">
      <alignment/>
      <protection/>
    </xf>
    <xf numFmtId="1" fontId="1" fillId="0" borderId="0" xfId="64" applyNumberFormat="1">
      <alignment/>
      <protection/>
    </xf>
    <xf numFmtId="2" fontId="5" fillId="0" borderId="0" xfId="64" applyNumberFormat="1" applyFont="1" applyBorder="1" applyAlignment="1">
      <alignment horizontal="center"/>
      <protection/>
    </xf>
    <xf numFmtId="0" fontId="4" fillId="0" borderId="0" xfId="64" applyFont="1">
      <alignment/>
      <protection/>
    </xf>
    <xf numFmtId="0" fontId="4" fillId="0" borderId="0" xfId="64" applyFont="1" applyAlignment="1">
      <alignment horizontal="right"/>
      <protection/>
    </xf>
    <xf numFmtId="0" fontId="4" fillId="0" borderId="0" xfId="64" applyFont="1" applyAlignment="1">
      <alignment horizontal="center"/>
      <protection/>
    </xf>
    <xf numFmtId="0" fontId="9" fillId="33" borderId="10" xfId="64" applyFont="1" applyFill="1" applyBorder="1" applyAlignment="1">
      <alignment horizontal="center" vertical="top"/>
      <protection/>
    </xf>
    <xf numFmtId="0" fontId="9" fillId="33" borderId="0" xfId="64" applyFont="1" applyFill="1" applyBorder="1">
      <alignment/>
      <protection/>
    </xf>
    <xf numFmtId="2" fontId="12" fillId="33" borderId="10" xfId="64" applyNumberFormat="1" applyFont="1" applyFill="1" applyBorder="1" applyAlignment="1">
      <alignment horizontal="center"/>
      <protection/>
    </xf>
    <xf numFmtId="0" fontId="14" fillId="33" borderId="10" xfId="64" applyFont="1" applyFill="1" applyBorder="1" applyAlignment="1">
      <alignment horizontal="center" vertical="center" wrapText="1"/>
      <protection/>
    </xf>
    <xf numFmtId="49" fontId="9" fillId="33" borderId="10" xfId="64" applyNumberFormat="1" applyFont="1" applyFill="1" applyBorder="1" applyAlignment="1">
      <alignment horizontal="center" vertical="top"/>
      <protection/>
    </xf>
    <xf numFmtId="49" fontId="12" fillId="33" borderId="10" xfId="64" applyNumberFormat="1" applyFont="1" applyFill="1" applyBorder="1" applyAlignment="1">
      <alignment horizontal="center" vertical="top"/>
      <protection/>
    </xf>
    <xf numFmtId="0" fontId="12" fillId="33" borderId="10" xfId="64" applyFont="1" applyFill="1" applyBorder="1" applyAlignment="1">
      <alignment horizontal="center"/>
      <protection/>
    </xf>
    <xf numFmtId="0" fontId="10" fillId="33" borderId="0" xfId="64" applyFont="1" applyFill="1" applyBorder="1" applyAlignment="1">
      <alignment/>
      <protection/>
    </xf>
    <xf numFmtId="0" fontId="8" fillId="33" borderId="0" xfId="64" applyFont="1" applyFill="1" applyBorder="1">
      <alignment/>
      <protection/>
    </xf>
    <xf numFmtId="0" fontId="1" fillId="33" borderId="0" xfId="64" applyFont="1" applyFill="1">
      <alignment/>
      <protection/>
    </xf>
    <xf numFmtId="0" fontId="9" fillId="33" borderId="0" xfId="64" applyFont="1" applyFill="1" applyBorder="1" applyAlignment="1">
      <alignment/>
      <protection/>
    </xf>
    <xf numFmtId="0" fontId="3" fillId="33" borderId="0" xfId="64" applyFont="1" applyFill="1" applyBorder="1">
      <alignment/>
      <protection/>
    </xf>
    <xf numFmtId="0" fontId="3" fillId="33" borderId="0" xfId="64" applyFont="1" applyFill="1">
      <alignment/>
      <protection/>
    </xf>
    <xf numFmtId="49" fontId="3" fillId="33" borderId="0" xfId="64" applyNumberFormat="1" applyFont="1" applyFill="1" applyBorder="1">
      <alignment/>
      <protection/>
    </xf>
    <xf numFmtId="1" fontId="3" fillId="33" borderId="0" xfId="64" applyNumberFormat="1" applyFont="1" applyFill="1">
      <alignment/>
      <protection/>
    </xf>
    <xf numFmtId="1" fontId="1" fillId="33" borderId="0" xfId="64" applyNumberFormat="1" applyFont="1" applyFill="1">
      <alignment/>
      <protection/>
    </xf>
    <xf numFmtId="2" fontId="1" fillId="33" borderId="0" xfId="64" applyNumberFormat="1" applyFont="1" applyFill="1" applyBorder="1">
      <alignment/>
      <protection/>
    </xf>
    <xf numFmtId="2" fontId="12" fillId="33" borderId="10" xfId="64" applyNumberFormat="1" applyFont="1" applyFill="1" applyBorder="1" applyAlignment="1">
      <alignment horizontal="center" vertical="center"/>
      <protection/>
    </xf>
    <xf numFmtId="49" fontId="12" fillId="33" borderId="10" xfId="64" applyNumberFormat="1" applyFont="1" applyFill="1" applyBorder="1" applyAlignment="1">
      <alignment horizontal="center"/>
      <protection/>
    </xf>
    <xf numFmtId="2" fontId="16" fillId="33" borderId="10" xfId="64" applyNumberFormat="1" applyFont="1" applyFill="1" applyBorder="1" applyAlignment="1">
      <alignment horizontal="center" vertical="center"/>
      <protection/>
    </xf>
    <xf numFmtId="0" fontId="3" fillId="0" borderId="10" xfId="0" applyFont="1" applyBorder="1" applyAlignment="1">
      <alignment horizontal="center" vertical="center" wrapText="1"/>
    </xf>
    <xf numFmtId="190" fontId="3" fillId="0" borderId="10" xfId="0" applyNumberFormat="1" applyFont="1" applyBorder="1" applyAlignment="1">
      <alignment horizontal="center" vertical="center" wrapText="1"/>
    </xf>
    <xf numFmtId="0" fontId="16" fillId="33" borderId="10" xfId="64" applyFont="1" applyFill="1" applyBorder="1" applyAlignment="1">
      <alignment horizontal="center" vertical="top" wrapText="1"/>
      <protection/>
    </xf>
    <xf numFmtId="2" fontId="16" fillId="33" borderId="10" xfId="64" applyNumberFormat="1" applyFont="1" applyFill="1" applyBorder="1" applyAlignment="1">
      <alignment horizontal="center" vertical="top"/>
      <protection/>
    </xf>
    <xf numFmtId="0" fontId="20" fillId="0" borderId="0" xfId="0" applyFont="1" applyAlignment="1">
      <alignment horizontal="center"/>
    </xf>
    <xf numFmtId="193" fontId="21" fillId="0" borderId="0" xfId="0" applyNumberFormat="1" applyFont="1" applyAlignment="1">
      <alignment/>
    </xf>
    <xf numFmtId="0" fontId="21" fillId="0" borderId="0" xfId="0" applyFont="1" applyAlignment="1">
      <alignment/>
    </xf>
    <xf numFmtId="2" fontId="21" fillId="0" borderId="0" xfId="0" applyNumberFormat="1" applyFont="1" applyAlignment="1">
      <alignment/>
    </xf>
    <xf numFmtId="0" fontId="20" fillId="0" borderId="0" xfId="0" applyFont="1" applyAlignment="1">
      <alignment horizontal="left"/>
    </xf>
    <xf numFmtId="0" fontId="20"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2" fontId="27" fillId="0" borderId="10" xfId="0" applyNumberFormat="1" applyFont="1" applyBorder="1" applyAlignment="1">
      <alignment horizontal="center" vertical="center" wrapText="1"/>
    </xf>
    <xf numFmtId="2" fontId="25" fillId="0" borderId="10" xfId="0" applyNumberFormat="1" applyFont="1" applyBorder="1" applyAlignment="1">
      <alignment horizontal="center" vertical="center" wrapText="1"/>
    </xf>
    <xf numFmtId="2" fontId="20" fillId="0" borderId="10" xfId="0" applyNumberFormat="1" applyFont="1" applyBorder="1" applyAlignment="1">
      <alignment horizontal="center" vertical="center" wrapText="1"/>
    </xf>
    <xf numFmtId="49" fontId="27" fillId="0" borderId="10" xfId="0" applyNumberFormat="1" applyFont="1" applyBorder="1" applyAlignment="1">
      <alignment horizontal="center" vertical="center" wrapText="1"/>
    </xf>
    <xf numFmtId="2" fontId="28" fillId="0" borderId="10" xfId="0" applyNumberFormat="1" applyFont="1" applyBorder="1" applyAlignment="1">
      <alignment horizontal="center" vertical="center" wrapText="1"/>
    </xf>
    <xf numFmtId="2" fontId="20" fillId="0" borderId="10" xfId="0" applyNumberFormat="1" applyFont="1" applyBorder="1" applyAlignment="1">
      <alignment horizontal="center" vertical="center" wrapText="1"/>
    </xf>
    <xf numFmtId="193" fontId="20" fillId="0" borderId="10" xfId="0" applyNumberFormat="1" applyFont="1" applyBorder="1" applyAlignment="1">
      <alignment horizontal="center" vertical="center" wrapText="1"/>
    </xf>
    <xf numFmtId="0" fontId="29" fillId="0" borderId="0" xfId="0" applyFont="1" applyAlignment="1">
      <alignment/>
    </xf>
    <xf numFmtId="190" fontId="25" fillId="0" borderId="10" xfId="0" applyNumberFormat="1" applyFont="1" applyBorder="1" applyAlignment="1">
      <alignment horizontal="center" vertical="center" wrapText="1"/>
    </xf>
    <xf numFmtId="2" fontId="25" fillId="0" borderId="10" xfId="0" applyNumberFormat="1" applyFont="1" applyBorder="1" applyAlignment="1">
      <alignment horizontal="center" vertical="center" wrapText="1"/>
    </xf>
    <xf numFmtId="2" fontId="28" fillId="0" borderId="10" xfId="0" applyNumberFormat="1" applyFont="1" applyBorder="1" applyAlignment="1">
      <alignment horizontal="center" vertical="center" wrapText="1"/>
    </xf>
    <xf numFmtId="0" fontId="11" fillId="33" borderId="10" xfId="64" applyFont="1" applyFill="1" applyBorder="1" applyAlignment="1">
      <alignment horizontal="center"/>
      <protection/>
    </xf>
    <xf numFmtId="2" fontId="28" fillId="0" borderId="11" xfId="0" applyNumberFormat="1" applyFont="1" applyBorder="1" applyAlignment="1">
      <alignment horizontal="center" vertical="center" wrapText="1"/>
    </xf>
    <xf numFmtId="2" fontId="20" fillId="0" borderId="11" xfId="0" applyNumberFormat="1" applyFont="1" applyBorder="1" applyAlignment="1">
      <alignment horizontal="center" vertical="center" wrapText="1"/>
    </xf>
    <xf numFmtId="193" fontId="20" fillId="0" borderId="11" xfId="0" applyNumberFormat="1" applyFont="1" applyBorder="1" applyAlignment="1">
      <alignment horizontal="center" vertical="center" wrapText="1"/>
    </xf>
    <xf numFmtId="190" fontId="20" fillId="0" borderId="11" xfId="0" applyNumberFormat="1" applyFont="1" applyBorder="1" applyAlignment="1">
      <alignment horizontal="center" vertical="center" wrapText="1"/>
    </xf>
    <xf numFmtId="2" fontId="30" fillId="0" borderId="10" xfId="0" applyNumberFormat="1" applyFont="1" applyBorder="1" applyAlignment="1">
      <alignment horizontal="center" vertical="center" wrapText="1"/>
    </xf>
    <xf numFmtId="0" fontId="13" fillId="33" borderId="10" xfId="64" applyFont="1" applyFill="1" applyBorder="1" applyAlignment="1">
      <alignment horizontal="center"/>
      <protection/>
    </xf>
    <xf numFmtId="2" fontId="10" fillId="33" borderId="10" xfId="64" applyNumberFormat="1" applyFont="1" applyFill="1" applyBorder="1" applyAlignment="1">
      <alignment horizontal="center"/>
      <protection/>
    </xf>
    <xf numFmtId="0" fontId="29" fillId="0" borderId="0" xfId="0" applyFont="1" applyBorder="1" applyAlignment="1">
      <alignment/>
    </xf>
    <xf numFmtId="2" fontId="3" fillId="0" borderId="11" xfId="0" applyNumberFormat="1" applyFont="1" applyBorder="1" applyAlignment="1">
      <alignment horizontal="center" vertical="center" wrapText="1"/>
    </xf>
    <xf numFmtId="2" fontId="27" fillId="0" borderId="10" xfId="0" applyNumberFormat="1" applyFont="1" applyBorder="1" applyAlignment="1">
      <alignment horizontal="center" vertical="center" wrapText="1"/>
    </xf>
    <xf numFmtId="0" fontId="12" fillId="33" borderId="10" xfId="64" applyFont="1" applyFill="1" applyBorder="1" applyAlignment="1">
      <alignment horizontal="center"/>
      <protection/>
    </xf>
    <xf numFmtId="0" fontId="12" fillId="33" borderId="10" xfId="64" applyFont="1" applyFill="1" applyBorder="1" applyAlignment="1">
      <alignment horizontal="center"/>
      <protection/>
    </xf>
    <xf numFmtId="0" fontId="3" fillId="0" borderId="10" xfId="56" applyFont="1" applyBorder="1" applyAlignment="1">
      <alignment horizontal="center" vertical="center" wrapText="1"/>
      <protection/>
    </xf>
    <xf numFmtId="49" fontId="3" fillId="0" borderId="10" xfId="56" applyNumberFormat="1" applyFont="1" applyBorder="1" applyAlignment="1">
      <alignment horizontal="center" vertical="center" wrapText="1"/>
      <protection/>
    </xf>
    <xf numFmtId="0" fontId="31" fillId="0" borderId="10" xfId="56" applyFont="1" applyBorder="1" applyAlignment="1">
      <alignment horizontal="center" vertical="center" wrapText="1"/>
      <protection/>
    </xf>
    <xf numFmtId="190" fontId="3" fillId="0" borderId="10" xfId="56" applyNumberFormat="1" applyFont="1" applyBorder="1" applyAlignment="1">
      <alignment horizontal="center" vertical="center" wrapText="1"/>
      <protection/>
    </xf>
    <xf numFmtId="0" fontId="17" fillId="0" borderId="10" xfId="56" applyFont="1" applyBorder="1" applyAlignment="1">
      <alignment horizontal="center" vertical="center" wrapText="1"/>
      <protection/>
    </xf>
    <xf numFmtId="49" fontId="7" fillId="0" borderId="10" xfId="56" applyNumberFormat="1" applyFont="1" applyBorder="1" applyAlignment="1">
      <alignment horizontal="center" vertical="center" wrapText="1"/>
      <protection/>
    </xf>
    <xf numFmtId="0" fontId="7" fillId="0" borderId="10" xfId="56" applyFont="1" applyBorder="1" applyAlignment="1">
      <alignment horizontal="center" vertical="center" wrapText="1"/>
      <protection/>
    </xf>
    <xf numFmtId="49" fontId="27" fillId="0" borderId="10" xfId="56" applyNumberFormat="1" applyFont="1" applyBorder="1" applyAlignment="1">
      <alignment horizontal="center" vertical="center" wrapText="1"/>
      <protection/>
    </xf>
    <xf numFmtId="49" fontId="27" fillId="0" borderId="10" xfId="56" applyNumberFormat="1" applyFont="1" applyBorder="1" applyAlignment="1">
      <alignment horizontal="center" vertical="center" wrapText="1"/>
      <protection/>
    </xf>
    <xf numFmtId="49" fontId="28" fillId="0" borderId="10" xfId="56" applyNumberFormat="1" applyFont="1" applyBorder="1" applyAlignment="1">
      <alignment horizontal="center" vertical="center" wrapText="1"/>
      <protection/>
    </xf>
    <xf numFmtId="0" fontId="27" fillId="0" borderId="10" xfId="56" applyNumberFormat="1" applyFont="1" applyBorder="1" applyAlignment="1">
      <alignment horizontal="center" vertical="center" wrapText="1"/>
      <protection/>
    </xf>
    <xf numFmtId="190" fontId="20" fillId="0" borderId="10" xfId="56" applyNumberFormat="1" applyFont="1" applyBorder="1" applyAlignment="1">
      <alignment horizontal="center" vertical="center" wrapText="1"/>
      <protection/>
    </xf>
    <xf numFmtId="49" fontId="20" fillId="0" borderId="10" xfId="56" applyNumberFormat="1" applyFont="1" applyBorder="1" applyAlignment="1">
      <alignment vertical="center" wrapText="1"/>
      <protection/>
    </xf>
    <xf numFmtId="49" fontId="20" fillId="0" borderId="10" xfId="56" applyNumberFormat="1" applyFont="1" applyBorder="1" applyAlignment="1">
      <alignment horizontal="center" vertical="center" wrapText="1"/>
      <protection/>
    </xf>
    <xf numFmtId="0" fontId="20" fillId="0" borderId="10" xfId="56" applyNumberFormat="1" applyFont="1" applyBorder="1" applyAlignment="1">
      <alignment horizontal="center" vertical="center" wrapText="1"/>
      <protection/>
    </xf>
    <xf numFmtId="49" fontId="25" fillId="0" borderId="10" xfId="56" applyNumberFormat="1" applyFont="1" applyBorder="1" applyAlignment="1">
      <alignment horizontal="center" vertical="center" wrapText="1"/>
      <protection/>
    </xf>
    <xf numFmtId="0" fontId="3" fillId="34" borderId="10" xfId="56" applyFont="1" applyFill="1" applyBorder="1" applyAlignment="1">
      <alignment horizontal="center" vertical="center" wrapText="1"/>
      <protection/>
    </xf>
    <xf numFmtId="0" fontId="7" fillId="0" borderId="10" xfId="0" applyFont="1" applyBorder="1" applyAlignment="1">
      <alignment horizontal="center" vertical="center" wrapText="1"/>
    </xf>
    <xf numFmtId="0" fontId="17" fillId="0" borderId="10" xfId="0" applyFont="1" applyBorder="1" applyAlignment="1">
      <alignment horizontal="center" vertical="center" wrapText="1"/>
    </xf>
    <xf numFmtId="193" fontId="12" fillId="33" borderId="10" xfId="64" applyNumberFormat="1" applyFont="1" applyFill="1" applyBorder="1" applyAlignment="1">
      <alignment horizontal="center"/>
      <protection/>
    </xf>
    <xf numFmtId="190" fontId="12" fillId="33" borderId="10" xfId="64" applyNumberFormat="1" applyFont="1" applyFill="1" applyBorder="1" applyAlignment="1">
      <alignment horizontal="center"/>
      <protection/>
    </xf>
    <xf numFmtId="0" fontId="16" fillId="33" borderId="10" xfId="64" applyFont="1" applyFill="1" applyBorder="1" applyAlignment="1">
      <alignment horizontal="center"/>
      <protection/>
    </xf>
    <xf numFmtId="2" fontId="16" fillId="33" borderId="10" xfId="64" applyNumberFormat="1" applyFont="1" applyFill="1" applyBorder="1" applyAlignment="1">
      <alignment horizontal="center"/>
      <protection/>
    </xf>
    <xf numFmtId="0" fontId="16" fillId="33" borderId="10" xfId="64" applyFont="1" applyFill="1" applyBorder="1" applyAlignment="1">
      <alignment horizontal="center" vertical="center"/>
      <protection/>
    </xf>
    <xf numFmtId="0" fontId="12" fillId="33" borderId="10" xfId="64" applyFont="1" applyFill="1" applyBorder="1" applyAlignment="1">
      <alignment horizontal="center" vertical="center"/>
      <protection/>
    </xf>
    <xf numFmtId="0" fontId="27" fillId="34" borderId="10" xfId="56" applyNumberFormat="1" applyFont="1" applyFill="1" applyBorder="1" applyAlignment="1">
      <alignment horizontal="center" wrapText="1"/>
      <protection/>
    </xf>
    <xf numFmtId="0" fontId="12" fillId="33" borderId="10" xfId="64" applyFont="1" applyFill="1" applyBorder="1" applyAlignment="1">
      <alignment horizontal="center" vertical="center"/>
      <protection/>
    </xf>
    <xf numFmtId="0" fontId="16" fillId="33" borderId="10" xfId="64" applyFont="1" applyFill="1" applyBorder="1" applyAlignment="1">
      <alignment horizontal="center" vertical="center"/>
      <protection/>
    </xf>
    <xf numFmtId="2" fontId="16" fillId="33" borderId="10" xfId="64" applyNumberFormat="1" applyFont="1" applyFill="1" applyBorder="1" applyAlignment="1">
      <alignment horizontal="center" vertical="center"/>
      <protection/>
    </xf>
    <xf numFmtId="0" fontId="16" fillId="33" borderId="10" xfId="64" applyFont="1" applyFill="1" applyBorder="1" applyAlignment="1">
      <alignment horizontal="center" vertical="top"/>
      <protection/>
    </xf>
    <xf numFmtId="1" fontId="15" fillId="33" borderId="10" xfId="64" applyNumberFormat="1" applyFont="1" applyFill="1" applyBorder="1" applyAlignment="1">
      <alignment horizontal="center" vertical="top" wrapText="1"/>
      <protection/>
    </xf>
    <xf numFmtId="0" fontId="15" fillId="33" borderId="10" xfId="64" applyFont="1" applyFill="1" applyBorder="1" applyAlignment="1">
      <alignment horizontal="center" vertical="top"/>
      <protection/>
    </xf>
    <xf numFmtId="190" fontId="15" fillId="33" borderId="10" xfId="64" applyNumberFormat="1" applyFont="1" applyFill="1" applyBorder="1" applyAlignment="1">
      <alignment horizontal="center" vertical="top"/>
      <protection/>
    </xf>
    <xf numFmtId="2" fontId="15" fillId="33" borderId="10" xfId="64" applyNumberFormat="1" applyFont="1" applyFill="1" applyBorder="1" applyAlignment="1">
      <alignment horizontal="center" vertical="top"/>
      <protection/>
    </xf>
    <xf numFmtId="9" fontId="16" fillId="33" borderId="10" xfId="64" applyNumberFormat="1" applyFont="1" applyFill="1" applyBorder="1" applyAlignment="1">
      <alignment horizontal="center" vertical="top" wrapText="1"/>
      <protection/>
    </xf>
    <xf numFmtId="2" fontId="16" fillId="33" borderId="10" xfId="64" applyNumberFormat="1" applyFont="1" applyFill="1" applyBorder="1" applyAlignment="1">
      <alignment horizontal="center" vertical="top" wrapText="1"/>
      <protection/>
    </xf>
    <xf numFmtId="190" fontId="16" fillId="33" borderId="10" xfId="64" applyNumberFormat="1" applyFont="1" applyFill="1" applyBorder="1" applyAlignment="1">
      <alignment horizontal="center" vertical="top"/>
      <protection/>
    </xf>
    <xf numFmtId="2" fontId="15" fillId="33" borderId="10" xfId="64" applyNumberFormat="1" applyFont="1" applyFill="1" applyBorder="1" applyAlignment="1">
      <alignment horizontal="center"/>
      <protection/>
    </xf>
    <xf numFmtId="198" fontId="16" fillId="33" borderId="10" xfId="64" applyNumberFormat="1" applyFont="1" applyFill="1" applyBorder="1" applyAlignment="1">
      <alignment horizontal="center" vertical="center"/>
      <protection/>
    </xf>
    <xf numFmtId="0" fontId="14" fillId="33" borderId="10" xfId="64" applyFont="1" applyFill="1" applyBorder="1" applyAlignment="1">
      <alignment horizontal="center" vertical="center" wrapText="1"/>
      <protection/>
    </xf>
    <xf numFmtId="0" fontId="9" fillId="33" borderId="10" xfId="64" applyFont="1" applyFill="1" applyBorder="1" applyAlignment="1">
      <alignment horizontal="center"/>
      <protection/>
    </xf>
    <xf numFmtId="0" fontId="34" fillId="33" borderId="10" xfId="64" applyFont="1" applyFill="1" applyBorder="1" applyAlignment="1">
      <alignment horizontal="center" vertical="center"/>
      <protection/>
    </xf>
    <xf numFmtId="0" fontId="9" fillId="33" borderId="10" xfId="64" applyFont="1" applyFill="1" applyBorder="1" applyAlignment="1">
      <alignment horizontal="center" vertical="center"/>
      <protection/>
    </xf>
    <xf numFmtId="2" fontId="9" fillId="33" borderId="10" xfId="64" applyNumberFormat="1" applyFont="1" applyFill="1" applyBorder="1" applyAlignment="1">
      <alignment horizontal="center" vertical="center"/>
      <protection/>
    </xf>
    <xf numFmtId="0" fontId="15" fillId="33" borderId="10" xfId="64" applyFont="1" applyFill="1" applyBorder="1" applyAlignment="1">
      <alignment horizontal="center" vertical="center"/>
      <protection/>
    </xf>
    <xf numFmtId="2" fontId="9" fillId="33" borderId="10" xfId="64" applyNumberFormat="1" applyFont="1" applyFill="1" applyBorder="1" applyAlignment="1">
      <alignment horizontal="center"/>
      <protection/>
    </xf>
    <xf numFmtId="2" fontId="15" fillId="33" borderId="10" xfId="64" applyNumberFormat="1" applyFont="1" applyFill="1" applyBorder="1" applyAlignment="1">
      <alignment horizontal="center" vertical="center"/>
      <protection/>
    </xf>
    <xf numFmtId="49" fontId="9" fillId="33" borderId="10" xfId="64" applyNumberFormat="1" applyFont="1" applyFill="1" applyBorder="1" applyAlignment="1">
      <alignment horizontal="center" vertical="center"/>
      <protection/>
    </xf>
    <xf numFmtId="0" fontId="15" fillId="33" borderId="10" xfId="64" applyFont="1" applyFill="1" applyBorder="1" applyAlignment="1">
      <alignment horizontal="center" vertical="center" wrapText="1"/>
      <protection/>
    </xf>
    <xf numFmtId="2" fontId="15" fillId="33" borderId="10" xfId="64" applyNumberFormat="1" applyFont="1" applyFill="1" applyBorder="1" applyAlignment="1">
      <alignment horizontal="center" vertical="center"/>
      <protection/>
    </xf>
    <xf numFmtId="0" fontId="35" fillId="33" borderId="10" xfId="64" applyFont="1" applyFill="1" applyBorder="1" applyAlignment="1">
      <alignment horizontal="center" vertical="center" wrapText="1"/>
      <protection/>
    </xf>
    <xf numFmtId="0" fontId="3" fillId="33"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5" fillId="33" borderId="0" xfId="0" applyFont="1" applyFill="1" applyAlignment="1">
      <alignment horizontal="center" vertical="center"/>
    </xf>
    <xf numFmtId="0" fontId="5" fillId="0" borderId="0" xfId="0" applyFont="1" applyAlignment="1">
      <alignment horizontal="center" vertical="center"/>
    </xf>
    <xf numFmtId="2" fontId="9" fillId="33" borderId="11" xfId="64" applyNumberFormat="1" applyFont="1" applyFill="1" applyBorder="1" applyAlignment="1">
      <alignment horizontal="center" vertical="center"/>
      <protection/>
    </xf>
    <xf numFmtId="0" fontId="9" fillId="33" borderId="11" xfId="64" applyFont="1" applyFill="1" applyBorder="1" applyAlignment="1">
      <alignment horizontal="center" vertical="center"/>
      <protection/>
    </xf>
    <xf numFmtId="0" fontId="16" fillId="33" borderId="10" xfId="64" applyFont="1" applyFill="1" applyBorder="1" applyAlignment="1">
      <alignment horizontal="center" vertical="center" wrapText="1"/>
      <protection/>
    </xf>
    <xf numFmtId="0" fontId="16" fillId="35" borderId="10" xfId="64" applyFont="1" applyFill="1" applyBorder="1" applyAlignment="1">
      <alignment horizontal="center" vertical="top" wrapText="1"/>
      <protection/>
    </xf>
    <xf numFmtId="193" fontId="15" fillId="33" borderId="10" xfId="64" applyNumberFormat="1" applyFont="1" applyFill="1" applyBorder="1" applyAlignment="1">
      <alignment horizontal="center" vertical="top"/>
      <protection/>
    </xf>
    <xf numFmtId="193" fontId="16" fillId="35" borderId="10" xfId="64" applyNumberFormat="1" applyFont="1" applyFill="1" applyBorder="1" applyAlignment="1">
      <alignment horizontal="center"/>
      <protection/>
    </xf>
    <xf numFmtId="0" fontId="9" fillId="33" borderId="0" xfId="64" applyFont="1" applyFill="1" applyBorder="1" applyAlignment="1">
      <alignment horizontal="center" vertical="top"/>
      <protection/>
    </xf>
    <xf numFmtId="0" fontId="15" fillId="33" borderId="0" xfId="64" applyFont="1" applyFill="1" applyBorder="1" applyAlignment="1">
      <alignment horizontal="center" vertical="top"/>
      <protection/>
    </xf>
    <xf numFmtId="0" fontId="16" fillId="33" borderId="0" xfId="64" applyFont="1" applyFill="1" applyBorder="1" applyAlignment="1">
      <alignment horizontal="center" vertical="top" wrapText="1"/>
      <protection/>
    </xf>
    <xf numFmtId="0" fontId="16" fillId="35" borderId="0" xfId="64" applyFont="1" applyFill="1" applyBorder="1" applyAlignment="1">
      <alignment horizontal="center" vertical="top" wrapText="1"/>
      <protection/>
    </xf>
    <xf numFmtId="0" fontId="16" fillId="33" borderId="0" xfId="64" applyFont="1" applyFill="1" applyBorder="1" applyAlignment="1">
      <alignment horizontal="center"/>
      <protection/>
    </xf>
    <xf numFmtId="2" fontId="15" fillId="33" borderId="0" xfId="64" applyNumberFormat="1" applyFont="1" applyFill="1" applyBorder="1" applyAlignment="1">
      <alignment horizontal="center"/>
      <protection/>
    </xf>
    <xf numFmtId="2" fontId="16" fillId="33" borderId="0" xfId="64" applyNumberFormat="1" applyFont="1" applyFill="1" applyBorder="1" applyAlignment="1">
      <alignment horizontal="center"/>
      <protection/>
    </xf>
    <xf numFmtId="193" fontId="16" fillId="35" borderId="0" xfId="64" applyNumberFormat="1" applyFont="1" applyFill="1" applyBorder="1" applyAlignment="1">
      <alignment horizontal="center"/>
      <protection/>
    </xf>
    <xf numFmtId="49" fontId="27" fillId="33" borderId="10" xfId="56" applyNumberFormat="1" applyFont="1" applyFill="1" applyBorder="1" applyAlignment="1">
      <alignment horizontal="center" vertical="center" wrapText="1"/>
      <protection/>
    </xf>
    <xf numFmtId="49" fontId="27" fillId="33" borderId="10" xfId="56" applyNumberFormat="1" applyFont="1" applyFill="1" applyBorder="1" applyAlignment="1">
      <alignment horizontal="center" vertical="center" wrapText="1"/>
      <protection/>
    </xf>
    <xf numFmtId="0" fontId="27" fillId="33" borderId="10" xfId="56" applyNumberFormat="1" applyFont="1" applyFill="1" applyBorder="1" applyAlignment="1">
      <alignment horizontal="center" vertical="center" wrapText="1"/>
      <protection/>
    </xf>
    <xf numFmtId="190" fontId="20" fillId="33" borderId="10" xfId="56" applyNumberFormat="1" applyFont="1" applyFill="1" applyBorder="1" applyAlignment="1">
      <alignment horizontal="center" vertical="center" wrapText="1"/>
      <protection/>
    </xf>
    <xf numFmtId="49" fontId="20" fillId="33" borderId="10" xfId="56" applyNumberFormat="1" applyFont="1" applyFill="1" applyBorder="1" applyAlignment="1">
      <alignment vertical="center" wrapText="1"/>
      <protection/>
    </xf>
    <xf numFmtId="49" fontId="20" fillId="33" borderId="10" xfId="56" applyNumberFormat="1" applyFont="1" applyFill="1" applyBorder="1" applyAlignment="1">
      <alignment horizontal="center" vertical="center" wrapText="1"/>
      <protection/>
    </xf>
    <xf numFmtId="49" fontId="20" fillId="33" borderId="10" xfId="56" applyNumberFormat="1" applyFont="1" applyFill="1" applyBorder="1" applyAlignment="1">
      <alignment horizontal="center" vertical="center" wrapText="1"/>
      <protection/>
    </xf>
    <xf numFmtId="0" fontId="20" fillId="33" borderId="10" xfId="56" applyNumberFormat="1" applyFont="1" applyFill="1" applyBorder="1" applyAlignment="1">
      <alignment horizontal="center" vertical="center" wrapText="1"/>
      <protection/>
    </xf>
    <xf numFmtId="1" fontId="27" fillId="33" borderId="10" xfId="56" applyNumberFormat="1" applyFont="1" applyFill="1" applyBorder="1" applyAlignment="1">
      <alignment horizontal="center" vertical="center" wrapText="1"/>
      <protection/>
    </xf>
    <xf numFmtId="49" fontId="27" fillId="33" borderId="10" xfId="56" applyNumberFormat="1" applyFont="1" applyFill="1" applyBorder="1" applyAlignment="1">
      <alignment vertical="center" wrapText="1"/>
      <protection/>
    </xf>
    <xf numFmtId="49" fontId="7" fillId="33" borderId="10" xfId="56" applyNumberFormat="1" applyFont="1" applyFill="1" applyBorder="1" applyAlignment="1">
      <alignment horizontal="center" vertical="center" wrapText="1"/>
      <protection/>
    </xf>
    <xf numFmtId="0" fontId="7" fillId="33" borderId="10" xfId="56" applyFont="1" applyFill="1" applyBorder="1" applyAlignment="1">
      <alignment horizontal="center" vertical="center" wrapText="1"/>
      <protection/>
    </xf>
    <xf numFmtId="190" fontId="3" fillId="33" borderId="10" xfId="56" applyNumberFormat="1" applyFont="1" applyFill="1" applyBorder="1" applyAlignment="1">
      <alignment horizontal="center" vertical="center" wrapText="1"/>
      <protection/>
    </xf>
    <xf numFmtId="49" fontId="3" fillId="33" borderId="10" xfId="56" applyNumberFormat="1" applyFont="1" applyFill="1" applyBorder="1" applyAlignment="1">
      <alignment horizontal="center" vertical="center" wrapText="1"/>
      <protection/>
    </xf>
    <xf numFmtId="0" fontId="3" fillId="33" borderId="10" xfId="56" applyFont="1" applyFill="1" applyBorder="1" applyAlignment="1">
      <alignment horizontal="center" vertical="center" wrapText="1"/>
      <protection/>
    </xf>
    <xf numFmtId="193" fontId="9" fillId="33" borderId="10" xfId="64" applyNumberFormat="1" applyFont="1" applyFill="1" applyBorder="1" applyAlignment="1">
      <alignment horizontal="center" vertical="center"/>
      <protection/>
    </xf>
    <xf numFmtId="190" fontId="9" fillId="33" borderId="10" xfId="64" applyNumberFormat="1" applyFont="1" applyFill="1" applyBorder="1" applyAlignment="1">
      <alignment horizontal="center" vertical="center"/>
      <protection/>
    </xf>
    <xf numFmtId="0" fontId="7" fillId="33" borderId="10" xfId="0" applyFont="1" applyFill="1" applyBorder="1" applyAlignment="1">
      <alignment horizontal="center" vertical="center" wrapText="1"/>
    </xf>
    <xf numFmtId="190"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93" fontId="9" fillId="33" borderId="10" xfId="64" applyNumberFormat="1" applyFont="1" applyFill="1" applyBorder="1" applyAlignment="1">
      <alignment horizontal="center"/>
      <protection/>
    </xf>
    <xf numFmtId="0" fontId="7" fillId="33" borderId="10" xfId="64" applyFont="1" applyFill="1" applyBorder="1" applyAlignment="1">
      <alignment horizontal="center" vertical="center" wrapText="1"/>
      <protection/>
    </xf>
    <xf numFmtId="9" fontId="15" fillId="33" borderId="10" xfId="64" applyNumberFormat="1" applyFont="1" applyFill="1" applyBorder="1" applyAlignment="1">
      <alignment horizontal="center" vertical="center" wrapText="1"/>
      <protection/>
    </xf>
    <xf numFmtId="193" fontId="15" fillId="33" borderId="10" xfId="64" applyNumberFormat="1" applyFont="1" applyFill="1" applyBorder="1" applyAlignment="1">
      <alignment horizontal="center" vertical="center"/>
      <protection/>
    </xf>
    <xf numFmtId="0" fontId="17" fillId="33" borderId="10" xfId="56" applyFont="1" applyFill="1" applyBorder="1" applyAlignment="1">
      <alignment horizontal="center" vertical="center" wrapText="1"/>
      <protection/>
    </xf>
    <xf numFmtId="0" fontId="31" fillId="33" borderId="10" xfId="56" applyFont="1" applyFill="1" applyBorder="1" applyAlignment="1">
      <alignment horizontal="center" vertical="center" wrapText="1"/>
      <protection/>
    </xf>
    <xf numFmtId="49" fontId="3" fillId="33" borderId="12" xfId="0" applyNumberFormat="1" applyFont="1" applyFill="1" applyBorder="1" applyAlignment="1">
      <alignment horizontal="center" vertical="center" wrapText="1"/>
    </xf>
    <xf numFmtId="49" fontId="7" fillId="33" borderId="12" xfId="0" applyNumberFormat="1" applyFont="1" applyFill="1" applyBorder="1" applyAlignment="1">
      <alignment horizontal="center" wrapText="1"/>
    </xf>
    <xf numFmtId="0" fontId="7" fillId="33" borderId="12" xfId="0" applyNumberFormat="1" applyFont="1" applyFill="1" applyBorder="1" applyAlignment="1">
      <alignment horizontal="left" wrapText="1"/>
    </xf>
    <xf numFmtId="0" fontId="36" fillId="33" borderId="12" xfId="0" applyFont="1" applyFill="1" applyBorder="1" applyAlignment="1">
      <alignment horizontal="center" wrapText="1"/>
    </xf>
    <xf numFmtId="202" fontId="3" fillId="33" borderId="12" xfId="0" applyNumberFormat="1" applyFont="1" applyFill="1" applyBorder="1" applyAlignment="1">
      <alignment horizontal="center" wrapText="1"/>
    </xf>
    <xf numFmtId="202" fontId="7" fillId="33" borderId="12" xfId="0" applyNumberFormat="1" applyFont="1" applyFill="1" applyBorder="1" applyAlignment="1">
      <alignment horizontal="center" wrapText="1"/>
    </xf>
    <xf numFmtId="202" fontId="3" fillId="33" borderId="12" xfId="0" applyNumberFormat="1" applyFont="1" applyFill="1" applyBorder="1" applyAlignment="1">
      <alignment horizontal="center" vertical="center" wrapText="1"/>
    </xf>
    <xf numFmtId="202" fontId="7"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0" fontId="3" fillId="33" borderId="13" xfId="0" applyNumberFormat="1" applyFont="1" applyFill="1" applyBorder="1" applyAlignment="1">
      <alignment horizontal="left" vertical="center" wrapText="1"/>
    </xf>
    <xf numFmtId="0" fontId="37" fillId="33" borderId="13" xfId="0" applyFont="1" applyFill="1" applyBorder="1" applyAlignment="1">
      <alignment horizontal="center" vertical="center" wrapText="1"/>
    </xf>
    <xf numFmtId="202" fontId="3" fillId="33" borderId="13" xfId="0" applyNumberFormat="1" applyFont="1" applyFill="1" applyBorder="1" applyAlignment="1">
      <alignment horizontal="center" vertical="center" wrapText="1"/>
    </xf>
    <xf numFmtId="0" fontId="37" fillId="33" borderId="13" xfId="0" applyFont="1" applyFill="1" applyBorder="1" applyAlignment="1">
      <alignment horizontal="left" vertical="center" wrapText="1"/>
    </xf>
    <xf numFmtId="202" fontId="37" fillId="33" borderId="13" xfId="0" applyNumberFormat="1" applyFont="1" applyFill="1" applyBorder="1" applyAlignment="1">
      <alignment horizontal="center" vertical="center" wrapText="1"/>
    </xf>
    <xf numFmtId="190" fontId="3" fillId="33" borderId="11" xfId="56" applyNumberFormat="1" applyFont="1" applyFill="1" applyBorder="1" applyAlignment="1">
      <alignment horizontal="center" vertical="center" wrapText="1"/>
      <protection/>
    </xf>
    <xf numFmtId="0" fontId="3" fillId="33" borderId="11" xfId="56" applyFont="1" applyFill="1" applyBorder="1" applyAlignment="1">
      <alignment horizontal="center" vertical="center" wrapText="1"/>
      <protection/>
    </xf>
    <xf numFmtId="9" fontId="16" fillId="33" borderId="10" xfId="64" applyNumberFormat="1" applyFont="1" applyFill="1" applyBorder="1" applyAlignment="1">
      <alignment horizontal="center" vertical="center" wrapText="1"/>
      <protection/>
    </xf>
    <xf numFmtId="193" fontId="16" fillId="33" borderId="10" xfId="64" applyNumberFormat="1" applyFont="1" applyFill="1" applyBorder="1" applyAlignment="1">
      <alignment horizontal="center" vertical="center"/>
      <protection/>
    </xf>
    <xf numFmtId="2" fontId="3" fillId="33" borderId="10" xfId="56" applyNumberFormat="1" applyFont="1" applyFill="1" applyBorder="1" applyAlignment="1">
      <alignment horizontal="center" vertical="center" wrapText="1"/>
      <protection/>
    </xf>
    <xf numFmtId="193" fontId="3" fillId="33" borderId="10" xfId="56" applyNumberFormat="1" applyFont="1" applyFill="1" applyBorder="1" applyAlignment="1">
      <alignment horizontal="center" vertical="center" wrapText="1"/>
      <protection/>
    </xf>
    <xf numFmtId="193" fontId="12" fillId="33" borderId="10" xfId="64" applyNumberFormat="1" applyFont="1" applyFill="1" applyBorder="1" applyAlignment="1">
      <alignment horizontal="center" vertical="center"/>
      <protection/>
    </xf>
    <xf numFmtId="193" fontId="15" fillId="33" borderId="10" xfId="64" applyNumberFormat="1" applyFont="1" applyFill="1" applyBorder="1" applyAlignment="1">
      <alignment horizontal="center" vertical="top" wrapText="1"/>
      <protection/>
    </xf>
    <xf numFmtId="193" fontId="16" fillId="33" borderId="10" xfId="64" applyNumberFormat="1" applyFont="1" applyFill="1" applyBorder="1" applyAlignment="1">
      <alignment horizontal="center" vertical="top" wrapText="1"/>
      <protection/>
    </xf>
    <xf numFmtId="193" fontId="16" fillId="33" borderId="10" xfId="64" applyNumberFormat="1" applyFont="1" applyFill="1" applyBorder="1" applyAlignment="1">
      <alignment horizontal="center" vertical="top"/>
      <protection/>
    </xf>
    <xf numFmtId="2" fontId="12" fillId="33" borderId="11" xfId="64" applyNumberFormat="1" applyFont="1" applyFill="1" applyBorder="1" applyAlignment="1">
      <alignment horizontal="center" vertical="center"/>
      <protection/>
    </xf>
    <xf numFmtId="0" fontId="11" fillId="33" borderId="11" xfId="64" applyFont="1" applyFill="1" applyBorder="1" applyAlignment="1">
      <alignment horizontal="center"/>
      <protection/>
    </xf>
    <xf numFmtId="0" fontId="13" fillId="33" borderId="11" xfId="64" applyFont="1" applyFill="1" applyBorder="1" applyAlignment="1">
      <alignment horizontal="center" wrapText="1"/>
      <protection/>
    </xf>
    <xf numFmtId="49" fontId="28" fillId="33" borderId="10" xfId="56" applyNumberFormat="1" applyFont="1" applyFill="1" applyBorder="1" applyAlignment="1">
      <alignment horizontal="center" vertical="center" wrapText="1"/>
      <protection/>
    </xf>
    <xf numFmtId="198" fontId="15" fillId="33" borderId="10" xfId="64" applyNumberFormat="1" applyFont="1" applyFill="1" applyBorder="1" applyAlignment="1">
      <alignment horizontal="center" vertical="center"/>
      <protection/>
    </xf>
    <xf numFmtId="0" fontId="1" fillId="33" borderId="0" xfId="64" applyFill="1">
      <alignment/>
      <protection/>
    </xf>
    <xf numFmtId="2" fontId="15" fillId="33" borderId="10" xfId="64" applyNumberFormat="1" applyFont="1" applyFill="1" applyBorder="1" applyAlignment="1">
      <alignment horizontal="center" vertical="top" wrapText="1"/>
      <protection/>
    </xf>
    <xf numFmtId="2" fontId="9" fillId="33" borderId="0" xfId="64" applyNumberFormat="1" applyFont="1" applyFill="1" applyBorder="1" applyAlignment="1">
      <alignment/>
      <protection/>
    </xf>
    <xf numFmtId="2" fontId="14" fillId="33" borderId="10" xfId="64" applyNumberFormat="1" applyFont="1" applyFill="1" applyBorder="1" applyAlignment="1">
      <alignment horizontal="center" vertical="center" wrapText="1"/>
      <protection/>
    </xf>
    <xf numFmtId="2" fontId="27" fillId="33" borderId="10" xfId="56" applyNumberFormat="1" applyFont="1" applyFill="1" applyBorder="1" applyAlignment="1">
      <alignment horizontal="center" vertical="center" wrapText="1"/>
      <protection/>
    </xf>
    <xf numFmtId="2" fontId="20" fillId="33" borderId="10" xfId="56" applyNumberFormat="1" applyFont="1" applyFill="1" applyBorder="1" applyAlignment="1">
      <alignment horizontal="center" vertical="center" wrapText="1"/>
      <protection/>
    </xf>
    <xf numFmtId="2" fontId="7" fillId="33" borderId="10" xfId="56" applyNumberFormat="1" applyFont="1" applyFill="1" applyBorder="1" applyAlignment="1">
      <alignment horizontal="center" vertical="center" wrapText="1"/>
      <protection/>
    </xf>
    <xf numFmtId="2" fontId="7"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12" xfId="0" applyNumberFormat="1" applyFont="1" applyFill="1" applyBorder="1" applyAlignment="1">
      <alignment horizontal="center" wrapText="1"/>
    </xf>
    <xf numFmtId="2" fontId="7" fillId="33" borderId="12" xfId="0" applyNumberFormat="1" applyFont="1" applyFill="1" applyBorder="1" applyAlignment="1">
      <alignment horizontal="center" wrapText="1"/>
    </xf>
    <xf numFmtId="2" fontId="3" fillId="33" borderId="12" xfId="0" applyNumberFormat="1" applyFont="1" applyFill="1" applyBorder="1" applyAlignment="1">
      <alignment horizontal="center" vertical="center" wrapText="1"/>
    </xf>
    <xf numFmtId="2" fontId="7" fillId="33" borderId="12" xfId="0" applyNumberFormat="1"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2" fontId="37" fillId="33" borderId="13" xfId="0" applyNumberFormat="1" applyFont="1" applyFill="1" applyBorder="1" applyAlignment="1">
      <alignment horizontal="center" vertical="center" wrapText="1"/>
    </xf>
    <xf numFmtId="2" fontId="3" fillId="33" borderId="11" xfId="56" applyNumberFormat="1" applyFont="1" applyFill="1" applyBorder="1" applyAlignment="1">
      <alignment horizontal="center" vertical="center" wrapText="1"/>
      <protection/>
    </xf>
    <xf numFmtId="2" fontId="3" fillId="33" borderId="0" xfId="64" applyNumberFormat="1" applyFont="1" applyFill="1">
      <alignment/>
      <protection/>
    </xf>
    <xf numFmtId="2" fontId="1" fillId="33" borderId="0" xfId="64" applyNumberFormat="1" applyFill="1">
      <alignment/>
      <protection/>
    </xf>
    <xf numFmtId="2" fontId="3" fillId="0" borderId="0" xfId="64" applyNumberFormat="1" applyFont="1">
      <alignment/>
      <protection/>
    </xf>
    <xf numFmtId="2" fontId="4" fillId="0" borderId="0" xfId="64" applyNumberFormat="1" applyFont="1">
      <alignment/>
      <protection/>
    </xf>
    <xf numFmtId="2" fontId="4" fillId="0" borderId="0" xfId="64" applyNumberFormat="1" applyFont="1" applyAlignment="1">
      <alignment horizontal="right"/>
      <protection/>
    </xf>
    <xf numFmtId="2" fontId="0" fillId="0" borderId="0" xfId="0" applyNumberFormat="1" applyAlignment="1">
      <alignment/>
    </xf>
    <xf numFmtId="14" fontId="12" fillId="33" borderId="10" xfId="64" applyNumberFormat="1" applyFont="1" applyFill="1" applyBorder="1" applyAlignment="1">
      <alignment horizontal="center" vertical="center"/>
      <protection/>
    </xf>
    <xf numFmtId="2" fontId="15" fillId="33" borderId="10" xfId="64" applyNumberFormat="1" applyFont="1" applyFill="1" applyBorder="1" applyAlignment="1">
      <alignment horizontal="center" vertical="center" wrapText="1"/>
      <protection/>
    </xf>
    <xf numFmtId="0" fontId="17" fillId="33" borderId="10" xfId="0"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2" fontId="16" fillId="33" borderId="10" xfId="64" applyNumberFormat="1" applyFont="1" applyFill="1" applyBorder="1" applyAlignment="1">
      <alignment horizontal="center" vertical="center"/>
      <protection/>
    </xf>
    <xf numFmtId="193" fontId="38" fillId="33" borderId="10" xfId="64" applyNumberFormat="1" applyFont="1" applyFill="1" applyBorder="1" applyAlignment="1">
      <alignment horizontal="center" vertical="top"/>
      <protection/>
    </xf>
    <xf numFmtId="49" fontId="25" fillId="33" borderId="10" xfId="56" applyNumberFormat="1" applyFont="1" applyFill="1" applyBorder="1" applyAlignment="1">
      <alignment horizontal="center" vertical="center" wrapText="1"/>
      <protection/>
    </xf>
    <xf numFmtId="2" fontId="3" fillId="33" borderId="0" xfId="64" applyNumberFormat="1" applyFont="1" applyFill="1" applyBorder="1">
      <alignment/>
      <protection/>
    </xf>
    <xf numFmtId="1" fontId="1" fillId="33" borderId="0" xfId="64" applyNumberFormat="1" applyFill="1">
      <alignment/>
      <protection/>
    </xf>
    <xf numFmtId="0" fontId="0" fillId="33" borderId="0" xfId="0" applyFill="1" applyAlignment="1">
      <alignment/>
    </xf>
    <xf numFmtId="2" fontId="38" fillId="33" borderId="10" xfId="64" applyNumberFormat="1" applyFont="1" applyFill="1" applyBorder="1" applyAlignment="1">
      <alignment horizontal="center" vertical="top"/>
      <protection/>
    </xf>
    <xf numFmtId="0" fontId="1" fillId="35" borderId="0" xfId="64" applyFont="1" applyFill="1">
      <alignment/>
      <protection/>
    </xf>
    <xf numFmtId="2" fontId="1" fillId="0" borderId="0" xfId="64" applyNumberFormat="1">
      <alignment/>
      <protection/>
    </xf>
    <xf numFmtId="1" fontId="12" fillId="33" borderId="10" xfId="64" applyNumberFormat="1" applyFont="1" applyFill="1" applyBorder="1" applyAlignment="1">
      <alignment horizontal="center"/>
      <protection/>
    </xf>
    <xf numFmtId="193" fontId="16" fillId="33" borderId="10" xfId="64" applyNumberFormat="1" applyFont="1" applyFill="1" applyBorder="1" applyAlignment="1">
      <alignment horizontal="center" vertical="center" wrapText="1"/>
      <protection/>
    </xf>
    <xf numFmtId="0" fontId="4" fillId="33" borderId="0" xfId="64" applyFont="1" applyFill="1" applyAlignment="1">
      <alignment horizontal="center"/>
      <protection/>
    </xf>
    <xf numFmtId="0" fontId="4" fillId="33" borderId="0" xfId="64" applyFont="1" applyFill="1">
      <alignment/>
      <protection/>
    </xf>
    <xf numFmtId="190" fontId="38" fillId="33" borderId="10" xfId="64" applyNumberFormat="1" applyFont="1" applyFill="1" applyBorder="1" applyAlignment="1">
      <alignment horizontal="center" vertical="top"/>
      <protection/>
    </xf>
    <xf numFmtId="190" fontId="16" fillId="33" borderId="10" xfId="64" applyNumberFormat="1" applyFont="1" applyFill="1" applyBorder="1" applyAlignment="1">
      <alignment horizontal="center"/>
      <protection/>
    </xf>
    <xf numFmtId="2" fontId="5" fillId="33" borderId="0" xfId="64" applyNumberFormat="1" applyFont="1" applyFill="1" applyBorder="1" applyAlignment="1">
      <alignment horizontal="center"/>
      <protection/>
    </xf>
    <xf numFmtId="0" fontId="4" fillId="33" borderId="0" xfId="64" applyFont="1" applyFill="1" applyAlignment="1">
      <alignment horizontal="right"/>
      <protection/>
    </xf>
    <xf numFmtId="2" fontId="39"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left"/>
    </xf>
    <xf numFmtId="0" fontId="24" fillId="0" borderId="0" xfId="0" applyFont="1" applyAlignment="1">
      <alignment horizontal="left"/>
    </xf>
    <xf numFmtId="0" fontId="20" fillId="0" borderId="0" xfId="0" applyFont="1" applyAlignment="1">
      <alignment horizontal="center"/>
    </xf>
    <xf numFmtId="0" fontId="25" fillId="0" borderId="0" xfId="0" applyFont="1" applyBorder="1" applyAlignment="1">
      <alignment horizontal="left"/>
    </xf>
    <xf numFmtId="0" fontId="23" fillId="0" borderId="0" xfId="0" applyFont="1" applyAlignment="1">
      <alignment horizontal="center"/>
    </xf>
    <xf numFmtId="0" fontId="21" fillId="0" borderId="0" xfId="0" applyFont="1" applyAlignment="1">
      <alignment horizontal="center"/>
    </xf>
    <xf numFmtId="0" fontId="22" fillId="0" borderId="0" xfId="0" applyFont="1" applyAlignment="1">
      <alignment horizontal="left"/>
    </xf>
    <xf numFmtId="0" fontId="27" fillId="0" borderId="10" xfId="0" applyNumberFormat="1" applyFont="1" applyBorder="1" applyAlignment="1">
      <alignment horizontal="center" vertical="center" wrapText="1"/>
    </xf>
    <xf numFmtId="0" fontId="75" fillId="35" borderId="0" xfId="0" applyFont="1" applyFill="1" applyAlignment="1">
      <alignment horizontal="center" vertical="center" wrapText="1"/>
    </xf>
    <xf numFmtId="0" fontId="20" fillId="0" borderId="10"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0" fontId="9" fillId="33" borderId="10" xfId="64" applyFont="1" applyFill="1" applyBorder="1" applyAlignment="1">
      <alignment horizontal="center"/>
      <protection/>
    </xf>
    <xf numFmtId="0" fontId="14" fillId="33" borderId="10" xfId="64" applyFont="1" applyFill="1" applyBorder="1" applyAlignment="1">
      <alignment horizontal="center"/>
      <protection/>
    </xf>
    <xf numFmtId="0" fontId="14" fillId="33" borderId="10" xfId="64" applyFont="1" applyFill="1" applyBorder="1" applyAlignment="1">
      <alignment horizontal="center" vertical="center" wrapText="1"/>
      <protection/>
    </xf>
    <xf numFmtId="0" fontId="10" fillId="33" borderId="0" xfId="64" applyFont="1" applyFill="1" applyBorder="1" applyAlignment="1">
      <alignment horizontal="center"/>
      <protection/>
    </xf>
    <xf numFmtId="0" fontId="9" fillId="33" borderId="0" xfId="64" applyFont="1" applyFill="1" applyBorder="1" applyAlignment="1">
      <alignment horizontal="left"/>
      <protection/>
    </xf>
    <xf numFmtId="0" fontId="9" fillId="33" borderId="0" xfId="64" applyFont="1" applyFill="1" applyBorder="1" applyAlignment="1">
      <alignment horizontal="center"/>
      <protection/>
    </xf>
    <xf numFmtId="0" fontId="10" fillId="35" borderId="0" xfId="64" applyFont="1" applyFill="1" applyBorder="1" applyAlignment="1">
      <alignment horizontal="center" vertical="center" wrapText="1"/>
      <protection/>
    </xf>
    <xf numFmtId="193" fontId="9" fillId="33" borderId="0" xfId="64" applyNumberFormat="1" applyFont="1" applyFill="1" applyBorder="1" applyAlignment="1">
      <alignment horizontal="center"/>
      <protection/>
    </xf>
    <xf numFmtId="0" fontId="2" fillId="33" borderId="0" xfId="64" applyFont="1" applyFill="1" applyBorder="1" applyAlignment="1">
      <alignment horizontal="center" vertical="top" wrapText="1"/>
      <protection/>
    </xf>
    <xf numFmtId="0" fontId="10" fillId="33" borderId="0" xfId="64" applyFont="1" applyFill="1" applyBorder="1" applyAlignment="1">
      <alignment horizontal="center" vertical="center" wrapText="1"/>
      <protection/>
    </xf>
    <xf numFmtId="193" fontId="9" fillId="35" borderId="0" xfId="64" applyNumberFormat="1" applyFont="1" applyFill="1" applyBorder="1" applyAlignment="1">
      <alignment horizontal="center"/>
      <protection/>
    </xf>
    <xf numFmtId="2" fontId="14" fillId="33" borderId="10" xfId="64" applyNumberFormat="1" applyFont="1" applyFill="1" applyBorder="1" applyAlignment="1">
      <alignment horizontal="center" vertical="center" wrapText="1"/>
      <protection/>
    </xf>
    <xf numFmtId="2" fontId="10" fillId="33" borderId="0" xfId="64" applyNumberFormat="1" applyFont="1" applyFill="1" applyBorder="1" applyAlignment="1">
      <alignment horizontal="center"/>
      <protection/>
    </xf>
    <xf numFmtId="2" fontId="9" fillId="33" borderId="0" xfId="64" applyNumberFormat="1" applyFont="1" applyFill="1" applyBorder="1" applyAlignment="1">
      <alignment horizontal="center"/>
      <protection/>
    </xf>
    <xf numFmtId="2" fontId="14" fillId="33" borderId="10" xfId="64" applyNumberFormat="1" applyFont="1" applyFill="1" applyBorder="1" applyAlignment="1">
      <alignment horizontal="center"/>
      <protection/>
    </xf>
    <xf numFmtId="0" fontId="9" fillId="33" borderId="0" xfId="64" applyFon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 name="Обычный 2" xfId="63"/>
    <cellStyle name="Обычный_Лист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4"/>
  <sheetViews>
    <sheetView zoomScalePageLayoutView="0" workbookViewId="0" topLeftCell="A31">
      <selection activeCell="K43" sqref="K43"/>
    </sheetView>
  </sheetViews>
  <sheetFormatPr defaultColWidth="9.00390625" defaultRowHeight="12.75"/>
  <cols>
    <col min="1" max="1" width="4.75390625" style="0" customWidth="1"/>
    <col min="2" max="2" width="11.75390625" style="0" customWidth="1"/>
    <col min="3" max="3" width="54.00390625" style="0" customWidth="1"/>
    <col min="4" max="4" width="12.25390625" style="0" customWidth="1"/>
    <col min="5" max="5" width="12.125" style="0" customWidth="1"/>
    <col min="6" max="6" width="10.75390625" style="0" customWidth="1"/>
    <col min="7" max="7" width="9.25390625" style="0" customWidth="1"/>
    <col min="8" max="8" width="13.875" style="0" customWidth="1"/>
    <col min="9" max="9" width="10.625" style="0" bestFit="1" customWidth="1"/>
    <col min="10" max="10" width="9.375" style="0" bestFit="1" customWidth="1"/>
  </cols>
  <sheetData>
    <row r="1" spans="1:8" ht="34.5" customHeight="1">
      <c r="A1" s="237"/>
      <c r="B1" s="237"/>
      <c r="C1" s="237"/>
      <c r="D1" s="237"/>
      <c r="E1" s="237"/>
      <c r="F1" s="237"/>
      <c r="G1" s="237"/>
      <c r="H1" s="237"/>
    </row>
    <row r="2" spans="1:8" ht="15">
      <c r="A2" s="237"/>
      <c r="B2" s="237"/>
      <c r="C2" s="237"/>
      <c r="D2" s="237"/>
      <c r="E2" s="237"/>
      <c r="F2" s="237"/>
      <c r="G2" s="237"/>
      <c r="H2" s="237"/>
    </row>
    <row r="3" spans="1:8" ht="13.5">
      <c r="A3" s="239"/>
      <c r="B3" s="239"/>
      <c r="C3" s="239"/>
      <c r="D3" s="239"/>
      <c r="E3" s="239"/>
      <c r="F3" s="239"/>
      <c r="G3" s="239"/>
      <c r="H3" s="239"/>
    </row>
    <row r="4" spans="1:8" ht="15" customHeight="1">
      <c r="A4" s="237"/>
      <c r="B4" s="237"/>
      <c r="C4" s="237"/>
      <c r="D4" s="237"/>
      <c r="E4" s="237"/>
      <c r="F4" s="237"/>
      <c r="G4" s="237"/>
      <c r="H4" s="237"/>
    </row>
    <row r="5" spans="1:8" ht="15">
      <c r="A5" s="237"/>
      <c r="B5" s="237"/>
      <c r="C5" s="237"/>
      <c r="D5" s="237"/>
      <c r="E5" s="237"/>
      <c r="F5" s="237"/>
      <c r="G5" s="237"/>
      <c r="H5" s="237"/>
    </row>
    <row r="6" spans="1:8" ht="16.5">
      <c r="A6" s="242"/>
      <c r="B6" s="242"/>
      <c r="C6" s="242"/>
      <c r="D6" s="242"/>
      <c r="E6" s="33"/>
      <c r="F6" s="34"/>
      <c r="G6" s="34"/>
      <c r="H6" s="34"/>
    </row>
    <row r="7" spans="1:8" ht="24.75" customHeight="1">
      <c r="A7" s="242"/>
      <c r="B7" s="242"/>
      <c r="C7" s="242"/>
      <c r="D7" s="242"/>
      <c r="E7" s="35"/>
      <c r="F7" s="34"/>
      <c r="G7" s="34"/>
      <c r="H7" s="34"/>
    </row>
    <row r="8" spans="1:8" ht="24.75" customHeight="1">
      <c r="A8" s="243"/>
      <c r="B8" s="243"/>
      <c r="C8" s="243"/>
      <c r="D8" s="243"/>
      <c r="E8" s="243"/>
      <c r="F8" s="243"/>
      <c r="G8" s="243"/>
      <c r="H8" s="243"/>
    </row>
    <row r="9" spans="1:8" ht="24.75" customHeight="1">
      <c r="A9" s="241"/>
      <c r="B9" s="241"/>
      <c r="C9" s="241"/>
      <c r="D9" s="241"/>
      <c r="E9" s="241"/>
      <c r="F9" s="241"/>
      <c r="G9" s="241"/>
      <c r="H9" s="241"/>
    </row>
    <row r="10" spans="1:10" ht="49.5" customHeight="1">
      <c r="A10" s="245" t="s">
        <v>265</v>
      </c>
      <c r="B10" s="245"/>
      <c r="C10" s="245"/>
      <c r="D10" s="245"/>
      <c r="E10" s="245"/>
      <c r="F10" s="245"/>
      <c r="G10" s="245"/>
      <c r="H10" s="245"/>
      <c r="I10" s="245"/>
      <c r="J10" s="245"/>
    </row>
    <row r="11" spans="1:8" ht="24.75" customHeight="1">
      <c r="A11" s="237" t="s">
        <v>21</v>
      </c>
      <c r="B11" s="238"/>
      <c r="C11" s="238"/>
      <c r="D11" s="238"/>
      <c r="E11" s="238"/>
      <c r="F11" s="238"/>
      <c r="G11" s="238"/>
      <c r="H11" s="238"/>
    </row>
    <row r="12" spans="1:8" ht="24.75" customHeight="1">
      <c r="A12" s="239" t="s">
        <v>22</v>
      </c>
      <c r="B12" s="239"/>
      <c r="C12" s="239"/>
      <c r="D12" s="239"/>
      <c r="E12" s="239"/>
      <c r="F12" s="239"/>
      <c r="G12" s="239"/>
      <c r="H12" s="239"/>
    </row>
    <row r="13" spans="1:8" ht="24.75" customHeight="1">
      <c r="A13" s="32"/>
      <c r="B13" s="32"/>
      <c r="C13" s="32"/>
      <c r="D13" s="32"/>
      <c r="E13" s="32"/>
      <c r="F13" s="32"/>
      <c r="G13" s="32"/>
      <c r="H13" s="32"/>
    </row>
    <row r="14" spans="1:8" ht="24.75" customHeight="1">
      <c r="A14" s="240" t="s">
        <v>121</v>
      </c>
      <c r="B14" s="240"/>
      <c r="C14" s="240"/>
      <c r="D14" s="240"/>
      <c r="E14" s="240"/>
      <c r="F14" s="240"/>
      <c r="G14" s="240"/>
      <c r="H14" s="240"/>
    </row>
    <row r="15" spans="1:8" ht="24.75" customHeight="1">
      <c r="A15" s="36"/>
      <c r="B15" s="36"/>
      <c r="C15" s="36"/>
      <c r="D15" s="36"/>
      <c r="E15" s="36"/>
      <c r="F15" s="36"/>
      <c r="G15" s="36"/>
      <c r="H15" s="36"/>
    </row>
    <row r="16" spans="1:8" ht="24.75" customHeight="1">
      <c r="A16" s="246" t="s">
        <v>0</v>
      </c>
      <c r="B16" s="244" t="s">
        <v>23</v>
      </c>
      <c r="C16" s="247" t="s">
        <v>24</v>
      </c>
      <c r="D16" s="244" t="s">
        <v>25</v>
      </c>
      <c r="E16" s="244"/>
      <c r="F16" s="244"/>
      <c r="G16" s="244"/>
      <c r="H16" s="244"/>
    </row>
    <row r="17" spans="1:8" ht="24.75" customHeight="1">
      <c r="A17" s="246"/>
      <c r="B17" s="244"/>
      <c r="C17" s="247"/>
      <c r="D17" s="37" t="s">
        <v>26</v>
      </c>
      <c r="E17" s="37" t="s">
        <v>27</v>
      </c>
      <c r="F17" s="37" t="s">
        <v>28</v>
      </c>
      <c r="G17" s="37" t="s">
        <v>29</v>
      </c>
      <c r="H17" s="37" t="s">
        <v>30</v>
      </c>
    </row>
    <row r="18" spans="1:8" ht="24.75" customHeight="1">
      <c r="A18" s="38">
        <v>1</v>
      </c>
      <c r="B18" s="38">
        <v>2</v>
      </c>
      <c r="C18" s="38">
        <v>3</v>
      </c>
      <c r="D18" s="38">
        <v>4</v>
      </c>
      <c r="E18" s="38">
        <v>5</v>
      </c>
      <c r="F18" s="38">
        <v>6</v>
      </c>
      <c r="G18" s="38">
        <v>7</v>
      </c>
      <c r="H18" s="38">
        <v>8</v>
      </c>
    </row>
    <row r="19" spans="1:8" ht="24.75" customHeight="1">
      <c r="A19" s="37">
        <v>1</v>
      </c>
      <c r="B19" s="37"/>
      <c r="C19" s="39" t="s">
        <v>31</v>
      </c>
      <c r="D19" s="37"/>
      <c r="E19" s="37"/>
      <c r="F19" s="37"/>
      <c r="G19" s="37"/>
      <c r="H19" s="37"/>
    </row>
    <row r="20" spans="1:8" ht="24.75" customHeight="1">
      <c r="A20" s="38"/>
      <c r="B20" s="40"/>
      <c r="C20" s="41" t="s">
        <v>32</v>
      </c>
      <c r="D20" s="42"/>
      <c r="E20" s="42"/>
      <c r="F20" s="42"/>
      <c r="G20" s="42"/>
      <c r="H20" s="42"/>
    </row>
    <row r="21" spans="1:8" ht="24.75" customHeight="1">
      <c r="A21" s="38"/>
      <c r="B21" s="40"/>
      <c r="C21" s="39" t="s">
        <v>33</v>
      </c>
      <c r="D21" s="42"/>
      <c r="E21" s="42"/>
      <c r="F21" s="42"/>
      <c r="G21" s="42"/>
      <c r="H21" s="42"/>
    </row>
    <row r="22" spans="1:8" ht="15">
      <c r="A22" s="38">
        <v>2</v>
      </c>
      <c r="B22" s="40"/>
      <c r="C22" s="41" t="s">
        <v>34</v>
      </c>
      <c r="D22" s="42"/>
      <c r="E22" s="42"/>
      <c r="F22" s="42"/>
      <c r="G22" s="42"/>
      <c r="H22" s="42"/>
    </row>
    <row r="23" spans="1:10" ht="24">
      <c r="A23" s="43" t="s">
        <v>35</v>
      </c>
      <c r="B23" s="56" t="s">
        <v>36</v>
      </c>
      <c r="C23" s="57" t="s">
        <v>124</v>
      </c>
      <c r="D23" s="25"/>
      <c r="E23" s="51"/>
      <c r="F23" s="51"/>
      <c r="G23" s="51"/>
      <c r="H23" s="58"/>
      <c r="I23" s="15"/>
      <c r="J23" s="15"/>
    </row>
    <row r="24" spans="1:10" ht="27">
      <c r="A24" s="43" t="s">
        <v>251</v>
      </c>
      <c r="B24" s="56" t="s">
        <v>242</v>
      </c>
      <c r="C24" s="186" t="s">
        <v>182</v>
      </c>
      <c r="D24" s="184"/>
      <c r="E24" s="185"/>
      <c r="F24" s="185"/>
      <c r="G24" s="185"/>
      <c r="H24" s="58"/>
      <c r="I24" s="15"/>
      <c r="J24" s="15"/>
    </row>
    <row r="25" spans="1:10" ht="24">
      <c r="A25" s="43" t="s">
        <v>252</v>
      </c>
      <c r="B25" s="56" t="s">
        <v>243</v>
      </c>
      <c r="C25" s="186" t="s">
        <v>188</v>
      </c>
      <c r="D25" s="184"/>
      <c r="E25" s="185"/>
      <c r="F25" s="185"/>
      <c r="G25" s="185"/>
      <c r="H25" s="58"/>
      <c r="I25" s="15"/>
      <c r="J25" s="15"/>
    </row>
    <row r="26" spans="1:10" ht="24">
      <c r="A26" s="43" t="s">
        <v>253</v>
      </c>
      <c r="B26" s="56" t="s">
        <v>244</v>
      </c>
      <c r="C26" s="186" t="s">
        <v>193</v>
      </c>
      <c r="D26" s="184"/>
      <c r="E26" s="185"/>
      <c r="F26" s="185"/>
      <c r="G26" s="185"/>
      <c r="H26" s="58"/>
      <c r="I26" s="15"/>
      <c r="J26" s="15"/>
    </row>
    <row r="27" spans="1:10" ht="24">
      <c r="A27" s="43" t="s">
        <v>254</v>
      </c>
      <c r="B27" s="56" t="s">
        <v>245</v>
      </c>
      <c r="C27" s="186" t="s">
        <v>221</v>
      </c>
      <c r="D27" s="184"/>
      <c r="E27" s="185"/>
      <c r="F27" s="185"/>
      <c r="G27" s="185"/>
      <c r="H27" s="58"/>
      <c r="I27" s="15"/>
      <c r="J27" s="15"/>
    </row>
    <row r="28" spans="1:10" ht="24">
      <c r="A28" s="43" t="s">
        <v>255</v>
      </c>
      <c r="B28" s="56" t="s">
        <v>246</v>
      </c>
      <c r="C28" s="186" t="s">
        <v>224</v>
      </c>
      <c r="D28" s="184"/>
      <c r="E28" s="185"/>
      <c r="F28" s="185"/>
      <c r="G28" s="185"/>
      <c r="H28" s="58"/>
      <c r="I28" s="15"/>
      <c r="J28" s="15"/>
    </row>
    <row r="29" spans="1:10" ht="24">
      <c r="A29" s="43" t="s">
        <v>256</v>
      </c>
      <c r="B29" s="56" t="s">
        <v>247</v>
      </c>
      <c r="C29" s="186" t="s">
        <v>226</v>
      </c>
      <c r="D29" s="184"/>
      <c r="E29" s="185"/>
      <c r="F29" s="185"/>
      <c r="G29" s="185"/>
      <c r="H29" s="58"/>
      <c r="I29" s="15"/>
      <c r="J29" s="15"/>
    </row>
    <row r="30" spans="1:10" ht="24">
      <c r="A30" s="43" t="s">
        <v>257</v>
      </c>
      <c r="B30" s="56" t="s">
        <v>248</v>
      </c>
      <c r="C30" s="186" t="s">
        <v>228</v>
      </c>
      <c r="D30" s="184"/>
      <c r="E30" s="185"/>
      <c r="F30" s="185"/>
      <c r="G30" s="185"/>
      <c r="H30" s="58"/>
      <c r="I30" s="15"/>
      <c r="J30" s="15"/>
    </row>
    <row r="31" spans="1:10" ht="24">
      <c r="A31" s="43" t="s">
        <v>258</v>
      </c>
      <c r="B31" s="56" t="s">
        <v>249</v>
      </c>
      <c r="C31" s="186" t="s">
        <v>230</v>
      </c>
      <c r="D31" s="184"/>
      <c r="E31" s="185"/>
      <c r="F31" s="185"/>
      <c r="G31" s="185"/>
      <c r="H31" s="58"/>
      <c r="I31" s="15"/>
      <c r="J31" s="15"/>
    </row>
    <row r="32" spans="1:10" ht="27">
      <c r="A32" s="43" t="s">
        <v>259</v>
      </c>
      <c r="B32" s="56" t="s">
        <v>250</v>
      </c>
      <c r="C32" s="186" t="s">
        <v>232</v>
      </c>
      <c r="D32" s="184"/>
      <c r="E32" s="185"/>
      <c r="F32" s="185"/>
      <c r="G32" s="185"/>
      <c r="H32" s="58"/>
      <c r="I32" s="15"/>
      <c r="J32" s="15"/>
    </row>
    <row r="33" spans="1:13" s="47" customFormat="1" ht="24.75" customHeight="1">
      <c r="A33" s="38"/>
      <c r="B33" s="40"/>
      <c r="C33" s="52" t="s">
        <v>37</v>
      </c>
      <c r="D33" s="60"/>
      <c r="E33" s="53"/>
      <c r="F33" s="54"/>
      <c r="G33" s="55"/>
      <c r="H33" s="61"/>
      <c r="I33" s="59"/>
      <c r="J33" s="59"/>
      <c r="K33" s="59"/>
      <c r="L33" s="59"/>
      <c r="M33" s="59"/>
    </row>
    <row r="34" spans="1:8" ht="1.5" customHeight="1" hidden="1">
      <c r="A34" s="38" t="s">
        <v>38</v>
      </c>
      <c r="B34" s="40"/>
      <c r="C34" s="41" t="s">
        <v>262</v>
      </c>
      <c r="D34" s="45"/>
      <c r="E34" s="45"/>
      <c r="F34" s="45"/>
      <c r="G34" s="46"/>
      <c r="H34" s="46"/>
    </row>
    <row r="35" spans="1:8" ht="27" hidden="1">
      <c r="A35" s="38" t="s">
        <v>39</v>
      </c>
      <c r="B35" s="40"/>
      <c r="C35" s="41" t="s">
        <v>40</v>
      </c>
      <c r="D35" s="45"/>
      <c r="E35" s="45"/>
      <c r="F35" s="45"/>
      <c r="G35" s="46"/>
      <c r="H35" s="46"/>
    </row>
    <row r="36" spans="1:8" ht="15" hidden="1">
      <c r="A36" s="38"/>
      <c r="B36" s="40"/>
      <c r="C36" s="41" t="s">
        <v>41</v>
      </c>
      <c r="D36" s="45"/>
      <c r="E36" s="45"/>
      <c r="F36" s="45"/>
      <c r="G36" s="45"/>
      <c r="H36" s="45"/>
    </row>
    <row r="37" spans="1:8" ht="15.75">
      <c r="A37" s="38"/>
      <c r="B37" s="40"/>
      <c r="C37" s="234" t="s">
        <v>263</v>
      </c>
      <c r="D37" s="45"/>
      <c r="E37" s="45"/>
      <c r="F37" s="45"/>
      <c r="G37" s="45"/>
      <c r="H37" s="45"/>
    </row>
    <row r="38" spans="1:8" ht="15" hidden="1">
      <c r="A38" s="38"/>
      <c r="B38" s="40"/>
      <c r="C38" s="41"/>
      <c r="D38" s="49"/>
      <c r="E38" s="49"/>
      <c r="F38" s="49"/>
      <c r="G38" s="49"/>
      <c r="H38" s="49"/>
    </row>
    <row r="39" spans="1:8" ht="15">
      <c r="A39" s="38"/>
      <c r="B39" s="40"/>
      <c r="C39" s="41" t="s">
        <v>261</v>
      </c>
      <c r="D39" s="48"/>
      <c r="E39" s="48"/>
      <c r="F39" s="48"/>
      <c r="G39" s="48"/>
      <c r="H39" s="48"/>
    </row>
    <row r="40" spans="1:8" ht="24">
      <c r="A40" s="38"/>
      <c r="B40" s="40"/>
      <c r="C40" s="233" t="s">
        <v>260</v>
      </c>
      <c r="D40" s="49"/>
      <c r="E40" s="49"/>
      <c r="F40" s="49"/>
      <c r="G40" s="49"/>
      <c r="H40" s="49"/>
    </row>
    <row r="41" spans="1:8" ht="15">
      <c r="A41" s="38"/>
      <c r="B41" s="40"/>
      <c r="C41" s="41" t="s">
        <v>42</v>
      </c>
      <c r="D41" s="48"/>
      <c r="E41" s="49"/>
      <c r="F41" s="49"/>
      <c r="G41" s="49"/>
      <c r="H41" s="48"/>
    </row>
    <row r="42" spans="1:8" ht="15">
      <c r="A42" s="38"/>
      <c r="B42" s="40"/>
      <c r="C42" s="50" t="s">
        <v>43</v>
      </c>
      <c r="D42" s="49"/>
      <c r="E42" s="49"/>
      <c r="F42" s="49"/>
      <c r="G42" s="49"/>
      <c r="H42" s="49"/>
    </row>
    <row r="43" spans="1:8" ht="15">
      <c r="A43" s="37"/>
      <c r="B43" s="42"/>
      <c r="C43" s="50" t="s">
        <v>44</v>
      </c>
      <c r="D43" s="48"/>
      <c r="E43" s="49"/>
      <c r="F43" s="49"/>
      <c r="G43" s="49"/>
      <c r="H43" s="48"/>
    </row>
    <row r="44" spans="1:8" ht="15">
      <c r="A44" s="37"/>
      <c r="B44" s="42"/>
      <c r="C44" s="50" t="s">
        <v>115</v>
      </c>
      <c r="D44" s="44"/>
      <c r="E44" s="41"/>
      <c r="F44" s="41"/>
      <c r="G44" s="44"/>
      <c r="H44" s="44"/>
    </row>
    <row r="45" spans="1:8" ht="15" customHeight="1">
      <c r="A45" s="235" t="s">
        <v>264</v>
      </c>
      <c r="B45" s="235"/>
      <c r="C45" s="235"/>
      <c r="D45" s="235"/>
      <c r="E45" s="235"/>
      <c r="F45" s="235"/>
      <c r="G45" s="235"/>
      <c r="H45" s="235"/>
    </row>
    <row r="46" spans="1:8" ht="15" customHeight="1">
      <c r="A46" s="236"/>
      <c r="B46" s="236"/>
      <c r="C46" s="236"/>
      <c r="D46" s="236"/>
      <c r="E46" s="236"/>
      <c r="F46" s="236"/>
      <c r="G46" s="236"/>
      <c r="H46" s="236"/>
    </row>
    <row r="47" spans="1:8" ht="12.75">
      <c r="A47" s="236"/>
      <c r="B47" s="236"/>
      <c r="C47" s="236"/>
      <c r="D47" s="236"/>
      <c r="E47" s="236"/>
      <c r="F47" s="236"/>
      <c r="G47" s="236"/>
      <c r="H47" s="236"/>
    </row>
    <row r="48" spans="1:8" ht="15" customHeight="1">
      <c r="A48" s="236"/>
      <c r="B48" s="236"/>
      <c r="C48" s="236"/>
      <c r="D48" s="236"/>
      <c r="E48" s="236"/>
      <c r="F48" s="236"/>
      <c r="G48" s="236"/>
      <c r="H48" s="236"/>
    </row>
    <row r="49" spans="1:8" ht="12.75">
      <c r="A49" s="236"/>
      <c r="B49" s="236"/>
      <c r="C49" s="236"/>
      <c r="D49" s="236"/>
      <c r="E49" s="236"/>
      <c r="F49" s="236"/>
      <c r="G49" s="236"/>
      <c r="H49" s="236"/>
    </row>
    <row r="50" spans="1:8" ht="12.75">
      <c r="A50" s="236"/>
      <c r="B50" s="236"/>
      <c r="C50" s="236"/>
      <c r="D50" s="236"/>
      <c r="E50" s="236"/>
      <c r="F50" s="236"/>
      <c r="G50" s="236"/>
      <c r="H50" s="236"/>
    </row>
    <row r="51" spans="1:8" ht="12.75">
      <c r="A51" s="236"/>
      <c r="B51" s="236"/>
      <c r="C51" s="236"/>
      <c r="D51" s="236"/>
      <c r="E51" s="236"/>
      <c r="F51" s="236"/>
      <c r="G51" s="236"/>
      <c r="H51" s="236"/>
    </row>
    <row r="52" spans="1:8" ht="12.75">
      <c r="A52" s="236"/>
      <c r="B52" s="236"/>
      <c r="C52" s="236"/>
      <c r="D52" s="236"/>
      <c r="E52" s="236"/>
      <c r="F52" s="236"/>
      <c r="G52" s="236"/>
      <c r="H52" s="236"/>
    </row>
    <row r="53" spans="1:8" ht="12.75">
      <c r="A53" s="236"/>
      <c r="B53" s="236"/>
      <c r="C53" s="236"/>
      <c r="D53" s="236"/>
      <c r="E53" s="236"/>
      <c r="F53" s="236"/>
      <c r="G53" s="236"/>
      <c r="H53" s="236"/>
    </row>
    <row r="54" spans="1:8" ht="12.75">
      <c r="A54" s="236"/>
      <c r="B54" s="236"/>
      <c r="C54" s="236"/>
      <c r="D54" s="236"/>
      <c r="E54" s="236"/>
      <c r="F54" s="236"/>
      <c r="G54" s="236"/>
      <c r="H54" s="236"/>
    </row>
  </sheetData>
  <sheetProtection/>
  <mergeCells count="18">
    <mergeCell ref="A8:H8"/>
    <mergeCell ref="A4:H4"/>
    <mergeCell ref="A7:D7"/>
    <mergeCell ref="B16:B17"/>
    <mergeCell ref="A10:J10"/>
    <mergeCell ref="D16:H16"/>
    <mergeCell ref="A16:A17"/>
    <mergeCell ref="C16:C17"/>
    <mergeCell ref="A45:H54"/>
    <mergeCell ref="A5:H5"/>
    <mergeCell ref="A1:H1"/>
    <mergeCell ref="A2:H2"/>
    <mergeCell ref="A11:H11"/>
    <mergeCell ref="A12:H12"/>
    <mergeCell ref="A14:H14"/>
    <mergeCell ref="A9:H9"/>
    <mergeCell ref="A6:D6"/>
    <mergeCell ref="A3:H3"/>
  </mergeCells>
  <printOptions/>
  <pageMargins left="0.7480314960629921" right="0.35433070866141736" top="0" bottom="0" header="0.3937007874015748"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76"/>
  <sheetViews>
    <sheetView zoomScalePageLayoutView="0" workbookViewId="0" topLeftCell="A46">
      <selection activeCell="G58" sqref="G58:M70"/>
    </sheetView>
  </sheetViews>
  <sheetFormatPr defaultColWidth="9.00390625" defaultRowHeight="12.75"/>
  <cols>
    <col min="3" max="3" width="46.25390625" style="0" customWidth="1"/>
    <col min="5" max="12" width="9.25390625" style="0" bestFit="1" customWidth="1"/>
    <col min="13" max="13" width="9.75390625" style="0" bestFit="1" customWidth="1"/>
  </cols>
  <sheetData>
    <row r="1" spans="1:15" ht="18">
      <c r="A1" s="9"/>
      <c r="B1" s="15"/>
      <c r="C1" s="257" t="s">
        <v>229</v>
      </c>
      <c r="D1" s="257"/>
      <c r="E1" s="257"/>
      <c r="F1" s="257"/>
      <c r="G1" s="257"/>
      <c r="H1" s="257"/>
      <c r="I1" s="257"/>
      <c r="J1" s="257"/>
      <c r="K1" s="257"/>
      <c r="L1" s="257"/>
      <c r="M1" s="257"/>
      <c r="N1" s="257"/>
      <c r="O1" s="257"/>
    </row>
    <row r="2" spans="1:15" ht="18">
      <c r="A2" s="9"/>
      <c r="B2" s="15"/>
      <c r="C2" s="251" t="s">
        <v>240</v>
      </c>
      <c r="D2" s="251"/>
      <c r="E2" s="251"/>
      <c r="F2" s="251"/>
      <c r="G2" s="251"/>
      <c r="H2" s="251"/>
      <c r="I2" s="251"/>
      <c r="J2" s="251"/>
      <c r="K2" s="251"/>
      <c r="L2" s="251"/>
      <c r="M2" s="251"/>
      <c r="N2" s="17"/>
      <c r="O2" s="17"/>
    </row>
    <row r="3" spans="1:15" ht="19.5">
      <c r="A3" s="9"/>
      <c r="B3" s="16"/>
      <c r="C3" s="251" t="s">
        <v>7</v>
      </c>
      <c r="D3" s="251"/>
      <c r="E3" s="251"/>
      <c r="F3" s="251"/>
      <c r="G3" s="251"/>
      <c r="H3" s="251"/>
      <c r="I3" s="251"/>
      <c r="J3" s="251"/>
      <c r="K3" s="251"/>
      <c r="L3" s="251"/>
      <c r="M3" s="251"/>
      <c r="N3" s="17"/>
      <c r="O3" s="17"/>
    </row>
    <row r="4" spans="1:15" ht="19.5">
      <c r="A4" s="9"/>
      <c r="B4" s="16"/>
      <c r="C4" s="253" t="s">
        <v>4</v>
      </c>
      <c r="D4" s="253"/>
      <c r="E4" s="253"/>
      <c r="F4" s="253"/>
      <c r="G4" s="253"/>
      <c r="H4" s="253"/>
      <c r="I4" s="253"/>
      <c r="J4" s="253"/>
      <c r="K4" s="261">
        <f>M70</f>
        <v>0</v>
      </c>
      <c r="L4" s="261"/>
      <c r="M4" s="18" t="s">
        <v>2</v>
      </c>
      <c r="N4" s="17"/>
      <c r="O4" s="17"/>
    </row>
    <row r="5" spans="1:15" ht="15">
      <c r="A5" s="252" t="s">
        <v>113</v>
      </c>
      <c r="B5" s="252"/>
      <c r="C5" s="252"/>
      <c r="D5" s="252"/>
      <c r="E5" s="252"/>
      <c r="F5" s="252"/>
      <c r="G5" s="252"/>
      <c r="H5" s="252"/>
      <c r="I5" s="252"/>
      <c r="J5" s="252"/>
      <c r="K5" s="252"/>
      <c r="L5" s="252"/>
      <c r="M5" s="252"/>
      <c r="N5" s="17"/>
      <c r="O5" s="17"/>
    </row>
    <row r="6" spans="1:15" ht="13.5">
      <c r="A6" s="248"/>
      <c r="B6" s="250" t="s">
        <v>8</v>
      </c>
      <c r="C6" s="250" t="s">
        <v>9</v>
      </c>
      <c r="D6" s="250" t="s">
        <v>10</v>
      </c>
      <c r="E6" s="249" t="s">
        <v>3</v>
      </c>
      <c r="F6" s="249"/>
      <c r="G6" s="249" t="s">
        <v>11</v>
      </c>
      <c r="H6" s="249"/>
      <c r="I6" s="249" t="s">
        <v>12</v>
      </c>
      <c r="J6" s="249"/>
      <c r="K6" s="249" t="s">
        <v>13</v>
      </c>
      <c r="L6" s="249"/>
      <c r="M6" s="250" t="s">
        <v>17</v>
      </c>
      <c r="N6" s="17"/>
      <c r="O6" s="17"/>
    </row>
    <row r="7" spans="1:15" ht="25.5">
      <c r="A7" s="248"/>
      <c r="B7" s="250"/>
      <c r="C7" s="250"/>
      <c r="D7" s="250"/>
      <c r="E7" s="103" t="s">
        <v>14</v>
      </c>
      <c r="F7" s="103" t="s">
        <v>6</v>
      </c>
      <c r="G7" s="103" t="s">
        <v>15</v>
      </c>
      <c r="H7" s="103" t="s">
        <v>5</v>
      </c>
      <c r="I7" s="103" t="s">
        <v>15</v>
      </c>
      <c r="J7" s="103" t="s">
        <v>5</v>
      </c>
      <c r="K7" s="103" t="s">
        <v>15</v>
      </c>
      <c r="L7" s="103" t="s">
        <v>5</v>
      </c>
      <c r="M7" s="250"/>
      <c r="N7" s="17"/>
      <c r="O7" s="17"/>
    </row>
    <row r="8" spans="1:15" ht="15">
      <c r="A8" s="26" t="s">
        <v>1</v>
      </c>
      <c r="B8" s="63">
        <v>2</v>
      </c>
      <c r="C8" s="63">
        <v>3</v>
      </c>
      <c r="D8" s="63">
        <v>4</v>
      </c>
      <c r="E8" s="63">
        <v>5</v>
      </c>
      <c r="F8" s="63">
        <v>6</v>
      </c>
      <c r="G8" s="63">
        <v>7</v>
      </c>
      <c r="H8" s="63">
        <v>8</v>
      </c>
      <c r="I8" s="63">
        <v>9</v>
      </c>
      <c r="J8" s="63">
        <v>10</v>
      </c>
      <c r="K8" s="63">
        <v>11</v>
      </c>
      <c r="L8" s="63">
        <v>12</v>
      </c>
      <c r="M8" s="63">
        <v>13</v>
      </c>
      <c r="N8" s="17"/>
      <c r="O8" s="17"/>
    </row>
    <row r="9" spans="1:15" ht="15.75">
      <c r="A9" s="26"/>
      <c r="B9" s="63"/>
      <c r="C9" s="105" t="s">
        <v>125</v>
      </c>
      <c r="D9" s="63"/>
      <c r="E9" s="63"/>
      <c r="F9" s="63"/>
      <c r="G9" s="63"/>
      <c r="H9" s="63"/>
      <c r="I9" s="63"/>
      <c r="J9" s="63"/>
      <c r="K9" s="63"/>
      <c r="L9" s="63"/>
      <c r="M9" s="63"/>
      <c r="N9" s="17"/>
      <c r="O9" s="17"/>
    </row>
    <row r="10" spans="1:15" ht="94.5">
      <c r="A10" s="134" t="s">
        <v>1</v>
      </c>
      <c r="B10" s="133" t="s">
        <v>126</v>
      </c>
      <c r="C10" s="187" t="s">
        <v>46</v>
      </c>
      <c r="D10" s="133" t="s">
        <v>47</v>
      </c>
      <c r="E10" s="135"/>
      <c r="F10" s="177">
        <v>0.384</v>
      </c>
      <c r="G10" s="88"/>
      <c r="H10" s="88"/>
      <c r="I10" s="88"/>
      <c r="J10" s="25"/>
      <c r="K10" s="88"/>
      <c r="L10" s="88"/>
      <c r="M10" s="27"/>
      <c r="N10" s="17"/>
      <c r="O10" s="17"/>
    </row>
    <row r="11" spans="1:15" ht="15">
      <c r="A11" s="136">
        <v>1.1</v>
      </c>
      <c r="B11" s="137"/>
      <c r="C11" s="138" t="s">
        <v>48</v>
      </c>
      <c r="D11" s="139" t="s">
        <v>49</v>
      </c>
      <c r="E11" s="140">
        <f>615*1.15*0.01</f>
        <v>7.0725</v>
      </c>
      <c r="F11" s="106">
        <f>E11*F10</f>
        <v>2.71584</v>
      </c>
      <c r="G11" s="106"/>
      <c r="H11" s="106"/>
      <c r="I11" s="107"/>
      <c r="J11" s="107"/>
      <c r="K11" s="106"/>
      <c r="L11" s="106"/>
      <c r="M11" s="107"/>
      <c r="N11" s="17"/>
      <c r="O11" s="17"/>
    </row>
    <row r="12" spans="1:15" ht="94.5">
      <c r="A12" s="134" t="s">
        <v>18</v>
      </c>
      <c r="B12" s="133" t="s">
        <v>127</v>
      </c>
      <c r="C12" s="133" t="s">
        <v>128</v>
      </c>
      <c r="D12" s="133" t="s">
        <v>47</v>
      </c>
      <c r="E12" s="135"/>
      <c r="F12" s="108">
        <f>0.4*0.4*1.2*F26</f>
        <v>0.38400000000000006</v>
      </c>
      <c r="G12" s="106"/>
      <c r="H12" s="106"/>
      <c r="I12" s="106"/>
      <c r="J12" s="107"/>
      <c r="K12" s="106"/>
      <c r="L12" s="106"/>
      <c r="M12" s="113"/>
      <c r="N12" s="17"/>
      <c r="O12" s="17"/>
    </row>
    <row r="13" spans="1:15" ht="15">
      <c r="A13" s="136">
        <v>2.1</v>
      </c>
      <c r="B13" s="137"/>
      <c r="C13" s="138" t="s">
        <v>48</v>
      </c>
      <c r="D13" s="139" t="s">
        <v>49</v>
      </c>
      <c r="E13" s="140">
        <f>206*1.15*0.01</f>
        <v>2.3689999999999998</v>
      </c>
      <c r="F13" s="106">
        <f>E13*F12</f>
        <v>0.9096960000000001</v>
      </c>
      <c r="G13" s="106"/>
      <c r="H13" s="106"/>
      <c r="I13" s="107"/>
      <c r="J13" s="107"/>
      <c r="K13" s="106"/>
      <c r="L13" s="106"/>
      <c r="M13" s="107"/>
      <c r="N13" s="17"/>
      <c r="O13" s="17"/>
    </row>
    <row r="14" spans="1:15" ht="15.75">
      <c r="A14" s="141">
        <v>3</v>
      </c>
      <c r="B14" s="142"/>
      <c r="C14" s="134" t="s">
        <v>129</v>
      </c>
      <c r="D14" s="133" t="s">
        <v>47</v>
      </c>
      <c r="E14" s="135"/>
      <c r="F14" s="108">
        <f>F12</f>
        <v>0.38400000000000006</v>
      </c>
      <c r="G14" s="106"/>
      <c r="H14" s="106"/>
      <c r="I14" s="106"/>
      <c r="J14" s="107"/>
      <c r="K14" s="106"/>
      <c r="L14" s="106"/>
      <c r="M14" s="113"/>
      <c r="N14" s="17"/>
      <c r="O14" s="17"/>
    </row>
    <row r="15" spans="1:15" ht="15">
      <c r="A15" s="136">
        <v>3.1</v>
      </c>
      <c r="B15" s="139" t="s">
        <v>130</v>
      </c>
      <c r="C15" s="138" t="s">
        <v>129</v>
      </c>
      <c r="D15" s="139" t="s">
        <v>131</v>
      </c>
      <c r="E15" s="140">
        <v>1.95</v>
      </c>
      <c r="F15" s="106">
        <f>E15*F14</f>
        <v>0.7488000000000001</v>
      </c>
      <c r="G15" s="106"/>
      <c r="H15" s="106"/>
      <c r="I15" s="107"/>
      <c r="J15" s="107"/>
      <c r="K15" s="106"/>
      <c r="L15" s="106"/>
      <c r="M15" s="107"/>
      <c r="N15" s="17"/>
      <c r="O15" s="17"/>
    </row>
    <row r="16" spans="1:15" ht="40.5">
      <c r="A16" s="143" t="s">
        <v>132</v>
      </c>
      <c r="B16" s="144" t="s">
        <v>133</v>
      </c>
      <c r="C16" s="144" t="s">
        <v>58</v>
      </c>
      <c r="D16" s="144" t="s">
        <v>59</v>
      </c>
      <c r="E16" s="144"/>
      <c r="F16" s="87">
        <v>0.384</v>
      </c>
      <c r="G16" s="63"/>
      <c r="H16" s="63"/>
      <c r="I16" s="63"/>
      <c r="J16" s="63"/>
      <c r="K16" s="63"/>
      <c r="L16" s="63"/>
      <c r="M16" s="113"/>
      <c r="N16" s="17"/>
      <c r="O16" s="17"/>
    </row>
    <row r="17" spans="1:15" ht="15">
      <c r="A17" s="145">
        <v>4.1</v>
      </c>
      <c r="B17" s="146"/>
      <c r="C17" s="147" t="s">
        <v>60</v>
      </c>
      <c r="D17" s="147" t="s">
        <v>49</v>
      </c>
      <c r="E17" s="147">
        <v>1.96</v>
      </c>
      <c r="F17" s="148">
        <f>E17*F16</f>
        <v>0.75264</v>
      </c>
      <c r="G17" s="106"/>
      <c r="H17" s="106"/>
      <c r="I17" s="107"/>
      <c r="J17" s="107"/>
      <c r="K17" s="106"/>
      <c r="L17" s="106"/>
      <c r="M17" s="107"/>
      <c r="N17" s="17"/>
      <c r="O17" s="17"/>
    </row>
    <row r="18" spans="1:15" ht="27">
      <c r="A18" s="145">
        <v>4.2</v>
      </c>
      <c r="B18" s="146" t="s">
        <v>134</v>
      </c>
      <c r="C18" s="147" t="s">
        <v>112</v>
      </c>
      <c r="D18" s="147" t="s">
        <v>62</v>
      </c>
      <c r="E18" s="147">
        <v>1.015</v>
      </c>
      <c r="F18" s="148">
        <f>E18*F16</f>
        <v>0.38976</v>
      </c>
      <c r="G18" s="149"/>
      <c r="H18" s="107"/>
      <c r="I18" s="106"/>
      <c r="J18" s="106"/>
      <c r="K18" s="106"/>
      <c r="L18" s="106"/>
      <c r="M18" s="107"/>
      <c r="N18" s="17"/>
      <c r="O18" s="17"/>
    </row>
    <row r="19" spans="1:15" ht="15">
      <c r="A19" s="145">
        <v>4.3</v>
      </c>
      <c r="B19" s="146" t="s">
        <v>135</v>
      </c>
      <c r="C19" s="147" t="s">
        <v>63</v>
      </c>
      <c r="D19" s="147" t="s">
        <v>64</v>
      </c>
      <c r="E19" s="147">
        <v>2.1</v>
      </c>
      <c r="F19" s="107">
        <f>E19*F16</f>
        <v>0.8064</v>
      </c>
      <c r="G19" s="106"/>
      <c r="H19" s="107"/>
      <c r="I19" s="106"/>
      <c r="J19" s="106"/>
      <c r="K19" s="106"/>
      <c r="L19" s="106"/>
      <c r="M19" s="107"/>
      <c r="N19" s="17"/>
      <c r="O19" s="17"/>
    </row>
    <row r="20" spans="1:15" ht="40.5">
      <c r="A20" s="150">
        <v>5</v>
      </c>
      <c r="B20" s="150" t="s">
        <v>105</v>
      </c>
      <c r="C20" s="150" t="s">
        <v>106</v>
      </c>
      <c r="D20" s="150" t="s">
        <v>107</v>
      </c>
      <c r="E20" s="150"/>
      <c r="F20" s="108">
        <v>0.048</v>
      </c>
      <c r="G20" s="108"/>
      <c r="H20" s="108"/>
      <c r="I20" s="108"/>
      <c r="J20" s="108"/>
      <c r="K20" s="108"/>
      <c r="L20" s="108"/>
      <c r="M20" s="113"/>
      <c r="N20" s="17"/>
      <c r="O20" s="17"/>
    </row>
    <row r="21" spans="1:15" ht="15">
      <c r="A21" s="151">
        <f>A20+0.1</f>
        <v>5.1</v>
      </c>
      <c r="B21" s="152"/>
      <c r="C21" s="152" t="s">
        <v>95</v>
      </c>
      <c r="D21" s="152" t="s">
        <v>49</v>
      </c>
      <c r="E21" s="152">
        <v>38.8</v>
      </c>
      <c r="F21" s="109">
        <f>E21*F20</f>
        <v>1.8623999999999998</v>
      </c>
      <c r="G21" s="109"/>
      <c r="H21" s="109"/>
      <c r="I21" s="109"/>
      <c r="J21" s="109"/>
      <c r="K21" s="109"/>
      <c r="L21" s="109"/>
      <c r="M21" s="109"/>
      <c r="N21" s="17"/>
      <c r="O21" s="17"/>
    </row>
    <row r="22" spans="1:15" ht="15">
      <c r="A22" s="151">
        <f>A21+0.1</f>
        <v>5.199999999999999</v>
      </c>
      <c r="B22" s="152" t="s">
        <v>136</v>
      </c>
      <c r="C22" s="152" t="s">
        <v>108</v>
      </c>
      <c r="D22" s="152" t="s">
        <v>64</v>
      </c>
      <c r="E22" s="152">
        <v>25.1</v>
      </c>
      <c r="F22" s="109">
        <f>E22*F20</f>
        <v>1.2048</v>
      </c>
      <c r="G22" s="104"/>
      <c r="H22" s="109"/>
      <c r="I22" s="109"/>
      <c r="J22" s="109"/>
      <c r="K22" s="109"/>
      <c r="L22" s="109"/>
      <c r="M22" s="109"/>
      <c r="N22" s="17"/>
      <c r="O22" s="17"/>
    </row>
    <row r="23" spans="1:15" ht="15">
      <c r="A23" s="151">
        <f>A22+0.1</f>
        <v>5.299999999999999</v>
      </c>
      <c r="B23" s="152" t="s">
        <v>137</v>
      </c>
      <c r="C23" s="152" t="s">
        <v>138</v>
      </c>
      <c r="D23" s="152" t="s">
        <v>64</v>
      </c>
      <c r="E23" s="152">
        <v>0.2</v>
      </c>
      <c r="F23" s="153">
        <f>E23*F20</f>
        <v>0.009600000000000001</v>
      </c>
      <c r="G23" s="109"/>
      <c r="H23" s="109"/>
      <c r="I23" s="109"/>
      <c r="J23" s="109"/>
      <c r="K23" s="109"/>
      <c r="L23" s="109"/>
      <c r="M23" s="109"/>
      <c r="N23" s="17"/>
      <c r="O23" s="17"/>
    </row>
    <row r="24" spans="1:15" ht="15">
      <c r="A24" s="151">
        <f>A23+0.1</f>
        <v>5.399999999999999</v>
      </c>
      <c r="B24" s="152" t="s">
        <v>139</v>
      </c>
      <c r="C24" s="152" t="s">
        <v>140</v>
      </c>
      <c r="D24" s="152" t="s">
        <v>64</v>
      </c>
      <c r="E24" s="152">
        <v>2.7</v>
      </c>
      <c r="F24" s="104">
        <f>E24*F20</f>
        <v>0.12960000000000002</v>
      </c>
      <c r="G24" s="109"/>
      <c r="H24" s="104"/>
      <c r="I24" s="104"/>
      <c r="J24" s="104"/>
      <c r="K24" s="104"/>
      <c r="L24" s="104"/>
      <c r="M24" s="104"/>
      <c r="N24" s="17"/>
      <c r="O24" s="17"/>
    </row>
    <row r="25" spans="1:15" ht="15">
      <c r="A25" s="151">
        <f>A24+0.1</f>
        <v>5.499999999999998</v>
      </c>
      <c r="B25" s="152"/>
      <c r="C25" s="152" t="s">
        <v>100</v>
      </c>
      <c r="D25" s="152" t="s">
        <v>19</v>
      </c>
      <c r="E25" s="152">
        <v>0.19</v>
      </c>
      <c r="F25" s="104">
        <f>E25*F20</f>
        <v>0.00912</v>
      </c>
      <c r="G25" s="104"/>
      <c r="H25" s="109"/>
      <c r="I25" s="109"/>
      <c r="J25" s="109"/>
      <c r="K25" s="109"/>
      <c r="L25" s="109"/>
      <c r="M25" s="109"/>
      <c r="N25" s="17"/>
      <c r="O25" s="17"/>
    </row>
    <row r="26" spans="1:15" ht="38.25">
      <c r="A26" s="144">
        <v>6</v>
      </c>
      <c r="B26" s="157" t="s">
        <v>184</v>
      </c>
      <c r="C26" s="144" t="s">
        <v>66</v>
      </c>
      <c r="D26" s="144" t="s">
        <v>52</v>
      </c>
      <c r="E26" s="144"/>
      <c r="F26" s="87">
        <v>2</v>
      </c>
      <c r="G26" s="63"/>
      <c r="H26" s="63"/>
      <c r="I26" s="63"/>
      <c r="J26" s="63"/>
      <c r="K26" s="63"/>
      <c r="L26" s="63"/>
      <c r="M26" s="27"/>
      <c r="N26" s="17"/>
      <c r="O26" s="17"/>
    </row>
    <row r="27" spans="1:15" ht="15">
      <c r="A27" s="145">
        <v>6.1</v>
      </c>
      <c r="B27" s="147"/>
      <c r="C27" s="147" t="s">
        <v>60</v>
      </c>
      <c r="D27" s="147" t="s">
        <v>49</v>
      </c>
      <c r="E27" s="147">
        <f>2.52-1.24</f>
        <v>1.28</v>
      </c>
      <c r="F27" s="106">
        <f>E27*F26</f>
        <v>2.56</v>
      </c>
      <c r="G27" s="106"/>
      <c r="H27" s="106"/>
      <c r="I27" s="107"/>
      <c r="J27" s="106"/>
      <c r="K27" s="106"/>
      <c r="L27" s="106"/>
      <c r="M27" s="106"/>
      <c r="N27" s="17"/>
      <c r="O27" s="17"/>
    </row>
    <row r="28" spans="1:15" ht="27">
      <c r="A28" s="145">
        <v>6.2</v>
      </c>
      <c r="B28" s="146" t="s">
        <v>142</v>
      </c>
      <c r="C28" s="147" t="s">
        <v>143</v>
      </c>
      <c r="D28" s="158" t="s">
        <v>68</v>
      </c>
      <c r="E28" s="147">
        <v>1.25</v>
      </c>
      <c r="F28" s="106">
        <f>E28*F26</f>
        <v>2.5</v>
      </c>
      <c r="G28" s="106"/>
      <c r="H28" s="106"/>
      <c r="I28" s="106"/>
      <c r="J28" s="106"/>
      <c r="K28" s="106"/>
      <c r="L28" s="107"/>
      <c r="M28" s="107"/>
      <c r="N28" s="17"/>
      <c r="O28" s="17"/>
    </row>
    <row r="29" spans="1:15" ht="27">
      <c r="A29" s="145">
        <v>6.3</v>
      </c>
      <c r="B29" s="147" t="s">
        <v>144</v>
      </c>
      <c r="C29" s="147" t="s">
        <v>145</v>
      </c>
      <c r="D29" s="147" t="s">
        <v>69</v>
      </c>
      <c r="E29" s="147">
        <v>7.15</v>
      </c>
      <c r="F29" s="106">
        <f>E29*F26</f>
        <v>14.3</v>
      </c>
      <c r="G29" s="106"/>
      <c r="H29" s="106"/>
      <c r="I29" s="106"/>
      <c r="J29" s="106"/>
      <c r="K29" s="106"/>
      <c r="L29" s="106"/>
      <c r="M29" s="106"/>
      <c r="N29" s="17"/>
      <c r="O29" s="17"/>
    </row>
    <row r="30" spans="1:15" ht="27">
      <c r="A30" s="159" t="s">
        <v>146</v>
      </c>
      <c r="B30" s="160" t="s">
        <v>147</v>
      </c>
      <c r="C30" s="161" t="s">
        <v>148</v>
      </c>
      <c r="D30" s="162" t="s">
        <v>111</v>
      </c>
      <c r="E30" s="163"/>
      <c r="F30" s="164">
        <f>(3.14*129)*0.001*2*F26</f>
        <v>1.6202400000000001</v>
      </c>
      <c r="G30" s="165"/>
      <c r="H30" s="165"/>
      <c r="I30" s="165"/>
      <c r="J30" s="165"/>
      <c r="K30" s="165"/>
      <c r="L30" s="165"/>
      <c r="M30" s="166"/>
      <c r="N30" s="115"/>
      <c r="O30" s="115"/>
    </row>
    <row r="31" spans="1:15" ht="13.5">
      <c r="A31" s="167" t="s">
        <v>149</v>
      </c>
      <c r="B31" s="168"/>
      <c r="C31" s="169" t="s">
        <v>150</v>
      </c>
      <c r="D31" s="170" t="s">
        <v>151</v>
      </c>
      <c r="E31" s="171">
        <f>2.3*0.1</f>
        <v>0.22999999999999998</v>
      </c>
      <c r="F31" s="171">
        <f>E31*F30</f>
        <v>0.3726552</v>
      </c>
      <c r="G31" s="171"/>
      <c r="H31" s="171"/>
      <c r="I31" s="171"/>
      <c r="J31" s="171"/>
      <c r="K31" s="171"/>
      <c r="L31" s="171"/>
      <c r="M31" s="171"/>
      <c r="N31" s="115"/>
      <c r="O31" s="115"/>
    </row>
    <row r="32" spans="1:15" ht="13.5">
      <c r="A32" s="167" t="s">
        <v>152</v>
      </c>
      <c r="B32" s="167" t="s">
        <v>153</v>
      </c>
      <c r="C32" s="169" t="s">
        <v>154</v>
      </c>
      <c r="D32" s="170" t="s">
        <v>155</v>
      </c>
      <c r="E32" s="171">
        <f>E31</f>
        <v>0.22999999999999998</v>
      </c>
      <c r="F32" s="171">
        <f>E32*F30</f>
        <v>0.3726552</v>
      </c>
      <c r="G32" s="171"/>
      <c r="H32" s="171"/>
      <c r="I32" s="171"/>
      <c r="J32" s="171"/>
      <c r="K32" s="171"/>
      <c r="L32" s="171"/>
      <c r="M32" s="171"/>
      <c r="N32" s="115"/>
      <c r="O32" s="115"/>
    </row>
    <row r="33" spans="1:15" ht="15.75">
      <c r="A33" s="170">
        <v>7.3</v>
      </c>
      <c r="B33" s="170" t="s">
        <v>156</v>
      </c>
      <c r="C33" s="172" t="s">
        <v>157</v>
      </c>
      <c r="D33" s="170" t="s">
        <v>64</v>
      </c>
      <c r="E33" s="173">
        <v>0.308</v>
      </c>
      <c r="F33" s="173">
        <f>E33*F30</f>
        <v>0.49903392</v>
      </c>
      <c r="G33" s="171"/>
      <c r="H33" s="171"/>
      <c r="I33" s="171"/>
      <c r="J33" s="171"/>
      <c r="K33" s="171"/>
      <c r="L33" s="171"/>
      <c r="M33" s="171"/>
      <c r="N33" s="117"/>
      <c r="O33" s="117"/>
    </row>
    <row r="34" spans="1:15" ht="15">
      <c r="A34" s="174">
        <v>7.4</v>
      </c>
      <c r="B34" s="175" t="s">
        <v>158</v>
      </c>
      <c r="C34" s="175" t="s">
        <v>70</v>
      </c>
      <c r="D34" s="175" t="s">
        <v>71</v>
      </c>
      <c r="E34" s="175">
        <v>0.0144</v>
      </c>
      <c r="F34" s="119">
        <f>E34*F26</f>
        <v>0.0288</v>
      </c>
      <c r="G34" s="120"/>
      <c r="H34" s="119"/>
      <c r="I34" s="120"/>
      <c r="J34" s="120"/>
      <c r="K34" s="120"/>
      <c r="L34" s="120"/>
      <c r="M34" s="119"/>
      <c r="N34" s="17"/>
      <c r="O34" s="17"/>
    </row>
    <row r="35" spans="1:15" ht="51">
      <c r="A35" s="143" t="s">
        <v>159</v>
      </c>
      <c r="B35" s="157" t="s">
        <v>160</v>
      </c>
      <c r="C35" s="157" t="s">
        <v>78</v>
      </c>
      <c r="D35" s="144" t="s">
        <v>79</v>
      </c>
      <c r="E35" s="144"/>
      <c r="F35" s="87">
        <v>2</v>
      </c>
      <c r="G35" s="63"/>
      <c r="H35" s="63"/>
      <c r="I35" s="63"/>
      <c r="J35" s="63"/>
      <c r="K35" s="63"/>
      <c r="L35" s="63"/>
      <c r="M35" s="27"/>
      <c r="N35" s="17"/>
      <c r="O35" s="17"/>
    </row>
    <row r="36" spans="1:15" ht="15">
      <c r="A36" s="145">
        <v>8.1</v>
      </c>
      <c r="B36" s="147"/>
      <c r="C36" s="147" t="s">
        <v>60</v>
      </c>
      <c r="D36" s="147" t="s">
        <v>49</v>
      </c>
      <c r="E36" s="147">
        <v>3</v>
      </c>
      <c r="F36" s="63">
        <f>E36*F35</f>
        <v>6</v>
      </c>
      <c r="G36" s="63"/>
      <c r="H36" s="63"/>
      <c r="I36" s="10"/>
      <c r="J36" s="63"/>
      <c r="K36" s="63"/>
      <c r="L36" s="63"/>
      <c r="M36" s="63"/>
      <c r="N36" s="17"/>
      <c r="O36" s="17"/>
    </row>
    <row r="37" spans="1:15" ht="15">
      <c r="A37" s="145">
        <v>8.2</v>
      </c>
      <c r="B37" s="146"/>
      <c r="C37" s="147" t="s">
        <v>67</v>
      </c>
      <c r="D37" s="158" t="s">
        <v>68</v>
      </c>
      <c r="E37" s="147">
        <v>3.33</v>
      </c>
      <c r="F37" s="63">
        <f>E37*F35</f>
        <v>6.66</v>
      </c>
      <c r="G37" s="63"/>
      <c r="H37" s="63"/>
      <c r="I37" s="63"/>
      <c r="J37" s="63"/>
      <c r="K37" s="63"/>
      <c r="L37" s="10"/>
      <c r="M37" s="10"/>
      <c r="N37" s="17"/>
      <c r="O37" s="17"/>
    </row>
    <row r="38" spans="1:15" ht="15">
      <c r="A38" s="145">
        <v>8.3</v>
      </c>
      <c r="B38" s="146" t="s">
        <v>161</v>
      </c>
      <c r="C38" s="147" t="s">
        <v>162</v>
      </c>
      <c r="D38" s="158" t="s">
        <v>19</v>
      </c>
      <c r="E38" s="147">
        <v>0.48</v>
      </c>
      <c r="F38" s="63">
        <f>E38*F35</f>
        <v>0.96</v>
      </c>
      <c r="G38" s="63"/>
      <c r="H38" s="63"/>
      <c r="I38" s="63"/>
      <c r="J38" s="63"/>
      <c r="K38" s="63"/>
      <c r="L38" s="10"/>
      <c r="M38" s="10"/>
      <c r="N38" s="17"/>
      <c r="O38" s="17"/>
    </row>
    <row r="39" spans="1:15" ht="15">
      <c r="A39" s="145">
        <v>8.4</v>
      </c>
      <c r="B39" s="147" t="s">
        <v>163</v>
      </c>
      <c r="C39" s="147" t="s">
        <v>164</v>
      </c>
      <c r="D39" s="147" t="s">
        <v>69</v>
      </c>
      <c r="E39" s="147">
        <v>1.5</v>
      </c>
      <c r="F39" s="63">
        <f>E39*F35</f>
        <v>3</v>
      </c>
      <c r="G39" s="63"/>
      <c r="H39" s="63"/>
      <c r="I39" s="63"/>
      <c r="J39" s="63"/>
      <c r="K39" s="63"/>
      <c r="L39" s="63"/>
      <c r="M39" s="10"/>
      <c r="N39" s="17"/>
      <c r="O39" s="17"/>
    </row>
    <row r="40" spans="1:15" ht="15">
      <c r="A40" s="145">
        <v>8.5</v>
      </c>
      <c r="B40" s="147" t="s">
        <v>165</v>
      </c>
      <c r="C40" s="147" t="s">
        <v>81</v>
      </c>
      <c r="D40" s="147" t="s">
        <v>64</v>
      </c>
      <c r="E40" s="147">
        <v>3.5</v>
      </c>
      <c r="F40" s="63">
        <f>E40*F35</f>
        <v>7</v>
      </c>
      <c r="G40" s="63"/>
      <c r="H40" s="63"/>
      <c r="I40" s="63"/>
      <c r="J40" s="63"/>
      <c r="K40" s="63"/>
      <c r="L40" s="63"/>
      <c r="M40" s="10"/>
      <c r="N40" s="17"/>
      <c r="O40" s="17"/>
    </row>
    <row r="41" spans="1:15" ht="51">
      <c r="A41" s="144">
        <v>9</v>
      </c>
      <c r="B41" s="157" t="s">
        <v>166</v>
      </c>
      <c r="C41" s="144" t="s">
        <v>83</v>
      </c>
      <c r="D41" s="144" t="s">
        <v>84</v>
      </c>
      <c r="E41" s="144"/>
      <c r="F41" s="91">
        <v>0.02</v>
      </c>
      <c r="G41" s="91"/>
      <c r="H41" s="91"/>
      <c r="I41" s="91"/>
      <c r="J41" s="91"/>
      <c r="K41" s="91"/>
      <c r="L41" s="91"/>
      <c r="M41" s="92"/>
      <c r="N41" s="17"/>
      <c r="O41" s="17"/>
    </row>
    <row r="42" spans="1:15" ht="15">
      <c r="A42" s="145">
        <v>9.1</v>
      </c>
      <c r="B42" s="147"/>
      <c r="C42" s="147" t="s">
        <v>60</v>
      </c>
      <c r="D42" s="147" t="s">
        <v>49</v>
      </c>
      <c r="E42" s="147">
        <v>76</v>
      </c>
      <c r="F42" s="88">
        <f>E42*F41</f>
        <v>1.52</v>
      </c>
      <c r="G42" s="88"/>
      <c r="H42" s="88"/>
      <c r="I42" s="25"/>
      <c r="J42" s="88"/>
      <c r="K42" s="88"/>
      <c r="L42" s="88"/>
      <c r="M42" s="88"/>
      <c r="N42" s="223"/>
      <c r="O42" s="17"/>
    </row>
    <row r="43" spans="1:15" ht="15">
      <c r="A43" s="145">
        <v>9.2</v>
      </c>
      <c r="B43" s="146"/>
      <c r="C43" s="147" t="s">
        <v>85</v>
      </c>
      <c r="D43" s="158" t="s">
        <v>54</v>
      </c>
      <c r="E43" s="147">
        <v>62.3</v>
      </c>
      <c r="F43" s="88">
        <f>E43*F41</f>
        <v>1.246</v>
      </c>
      <c r="G43" s="88"/>
      <c r="H43" s="88"/>
      <c r="I43" s="88"/>
      <c r="J43" s="88"/>
      <c r="K43" s="88"/>
      <c r="L43" s="25"/>
      <c r="M43" s="25"/>
      <c r="N43" s="223"/>
      <c r="O43" s="17"/>
    </row>
    <row r="44" spans="1:15" ht="15">
      <c r="A44" s="145">
        <v>9.3</v>
      </c>
      <c r="B44" s="146" t="s">
        <v>161</v>
      </c>
      <c r="C44" s="147" t="s">
        <v>162</v>
      </c>
      <c r="D44" s="158" t="s">
        <v>19</v>
      </c>
      <c r="E44" s="147">
        <v>24</v>
      </c>
      <c r="F44" s="63">
        <f>E44*F41</f>
        <v>0.48</v>
      </c>
      <c r="G44" s="63"/>
      <c r="H44" s="63"/>
      <c r="I44" s="63"/>
      <c r="J44" s="63"/>
      <c r="K44" s="63"/>
      <c r="L44" s="10"/>
      <c r="M44" s="10"/>
      <c r="N44" s="223"/>
      <c r="O44" s="17"/>
    </row>
    <row r="45" spans="1:15" ht="15">
      <c r="A45" s="145">
        <v>9.4</v>
      </c>
      <c r="B45" s="147" t="s">
        <v>167</v>
      </c>
      <c r="C45" s="147" t="s">
        <v>86</v>
      </c>
      <c r="D45" s="147" t="s">
        <v>52</v>
      </c>
      <c r="E45" s="147">
        <v>100</v>
      </c>
      <c r="F45" s="88">
        <f>E45*F41</f>
        <v>2</v>
      </c>
      <c r="G45" s="88"/>
      <c r="H45" s="88"/>
      <c r="I45" s="88"/>
      <c r="J45" s="88"/>
      <c r="K45" s="88"/>
      <c r="L45" s="88"/>
      <c r="M45" s="88"/>
      <c r="N45" s="223"/>
      <c r="O45" s="17"/>
    </row>
    <row r="46" spans="1:15" ht="51">
      <c r="A46" s="144">
        <v>10</v>
      </c>
      <c r="B46" s="157" t="s">
        <v>168</v>
      </c>
      <c r="C46" s="144" t="s">
        <v>117</v>
      </c>
      <c r="D46" s="144" t="s">
        <v>89</v>
      </c>
      <c r="E46" s="144"/>
      <c r="F46" s="91">
        <v>0.55</v>
      </c>
      <c r="G46" s="91"/>
      <c r="H46" s="91"/>
      <c r="I46" s="91"/>
      <c r="J46" s="91"/>
      <c r="K46" s="91"/>
      <c r="L46" s="91"/>
      <c r="M46" s="92"/>
      <c r="N46" s="223"/>
      <c r="O46" s="17"/>
    </row>
    <row r="47" spans="1:15" ht="15">
      <c r="A47" s="145">
        <v>10.1</v>
      </c>
      <c r="B47" s="147"/>
      <c r="C47" s="147" t="s">
        <v>60</v>
      </c>
      <c r="D47" s="147" t="s">
        <v>49</v>
      </c>
      <c r="E47" s="147">
        <v>11</v>
      </c>
      <c r="F47" s="63">
        <f>E47*F46</f>
        <v>6.050000000000001</v>
      </c>
      <c r="G47" s="63"/>
      <c r="H47" s="63"/>
      <c r="I47" s="10"/>
      <c r="J47" s="63"/>
      <c r="K47" s="63"/>
      <c r="L47" s="63"/>
      <c r="M47" s="63"/>
      <c r="N47" s="223"/>
      <c r="O47" s="17"/>
    </row>
    <row r="48" spans="1:15" ht="15">
      <c r="A48" s="145">
        <v>10.2</v>
      </c>
      <c r="B48" s="146"/>
      <c r="C48" s="147" t="s">
        <v>169</v>
      </c>
      <c r="D48" s="158" t="s">
        <v>68</v>
      </c>
      <c r="E48" s="147">
        <v>12.6</v>
      </c>
      <c r="F48" s="63">
        <f>E48*F46</f>
        <v>6.930000000000001</v>
      </c>
      <c r="G48" s="63"/>
      <c r="H48" s="63"/>
      <c r="I48" s="63"/>
      <c r="J48" s="63"/>
      <c r="K48" s="63"/>
      <c r="L48" s="10"/>
      <c r="M48" s="10"/>
      <c r="N48" s="223"/>
      <c r="O48" s="17"/>
    </row>
    <row r="49" spans="1:15" ht="15">
      <c r="A49" s="145">
        <v>10.3</v>
      </c>
      <c r="B49" s="146" t="s">
        <v>161</v>
      </c>
      <c r="C49" s="147" t="s">
        <v>162</v>
      </c>
      <c r="D49" s="158" t="s">
        <v>19</v>
      </c>
      <c r="E49" s="147">
        <v>8.81</v>
      </c>
      <c r="F49" s="63">
        <f>E49*F46</f>
        <v>4.8455</v>
      </c>
      <c r="G49" s="63"/>
      <c r="H49" s="63"/>
      <c r="I49" s="63"/>
      <c r="J49" s="63"/>
      <c r="K49" s="63"/>
      <c r="L49" s="10"/>
      <c r="M49" s="10"/>
      <c r="N49" s="223"/>
      <c r="O49" s="17"/>
    </row>
    <row r="50" spans="1:15" ht="15">
      <c r="A50" s="145">
        <v>10.4</v>
      </c>
      <c r="B50" s="147" t="s">
        <v>170</v>
      </c>
      <c r="C50" s="147" t="s">
        <v>116</v>
      </c>
      <c r="D50" s="147" t="s">
        <v>92</v>
      </c>
      <c r="E50" s="147">
        <v>105</v>
      </c>
      <c r="F50" s="63">
        <f>E50*F46</f>
        <v>57.75000000000001</v>
      </c>
      <c r="G50" s="10"/>
      <c r="H50" s="63"/>
      <c r="I50" s="63"/>
      <c r="J50" s="63"/>
      <c r="K50" s="63"/>
      <c r="L50" s="63"/>
      <c r="M50" s="63"/>
      <c r="N50" s="223"/>
      <c r="O50" s="17"/>
    </row>
    <row r="51" spans="1:15" ht="54">
      <c r="A51" s="144">
        <v>11</v>
      </c>
      <c r="B51" s="157" t="s">
        <v>160</v>
      </c>
      <c r="C51" s="144" t="s">
        <v>94</v>
      </c>
      <c r="D51" s="144" t="s">
        <v>79</v>
      </c>
      <c r="E51" s="144"/>
      <c r="F51" s="91">
        <v>2</v>
      </c>
      <c r="G51" s="91"/>
      <c r="H51" s="91"/>
      <c r="I51" s="91"/>
      <c r="J51" s="91"/>
      <c r="K51" s="91"/>
      <c r="L51" s="91"/>
      <c r="M51" s="92"/>
      <c r="N51" s="223"/>
      <c r="O51" s="17"/>
    </row>
    <row r="52" spans="1:15" ht="15">
      <c r="A52" s="145">
        <v>11.1</v>
      </c>
      <c r="B52" s="147"/>
      <c r="C52" s="147" t="s">
        <v>95</v>
      </c>
      <c r="D52" s="147" t="s">
        <v>49</v>
      </c>
      <c r="E52" s="178">
        <v>3</v>
      </c>
      <c r="F52" s="25">
        <f>E52*F51</f>
        <v>6</v>
      </c>
      <c r="G52" s="25"/>
      <c r="H52" s="25"/>
      <c r="I52" s="25"/>
      <c r="J52" s="25"/>
      <c r="K52" s="25"/>
      <c r="L52" s="25"/>
      <c r="M52" s="25"/>
      <c r="N52" s="223"/>
      <c r="O52" s="17"/>
    </row>
    <row r="53" spans="1:15" ht="15">
      <c r="A53" s="145">
        <v>11.2</v>
      </c>
      <c r="B53" s="146"/>
      <c r="C53" s="147" t="s">
        <v>169</v>
      </c>
      <c r="D53" s="158" t="s">
        <v>68</v>
      </c>
      <c r="E53" s="178">
        <v>3.33</v>
      </c>
      <c r="F53" s="10">
        <f>E53*F51</f>
        <v>6.66</v>
      </c>
      <c r="G53" s="10"/>
      <c r="H53" s="10"/>
      <c r="I53" s="10"/>
      <c r="J53" s="10"/>
      <c r="K53" s="10"/>
      <c r="L53" s="10"/>
      <c r="M53" s="10"/>
      <c r="N53" s="223"/>
      <c r="O53" s="17"/>
    </row>
    <row r="54" spans="1:15" ht="15">
      <c r="A54" s="145">
        <v>11.3</v>
      </c>
      <c r="B54" s="146"/>
      <c r="C54" s="147" t="s">
        <v>162</v>
      </c>
      <c r="D54" s="158" t="s">
        <v>19</v>
      </c>
      <c r="E54" s="178">
        <v>0.48</v>
      </c>
      <c r="F54" s="10">
        <f>E54*F51</f>
        <v>0.96</v>
      </c>
      <c r="G54" s="10"/>
      <c r="H54" s="10"/>
      <c r="I54" s="10"/>
      <c r="J54" s="10"/>
      <c r="K54" s="10"/>
      <c r="L54" s="10"/>
      <c r="M54" s="10"/>
      <c r="N54" s="223"/>
      <c r="O54" s="17"/>
    </row>
    <row r="55" spans="1:15" ht="15">
      <c r="A55" s="145">
        <v>11.4</v>
      </c>
      <c r="B55" s="147" t="s">
        <v>170</v>
      </c>
      <c r="C55" s="147" t="s">
        <v>97</v>
      </c>
      <c r="D55" s="158" t="s">
        <v>52</v>
      </c>
      <c r="E55" s="178">
        <v>1</v>
      </c>
      <c r="F55" s="25">
        <f>E55*F51</f>
        <v>2</v>
      </c>
      <c r="G55" s="25"/>
      <c r="H55" s="25"/>
      <c r="I55" s="25"/>
      <c r="J55" s="25"/>
      <c r="K55" s="25"/>
      <c r="L55" s="25"/>
      <c r="M55" s="25"/>
      <c r="N55" s="223"/>
      <c r="O55" s="17"/>
    </row>
    <row r="56" spans="1:15" ht="15">
      <c r="A56" s="145">
        <v>11.5</v>
      </c>
      <c r="B56" s="147" t="s">
        <v>170</v>
      </c>
      <c r="C56" s="147" t="s">
        <v>98</v>
      </c>
      <c r="D56" s="147" t="s">
        <v>52</v>
      </c>
      <c r="E56" s="178">
        <v>1</v>
      </c>
      <c r="F56" s="25">
        <f>E56*F51</f>
        <v>2</v>
      </c>
      <c r="G56" s="25"/>
      <c r="H56" s="25"/>
      <c r="I56" s="25"/>
      <c r="J56" s="25"/>
      <c r="K56" s="25"/>
      <c r="L56" s="25"/>
      <c r="M56" s="25"/>
      <c r="N56" s="223"/>
      <c r="O56" s="17"/>
    </row>
    <row r="57" spans="1:15" ht="27">
      <c r="A57" s="145">
        <v>11.6</v>
      </c>
      <c r="B57" s="147" t="s">
        <v>170</v>
      </c>
      <c r="C57" s="147" t="s">
        <v>99</v>
      </c>
      <c r="D57" s="147" t="s">
        <v>52</v>
      </c>
      <c r="E57" s="178"/>
      <c r="F57" s="25">
        <v>2</v>
      </c>
      <c r="G57" s="25"/>
      <c r="H57" s="25"/>
      <c r="I57" s="25"/>
      <c r="J57" s="25"/>
      <c r="K57" s="25"/>
      <c r="L57" s="25"/>
      <c r="M57" s="25"/>
      <c r="N57" s="223"/>
      <c r="O57" s="17"/>
    </row>
    <row r="58" spans="1:15" ht="54">
      <c r="A58" s="144">
        <v>12</v>
      </c>
      <c r="B58" s="144" t="s">
        <v>171</v>
      </c>
      <c r="C58" s="144" t="s">
        <v>101</v>
      </c>
      <c r="D58" s="144" t="s">
        <v>52</v>
      </c>
      <c r="E58" s="195"/>
      <c r="F58" s="92">
        <v>2</v>
      </c>
      <c r="G58" s="92"/>
      <c r="H58" s="92"/>
      <c r="I58" s="92"/>
      <c r="J58" s="92"/>
      <c r="K58" s="92"/>
      <c r="L58" s="92"/>
      <c r="M58" s="92"/>
      <c r="N58" s="17"/>
      <c r="O58" s="17"/>
    </row>
    <row r="59" spans="1:15" ht="15">
      <c r="A59" s="145">
        <v>12.1</v>
      </c>
      <c r="B59" s="147" t="s">
        <v>161</v>
      </c>
      <c r="C59" s="147" t="s">
        <v>95</v>
      </c>
      <c r="D59" s="147" t="s">
        <v>49</v>
      </c>
      <c r="E59" s="178">
        <f>1.76-0.28-0.05*3</f>
        <v>1.33</v>
      </c>
      <c r="F59" s="25">
        <f>E59*F58</f>
        <v>2.66</v>
      </c>
      <c r="G59" s="25"/>
      <c r="H59" s="25"/>
      <c r="I59" s="25"/>
      <c r="J59" s="25"/>
      <c r="K59" s="25"/>
      <c r="L59" s="25"/>
      <c r="M59" s="25"/>
      <c r="N59" s="17"/>
      <c r="O59" s="17"/>
    </row>
    <row r="60" spans="1:15" ht="15">
      <c r="A60" s="145">
        <v>12.2</v>
      </c>
      <c r="B60" s="147" t="s">
        <v>172</v>
      </c>
      <c r="C60" s="147" t="s">
        <v>173</v>
      </c>
      <c r="D60" s="147" t="s">
        <v>174</v>
      </c>
      <c r="E60" s="178">
        <f>0.36-0.05*3</f>
        <v>0.20999999999999996</v>
      </c>
      <c r="F60" s="25">
        <f>E60*F58</f>
        <v>0.41999999999999993</v>
      </c>
      <c r="G60" s="25"/>
      <c r="H60" s="25"/>
      <c r="I60" s="25"/>
      <c r="J60" s="25"/>
      <c r="K60" s="25"/>
      <c r="L60" s="25"/>
      <c r="M60" s="25"/>
      <c r="N60" s="17"/>
      <c r="O60" s="17"/>
    </row>
    <row r="61" spans="1:15" ht="15">
      <c r="A61" s="145">
        <v>12.3</v>
      </c>
      <c r="B61" s="147" t="s">
        <v>175</v>
      </c>
      <c r="C61" s="147" t="s">
        <v>154</v>
      </c>
      <c r="D61" s="147" t="s">
        <v>174</v>
      </c>
      <c r="E61" s="178">
        <v>0.25</v>
      </c>
      <c r="F61" s="25">
        <f>E61*F58</f>
        <v>0.5</v>
      </c>
      <c r="G61" s="25"/>
      <c r="H61" s="25"/>
      <c r="I61" s="25"/>
      <c r="J61" s="25"/>
      <c r="K61" s="25"/>
      <c r="L61" s="25"/>
      <c r="M61" s="25"/>
      <c r="N61" s="17"/>
      <c r="O61" s="17"/>
    </row>
    <row r="62" spans="1:15" ht="15">
      <c r="A62" s="145">
        <v>12.4</v>
      </c>
      <c r="B62" s="147" t="s">
        <v>161</v>
      </c>
      <c r="C62" s="147" t="s">
        <v>176</v>
      </c>
      <c r="D62" s="147" t="s">
        <v>19</v>
      </c>
      <c r="E62" s="178">
        <v>0.16</v>
      </c>
      <c r="F62" s="25">
        <f>E62*F58</f>
        <v>0.32</v>
      </c>
      <c r="G62" s="25"/>
      <c r="H62" s="25"/>
      <c r="I62" s="25"/>
      <c r="J62" s="25"/>
      <c r="K62" s="25"/>
      <c r="L62" s="25"/>
      <c r="M62" s="25"/>
      <c r="N62" s="17"/>
      <c r="O62" s="17"/>
    </row>
    <row r="63" spans="1:15" ht="15">
      <c r="A63" s="145">
        <v>12.5</v>
      </c>
      <c r="B63" s="147" t="s">
        <v>135</v>
      </c>
      <c r="C63" s="147" t="s">
        <v>102</v>
      </c>
      <c r="D63" s="147" t="s">
        <v>64</v>
      </c>
      <c r="E63" s="178">
        <f>((4.53-0.91*3)/0.89)*2</f>
        <v>4.044943820224719</v>
      </c>
      <c r="F63" s="25">
        <f>E63*F58</f>
        <v>8.089887640449438</v>
      </c>
      <c r="G63" s="25"/>
      <c r="H63" s="25"/>
      <c r="I63" s="25"/>
      <c r="J63" s="25"/>
      <c r="K63" s="25"/>
      <c r="L63" s="25"/>
      <c r="M63" s="25"/>
      <c r="N63" s="17"/>
      <c r="O63" s="17"/>
    </row>
    <row r="64" spans="1:15" ht="15">
      <c r="A64" s="145">
        <v>12.6</v>
      </c>
      <c r="B64" s="147" t="s">
        <v>177</v>
      </c>
      <c r="C64" s="147" t="s">
        <v>104</v>
      </c>
      <c r="D64" s="147" t="s">
        <v>64</v>
      </c>
      <c r="E64" s="178">
        <v>0.4</v>
      </c>
      <c r="F64" s="25">
        <f>E64*F58</f>
        <v>0.8</v>
      </c>
      <c r="G64" s="25"/>
      <c r="H64" s="25"/>
      <c r="I64" s="25"/>
      <c r="J64" s="25"/>
      <c r="K64" s="25"/>
      <c r="L64" s="25"/>
      <c r="M64" s="25"/>
      <c r="N64" s="17"/>
      <c r="O64" s="17"/>
    </row>
    <row r="65" spans="1:15" ht="15">
      <c r="A65" s="145">
        <v>12.7</v>
      </c>
      <c r="B65" s="147"/>
      <c r="C65" s="147" t="s">
        <v>178</v>
      </c>
      <c r="D65" s="147" t="s">
        <v>19</v>
      </c>
      <c r="E65" s="178">
        <v>0.04</v>
      </c>
      <c r="F65" s="25">
        <f>E65*F58</f>
        <v>0.08</v>
      </c>
      <c r="G65" s="25"/>
      <c r="H65" s="25"/>
      <c r="I65" s="25"/>
      <c r="J65" s="25"/>
      <c r="K65" s="25"/>
      <c r="L65" s="25"/>
      <c r="M65" s="25"/>
      <c r="N65" s="17"/>
      <c r="O65" s="17"/>
    </row>
    <row r="66" spans="1:15" ht="15">
      <c r="A66" s="13"/>
      <c r="B66" s="93"/>
      <c r="C66" s="30" t="s">
        <v>5</v>
      </c>
      <c r="D66" s="30"/>
      <c r="E66" s="99"/>
      <c r="F66" s="99"/>
      <c r="G66" s="99"/>
      <c r="H66" s="190"/>
      <c r="I66" s="97"/>
      <c r="J66" s="190"/>
      <c r="K66" s="97"/>
      <c r="L66" s="190"/>
      <c r="M66" s="190"/>
      <c r="N66" s="24"/>
      <c r="O66" s="17"/>
    </row>
    <row r="67" spans="1:15" ht="30">
      <c r="A67" s="12"/>
      <c r="B67" s="95"/>
      <c r="C67" s="30" t="s">
        <v>187</v>
      </c>
      <c r="D67" s="98"/>
      <c r="E67" s="99"/>
      <c r="F67" s="99"/>
      <c r="G67" s="99"/>
      <c r="H67" s="99"/>
      <c r="I67" s="31"/>
      <c r="J67" s="97"/>
      <c r="K67" s="31"/>
      <c r="L67" s="31"/>
      <c r="M67" s="31"/>
      <c r="N67" s="23"/>
      <c r="O67" s="17"/>
    </row>
    <row r="68" spans="1:15" ht="15">
      <c r="A68" s="12"/>
      <c r="B68" s="95"/>
      <c r="C68" s="121" t="s">
        <v>186</v>
      </c>
      <c r="D68" s="30" t="s">
        <v>2</v>
      </c>
      <c r="E68" s="99"/>
      <c r="F68" s="99"/>
      <c r="G68" s="99"/>
      <c r="H68" s="99"/>
      <c r="I68" s="31"/>
      <c r="J68" s="97"/>
      <c r="K68" s="31"/>
      <c r="L68" s="31"/>
      <c r="M68" s="222"/>
      <c r="N68" s="23"/>
      <c r="O68" s="17"/>
    </row>
    <row r="69" spans="1:15" ht="15">
      <c r="A69" s="12"/>
      <c r="B69" s="95"/>
      <c r="C69" s="30" t="s">
        <v>179</v>
      </c>
      <c r="D69" s="98"/>
      <c r="E69" s="99"/>
      <c r="F69" s="99"/>
      <c r="G69" s="99"/>
      <c r="H69" s="99"/>
      <c r="I69" s="31"/>
      <c r="J69" s="97"/>
      <c r="K69" s="31"/>
      <c r="L69" s="31"/>
      <c r="M69" s="31"/>
      <c r="N69" s="23"/>
      <c r="O69" s="17"/>
    </row>
    <row r="70" spans="1:16" ht="15.75">
      <c r="A70" s="8"/>
      <c r="B70" s="95"/>
      <c r="C70" s="30" t="s">
        <v>180</v>
      </c>
      <c r="D70" s="30" t="s">
        <v>2</v>
      </c>
      <c r="E70" s="30"/>
      <c r="F70" s="30"/>
      <c r="G70" s="30"/>
      <c r="H70" s="30"/>
      <c r="I70" s="85"/>
      <c r="J70" s="101"/>
      <c r="K70" s="85"/>
      <c r="L70" s="86"/>
      <c r="M70" s="86"/>
      <c r="N70" s="23"/>
      <c r="O70" s="17"/>
      <c r="P70">
        <v>1315</v>
      </c>
    </row>
    <row r="71" spans="1:15" ht="13.5">
      <c r="A71" s="19"/>
      <c r="B71" s="20"/>
      <c r="C71" s="20"/>
      <c r="D71" s="20"/>
      <c r="E71" s="20"/>
      <c r="F71" s="20"/>
      <c r="G71" s="20"/>
      <c r="H71" s="20"/>
      <c r="I71" s="20"/>
      <c r="J71" s="20"/>
      <c r="K71" s="20"/>
      <c r="L71" s="20"/>
      <c r="M71" s="21"/>
      <c r="N71" s="23"/>
      <c r="O71" s="17"/>
    </row>
    <row r="72" spans="1:15" ht="13.5">
      <c r="A72" s="19"/>
      <c r="B72" s="22"/>
      <c r="C72" s="20"/>
      <c r="D72" s="20"/>
      <c r="E72" s="20"/>
      <c r="F72" s="20"/>
      <c r="G72" s="20"/>
      <c r="H72" s="20"/>
      <c r="I72" s="20"/>
      <c r="J72" s="20"/>
      <c r="K72" s="20"/>
      <c r="L72" s="20"/>
      <c r="M72" s="20"/>
      <c r="N72" s="23"/>
      <c r="O72" s="23"/>
    </row>
    <row r="73" spans="1:15" ht="16.5">
      <c r="A73" s="19"/>
      <c r="B73" s="20"/>
      <c r="C73" s="256"/>
      <c r="D73" s="256"/>
      <c r="E73" s="256"/>
      <c r="F73" s="256"/>
      <c r="G73" s="256"/>
      <c r="H73" s="256"/>
      <c r="I73" s="256"/>
      <c r="J73" s="256"/>
      <c r="K73" s="256"/>
      <c r="L73" s="256"/>
      <c r="M73" s="256"/>
      <c r="N73" s="17"/>
      <c r="O73" s="17"/>
    </row>
    <row r="74" spans="1:15" ht="12.75">
      <c r="A74" s="189"/>
      <c r="B74" s="189"/>
      <c r="C74" s="189"/>
      <c r="D74" s="189"/>
      <c r="E74" s="189"/>
      <c r="F74" s="189"/>
      <c r="G74" s="189"/>
      <c r="H74" s="189"/>
      <c r="I74" s="189"/>
      <c r="J74" s="189"/>
      <c r="K74" s="189"/>
      <c r="L74" s="189"/>
      <c r="M74" s="189"/>
      <c r="N74" s="220"/>
      <c r="O74" s="189"/>
    </row>
    <row r="75" spans="1:15" ht="15.75">
      <c r="A75" s="189"/>
      <c r="B75" s="20"/>
      <c r="C75" s="231"/>
      <c r="D75" s="231"/>
      <c r="E75" s="231"/>
      <c r="F75" s="231"/>
      <c r="G75" s="231"/>
      <c r="H75" s="231"/>
      <c r="I75" s="20"/>
      <c r="J75" s="228"/>
      <c r="K75" s="228"/>
      <c r="L75" s="228"/>
      <c r="M75" s="232"/>
      <c r="N75" s="189"/>
      <c r="O75" s="189"/>
    </row>
    <row r="76" spans="1:15" ht="12.75">
      <c r="A76" s="221"/>
      <c r="B76" s="221"/>
      <c r="C76" s="221"/>
      <c r="D76" s="221"/>
      <c r="E76" s="221"/>
      <c r="F76" s="221"/>
      <c r="G76" s="221"/>
      <c r="H76" s="221"/>
      <c r="I76" s="221"/>
      <c r="J76" s="221"/>
      <c r="K76" s="221"/>
      <c r="L76" s="221"/>
      <c r="M76" s="221"/>
      <c r="N76" s="221"/>
      <c r="O76" s="221"/>
    </row>
  </sheetData>
  <sheetProtection/>
  <mergeCells count="17">
    <mergeCell ref="C73:M73"/>
    <mergeCell ref="A5:M5"/>
    <mergeCell ref="A6:A7"/>
    <mergeCell ref="B6:B7"/>
    <mergeCell ref="C6:C7"/>
    <mergeCell ref="D6:D7"/>
    <mergeCell ref="E6:F6"/>
    <mergeCell ref="G6:H6"/>
    <mergeCell ref="I6:J6"/>
    <mergeCell ref="K6:L6"/>
    <mergeCell ref="M6:M7"/>
    <mergeCell ref="C1:O1"/>
    <mergeCell ref="C2:M2"/>
    <mergeCell ref="C3:J3"/>
    <mergeCell ref="K3:M3"/>
    <mergeCell ref="C4:J4"/>
    <mergeCell ref="K4:L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76"/>
  <sheetViews>
    <sheetView zoomScalePageLayoutView="0" workbookViewId="0" topLeftCell="A55">
      <selection activeCell="G65" sqref="G65:M70"/>
    </sheetView>
  </sheetViews>
  <sheetFormatPr defaultColWidth="9.00390625" defaultRowHeight="12.75"/>
  <cols>
    <col min="3" max="3" width="46.125" style="0" customWidth="1"/>
    <col min="5" max="5" width="9.75390625" style="0" bestFit="1" customWidth="1"/>
    <col min="13" max="13" width="9.75390625" style="0" bestFit="1" customWidth="1"/>
  </cols>
  <sheetData>
    <row r="1" spans="1:15" ht="18">
      <c r="A1" s="9"/>
      <c r="B1" s="15"/>
      <c r="C1" s="257" t="s">
        <v>231</v>
      </c>
      <c r="D1" s="257"/>
      <c r="E1" s="257"/>
      <c r="F1" s="257"/>
      <c r="G1" s="257"/>
      <c r="H1" s="257"/>
      <c r="I1" s="257"/>
      <c r="J1" s="257"/>
      <c r="K1" s="257"/>
      <c r="L1" s="257"/>
      <c r="M1" s="257"/>
      <c r="N1" s="257"/>
      <c r="O1" s="257"/>
    </row>
    <row r="2" spans="1:15" ht="18">
      <c r="A2" s="9"/>
      <c r="B2" s="15"/>
      <c r="C2" s="251" t="s">
        <v>241</v>
      </c>
      <c r="D2" s="251"/>
      <c r="E2" s="251"/>
      <c r="F2" s="251"/>
      <c r="G2" s="251"/>
      <c r="H2" s="251"/>
      <c r="I2" s="251"/>
      <c r="J2" s="251"/>
      <c r="K2" s="251"/>
      <c r="L2" s="251"/>
      <c r="M2" s="251"/>
      <c r="N2" s="17"/>
      <c r="O2" s="17"/>
    </row>
    <row r="3" spans="1:15" ht="19.5">
      <c r="A3" s="9"/>
      <c r="B3" s="16"/>
      <c r="C3" s="251" t="s">
        <v>7</v>
      </c>
      <c r="D3" s="251"/>
      <c r="E3" s="251"/>
      <c r="F3" s="251"/>
      <c r="G3" s="251"/>
      <c r="H3" s="251"/>
      <c r="I3" s="251"/>
      <c r="J3" s="251"/>
      <c r="K3" s="251"/>
      <c r="L3" s="251"/>
      <c r="M3" s="251"/>
      <c r="N3" s="17"/>
      <c r="O3" s="17"/>
    </row>
    <row r="4" spans="1:15" ht="19.5">
      <c r="A4" s="9"/>
      <c r="B4" s="16"/>
      <c r="C4" s="253" t="s">
        <v>4</v>
      </c>
      <c r="D4" s="253"/>
      <c r="E4" s="253"/>
      <c r="F4" s="253"/>
      <c r="G4" s="253"/>
      <c r="H4" s="253"/>
      <c r="I4" s="253"/>
      <c r="J4" s="253"/>
      <c r="K4" s="255">
        <f>M70</f>
        <v>0</v>
      </c>
      <c r="L4" s="255"/>
      <c r="M4" s="18" t="s">
        <v>2</v>
      </c>
      <c r="N4" s="17"/>
      <c r="O4" s="17"/>
    </row>
    <row r="5" spans="1:15" ht="15">
      <c r="A5" s="252" t="s">
        <v>113</v>
      </c>
      <c r="B5" s="252"/>
      <c r="C5" s="252"/>
      <c r="D5" s="252"/>
      <c r="E5" s="252"/>
      <c r="F5" s="252"/>
      <c r="G5" s="252"/>
      <c r="H5" s="252"/>
      <c r="I5" s="252"/>
      <c r="J5" s="252"/>
      <c r="K5" s="252"/>
      <c r="L5" s="252"/>
      <c r="M5" s="252"/>
      <c r="N5" s="17"/>
      <c r="O5" s="17"/>
    </row>
    <row r="6" spans="1:15" ht="13.5">
      <c r="A6" s="248"/>
      <c r="B6" s="250" t="s">
        <v>8</v>
      </c>
      <c r="C6" s="250" t="s">
        <v>9</v>
      </c>
      <c r="D6" s="250" t="s">
        <v>10</v>
      </c>
      <c r="E6" s="249" t="s">
        <v>3</v>
      </c>
      <c r="F6" s="249"/>
      <c r="G6" s="249" t="s">
        <v>11</v>
      </c>
      <c r="H6" s="249"/>
      <c r="I6" s="249" t="s">
        <v>12</v>
      </c>
      <c r="J6" s="249"/>
      <c r="K6" s="249" t="s">
        <v>13</v>
      </c>
      <c r="L6" s="249"/>
      <c r="M6" s="250" t="s">
        <v>17</v>
      </c>
      <c r="N6" s="17"/>
      <c r="O6" s="17"/>
    </row>
    <row r="7" spans="1:15" ht="25.5">
      <c r="A7" s="248"/>
      <c r="B7" s="250"/>
      <c r="C7" s="250"/>
      <c r="D7" s="250"/>
      <c r="E7" s="103" t="s">
        <v>14</v>
      </c>
      <c r="F7" s="103" t="s">
        <v>6</v>
      </c>
      <c r="G7" s="103" t="s">
        <v>15</v>
      </c>
      <c r="H7" s="103" t="s">
        <v>5</v>
      </c>
      <c r="I7" s="103" t="s">
        <v>15</v>
      </c>
      <c r="J7" s="103" t="s">
        <v>5</v>
      </c>
      <c r="K7" s="103" t="s">
        <v>15</v>
      </c>
      <c r="L7" s="103" t="s">
        <v>5</v>
      </c>
      <c r="M7" s="250"/>
      <c r="N7" s="17"/>
      <c r="O7" s="17"/>
    </row>
    <row r="8" spans="1:15" ht="15">
      <c r="A8" s="26" t="s">
        <v>1</v>
      </c>
      <c r="B8" s="63">
        <v>2</v>
      </c>
      <c r="C8" s="63">
        <v>3</v>
      </c>
      <c r="D8" s="63">
        <v>4</v>
      </c>
      <c r="E8" s="63">
        <v>5</v>
      </c>
      <c r="F8" s="63">
        <v>6</v>
      </c>
      <c r="G8" s="63">
        <v>7</v>
      </c>
      <c r="H8" s="63">
        <v>8</v>
      </c>
      <c r="I8" s="63">
        <v>9</v>
      </c>
      <c r="J8" s="63">
        <v>10</v>
      </c>
      <c r="K8" s="63">
        <v>11</v>
      </c>
      <c r="L8" s="63">
        <v>12</v>
      </c>
      <c r="M8" s="63">
        <v>13</v>
      </c>
      <c r="N8" s="17"/>
      <c r="O8" s="17"/>
    </row>
    <row r="9" spans="1:15" ht="15.75">
      <c r="A9" s="26"/>
      <c r="B9" s="63"/>
      <c r="C9" s="105" t="s">
        <v>125</v>
      </c>
      <c r="D9" s="63"/>
      <c r="E9" s="63"/>
      <c r="F9" s="63"/>
      <c r="G9" s="63"/>
      <c r="H9" s="63"/>
      <c r="I9" s="63"/>
      <c r="J9" s="63"/>
      <c r="K9" s="63"/>
      <c r="L9" s="63"/>
      <c r="M9" s="63"/>
      <c r="N9" s="17"/>
      <c r="O9" s="17"/>
    </row>
    <row r="10" spans="1:15" ht="94.5">
      <c r="A10" s="134" t="s">
        <v>1</v>
      </c>
      <c r="B10" s="133" t="s">
        <v>126</v>
      </c>
      <c r="C10" s="187" t="s">
        <v>46</v>
      </c>
      <c r="D10" s="133" t="s">
        <v>47</v>
      </c>
      <c r="E10" s="135"/>
      <c r="F10" s="177">
        <v>0.576</v>
      </c>
      <c r="G10" s="88"/>
      <c r="H10" s="88"/>
      <c r="I10" s="88"/>
      <c r="J10" s="25"/>
      <c r="K10" s="88"/>
      <c r="L10" s="88"/>
      <c r="M10" s="27"/>
      <c r="N10" s="17"/>
      <c r="O10" s="17"/>
    </row>
    <row r="11" spans="1:15" ht="15">
      <c r="A11" s="136">
        <v>1.1</v>
      </c>
      <c r="B11" s="137"/>
      <c r="C11" s="138" t="s">
        <v>48</v>
      </c>
      <c r="D11" s="139" t="s">
        <v>49</v>
      </c>
      <c r="E11" s="140">
        <f>615*1.15*0.01</f>
        <v>7.0725</v>
      </c>
      <c r="F11" s="106">
        <f>E11*F10</f>
        <v>4.073759999999999</v>
      </c>
      <c r="G11" s="106"/>
      <c r="H11" s="106"/>
      <c r="I11" s="107"/>
      <c r="J11" s="107"/>
      <c r="K11" s="106"/>
      <c r="L11" s="106"/>
      <c r="M11" s="107"/>
      <c r="N11" s="17"/>
      <c r="O11" s="17"/>
    </row>
    <row r="12" spans="1:15" ht="94.5">
      <c r="A12" s="134" t="s">
        <v>18</v>
      </c>
      <c r="B12" s="133" t="s">
        <v>127</v>
      </c>
      <c r="C12" s="133" t="s">
        <v>128</v>
      </c>
      <c r="D12" s="133" t="s">
        <v>47</v>
      </c>
      <c r="E12" s="135"/>
      <c r="F12" s="108">
        <f>0.4*0.4*1.2*F26</f>
        <v>0.5760000000000001</v>
      </c>
      <c r="G12" s="106"/>
      <c r="H12" s="106"/>
      <c r="I12" s="106"/>
      <c r="J12" s="107"/>
      <c r="K12" s="106"/>
      <c r="L12" s="106"/>
      <c r="M12" s="113"/>
      <c r="N12" s="17"/>
      <c r="O12" s="17"/>
    </row>
    <row r="13" spans="1:15" ht="15">
      <c r="A13" s="136">
        <v>2.1</v>
      </c>
      <c r="B13" s="137"/>
      <c r="C13" s="138" t="s">
        <v>48</v>
      </c>
      <c r="D13" s="139" t="s">
        <v>49</v>
      </c>
      <c r="E13" s="140">
        <f>206*1.15*0.01</f>
        <v>2.3689999999999998</v>
      </c>
      <c r="F13" s="106">
        <f>E13*F12</f>
        <v>1.364544</v>
      </c>
      <c r="G13" s="106"/>
      <c r="H13" s="106"/>
      <c r="I13" s="107"/>
      <c r="J13" s="107"/>
      <c r="K13" s="106"/>
      <c r="L13" s="106"/>
      <c r="M13" s="107"/>
      <c r="N13" s="17"/>
      <c r="O13" s="17"/>
    </row>
    <row r="14" spans="1:15" ht="15.75">
      <c r="A14" s="141">
        <v>3</v>
      </c>
      <c r="B14" s="142"/>
      <c r="C14" s="134" t="s">
        <v>129</v>
      </c>
      <c r="D14" s="133" t="s">
        <v>47</v>
      </c>
      <c r="E14" s="135"/>
      <c r="F14" s="108">
        <f>F12</f>
        <v>0.5760000000000001</v>
      </c>
      <c r="G14" s="106"/>
      <c r="H14" s="106"/>
      <c r="I14" s="106"/>
      <c r="J14" s="107"/>
      <c r="K14" s="106"/>
      <c r="L14" s="106"/>
      <c r="M14" s="113"/>
      <c r="N14" s="17"/>
      <c r="O14" s="17"/>
    </row>
    <row r="15" spans="1:15" ht="15">
      <c r="A15" s="136">
        <v>3.1</v>
      </c>
      <c r="B15" s="139" t="s">
        <v>130</v>
      </c>
      <c r="C15" s="138" t="s">
        <v>129</v>
      </c>
      <c r="D15" s="139" t="s">
        <v>131</v>
      </c>
      <c r="E15" s="140">
        <v>1.95</v>
      </c>
      <c r="F15" s="106">
        <f>E15*F14</f>
        <v>1.1232000000000002</v>
      </c>
      <c r="G15" s="106"/>
      <c r="H15" s="106"/>
      <c r="I15" s="107"/>
      <c r="J15" s="107"/>
      <c r="K15" s="106"/>
      <c r="L15" s="106"/>
      <c r="M15" s="107"/>
      <c r="N15" s="17"/>
      <c r="O15" s="17"/>
    </row>
    <row r="16" spans="1:15" ht="40.5">
      <c r="A16" s="143" t="s">
        <v>132</v>
      </c>
      <c r="B16" s="144" t="s">
        <v>133</v>
      </c>
      <c r="C16" s="144" t="s">
        <v>58</v>
      </c>
      <c r="D16" s="144" t="s">
        <v>59</v>
      </c>
      <c r="E16" s="144"/>
      <c r="F16" s="87">
        <v>0.576</v>
      </c>
      <c r="G16" s="63"/>
      <c r="H16" s="63"/>
      <c r="I16" s="63"/>
      <c r="J16" s="63"/>
      <c r="K16" s="63"/>
      <c r="L16" s="63"/>
      <c r="M16" s="113"/>
      <c r="N16" s="17"/>
      <c r="O16" s="17"/>
    </row>
    <row r="17" spans="1:15" ht="15">
      <c r="A17" s="145">
        <v>4.1</v>
      </c>
      <c r="B17" s="146"/>
      <c r="C17" s="147" t="s">
        <v>60</v>
      </c>
      <c r="D17" s="147" t="s">
        <v>49</v>
      </c>
      <c r="E17" s="147">
        <v>1.96</v>
      </c>
      <c r="F17" s="148">
        <f>E17*F16</f>
        <v>1.12896</v>
      </c>
      <c r="G17" s="106"/>
      <c r="H17" s="106"/>
      <c r="I17" s="107"/>
      <c r="J17" s="107"/>
      <c r="K17" s="106"/>
      <c r="L17" s="106"/>
      <c r="M17" s="107"/>
      <c r="N17" s="17"/>
      <c r="O17" s="17"/>
    </row>
    <row r="18" spans="1:15" ht="27">
      <c r="A18" s="145">
        <v>4.2</v>
      </c>
      <c r="B18" s="146" t="s">
        <v>134</v>
      </c>
      <c r="C18" s="147" t="s">
        <v>112</v>
      </c>
      <c r="D18" s="147" t="s">
        <v>62</v>
      </c>
      <c r="E18" s="147">
        <v>1.015</v>
      </c>
      <c r="F18" s="148">
        <f>E18*F16</f>
        <v>0.5846399999999999</v>
      </c>
      <c r="G18" s="149"/>
      <c r="H18" s="107"/>
      <c r="I18" s="106"/>
      <c r="J18" s="106"/>
      <c r="K18" s="106"/>
      <c r="L18" s="106"/>
      <c r="M18" s="107"/>
      <c r="N18" s="17"/>
      <c r="O18" s="17"/>
    </row>
    <row r="19" spans="1:15" ht="15">
      <c r="A19" s="145">
        <v>4.3</v>
      </c>
      <c r="B19" s="146" t="s">
        <v>135</v>
      </c>
      <c r="C19" s="147" t="s">
        <v>63</v>
      </c>
      <c r="D19" s="147" t="s">
        <v>64</v>
      </c>
      <c r="E19" s="147">
        <v>2.1</v>
      </c>
      <c r="F19" s="107">
        <f>E19*F16</f>
        <v>1.2096</v>
      </c>
      <c r="G19" s="106"/>
      <c r="H19" s="107"/>
      <c r="I19" s="106"/>
      <c r="J19" s="106"/>
      <c r="K19" s="106"/>
      <c r="L19" s="106"/>
      <c r="M19" s="107"/>
      <c r="N19" s="17"/>
      <c r="O19" s="17"/>
    </row>
    <row r="20" spans="1:15" ht="40.5">
      <c r="A20" s="150">
        <v>5</v>
      </c>
      <c r="B20" s="150" t="s">
        <v>105</v>
      </c>
      <c r="C20" s="150" t="s">
        <v>106</v>
      </c>
      <c r="D20" s="150" t="s">
        <v>107</v>
      </c>
      <c r="E20" s="150"/>
      <c r="F20" s="108">
        <v>0.072</v>
      </c>
      <c r="G20" s="108"/>
      <c r="H20" s="108"/>
      <c r="I20" s="108"/>
      <c r="J20" s="108"/>
      <c r="K20" s="108"/>
      <c r="L20" s="108"/>
      <c r="M20" s="113"/>
      <c r="N20" s="17"/>
      <c r="O20" s="17"/>
    </row>
    <row r="21" spans="1:15" ht="15">
      <c r="A21" s="151">
        <f>A20+0.1</f>
        <v>5.1</v>
      </c>
      <c r="B21" s="152"/>
      <c r="C21" s="152" t="s">
        <v>95</v>
      </c>
      <c r="D21" s="152" t="s">
        <v>49</v>
      </c>
      <c r="E21" s="152">
        <v>38.8</v>
      </c>
      <c r="F21" s="109">
        <f>E21*F20</f>
        <v>2.7935999999999996</v>
      </c>
      <c r="G21" s="109"/>
      <c r="H21" s="109"/>
      <c r="I21" s="109"/>
      <c r="J21" s="109"/>
      <c r="K21" s="109"/>
      <c r="L21" s="109"/>
      <c r="M21" s="109"/>
      <c r="N21" s="17"/>
      <c r="O21" s="17"/>
    </row>
    <row r="22" spans="1:15" ht="15">
      <c r="A22" s="151">
        <f>A21+0.1</f>
        <v>5.199999999999999</v>
      </c>
      <c r="B22" s="152" t="s">
        <v>136</v>
      </c>
      <c r="C22" s="152" t="s">
        <v>108</v>
      </c>
      <c r="D22" s="152" t="s">
        <v>64</v>
      </c>
      <c r="E22" s="152">
        <v>25.1</v>
      </c>
      <c r="F22" s="109">
        <f>E22*F20</f>
        <v>1.8072</v>
      </c>
      <c r="G22" s="104"/>
      <c r="H22" s="109"/>
      <c r="I22" s="109"/>
      <c r="J22" s="109"/>
      <c r="K22" s="109"/>
      <c r="L22" s="109"/>
      <c r="M22" s="109"/>
      <c r="N22" s="17"/>
      <c r="O22" s="17"/>
    </row>
    <row r="23" spans="1:15" ht="15">
      <c r="A23" s="151">
        <f>A22+0.1</f>
        <v>5.299999999999999</v>
      </c>
      <c r="B23" s="152" t="s">
        <v>137</v>
      </c>
      <c r="C23" s="152" t="s">
        <v>138</v>
      </c>
      <c r="D23" s="152" t="s">
        <v>64</v>
      </c>
      <c r="E23" s="152">
        <v>0.2</v>
      </c>
      <c r="F23" s="153">
        <f>E23*F20</f>
        <v>0.0144</v>
      </c>
      <c r="G23" s="109"/>
      <c r="H23" s="109"/>
      <c r="I23" s="109"/>
      <c r="J23" s="109"/>
      <c r="K23" s="109"/>
      <c r="L23" s="109"/>
      <c r="M23" s="109"/>
      <c r="N23" s="17"/>
      <c r="O23" s="17"/>
    </row>
    <row r="24" spans="1:15" ht="15">
      <c r="A24" s="151">
        <f>A23+0.1</f>
        <v>5.399999999999999</v>
      </c>
      <c r="B24" s="152" t="s">
        <v>139</v>
      </c>
      <c r="C24" s="152" t="s">
        <v>140</v>
      </c>
      <c r="D24" s="152" t="s">
        <v>64</v>
      </c>
      <c r="E24" s="152">
        <v>2.7</v>
      </c>
      <c r="F24" s="104">
        <f>E24*F20</f>
        <v>0.1944</v>
      </c>
      <c r="G24" s="109"/>
      <c r="H24" s="104"/>
      <c r="I24" s="104"/>
      <c r="J24" s="104"/>
      <c r="K24" s="104"/>
      <c r="L24" s="104"/>
      <c r="M24" s="104"/>
      <c r="N24" s="17"/>
      <c r="O24" s="17"/>
    </row>
    <row r="25" spans="1:15" ht="15">
      <c r="A25" s="151">
        <f>A24+0.1</f>
        <v>5.499999999999998</v>
      </c>
      <c r="B25" s="152"/>
      <c r="C25" s="152" t="s">
        <v>100</v>
      </c>
      <c r="D25" s="152" t="s">
        <v>19</v>
      </c>
      <c r="E25" s="152">
        <v>0.19</v>
      </c>
      <c r="F25" s="104">
        <f>E25*F20</f>
        <v>0.01368</v>
      </c>
      <c r="G25" s="104"/>
      <c r="H25" s="109"/>
      <c r="I25" s="109"/>
      <c r="J25" s="109"/>
      <c r="K25" s="109"/>
      <c r="L25" s="109"/>
      <c r="M25" s="109"/>
      <c r="N25" s="17"/>
      <c r="O25" s="17"/>
    </row>
    <row r="26" spans="1:15" ht="38.25">
      <c r="A26" s="144">
        <v>6</v>
      </c>
      <c r="B26" s="157" t="s">
        <v>65</v>
      </c>
      <c r="C26" s="144" t="s">
        <v>66</v>
      </c>
      <c r="D26" s="144" t="s">
        <v>52</v>
      </c>
      <c r="E26" s="144"/>
      <c r="F26" s="87">
        <v>3</v>
      </c>
      <c r="G26" s="63"/>
      <c r="H26" s="63"/>
      <c r="I26" s="63"/>
      <c r="J26" s="63"/>
      <c r="K26" s="63"/>
      <c r="L26" s="63"/>
      <c r="M26" s="27"/>
      <c r="N26" s="17"/>
      <c r="O26" s="17"/>
    </row>
    <row r="27" spans="1:15" ht="15">
      <c r="A27" s="145">
        <v>6.1</v>
      </c>
      <c r="B27" s="147"/>
      <c r="C27" s="147" t="s">
        <v>60</v>
      </c>
      <c r="D27" s="147" t="s">
        <v>49</v>
      </c>
      <c r="E27" s="147">
        <f>2.52-1.24</f>
        <v>1.28</v>
      </c>
      <c r="F27" s="106">
        <f>E27*F26</f>
        <v>3.84</v>
      </c>
      <c r="G27" s="106"/>
      <c r="H27" s="106"/>
      <c r="I27" s="107"/>
      <c r="J27" s="106"/>
      <c r="K27" s="106"/>
      <c r="L27" s="106"/>
      <c r="M27" s="106"/>
      <c r="N27" s="17"/>
      <c r="O27" s="17"/>
    </row>
    <row r="28" spans="1:15" ht="27">
      <c r="A28" s="145">
        <v>6.2</v>
      </c>
      <c r="B28" s="146" t="s">
        <v>142</v>
      </c>
      <c r="C28" s="147" t="s">
        <v>143</v>
      </c>
      <c r="D28" s="158" t="s">
        <v>68</v>
      </c>
      <c r="E28" s="147">
        <v>1.25</v>
      </c>
      <c r="F28" s="106">
        <f>E28*F26</f>
        <v>3.75</v>
      </c>
      <c r="G28" s="106"/>
      <c r="H28" s="106"/>
      <c r="I28" s="106"/>
      <c r="J28" s="106"/>
      <c r="K28" s="106"/>
      <c r="L28" s="107"/>
      <c r="M28" s="107"/>
      <c r="N28" s="17"/>
      <c r="O28" s="17"/>
    </row>
    <row r="29" spans="1:15" ht="27">
      <c r="A29" s="145">
        <v>6.3</v>
      </c>
      <c r="B29" s="147" t="s">
        <v>144</v>
      </c>
      <c r="C29" s="147" t="s">
        <v>145</v>
      </c>
      <c r="D29" s="147" t="s">
        <v>69</v>
      </c>
      <c r="E29" s="147">
        <v>7.15</v>
      </c>
      <c r="F29" s="106">
        <f>E29*F26</f>
        <v>21.450000000000003</v>
      </c>
      <c r="G29" s="106"/>
      <c r="H29" s="106"/>
      <c r="I29" s="106"/>
      <c r="J29" s="106"/>
      <c r="K29" s="106"/>
      <c r="L29" s="106"/>
      <c r="M29" s="106"/>
      <c r="N29" s="17"/>
      <c r="O29" s="17"/>
    </row>
    <row r="30" spans="1:15" ht="27">
      <c r="A30" s="159" t="s">
        <v>146</v>
      </c>
      <c r="B30" s="160" t="s">
        <v>147</v>
      </c>
      <c r="C30" s="161" t="s">
        <v>148</v>
      </c>
      <c r="D30" s="162" t="s">
        <v>111</v>
      </c>
      <c r="E30" s="163"/>
      <c r="F30" s="164">
        <f>(3.14*129)*0.001*2*F26</f>
        <v>2.4303600000000003</v>
      </c>
      <c r="G30" s="165"/>
      <c r="H30" s="165"/>
      <c r="I30" s="165"/>
      <c r="J30" s="165"/>
      <c r="K30" s="165"/>
      <c r="L30" s="165"/>
      <c r="M30" s="166"/>
      <c r="N30" s="115"/>
      <c r="O30" s="116"/>
    </row>
    <row r="31" spans="1:15" ht="13.5">
      <c r="A31" s="167" t="s">
        <v>149</v>
      </c>
      <c r="B31" s="168"/>
      <c r="C31" s="169" t="s">
        <v>150</v>
      </c>
      <c r="D31" s="170" t="s">
        <v>151</v>
      </c>
      <c r="E31" s="171">
        <f>2.3*0.1</f>
        <v>0.22999999999999998</v>
      </c>
      <c r="F31" s="171">
        <f>E31*F30</f>
        <v>0.5589828</v>
      </c>
      <c r="G31" s="171"/>
      <c r="H31" s="171"/>
      <c r="I31" s="171"/>
      <c r="J31" s="171"/>
      <c r="K31" s="171"/>
      <c r="L31" s="171"/>
      <c r="M31" s="171"/>
      <c r="N31" s="115"/>
      <c r="O31" s="116"/>
    </row>
    <row r="32" spans="1:15" ht="13.5">
      <c r="A32" s="167" t="s">
        <v>152</v>
      </c>
      <c r="B32" s="167" t="s">
        <v>153</v>
      </c>
      <c r="C32" s="169" t="s">
        <v>154</v>
      </c>
      <c r="D32" s="170" t="s">
        <v>155</v>
      </c>
      <c r="E32" s="171">
        <f>E31</f>
        <v>0.22999999999999998</v>
      </c>
      <c r="F32" s="171">
        <f>E32*F30</f>
        <v>0.5589828</v>
      </c>
      <c r="G32" s="171"/>
      <c r="H32" s="171"/>
      <c r="I32" s="171"/>
      <c r="J32" s="171"/>
      <c r="K32" s="171"/>
      <c r="L32" s="171"/>
      <c r="M32" s="171"/>
      <c r="N32" s="115"/>
      <c r="O32" s="116"/>
    </row>
    <row r="33" spans="1:15" ht="15.75">
      <c r="A33" s="170">
        <v>7.3</v>
      </c>
      <c r="B33" s="170" t="s">
        <v>156</v>
      </c>
      <c r="C33" s="172" t="s">
        <v>157</v>
      </c>
      <c r="D33" s="170" t="s">
        <v>64</v>
      </c>
      <c r="E33" s="173">
        <v>0.308</v>
      </c>
      <c r="F33" s="173">
        <f>E33*F30</f>
        <v>0.74855088</v>
      </c>
      <c r="G33" s="171"/>
      <c r="H33" s="171"/>
      <c r="I33" s="171"/>
      <c r="J33" s="171"/>
      <c r="K33" s="171"/>
      <c r="L33" s="171"/>
      <c r="M33" s="171"/>
      <c r="N33" s="117"/>
      <c r="O33" s="118"/>
    </row>
    <row r="34" spans="1:15" ht="15">
      <c r="A34" s="174">
        <v>7.4</v>
      </c>
      <c r="B34" s="175" t="s">
        <v>158</v>
      </c>
      <c r="C34" s="175" t="s">
        <v>70</v>
      </c>
      <c r="D34" s="175" t="s">
        <v>71</v>
      </c>
      <c r="E34" s="175">
        <v>0.0144</v>
      </c>
      <c r="F34" s="119">
        <f>E34*F26</f>
        <v>0.0432</v>
      </c>
      <c r="G34" s="120"/>
      <c r="H34" s="119"/>
      <c r="I34" s="120"/>
      <c r="J34" s="120"/>
      <c r="K34" s="120"/>
      <c r="L34" s="120"/>
      <c r="M34" s="119"/>
      <c r="N34" s="17"/>
      <c r="O34" s="17"/>
    </row>
    <row r="35" spans="1:15" ht="51">
      <c r="A35" s="143" t="s">
        <v>159</v>
      </c>
      <c r="B35" s="157" t="s">
        <v>160</v>
      </c>
      <c r="C35" s="157" t="s">
        <v>78</v>
      </c>
      <c r="D35" s="144" t="s">
        <v>79</v>
      </c>
      <c r="E35" s="144"/>
      <c r="F35" s="27">
        <v>3</v>
      </c>
      <c r="G35" s="63"/>
      <c r="H35" s="63"/>
      <c r="I35" s="63"/>
      <c r="J35" s="63"/>
      <c r="K35" s="63"/>
      <c r="L35" s="63"/>
      <c r="M35" s="27"/>
      <c r="N35" s="17"/>
      <c r="O35" s="17"/>
    </row>
    <row r="36" spans="1:15" ht="15">
      <c r="A36" s="145">
        <v>8.1</v>
      </c>
      <c r="B36" s="147"/>
      <c r="C36" s="147" t="s">
        <v>60</v>
      </c>
      <c r="D36" s="147" t="s">
        <v>49</v>
      </c>
      <c r="E36" s="147">
        <v>3</v>
      </c>
      <c r="F36" s="63">
        <f>E36*F35</f>
        <v>9</v>
      </c>
      <c r="G36" s="63"/>
      <c r="H36" s="63"/>
      <c r="I36" s="10"/>
      <c r="J36" s="63"/>
      <c r="K36" s="63"/>
      <c r="L36" s="63"/>
      <c r="M36" s="63"/>
      <c r="N36" s="17"/>
      <c r="O36" s="17"/>
    </row>
    <row r="37" spans="1:15" ht="15">
      <c r="A37" s="145">
        <v>8.2</v>
      </c>
      <c r="B37" s="146"/>
      <c r="C37" s="147" t="s">
        <v>67</v>
      </c>
      <c r="D37" s="158" t="s">
        <v>68</v>
      </c>
      <c r="E37" s="147">
        <v>3.33</v>
      </c>
      <c r="F37" s="63">
        <f>E37*F35</f>
        <v>9.99</v>
      </c>
      <c r="G37" s="63"/>
      <c r="H37" s="63"/>
      <c r="I37" s="63"/>
      <c r="J37" s="63"/>
      <c r="K37" s="63"/>
      <c r="L37" s="10"/>
      <c r="M37" s="10"/>
      <c r="N37" s="17"/>
      <c r="O37" s="17"/>
    </row>
    <row r="38" spans="1:15" ht="15">
      <c r="A38" s="145">
        <v>8.3</v>
      </c>
      <c r="B38" s="146" t="s">
        <v>161</v>
      </c>
      <c r="C38" s="147" t="s">
        <v>162</v>
      </c>
      <c r="D38" s="158" t="s">
        <v>19</v>
      </c>
      <c r="E38" s="147">
        <v>0.48</v>
      </c>
      <c r="F38" s="63">
        <f>E38*F35</f>
        <v>1.44</v>
      </c>
      <c r="G38" s="63"/>
      <c r="H38" s="63"/>
      <c r="I38" s="63"/>
      <c r="J38" s="63"/>
      <c r="K38" s="63"/>
      <c r="L38" s="10"/>
      <c r="M38" s="10"/>
      <c r="N38" s="17"/>
      <c r="O38" s="17"/>
    </row>
    <row r="39" spans="1:15" ht="15">
      <c r="A39" s="145">
        <v>8.4</v>
      </c>
      <c r="B39" s="147" t="s">
        <v>163</v>
      </c>
      <c r="C39" s="147" t="s">
        <v>164</v>
      </c>
      <c r="D39" s="147" t="s">
        <v>69</v>
      </c>
      <c r="E39" s="147">
        <v>1.5</v>
      </c>
      <c r="F39" s="63">
        <f>E39*F35</f>
        <v>4.5</v>
      </c>
      <c r="G39" s="63"/>
      <c r="H39" s="63"/>
      <c r="I39" s="63"/>
      <c r="J39" s="63"/>
      <c r="K39" s="63"/>
      <c r="L39" s="63"/>
      <c r="M39" s="10"/>
      <c r="N39" s="17"/>
      <c r="O39" s="17"/>
    </row>
    <row r="40" spans="1:15" ht="15">
      <c r="A40" s="145">
        <v>8.5</v>
      </c>
      <c r="B40" s="147" t="s">
        <v>165</v>
      </c>
      <c r="C40" s="147" t="s">
        <v>81</v>
      </c>
      <c r="D40" s="147" t="s">
        <v>64</v>
      </c>
      <c r="E40" s="147">
        <v>3.5</v>
      </c>
      <c r="F40" s="63">
        <f>E40*F35</f>
        <v>10.5</v>
      </c>
      <c r="G40" s="63"/>
      <c r="H40" s="63"/>
      <c r="I40" s="63"/>
      <c r="J40" s="63"/>
      <c r="K40" s="63"/>
      <c r="L40" s="63"/>
      <c r="M40" s="10"/>
      <c r="N40" s="17"/>
      <c r="O40" s="17"/>
    </row>
    <row r="41" spans="1:15" ht="51">
      <c r="A41" s="144">
        <v>9</v>
      </c>
      <c r="B41" s="157" t="s">
        <v>166</v>
      </c>
      <c r="C41" s="144" t="s">
        <v>83</v>
      </c>
      <c r="D41" s="144" t="s">
        <v>84</v>
      </c>
      <c r="E41" s="144"/>
      <c r="F41" s="92">
        <v>0.03</v>
      </c>
      <c r="G41" s="91"/>
      <c r="H41" s="92"/>
      <c r="I41" s="92"/>
      <c r="J41" s="92"/>
      <c r="K41" s="92"/>
      <c r="L41" s="92"/>
      <c r="M41" s="92"/>
      <c r="N41" s="17"/>
      <c r="O41" s="17"/>
    </row>
    <row r="42" spans="1:15" ht="15">
      <c r="A42" s="145">
        <v>9.1</v>
      </c>
      <c r="B42" s="147"/>
      <c r="C42" s="147" t="s">
        <v>60</v>
      </c>
      <c r="D42" s="147" t="s">
        <v>49</v>
      </c>
      <c r="E42" s="147">
        <v>76</v>
      </c>
      <c r="F42" s="88">
        <f>E42*F41</f>
        <v>2.28</v>
      </c>
      <c r="G42" s="88"/>
      <c r="H42" s="25"/>
      <c r="I42" s="25"/>
      <c r="J42" s="25"/>
      <c r="K42" s="25"/>
      <c r="L42" s="25"/>
      <c r="M42" s="25"/>
      <c r="N42" s="223"/>
      <c r="O42" s="17"/>
    </row>
    <row r="43" spans="1:15" ht="15">
      <c r="A43" s="145">
        <v>9.2</v>
      </c>
      <c r="B43" s="146"/>
      <c r="C43" s="147" t="s">
        <v>85</v>
      </c>
      <c r="D43" s="158" t="s">
        <v>54</v>
      </c>
      <c r="E43" s="147">
        <v>62.3</v>
      </c>
      <c r="F43" s="88">
        <f>E43*F41</f>
        <v>1.8689999999999998</v>
      </c>
      <c r="G43" s="88"/>
      <c r="H43" s="25"/>
      <c r="I43" s="25"/>
      <c r="J43" s="25"/>
      <c r="K43" s="25"/>
      <c r="L43" s="25"/>
      <c r="M43" s="25"/>
      <c r="N43" s="223"/>
      <c r="O43" s="17"/>
    </row>
    <row r="44" spans="1:15" ht="15">
      <c r="A44" s="145">
        <v>9.3</v>
      </c>
      <c r="B44" s="146" t="s">
        <v>161</v>
      </c>
      <c r="C44" s="147" t="s">
        <v>162</v>
      </c>
      <c r="D44" s="158" t="s">
        <v>19</v>
      </c>
      <c r="E44" s="147">
        <v>24</v>
      </c>
      <c r="F44" s="63">
        <f>E44*F41</f>
        <v>0.72</v>
      </c>
      <c r="G44" s="63"/>
      <c r="H44" s="10"/>
      <c r="I44" s="10"/>
      <c r="J44" s="10"/>
      <c r="K44" s="10"/>
      <c r="L44" s="10"/>
      <c r="M44" s="10"/>
      <c r="N44" s="223"/>
      <c r="O44" s="17"/>
    </row>
    <row r="45" spans="1:15" ht="15">
      <c r="A45" s="145">
        <v>9.4</v>
      </c>
      <c r="B45" s="147" t="s">
        <v>167</v>
      </c>
      <c r="C45" s="147" t="s">
        <v>86</v>
      </c>
      <c r="D45" s="147" t="s">
        <v>52</v>
      </c>
      <c r="E45" s="147">
        <v>100</v>
      </c>
      <c r="F45" s="88">
        <f>E45*F41</f>
        <v>3</v>
      </c>
      <c r="G45" s="88"/>
      <c r="H45" s="25"/>
      <c r="I45" s="25"/>
      <c r="J45" s="25"/>
      <c r="K45" s="25"/>
      <c r="L45" s="25"/>
      <c r="M45" s="25"/>
      <c r="N45" s="223"/>
      <c r="O45" s="17"/>
    </row>
    <row r="46" spans="1:15" ht="51">
      <c r="A46" s="144">
        <v>10</v>
      </c>
      <c r="B46" s="157" t="s">
        <v>168</v>
      </c>
      <c r="C46" s="144" t="s">
        <v>117</v>
      </c>
      <c r="D46" s="144" t="s">
        <v>89</v>
      </c>
      <c r="E46" s="144"/>
      <c r="F46" s="92">
        <v>0.75</v>
      </c>
      <c r="G46" s="91"/>
      <c r="H46" s="92"/>
      <c r="I46" s="92"/>
      <c r="J46" s="92"/>
      <c r="K46" s="92"/>
      <c r="L46" s="92"/>
      <c r="M46" s="92"/>
      <c r="N46" s="223"/>
      <c r="O46" s="17"/>
    </row>
    <row r="47" spans="1:15" ht="15">
      <c r="A47" s="145">
        <v>10.1</v>
      </c>
      <c r="B47" s="147"/>
      <c r="C47" s="147" t="s">
        <v>60</v>
      </c>
      <c r="D47" s="147" t="s">
        <v>49</v>
      </c>
      <c r="E47" s="147">
        <v>11</v>
      </c>
      <c r="F47" s="63">
        <f>E47*F46</f>
        <v>8.25</v>
      </c>
      <c r="G47" s="63"/>
      <c r="H47" s="10"/>
      <c r="I47" s="10"/>
      <c r="J47" s="10"/>
      <c r="K47" s="10"/>
      <c r="L47" s="10"/>
      <c r="M47" s="10"/>
      <c r="N47" s="223"/>
      <c r="O47" s="17"/>
    </row>
    <row r="48" spans="1:15" ht="15">
      <c r="A48" s="145">
        <v>10.2</v>
      </c>
      <c r="B48" s="146"/>
      <c r="C48" s="147" t="s">
        <v>169</v>
      </c>
      <c r="D48" s="158" t="s">
        <v>68</v>
      </c>
      <c r="E48" s="147">
        <v>12.6</v>
      </c>
      <c r="F48" s="63">
        <f>E48*F46</f>
        <v>9.45</v>
      </c>
      <c r="G48" s="63"/>
      <c r="H48" s="10"/>
      <c r="I48" s="10"/>
      <c r="J48" s="10"/>
      <c r="K48" s="10"/>
      <c r="L48" s="10"/>
      <c r="M48" s="10"/>
      <c r="N48" s="223"/>
      <c r="O48" s="17"/>
    </row>
    <row r="49" spans="1:15" ht="15">
      <c r="A49" s="145">
        <v>10.3</v>
      </c>
      <c r="B49" s="146" t="s">
        <v>161</v>
      </c>
      <c r="C49" s="147" t="s">
        <v>162</v>
      </c>
      <c r="D49" s="158" t="s">
        <v>19</v>
      </c>
      <c r="E49" s="147">
        <v>8.81</v>
      </c>
      <c r="F49" s="63">
        <f>E49*F46</f>
        <v>6.6075</v>
      </c>
      <c r="G49" s="63"/>
      <c r="H49" s="10"/>
      <c r="I49" s="10"/>
      <c r="J49" s="10"/>
      <c r="K49" s="10"/>
      <c r="L49" s="10"/>
      <c r="M49" s="10"/>
      <c r="N49" s="223"/>
      <c r="O49" s="17"/>
    </row>
    <row r="50" spans="1:15" ht="15">
      <c r="A50" s="145">
        <v>10.4</v>
      </c>
      <c r="B50" s="147" t="s">
        <v>170</v>
      </c>
      <c r="C50" s="147" t="s">
        <v>116</v>
      </c>
      <c r="D50" s="147" t="s">
        <v>92</v>
      </c>
      <c r="E50" s="147">
        <v>105</v>
      </c>
      <c r="F50" s="63">
        <f>E50*F46</f>
        <v>78.75</v>
      </c>
      <c r="G50" s="10"/>
      <c r="H50" s="10"/>
      <c r="I50" s="10"/>
      <c r="J50" s="10"/>
      <c r="K50" s="10"/>
      <c r="L50" s="10"/>
      <c r="M50" s="10"/>
      <c r="N50" s="223"/>
      <c r="O50" s="17"/>
    </row>
    <row r="51" spans="1:15" ht="54">
      <c r="A51" s="144">
        <v>11</v>
      </c>
      <c r="B51" s="157" t="s">
        <v>160</v>
      </c>
      <c r="C51" s="144" t="s">
        <v>94</v>
      </c>
      <c r="D51" s="144" t="s">
        <v>79</v>
      </c>
      <c r="E51" s="144"/>
      <c r="F51" s="92">
        <v>3</v>
      </c>
      <c r="G51" s="91"/>
      <c r="H51" s="92"/>
      <c r="I51" s="92"/>
      <c r="J51" s="92"/>
      <c r="K51" s="92"/>
      <c r="L51" s="92"/>
      <c r="M51" s="92"/>
      <c r="N51" s="223"/>
      <c r="O51" s="17"/>
    </row>
    <row r="52" spans="1:15" ht="15">
      <c r="A52" s="145">
        <v>11.1</v>
      </c>
      <c r="B52" s="147"/>
      <c r="C52" s="147" t="s">
        <v>95</v>
      </c>
      <c r="D52" s="147" t="s">
        <v>49</v>
      </c>
      <c r="E52" s="145">
        <v>3</v>
      </c>
      <c r="F52" s="88">
        <f>E52*F51</f>
        <v>9</v>
      </c>
      <c r="G52" s="88"/>
      <c r="H52" s="25"/>
      <c r="I52" s="25"/>
      <c r="J52" s="25"/>
      <c r="K52" s="25"/>
      <c r="L52" s="25"/>
      <c r="M52" s="25"/>
      <c r="N52" s="223"/>
      <c r="O52" s="17"/>
    </row>
    <row r="53" spans="1:15" ht="15">
      <c r="A53" s="145">
        <v>11.2</v>
      </c>
      <c r="B53" s="146"/>
      <c r="C53" s="147" t="s">
        <v>169</v>
      </c>
      <c r="D53" s="158" t="s">
        <v>68</v>
      </c>
      <c r="E53" s="147">
        <v>3.33</v>
      </c>
      <c r="F53" s="63">
        <f>E53*F51</f>
        <v>9.99</v>
      </c>
      <c r="G53" s="63"/>
      <c r="H53" s="10"/>
      <c r="I53" s="10"/>
      <c r="J53" s="10"/>
      <c r="K53" s="10"/>
      <c r="L53" s="10"/>
      <c r="M53" s="10"/>
      <c r="N53" s="223"/>
      <c r="O53" s="17"/>
    </row>
    <row r="54" spans="1:15" ht="15">
      <c r="A54" s="145">
        <v>11.3</v>
      </c>
      <c r="B54" s="146"/>
      <c r="C54" s="147" t="s">
        <v>162</v>
      </c>
      <c r="D54" s="158" t="s">
        <v>19</v>
      </c>
      <c r="E54" s="147">
        <v>0.48</v>
      </c>
      <c r="F54" s="63">
        <f>E54*F51</f>
        <v>1.44</v>
      </c>
      <c r="G54" s="63"/>
      <c r="H54" s="10"/>
      <c r="I54" s="10"/>
      <c r="J54" s="10"/>
      <c r="K54" s="10"/>
      <c r="L54" s="10"/>
      <c r="M54" s="10"/>
      <c r="N54" s="223"/>
      <c r="O54" s="17"/>
    </row>
    <row r="55" spans="1:15" ht="15">
      <c r="A55" s="145">
        <v>11.4</v>
      </c>
      <c r="B55" s="147" t="s">
        <v>170</v>
      </c>
      <c r="C55" s="147" t="s">
        <v>97</v>
      </c>
      <c r="D55" s="158" t="s">
        <v>52</v>
      </c>
      <c r="E55" s="147">
        <v>1</v>
      </c>
      <c r="F55" s="88">
        <f>E55*F51</f>
        <v>3</v>
      </c>
      <c r="G55" s="88"/>
      <c r="H55" s="25"/>
      <c r="I55" s="25"/>
      <c r="J55" s="25"/>
      <c r="K55" s="25"/>
      <c r="L55" s="25"/>
      <c r="M55" s="25"/>
      <c r="N55" s="223"/>
      <c r="O55" s="17"/>
    </row>
    <row r="56" spans="1:15" ht="15">
      <c r="A56" s="145">
        <v>11.5</v>
      </c>
      <c r="B56" s="147" t="s">
        <v>170</v>
      </c>
      <c r="C56" s="147" t="s">
        <v>98</v>
      </c>
      <c r="D56" s="147" t="s">
        <v>52</v>
      </c>
      <c r="E56" s="147">
        <v>1</v>
      </c>
      <c r="F56" s="88">
        <f>E56*F51</f>
        <v>3</v>
      </c>
      <c r="G56" s="88"/>
      <c r="H56" s="25"/>
      <c r="I56" s="25"/>
      <c r="J56" s="25"/>
      <c r="K56" s="25"/>
      <c r="L56" s="25"/>
      <c r="M56" s="25"/>
      <c r="N56" s="223"/>
      <c r="O56" s="17"/>
    </row>
    <row r="57" spans="1:15" ht="27">
      <c r="A57" s="145">
        <v>11.6</v>
      </c>
      <c r="B57" s="147" t="s">
        <v>170</v>
      </c>
      <c r="C57" s="147" t="s">
        <v>99</v>
      </c>
      <c r="D57" s="147" t="s">
        <v>52</v>
      </c>
      <c r="E57" s="147"/>
      <c r="F57" s="88">
        <v>2</v>
      </c>
      <c r="G57" s="88"/>
      <c r="H57" s="25"/>
      <c r="I57" s="25"/>
      <c r="J57" s="25"/>
      <c r="K57" s="25"/>
      <c r="L57" s="25"/>
      <c r="M57" s="25"/>
      <c r="N57" s="223"/>
      <c r="O57" s="17"/>
    </row>
    <row r="58" spans="1:15" ht="54">
      <c r="A58" s="144">
        <v>12</v>
      </c>
      <c r="B58" s="144" t="s">
        <v>171</v>
      </c>
      <c r="C58" s="144" t="s">
        <v>101</v>
      </c>
      <c r="D58" s="144" t="s">
        <v>52</v>
      </c>
      <c r="E58" s="144"/>
      <c r="F58" s="92">
        <f>F26</f>
        <v>3</v>
      </c>
      <c r="G58" s="91"/>
      <c r="H58" s="92"/>
      <c r="I58" s="92"/>
      <c r="J58" s="92"/>
      <c r="K58" s="92"/>
      <c r="L58" s="92"/>
      <c r="M58" s="92"/>
      <c r="N58" s="17"/>
      <c r="O58" s="17"/>
    </row>
    <row r="59" spans="1:15" ht="15">
      <c r="A59" s="145">
        <v>12.1</v>
      </c>
      <c r="B59" s="147" t="s">
        <v>161</v>
      </c>
      <c r="C59" s="147" t="s">
        <v>95</v>
      </c>
      <c r="D59" s="147" t="s">
        <v>49</v>
      </c>
      <c r="E59" s="178">
        <f>1.76-0.28-0.05*3</f>
        <v>1.33</v>
      </c>
      <c r="F59" s="25">
        <f>E59*F58</f>
        <v>3.99</v>
      </c>
      <c r="G59" s="25"/>
      <c r="H59" s="25"/>
      <c r="I59" s="25"/>
      <c r="J59" s="25"/>
      <c r="K59" s="25"/>
      <c r="L59" s="25"/>
      <c r="M59" s="25"/>
      <c r="N59" s="17"/>
      <c r="O59" s="17"/>
    </row>
    <row r="60" spans="1:15" ht="15">
      <c r="A60" s="145">
        <v>12.2</v>
      </c>
      <c r="B60" s="147" t="s">
        <v>172</v>
      </c>
      <c r="C60" s="147" t="s">
        <v>173</v>
      </c>
      <c r="D60" s="147" t="s">
        <v>174</v>
      </c>
      <c r="E60" s="179">
        <f>0.36-0.05*3</f>
        <v>0.20999999999999996</v>
      </c>
      <c r="F60" s="25">
        <f>E60*F58</f>
        <v>0.6299999999999999</v>
      </c>
      <c r="G60" s="25"/>
      <c r="H60" s="25"/>
      <c r="I60" s="25"/>
      <c r="J60" s="25"/>
      <c r="K60" s="25"/>
      <c r="L60" s="25"/>
      <c r="M60" s="25"/>
      <c r="N60" s="17"/>
      <c r="O60" s="17"/>
    </row>
    <row r="61" spans="1:15" ht="15">
      <c r="A61" s="145">
        <v>12.3</v>
      </c>
      <c r="B61" s="147" t="s">
        <v>175</v>
      </c>
      <c r="C61" s="147" t="s">
        <v>154</v>
      </c>
      <c r="D61" s="147" t="s">
        <v>174</v>
      </c>
      <c r="E61" s="179">
        <v>0.25</v>
      </c>
      <c r="F61" s="25">
        <f>E61*F58</f>
        <v>0.75</v>
      </c>
      <c r="G61" s="25"/>
      <c r="H61" s="25"/>
      <c r="I61" s="25"/>
      <c r="J61" s="25"/>
      <c r="K61" s="25"/>
      <c r="L61" s="25"/>
      <c r="M61" s="25"/>
      <c r="N61" s="17"/>
      <c r="O61" s="17"/>
    </row>
    <row r="62" spans="1:15" ht="15">
      <c r="A62" s="145">
        <v>12.4</v>
      </c>
      <c r="B62" s="147" t="s">
        <v>161</v>
      </c>
      <c r="C62" s="147" t="s">
        <v>176</v>
      </c>
      <c r="D62" s="147" t="s">
        <v>19</v>
      </c>
      <c r="E62" s="179">
        <v>0.16</v>
      </c>
      <c r="F62" s="25">
        <f>E62*F58</f>
        <v>0.48</v>
      </c>
      <c r="G62" s="25"/>
      <c r="H62" s="25"/>
      <c r="I62" s="25"/>
      <c r="J62" s="25"/>
      <c r="K62" s="25"/>
      <c r="L62" s="25"/>
      <c r="M62" s="25"/>
      <c r="N62" s="17"/>
      <c r="O62" s="17"/>
    </row>
    <row r="63" spans="1:15" ht="15">
      <c r="A63" s="145">
        <v>12.5</v>
      </c>
      <c r="B63" s="147" t="s">
        <v>135</v>
      </c>
      <c r="C63" s="147" t="s">
        <v>102</v>
      </c>
      <c r="D63" s="147" t="s">
        <v>64</v>
      </c>
      <c r="E63" s="179">
        <f>((4.53-0.91*3)/0.89)*2</f>
        <v>4.044943820224719</v>
      </c>
      <c r="F63" s="88">
        <f>E63*F58</f>
        <v>12.134831460674157</v>
      </c>
      <c r="G63" s="88"/>
      <c r="H63" s="25"/>
      <c r="I63" s="25"/>
      <c r="J63" s="25"/>
      <c r="K63" s="25"/>
      <c r="L63" s="25"/>
      <c r="M63" s="25"/>
      <c r="N63" s="17"/>
      <c r="O63" s="17"/>
    </row>
    <row r="64" spans="1:15" ht="15">
      <c r="A64" s="145">
        <v>12.6</v>
      </c>
      <c r="B64" s="147" t="s">
        <v>177</v>
      </c>
      <c r="C64" s="147" t="s">
        <v>104</v>
      </c>
      <c r="D64" s="147" t="s">
        <v>64</v>
      </c>
      <c r="E64" s="179">
        <v>0.4</v>
      </c>
      <c r="F64" s="88">
        <f>E64*F58</f>
        <v>1.2000000000000002</v>
      </c>
      <c r="G64" s="88"/>
      <c r="H64" s="25"/>
      <c r="I64" s="25"/>
      <c r="J64" s="25"/>
      <c r="K64" s="25"/>
      <c r="L64" s="25"/>
      <c r="M64" s="25"/>
      <c r="N64" s="17"/>
      <c r="O64" s="17"/>
    </row>
    <row r="65" spans="1:15" ht="15">
      <c r="A65" s="145">
        <v>12.7</v>
      </c>
      <c r="B65" s="147"/>
      <c r="C65" s="147" t="s">
        <v>178</v>
      </c>
      <c r="D65" s="147" t="s">
        <v>19</v>
      </c>
      <c r="E65" s="179">
        <v>0.04</v>
      </c>
      <c r="F65" s="88">
        <f>E65*F58</f>
        <v>0.12</v>
      </c>
      <c r="G65" s="88"/>
      <c r="H65" s="25"/>
      <c r="I65" s="25"/>
      <c r="J65" s="25"/>
      <c r="K65" s="25"/>
      <c r="L65" s="25"/>
      <c r="M65" s="25"/>
      <c r="N65" s="17"/>
      <c r="O65" s="17"/>
    </row>
    <row r="66" spans="1:15" ht="15">
      <c r="A66" s="13"/>
      <c r="B66" s="93"/>
      <c r="C66" s="30" t="s">
        <v>5</v>
      </c>
      <c r="D66" s="30" t="s">
        <v>2</v>
      </c>
      <c r="E66" s="30"/>
      <c r="F66" s="30"/>
      <c r="G66" s="30"/>
      <c r="H66" s="190"/>
      <c r="I66" s="97"/>
      <c r="J66" s="190"/>
      <c r="K66" s="97"/>
      <c r="L66" s="190"/>
      <c r="M66" s="190"/>
      <c r="N66" s="24"/>
      <c r="O66" s="17"/>
    </row>
    <row r="67" spans="1:15" ht="30">
      <c r="A67" s="12"/>
      <c r="B67" s="95"/>
      <c r="C67" s="30" t="s">
        <v>187</v>
      </c>
      <c r="D67" s="176"/>
      <c r="E67" s="226"/>
      <c r="F67" s="121"/>
      <c r="G67" s="121"/>
      <c r="H67" s="121"/>
      <c r="I67" s="87"/>
      <c r="J67" s="113"/>
      <c r="K67" s="87"/>
      <c r="L67" s="27"/>
      <c r="M67" s="177"/>
      <c r="N67" s="23"/>
      <c r="O67" s="17"/>
    </row>
    <row r="68" spans="1:15" ht="15">
      <c r="A68" s="12"/>
      <c r="B68" s="95"/>
      <c r="C68" s="114" t="s">
        <v>186</v>
      </c>
      <c r="D68" s="30" t="s">
        <v>2</v>
      </c>
      <c r="E68" s="30"/>
      <c r="F68" s="30"/>
      <c r="G68" s="30"/>
      <c r="H68" s="30"/>
      <c r="I68" s="93"/>
      <c r="J68" s="97"/>
      <c r="K68" s="93"/>
      <c r="L68" s="31"/>
      <c r="M68" s="222"/>
      <c r="N68" s="23"/>
      <c r="O68" s="17"/>
    </row>
    <row r="69" spans="1:15" ht="15">
      <c r="A69" s="12"/>
      <c r="B69" s="95"/>
      <c r="C69" s="30" t="s">
        <v>179</v>
      </c>
      <c r="D69" s="98"/>
      <c r="E69" s="99"/>
      <c r="F69" s="30"/>
      <c r="G69" s="30"/>
      <c r="H69" s="30"/>
      <c r="I69" s="93"/>
      <c r="J69" s="97"/>
      <c r="K69" s="93"/>
      <c r="L69" s="31"/>
      <c r="M69" s="183"/>
      <c r="N69" s="23"/>
      <c r="O69" s="17"/>
    </row>
    <row r="70" spans="1:15" ht="15.75">
      <c r="A70" s="8"/>
      <c r="B70" s="95"/>
      <c r="C70" s="30" t="s">
        <v>180</v>
      </c>
      <c r="D70" s="30" t="s">
        <v>2</v>
      </c>
      <c r="E70" s="30"/>
      <c r="F70" s="30"/>
      <c r="G70" s="30"/>
      <c r="H70" s="30"/>
      <c r="I70" s="85"/>
      <c r="J70" s="101"/>
      <c r="K70" s="85"/>
      <c r="L70" s="86"/>
      <c r="M70" s="86"/>
      <c r="N70" s="23"/>
      <c r="O70" s="17"/>
    </row>
    <row r="71" spans="1:15" ht="13.5">
      <c r="A71" s="19"/>
      <c r="B71" s="20"/>
      <c r="C71" s="20"/>
      <c r="D71" s="20"/>
      <c r="E71" s="20"/>
      <c r="F71" s="20"/>
      <c r="G71" s="20"/>
      <c r="H71" s="20"/>
      <c r="I71" s="20"/>
      <c r="J71" s="20"/>
      <c r="K71" s="20"/>
      <c r="L71" s="20"/>
      <c r="M71" s="21"/>
      <c r="N71" s="23"/>
      <c r="O71" s="17"/>
    </row>
    <row r="72" spans="1:15" ht="13.5">
      <c r="A72" s="19"/>
      <c r="B72" s="22"/>
      <c r="C72" s="20"/>
      <c r="D72" s="20"/>
      <c r="E72" s="20"/>
      <c r="F72" s="20"/>
      <c r="G72" s="20"/>
      <c r="H72" s="20"/>
      <c r="I72" s="20"/>
      <c r="J72" s="20"/>
      <c r="K72" s="20"/>
      <c r="L72" s="20"/>
      <c r="M72" s="20"/>
      <c r="N72" s="23"/>
      <c r="O72" s="23"/>
    </row>
    <row r="73" spans="1:15" ht="16.5">
      <c r="A73" s="19"/>
      <c r="B73" s="20"/>
      <c r="C73" s="256"/>
      <c r="D73" s="256"/>
      <c r="E73" s="256"/>
      <c r="F73" s="256"/>
      <c r="G73" s="256"/>
      <c r="H73" s="256"/>
      <c r="I73" s="256"/>
      <c r="J73" s="256"/>
      <c r="K73" s="256"/>
      <c r="L73" s="256"/>
      <c r="M73" s="256"/>
      <c r="N73" s="17"/>
      <c r="O73" s="17"/>
    </row>
    <row r="74" spans="1:15" ht="12.75">
      <c r="A74" s="189"/>
      <c r="B74" s="189"/>
      <c r="C74" s="189"/>
      <c r="D74" s="189"/>
      <c r="E74" s="189"/>
      <c r="F74" s="189"/>
      <c r="G74" s="189"/>
      <c r="H74" s="189"/>
      <c r="I74" s="189"/>
      <c r="J74" s="189"/>
      <c r="K74" s="189"/>
      <c r="L74" s="189"/>
      <c r="M74" s="189"/>
      <c r="N74" s="3"/>
      <c r="O74" s="1"/>
    </row>
    <row r="75" spans="1:15" ht="15.75">
      <c r="A75" s="189"/>
      <c r="B75" s="20"/>
      <c r="C75" s="231"/>
      <c r="D75" s="231"/>
      <c r="E75" s="231"/>
      <c r="F75" s="231"/>
      <c r="G75" s="231"/>
      <c r="H75" s="231"/>
      <c r="I75" s="20"/>
      <c r="J75" s="228"/>
      <c r="K75" s="228"/>
      <c r="L75" s="228"/>
      <c r="M75" s="232"/>
      <c r="N75" s="1"/>
      <c r="O75" s="1"/>
    </row>
    <row r="76" spans="1:15" ht="15.75">
      <c r="A76" s="1"/>
      <c r="B76" s="2"/>
      <c r="C76" s="5"/>
      <c r="D76" s="5"/>
      <c r="E76" s="5"/>
      <c r="F76" s="5"/>
      <c r="G76" s="5"/>
      <c r="H76" s="5"/>
      <c r="I76" s="5"/>
      <c r="J76" s="5"/>
      <c r="K76" s="5"/>
      <c r="L76" s="5"/>
      <c r="M76" s="5"/>
      <c r="N76" s="1"/>
      <c r="O76" s="1"/>
    </row>
  </sheetData>
  <sheetProtection/>
  <mergeCells count="17">
    <mergeCell ref="C73:M73"/>
    <mergeCell ref="A5:M5"/>
    <mergeCell ref="A6:A7"/>
    <mergeCell ref="B6:B7"/>
    <mergeCell ref="C6:C7"/>
    <mergeCell ref="D6:D7"/>
    <mergeCell ref="E6:F6"/>
    <mergeCell ref="G6:H6"/>
    <mergeCell ref="I6:J6"/>
    <mergeCell ref="K6:L6"/>
    <mergeCell ref="M6:M7"/>
    <mergeCell ref="C1:O1"/>
    <mergeCell ref="C2:M2"/>
    <mergeCell ref="C3:J3"/>
    <mergeCell ref="K3:M3"/>
    <mergeCell ref="C4:J4"/>
    <mergeCell ref="K4:L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O79"/>
  <sheetViews>
    <sheetView workbookViewId="0" topLeftCell="A46">
      <selection activeCell="D68" sqref="D68"/>
    </sheetView>
  </sheetViews>
  <sheetFormatPr defaultColWidth="9.00390625" defaultRowHeight="12.75"/>
  <cols>
    <col min="1" max="1" width="4.25390625" style="0" customWidth="1"/>
    <col min="2" max="2" width="10.125" style="0" customWidth="1"/>
    <col min="3" max="3" width="39.375" style="0" customWidth="1"/>
    <col min="4" max="4" width="9.75390625" style="0" customWidth="1"/>
    <col min="5" max="5" width="9.625" style="0" customWidth="1"/>
    <col min="6" max="6" width="8.875" style="0" customWidth="1"/>
    <col min="7" max="7" width="10.375" style="0" customWidth="1"/>
    <col min="8" max="9" width="8.875" style="0" customWidth="1"/>
    <col min="10" max="10" width="8.625" style="0" customWidth="1"/>
    <col min="11" max="11" width="8.75390625" style="0" customWidth="1"/>
    <col min="12" max="12" width="8.375" style="0" customWidth="1"/>
    <col min="13" max="13" width="13.625" style="0" customWidth="1"/>
    <col min="14" max="14" width="11.25390625" style="0" customWidth="1"/>
  </cols>
  <sheetData>
    <row r="1" spans="1:15" ht="18">
      <c r="A1" s="9"/>
      <c r="B1" s="15"/>
      <c r="C1" s="254" t="s">
        <v>114</v>
      </c>
      <c r="D1" s="254"/>
      <c r="E1" s="254"/>
      <c r="F1" s="254"/>
      <c r="G1" s="254"/>
      <c r="H1" s="254"/>
      <c r="I1" s="254"/>
      <c r="J1" s="254"/>
      <c r="K1" s="254"/>
      <c r="L1" s="254"/>
      <c r="M1" s="254"/>
      <c r="N1" s="254"/>
      <c r="O1" s="254"/>
    </row>
    <row r="2" spans="1:15" ht="18">
      <c r="A2" s="9"/>
      <c r="B2" s="15"/>
      <c r="C2" s="251" t="s">
        <v>16</v>
      </c>
      <c r="D2" s="251"/>
      <c r="E2" s="251"/>
      <c r="F2" s="251"/>
      <c r="G2" s="251"/>
      <c r="H2" s="251"/>
      <c r="I2" s="251"/>
      <c r="J2" s="251"/>
      <c r="K2" s="251"/>
      <c r="L2" s="251"/>
      <c r="M2" s="251"/>
      <c r="N2" s="17"/>
      <c r="O2" s="17"/>
    </row>
    <row r="3" spans="1:15" ht="19.5">
      <c r="A3" s="9"/>
      <c r="B3" s="16"/>
      <c r="C3" s="251" t="s">
        <v>7</v>
      </c>
      <c r="D3" s="251"/>
      <c r="E3" s="251"/>
      <c r="F3" s="251"/>
      <c r="G3" s="251"/>
      <c r="H3" s="251"/>
      <c r="I3" s="251"/>
      <c r="J3" s="251"/>
      <c r="K3" s="251"/>
      <c r="L3" s="251"/>
      <c r="M3" s="251"/>
      <c r="N3" s="17"/>
      <c r="O3" s="17"/>
    </row>
    <row r="4" spans="1:15" ht="19.5">
      <c r="A4" s="9"/>
      <c r="B4" s="16"/>
      <c r="C4" s="253" t="s">
        <v>4</v>
      </c>
      <c r="D4" s="253"/>
      <c r="E4" s="253"/>
      <c r="F4" s="253"/>
      <c r="G4" s="253"/>
      <c r="H4" s="253"/>
      <c r="I4" s="253"/>
      <c r="J4" s="253"/>
      <c r="K4" s="255">
        <f>M69</f>
        <v>0</v>
      </c>
      <c r="L4" s="255"/>
      <c r="M4" s="18" t="s">
        <v>2</v>
      </c>
      <c r="N4" s="17"/>
      <c r="O4" s="17"/>
    </row>
    <row r="5" spans="1:15" ht="19.5">
      <c r="A5" s="9"/>
      <c r="B5" s="16"/>
      <c r="C5" s="253" t="s">
        <v>118</v>
      </c>
      <c r="D5" s="253"/>
      <c r="E5" s="253"/>
      <c r="F5" s="253"/>
      <c r="G5" s="253"/>
      <c r="H5" s="253"/>
      <c r="I5" s="253"/>
      <c r="J5" s="253"/>
      <c r="K5" s="255">
        <f>J65</f>
        <v>0</v>
      </c>
      <c r="L5" s="255"/>
      <c r="M5" s="18" t="s">
        <v>2</v>
      </c>
      <c r="N5" s="17"/>
      <c r="O5" s="17"/>
    </row>
    <row r="6" spans="1:15" ht="21" customHeight="1">
      <c r="A6" s="252" t="s">
        <v>113</v>
      </c>
      <c r="B6" s="252"/>
      <c r="C6" s="252"/>
      <c r="D6" s="252"/>
      <c r="E6" s="252"/>
      <c r="F6" s="252"/>
      <c r="G6" s="252"/>
      <c r="H6" s="252"/>
      <c r="I6" s="252"/>
      <c r="J6" s="252"/>
      <c r="K6" s="252"/>
      <c r="L6" s="252"/>
      <c r="M6" s="252"/>
      <c r="N6" s="17"/>
      <c r="O6" s="17"/>
    </row>
    <row r="7" spans="1:15" ht="13.5">
      <c r="A7" s="248"/>
      <c r="B7" s="250" t="s">
        <v>8</v>
      </c>
      <c r="C7" s="250" t="s">
        <v>9</v>
      </c>
      <c r="D7" s="250" t="s">
        <v>10</v>
      </c>
      <c r="E7" s="249" t="s">
        <v>3</v>
      </c>
      <c r="F7" s="249"/>
      <c r="G7" s="249" t="s">
        <v>11</v>
      </c>
      <c r="H7" s="249"/>
      <c r="I7" s="249" t="s">
        <v>12</v>
      </c>
      <c r="J7" s="249"/>
      <c r="K7" s="249" t="s">
        <v>13</v>
      </c>
      <c r="L7" s="249"/>
      <c r="M7" s="250" t="s">
        <v>17</v>
      </c>
      <c r="N7" s="17"/>
      <c r="O7" s="17"/>
    </row>
    <row r="8" spans="1:15" ht="25.5">
      <c r="A8" s="248"/>
      <c r="B8" s="250"/>
      <c r="C8" s="250"/>
      <c r="D8" s="250"/>
      <c r="E8" s="11" t="s">
        <v>14</v>
      </c>
      <c r="F8" s="11" t="s">
        <v>6</v>
      </c>
      <c r="G8" s="11" t="s">
        <v>15</v>
      </c>
      <c r="H8" s="11" t="s">
        <v>5</v>
      </c>
      <c r="I8" s="11" t="s">
        <v>15</v>
      </c>
      <c r="J8" s="11" t="s">
        <v>5</v>
      </c>
      <c r="K8" s="11" t="s">
        <v>15</v>
      </c>
      <c r="L8" s="11" t="s">
        <v>5</v>
      </c>
      <c r="M8" s="250"/>
      <c r="N8" s="17"/>
      <c r="O8" s="17"/>
    </row>
    <row r="9" spans="1:15" ht="14.25" customHeight="1">
      <c r="A9" s="26" t="s">
        <v>1</v>
      </c>
      <c r="B9" s="14">
        <v>2</v>
      </c>
      <c r="C9" s="14">
        <v>3</v>
      </c>
      <c r="D9" s="14">
        <v>4</v>
      </c>
      <c r="E9" s="14">
        <v>5</v>
      </c>
      <c r="F9" s="14">
        <v>6</v>
      </c>
      <c r="G9" s="14">
        <v>7</v>
      </c>
      <c r="H9" s="14">
        <v>8</v>
      </c>
      <c r="I9" s="14">
        <v>9</v>
      </c>
      <c r="J9" s="14">
        <v>10</v>
      </c>
      <c r="K9" s="14">
        <v>11</v>
      </c>
      <c r="L9" s="14">
        <v>12</v>
      </c>
      <c r="M9" s="14">
        <v>13</v>
      </c>
      <c r="N9" s="17"/>
      <c r="O9" s="17"/>
    </row>
    <row r="10" spans="1:15" ht="39" customHeight="1">
      <c r="A10" s="71" t="s">
        <v>1</v>
      </c>
      <c r="B10" s="72" t="s">
        <v>45</v>
      </c>
      <c r="C10" s="73" t="s">
        <v>46</v>
      </c>
      <c r="D10" s="72" t="s">
        <v>47</v>
      </c>
      <c r="E10" s="74"/>
      <c r="F10" s="102">
        <v>0.0384</v>
      </c>
      <c r="G10" s="88"/>
      <c r="H10" s="88"/>
      <c r="I10" s="88"/>
      <c r="J10" s="25"/>
      <c r="K10" s="88"/>
      <c r="L10" s="88"/>
      <c r="M10" s="27"/>
      <c r="N10" s="17"/>
      <c r="O10" s="17"/>
    </row>
    <row r="11" spans="1:15" ht="21.75" customHeight="1">
      <c r="A11" s="75">
        <v>1.1</v>
      </c>
      <c r="B11" s="76"/>
      <c r="C11" s="79" t="s">
        <v>48</v>
      </c>
      <c r="D11" s="77" t="s">
        <v>49</v>
      </c>
      <c r="E11" s="78">
        <v>7.97</v>
      </c>
      <c r="F11" s="88">
        <f>E11*F10</f>
        <v>0.306048</v>
      </c>
      <c r="G11" s="88"/>
      <c r="H11" s="88"/>
      <c r="I11" s="25"/>
      <c r="J11" s="25"/>
      <c r="K11" s="88"/>
      <c r="L11" s="88"/>
      <c r="M11" s="25"/>
      <c r="N11" s="17"/>
      <c r="O11" s="17"/>
    </row>
    <row r="12" spans="1:15" ht="34.5" customHeight="1">
      <c r="A12" s="69" t="s">
        <v>18</v>
      </c>
      <c r="B12" s="72" t="s">
        <v>50</v>
      </c>
      <c r="C12" s="73" t="s">
        <v>51</v>
      </c>
      <c r="D12" s="72" t="s">
        <v>52</v>
      </c>
      <c r="E12" s="89"/>
      <c r="F12" s="86">
        <v>2</v>
      </c>
      <c r="G12" s="63"/>
      <c r="H12" s="63"/>
      <c r="I12" s="63"/>
      <c r="J12" s="63"/>
      <c r="K12" s="63"/>
      <c r="L12" s="63"/>
      <c r="M12" s="27"/>
      <c r="N12" s="17"/>
      <c r="O12" s="17"/>
    </row>
    <row r="13" spans="1:15" ht="21" customHeight="1">
      <c r="A13" s="67">
        <v>2.1</v>
      </c>
      <c r="B13" s="76"/>
      <c r="C13" s="79" t="s">
        <v>48</v>
      </c>
      <c r="D13" s="77" t="s">
        <v>49</v>
      </c>
      <c r="E13" s="78">
        <v>0.39</v>
      </c>
      <c r="F13" s="88">
        <f>E13*F12</f>
        <v>0.78</v>
      </c>
      <c r="G13" s="88"/>
      <c r="H13" s="88"/>
      <c r="I13" s="25"/>
      <c r="J13" s="88"/>
      <c r="K13" s="88"/>
      <c r="L13" s="88"/>
      <c r="M13" s="90"/>
      <c r="N13" s="17"/>
      <c r="O13" s="17"/>
    </row>
    <row r="14" spans="1:15" ht="22.5" customHeight="1">
      <c r="A14" s="67">
        <v>2.2</v>
      </c>
      <c r="B14" s="76"/>
      <c r="C14" s="64" t="s">
        <v>53</v>
      </c>
      <c r="D14" s="66" t="s">
        <v>54</v>
      </c>
      <c r="E14" s="64">
        <v>0.174</v>
      </c>
      <c r="F14" s="88">
        <f>E14*F12</f>
        <v>0.348</v>
      </c>
      <c r="G14" s="88"/>
      <c r="H14" s="88"/>
      <c r="I14" s="88"/>
      <c r="J14" s="88"/>
      <c r="K14" s="88"/>
      <c r="L14" s="25"/>
      <c r="M14" s="25"/>
      <c r="N14" s="17"/>
      <c r="O14" s="17"/>
    </row>
    <row r="15" spans="1:15" ht="21.75" customHeight="1">
      <c r="A15" s="67">
        <v>2.3000000000000003</v>
      </c>
      <c r="B15" s="76"/>
      <c r="C15" s="79" t="s">
        <v>55</v>
      </c>
      <c r="D15" s="66" t="s">
        <v>54</v>
      </c>
      <c r="E15" s="78">
        <v>0.4</v>
      </c>
      <c r="F15" s="88">
        <f>E15*F12</f>
        <v>0.8</v>
      </c>
      <c r="G15" s="88"/>
      <c r="H15" s="88"/>
      <c r="I15" s="88"/>
      <c r="J15" s="88"/>
      <c r="K15" s="88"/>
      <c r="L15" s="88"/>
      <c r="M15" s="88"/>
      <c r="N15" s="17"/>
      <c r="O15" s="17"/>
    </row>
    <row r="16" spans="1:15" ht="36" customHeight="1">
      <c r="A16" s="69" t="s">
        <v>56</v>
      </c>
      <c r="B16" s="68" t="s">
        <v>57</v>
      </c>
      <c r="C16" s="70" t="s">
        <v>58</v>
      </c>
      <c r="D16" s="70" t="s">
        <v>59</v>
      </c>
      <c r="E16" s="70"/>
      <c r="F16" s="87">
        <v>0.384</v>
      </c>
      <c r="G16" s="62"/>
      <c r="H16" s="62"/>
      <c r="I16" s="62"/>
      <c r="J16" s="62"/>
      <c r="K16" s="62"/>
      <c r="L16" s="62"/>
      <c r="M16" s="27"/>
      <c r="N16" s="17"/>
      <c r="O16" s="17"/>
    </row>
    <row r="17" spans="1:15" ht="20.25" customHeight="1">
      <c r="A17" s="67">
        <v>3.1</v>
      </c>
      <c r="B17" s="65"/>
      <c r="C17" s="64" t="s">
        <v>60</v>
      </c>
      <c r="D17" s="64" t="s">
        <v>49</v>
      </c>
      <c r="E17" s="64">
        <v>3.31</v>
      </c>
      <c r="F17" s="83">
        <f>E17*F16</f>
        <v>1.27104</v>
      </c>
      <c r="G17" s="62"/>
      <c r="H17" s="62"/>
      <c r="I17" s="10"/>
      <c r="J17" s="10"/>
      <c r="K17" s="62"/>
      <c r="L17" s="62"/>
      <c r="M17" s="10"/>
      <c r="N17" s="17"/>
      <c r="O17" s="17"/>
    </row>
    <row r="18" spans="1:15" ht="19.5" customHeight="1">
      <c r="A18" s="67">
        <v>3.2</v>
      </c>
      <c r="B18" s="65"/>
      <c r="C18" s="64" t="s">
        <v>61</v>
      </c>
      <c r="D18" s="66" t="s">
        <v>54</v>
      </c>
      <c r="E18" s="64">
        <v>0.68</v>
      </c>
      <c r="F18" s="83">
        <f>E18*F16</f>
        <v>0.26112</v>
      </c>
      <c r="G18" s="62"/>
      <c r="H18" s="62"/>
      <c r="I18" s="62"/>
      <c r="J18" s="62"/>
      <c r="K18" s="62"/>
      <c r="L18" s="10"/>
      <c r="M18" s="10"/>
      <c r="N18" s="17"/>
      <c r="O18" s="17"/>
    </row>
    <row r="19" spans="1:15" ht="20.25" customHeight="1">
      <c r="A19" s="67">
        <v>3.3000000000000003</v>
      </c>
      <c r="B19" s="65"/>
      <c r="C19" s="64" t="s">
        <v>112</v>
      </c>
      <c r="D19" s="64" t="s">
        <v>62</v>
      </c>
      <c r="E19" s="64">
        <v>1.02</v>
      </c>
      <c r="F19" s="83">
        <f>E19*F16</f>
        <v>0.39168000000000003</v>
      </c>
      <c r="G19" s="84"/>
      <c r="H19" s="10"/>
      <c r="I19" s="62"/>
      <c r="J19" s="62"/>
      <c r="K19" s="62"/>
      <c r="L19" s="62"/>
      <c r="M19" s="10"/>
      <c r="N19" s="17"/>
      <c r="O19" s="17"/>
    </row>
    <row r="20" spans="1:15" ht="22.5" customHeight="1">
      <c r="A20" s="67">
        <v>3.4000000000000004</v>
      </c>
      <c r="B20" s="65"/>
      <c r="C20" s="64" t="s">
        <v>63</v>
      </c>
      <c r="D20" s="64" t="s">
        <v>64</v>
      </c>
      <c r="E20" s="64">
        <v>2.1</v>
      </c>
      <c r="F20" s="10">
        <f>E20*F16</f>
        <v>0.8064</v>
      </c>
      <c r="G20" s="62"/>
      <c r="H20" s="10"/>
      <c r="I20" s="62"/>
      <c r="J20" s="62"/>
      <c r="K20" s="62"/>
      <c r="L20" s="62"/>
      <c r="M20" s="10"/>
      <c r="N20" s="17"/>
      <c r="O20" s="17"/>
    </row>
    <row r="21" spans="1:15" ht="34.5" customHeight="1">
      <c r="A21" s="70">
        <v>4</v>
      </c>
      <c r="B21" s="68" t="s">
        <v>65</v>
      </c>
      <c r="C21" s="70" t="s">
        <v>66</v>
      </c>
      <c r="D21" s="70" t="s">
        <v>52</v>
      </c>
      <c r="E21" s="70"/>
      <c r="F21" s="87">
        <v>2</v>
      </c>
      <c r="G21" s="62"/>
      <c r="H21" s="62"/>
      <c r="I21" s="62"/>
      <c r="J21" s="62"/>
      <c r="K21" s="62"/>
      <c r="L21" s="62"/>
      <c r="M21" s="27"/>
      <c r="N21" s="17"/>
      <c r="O21" s="17"/>
    </row>
    <row r="22" spans="1:15" ht="21.75" customHeight="1">
      <c r="A22" s="67">
        <v>4.1</v>
      </c>
      <c r="B22" s="64"/>
      <c r="C22" s="64" t="s">
        <v>60</v>
      </c>
      <c r="D22" s="64" t="s">
        <v>49</v>
      </c>
      <c r="E22" s="64">
        <v>2.52</v>
      </c>
      <c r="F22" s="88">
        <f>E22*F21</f>
        <v>5.04</v>
      </c>
      <c r="G22" s="88"/>
      <c r="H22" s="88"/>
      <c r="I22" s="25"/>
      <c r="J22" s="88"/>
      <c r="K22" s="88"/>
      <c r="L22" s="88"/>
      <c r="M22" s="88"/>
      <c r="N22" s="17"/>
      <c r="O22" s="17"/>
    </row>
    <row r="23" spans="1:15" ht="18.75" customHeight="1">
      <c r="A23" s="67">
        <v>4.199999999999999</v>
      </c>
      <c r="B23" s="65"/>
      <c r="C23" s="64" t="s">
        <v>67</v>
      </c>
      <c r="D23" s="66" t="s">
        <v>68</v>
      </c>
      <c r="E23" s="64">
        <v>0.174</v>
      </c>
      <c r="F23" s="62">
        <f>E23*F21</f>
        <v>0.348</v>
      </c>
      <c r="G23" s="62"/>
      <c r="H23" s="62"/>
      <c r="I23" s="62"/>
      <c r="J23" s="62"/>
      <c r="K23" s="62"/>
      <c r="L23" s="10"/>
      <c r="M23" s="10"/>
      <c r="N23" s="17"/>
      <c r="O23" s="17"/>
    </row>
    <row r="24" spans="1:15" ht="27.75" customHeight="1">
      <c r="A24" s="67">
        <v>4.299999999999999</v>
      </c>
      <c r="B24" s="64"/>
      <c r="C24" s="64" t="s">
        <v>119</v>
      </c>
      <c r="D24" s="64" t="s">
        <v>69</v>
      </c>
      <c r="E24" s="64">
        <v>7.15</v>
      </c>
      <c r="F24" s="88">
        <f>E24*F21</f>
        <v>14.3</v>
      </c>
      <c r="G24" s="88"/>
      <c r="H24" s="88"/>
      <c r="I24" s="88"/>
      <c r="J24" s="88"/>
      <c r="K24" s="88"/>
      <c r="L24" s="88"/>
      <c r="M24" s="88"/>
      <c r="N24" s="17"/>
      <c r="O24" s="17"/>
    </row>
    <row r="25" spans="1:15" ht="19.5" customHeight="1">
      <c r="A25" s="67">
        <v>4.399999999999999</v>
      </c>
      <c r="B25" s="64"/>
      <c r="C25" s="64" t="s">
        <v>70</v>
      </c>
      <c r="D25" s="64" t="s">
        <v>71</v>
      </c>
      <c r="E25" s="64">
        <v>0.0144</v>
      </c>
      <c r="F25" s="10">
        <f>E25*F21</f>
        <v>0.0288</v>
      </c>
      <c r="G25" s="62"/>
      <c r="H25" s="10"/>
      <c r="I25" s="62"/>
      <c r="J25" s="62"/>
      <c r="K25" s="62"/>
      <c r="L25" s="62"/>
      <c r="M25" s="10"/>
      <c r="N25" s="17"/>
      <c r="O25" s="17"/>
    </row>
    <row r="26" spans="1:15" ht="18" customHeight="1">
      <c r="A26" s="67">
        <v>4.499999999999998</v>
      </c>
      <c r="B26" s="64"/>
      <c r="C26" s="64" t="s">
        <v>72</v>
      </c>
      <c r="D26" s="64" t="s">
        <v>64</v>
      </c>
      <c r="E26" s="64">
        <v>0.5</v>
      </c>
      <c r="F26" s="62">
        <f>E26*F21</f>
        <v>1</v>
      </c>
      <c r="G26" s="62"/>
      <c r="H26" s="10"/>
      <c r="I26" s="62"/>
      <c r="J26" s="62"/>
      <c r="K26" s="62"/>
      <c r="L26" s="62"/>
      <c r="M26" s="10"/>
      <c r="N26" s="17"/>
      <c r="O26" s="17"/>
    </row>
    <row r="27" spans="1:15" ht="18.75" customHeight="1">
      <c r="A27" s="67">
        <v>4.599999999999998</v>
      </c>
      <c r="B27" s="64"/>
      <c r="C27" s="64" t="s">
        <v>73</v>
      </c>
      <c r="D27" s="64" t="s">
        <v>74</v>
      </c>
      <c r="E27" s="64">
        <v>0.1</v>
      </c>
      <c r="F27" s="62">
        <f>E27*F21</f>
        <v>0.2</v>
      </c>
      <c r="G27" s="10"/>
      <c r="H27" s="10"/>
      <c r="I27" s="62"/>
      <c r="J27" s="62"/>
      <c r="K27" s="62"/>
      <c r="L27" s="62"/>
      <c r="M27" s="10"/>
      <c r="N27" s="17"/>
      <c r="O27" s="17"/>
    </row>
    <row r="28" spans="1:15" ht="18.75" customHeight="1">
      <c r="A28" s="67">
        <v>4.6999999999999975</v>
      </c>
      <c r="B28" s="64"/>
      <c r="C28" s="64" t="s">
        <v>75</v>
      </c>
      <c r="D28" s="64" t="s">
        <v>19</v>
      </c>
      <c r="E28" s="64">
        <v>0.7</v>
      </c>
      <c r="F28" s="62">
        <f>E28*F21</f>
        <v>1.4</v>
      </c>
      <c r="G28" s="62"/>
      <c r="H28" s="62"/>
      <c r="I28" s="62"/>
      <c r="J28" s="62"/>
      <c r="K28" s="62"/>
      <c r="L28" s="62"/>
      <c r="M28" s="62"/>
      <c r="N28" s="17"/>
      <c r="O28" s="17"/>
    </row>
    <row r="29" spans="1:15" ht="56.25" customHeight="1">
      <c r="A29" s="69" t="s">
        <v>76</v>
      </c>
      <c r="B29" s="68" t="s">
        <v>77</v>
      </c>
      <c r="C29" s="68" t="s">
        <v>78</v>
      </c>
      <c r="D29" s="70" t="s">
        <v>79</v>
      </c>
      <c r="E29" s="70"/>
      <c r="F29" s="87">
        <v>3</v>
      </c>
      <c r="G29" s="62"/>
      <c r="H29" s="62"/>
      <c r="I29" s="62"/>
      <c r="J29" s="62"/>
      <c r="K29" s="62"/>
      <c r="L29" s="62"/>
      <c r="M29" s="27"/>
      <c r="N29" s="17"/>
      <c r="O29" s="17"/>
    </row>
    <row r="30" spans="1:15" ht="18.75" customHeight="1">
      <c r="A30" s="67">
        <v>5.1</v>
      </c>
      <c r="B30" s="64"/>
      <c r="C30" s="64" t="s">
        <v>60</v>
      </c>
      <c r="D30" s="64" t="s">
        <v>49</v>
      </c>
      <c r="E30" s="64">
        <v>1.07</v>
      </c>
      <c r="F30" s="62">
        <f>E30*F29</f>
        <v>3.21</v>
      </c>
      <c r="G30" s="62"/>
      <c r="H30" s="62"/>
      <c r="I30" s="10"/>
      <c r="J30" s="62"/>
      <c r="K30" s="62"/>
      <c r="L30" s="62"/>
      <c r="M30" s="62"/>
      <c r="N30" s="17"/>
      <c r="O30" s="17"/>
    </row>
    <row r="31" spans="1:15" ht="19.5" customHeight="1">
      <c r="A31" s="67">
        <v>5.199999999999999</v>
      </c>
      <c r="B31" s="65"/>
      <c r="C31" s="64" t="s">
        <v>80</v>
      </c>
      <c r="D31" s="66" t="s">
        <v>68</v>
      </c>
      <c r="E31" s="64">
        <v>0.174</v>
      </c>
      <c r="F31" s="62">
        <f>E31*F29</f>
        <v>0.522</v>
      </c>
      <c r="G31" s="62"/>
      <c r="H31" s="62"/>
      <c r="I31" s="62"/>
      <c r="J31" s="62"/>
      <c r="K31" s="62"/>
      <c r="L31" s="10"/>
      <c r="M31" s="10"/>
      <c r="N31" s="17"/>
      <c r="O31" s="17"/>
    </row>
    <row r="32" spans="1:15" ht="18" customHeight="1">
      <c r="A32" s="67">
        <v>5.299999999999999</v>
      </c>
      <c r="B32" s="64"/>
      <c r="C32" s="64" t="s">
        <v>120</v>
      </c>
      <c r="D32" s="64" t="s">
        <v>69</v>
      </c>
      <c r="E32" s="64">
        <v>1.5</v>
      </c>
      <c r="F32" s="62">
        <f>E32*F29</f>
        <v>4.5</v>
      </c>
      <c r="G32" s="62"/>
      <c r="H32" s="62"/>
      <c r="I32" s="62"/>
      <c r="J32" s="62"/>
      <c r="K32" s="62"/>
      <c r="L32" s="62"/>
      <c r="M32" s="10"/>
      <c r="N32" s="17"/>
      <c r="O32" s="17"/>
    </row>
    <row r="33" spans="1:15" ht="16.5" customHeight="1">
      <c r="A33" s="67">
        <v>5.399999999999999</v>
      </c>
      <c r="B33" s="64"/>
      <c r="C33" s="64" t="s">
        <v>81</v>
      </c>
      <c r="D33" s="64" t="s">
        <v>64</v>
      </c>
      <c r="E33" s="64">
        <v>3.5</v>
      </c>
      <c r="F33" s="62">
        <f>E33*F29</f>
        <v>10.5</v>
      </c>
      <c r="G33" s="62"/>
      <c r="H33" s="62"/>
      <c r="I33" s="62"/>
      <c r="J33" s="62"/>
      <c r="K33" s="62"/>
      <c r="L33" s="62"/>
      <c r="M33" s="10"/>
      <c r="N33" s="17"/>
      <c r="O33" s="17"/>
    </row>
    <row r="34" spans="1:15" ht="20.25" customHeight="1">
      <c r="A34" s="67">
        <v>5.499999999999998</v>
      </c>
      <c r="B34" s="64"/>
      <c r="C34" s="64" t="s">
        <v>72</v>
      </c>
      <c r="D34" s="64" t="s">
        <v>64</v>
      </c>
      <c r="E34" s="64">
        <v>0.5</v>
      </c>
      <c r="F34" s="62">
        <f>E34*F29</f>
        <v>1.5</v>
      </c>
      <c r="G34" s="62"/>
      <c r="H34" s="62"/>
      <c r="I34" s="62"/>
      <c r="J34" s="62"/>
      <c r="K34" s="62"/>
      <c r="L34" s="62"/>
      <c r="M34" s="10"/>
      <c r="N34" s="17"/>
      <c r="O34" s="17"/>
    </row>
    <row r="35" spans="1:15" ht="20.25" customHeight="1">
      <c r="A35" s="67">
        <v>5.599999999999998</v>
      </c>
      <c r="B35" s="64"/>
      <c r="C35" s="64" t="s">
        <v>73</v>
      </c>
      <c r="D35" s="64" t="s">
        <v>74</v>
      </c>
      <c r="E35" s="64">
        <v>0.1</v>
      </c>
      <c r="F35" s="62">
        <f>E35*F29</f>
        <v>0.30000000000000004</v>
      </c>
      <c r="G35" s="62"/>
      <c r="H35" s="62"/>
      <c r="I35" s="62"/>
      <c r="J35" s="62"/>
      <c r="K35" s="62"/>
      <c r="L35" s="62"/>
      <c r="M35" s="10"/>
      <c r="N35" s="17"/>
      <c r="O35" s="17"/>
    </row>
    <row r="36" spans="1:15" ht="20.25" customHeight="1">
      <c r="A36" s="67">
        <v>5.6999999999999975</v>
      </c>
      <c r="B36" s="64"/>
      <c r="C36" s="64" t="s">
        <v>70</v>
      </c>
      <c r="D36" s="64" t="s">
        <v>71</v>
      </c>
      <c r="E36" s="64">
        <v>0.0144</v>
      </c>
      <c r="F36" s="10">
        <f>E36*F29</f>
        <v>0.0432</v>
      </c>
      <c r="G36" s="62"/>
      <c r="H36" s="62"/>
      <c r="I36" s="62"/>
      <c r="J36" s="62"/>
      <c r="K36" s="62"/>
      <c r="L36" s="62"/>
      <c r="M36" s="10"/>
      <c r="N36" s="17"/>
      <c r="O36" s="17"/>
    </row>
    <row r="37" spans="1:15" ht="20.25" customHeight="1">
      <c r="A37" s="67">
        <v>5.799999999999997</v>
      </c>
      <c r="B37" s="64"/>
      <c r="C37" s="64" t="s">
        <v>75</v>
      </c>
      <c r="D37" s="64" t="s">
        <v>19</v>
      </c>
      <c r="E37" s="64">
        <v>1.5</v>
      </c>
      <c r="F37" s="62">
        <f>E37*F29</f>
        <v>4.5</v>
      </c>
      <c r="G37" s="62"/>
      <c r="H37" s="62"/>
      <c r="I37" s="62"/>
      <c r="J37" s="62"/>
      <c r="K37" s="62"/>
      <c r="L37" s="62"/>
      <c r="M37" s="10"/>
      <c r="N37" s="17"/>
      <c r="O37" s="17"/>
    </row>
    <row r="38" spans="1:15" ht="36" customHeight="1">
      <c r="A38" s="70">
        <v>6</v>
      </c>
      <c r="B38" s="68" t="s">
        <v>82</v>
      </c>
      <c r="C38" s="70" t="s">
        <v>83</v>
      </c>
      <c r="D38" s="70" t="s">
        <v>84</v>
      </c>
      <c r="E38" s="70"/>
      <c r="F38" s="91">
        <v>0.03</v>
      </c>
      <c r="G38" s="91"/>
      <c r="H38" s="91"/>
      <c r="I38" s="91"/>
      <c r="J38" s="91"/>
      <c r="K38" s="91"/>
      <c r="L38" s="91"/>
      <c r="M38" s="92"/>
      <c r="N38" s="17"/>
      <c r="O38" s="17"/>
    </row>
    <row r="39" spans="1:15" ht="20.25" customHeight="1">
      <c r="A39" s="67">
        <v>6.1</v>
      </c>
      <c r="B39" s="64"/>
      <c r="C39" s="64" t="s">
        <v>60</v>
      </c>
      <c r="D39" s="64" t="s">
        <v>49</v>
      </c>
      <c r="E39" s="64">
        <v>182</v>
      </c>
      <c r="F39" s="88">
        <f>E39*F38</f>
        <v>5.46</v>
      </c>
      <c r="G39" s="88"/>
      <c r="H39" s="88"/>
      <c r="I39" s="25"/>
      <c r="J39" s="88"/>
      <c r="K39" s="88"/>
      <c r="L39" s="88"/>
      <c r="M39" s="88"/>
      <c r="N39" s="17"/>
      <c r="O39" s="17"/>
    </row>
    <row r="40" spans="1:15" ht="19.5" customHeight="1">
      <c r="A40" s="67">
        <v>6.199999999999999</v>
      </c>
      <c r="B40" s="65"/>
      <c r="C40" s="80" t="s">
        <v>85</v>
      </c>
      <c r="D40" s="66" t="s">
        <v>54</v>
      </c>
      <c r="E40" s="64">
        <v>17.4</v>
      </c>
      <c r="F40" s="88">
        <f>E40*F38</f>
        <v>0.5219999999999999</v>
      </c>
      <c r="G40" s="88"/>
      <c r="H40" s="88"/>
      <c r="I40" s="88"/>
      <c r="J40" s="88"/>
      <c r="K40" s="88"/>
      <c r="L40" s="25"/>
      <c r="M40" s="25"/>
      <c r="N40" s="17"/>
      <c r="O40" s="17"/>
    </row>
    <row r="41" spans="1:15" ht="21" customHeight="1">
      <c r="A41" s="67">
        <v>6.299999999999999</v>
      </c>
      <c r="B41" s="64"/>
      <c r="C41" s="64" t="s">
        <v>86</v>
      </c>
      <c r="D41" s="64" t="s">
        <v>52</v>
      </c>
      <c r="E41" s="64">
        <v>100</v>
      </c>
      <c r="F41" s="88">
        <f>E41*F38</f>
        <v>3</v>
      </c>
      <c r="G41" s="88"/>
      <c r="H41" s="88"/>
      <c r="I41" s="88"/>
      <c r="J41" s="88"/>
      <c r="K41" s="88"/>
      <c r="L41" s="88"/>
      <c r="M41" s="88"/>
      <c r="N41" s="17"/>
      <c r="O41" s="17"/>
    </row>
    <row r="42" spans="1:15" ht="25.5" customHeight="1">
      <c r="A42" s="67">
        <v>6.4</v>
      </c>
      <c r="B42" s="64"/>
      <c r="C42" s="64" t="s">
        <v>87</v>
      </c>
      <c r="D42" s="64" t="s">
        <v>19</v>
      </c>
      <c r="E42" s="64">
        <v>13.2</v>
      </c>
      <c r="F42" s="88">
        <f>E42*F38</f>
        <v>0.39599999999999996</v>
      </c>
      <c r="G42" s="88"/>
      <c r="H42" s="25"/>
      <c r="I42" s="88"/>
      <c r="J42" s="88"/>
      <c r="K42" s="88"/>
      <c r="L42" s="88"/>
      <c r="M42" s="25"/>
      <c r="N42" s="17"/>
      <c r="O42" s="17"/>
    </row>
    <row r="43" spans="1:15" ht="35.25" customHeight="1">
      <c r="A43" s="70">
        <v>7</v>
      </c>
      <c r="B43" s="68" t="s">
        <v>88</v>
      </c>
      <c r="C43" s="70" t="s">
        <v>117</v>
      </c>
      <c r="D43" s="70" t="s">
        <v>89</v>
      </c>
      <c r="E43" s="70"/>
      <c r="F43" s="91">
        <v>0.45</v>
      </c>
      <c r="G43" s="91"/>
      <c r="H43" s="91"/>
      <c r="I43" s="91"/>
      <c r="J43" s="91"/>
      <c r="K43" s="91"/>
      <c r="L43" s="91"/>
      <c r="M43" s="92"/>
      <c r="N43" s="17"/>
      <c r="O43" s="17"/>
    </row>
    <row r="44" spans="1:15" ht="20.25" customHeight="1">
      <c r="A44" s="67">
        <v>7.1</v>
      </c>
      <c r="B44" s="64"/>
      <c r="C44" s="64" t="s">
        <v>60</v>
      </c>
      <c r="D44" s="64" t="s">
        <v>49</v>
      </c>
      <c r="E44" s="64">
        <v>17.1</v>
      </c>
      <c r="F44" s="62">
        <f>E44*F43</f>
        <v>7.695000000000001</v>
      </c>
      <c r="G44" s="62"/>
      <c r="H44" s="62"/>
      <c r="I44" s="10"/>
      <c r="J44" s="62"/>
      <c r="K44" s="62"/>
      <c r="L44" s="62"/>
      <c r="M44" s="62"/>
      <c r="N44" s="17"/>
      <c r="O44" s="17"/>
    </row>
    <row r="45" spans="1:15" ht="18" customHeight="1">
      <c r="A45" s="67">
        <v>7.199999999999999</v>
      </c>
      <c r="B45" s="65"/>
      <c r="C45" s="64" t="s">
        <v>90</v>
      </c>
      <c r="D45" s="66" t="s">
        <v>68</v>
      </c>
      <c r="E45" s="64">
        <v>0.81</v>
      </c>
      <c r="F45" s="62">
        <f>E45*F43</f>
        <v>0.36450000000000005</v>
      </c>
      <c r="G45" s="62"/>
      <c r="H45" s="62"/>
      <c r="I45" s="62"/>
      <c r="J45" s="62"/>
      <c r="K45" s="62"/>
      <c r="L45" s="10"/>
      <c r="M45" s="10"/>
      <c r="N45" s="17"/>
      <c r="O45" s="17"/>
    </row>
    <row r="46" spans="1:15" ht="18" customHeight="1">
      <c r="A46" s="67">
        <v>7.299999999999999</v>
      </c>
      <c r="B46" s="64" t="s">
        <v>91</v>
      </c>
      <c r="C46" s="64" t="s">
        <v>116</v>
      </c>
      <c r="D46" s="64" t="s">
        <v>92</v>
      </c>
      <c r="E46" s="64">
        <v>105</v>
      </c>
      <c r="F46" s="62">
        <f>E46*F43</f>
        <v>47.25</v>
      </c>
      <c r="G46" s="10"/>
      <c r="H46" s="62"/>
      <c r="I46" s="62"/>
      <c r="J46" s="62"/>
      <c r="K46" s="62"/>
      <c r="L46" s="62"/>
      <c r="M46" s="10"/>
      <c r="N46" s="17"/>
      <c r="O46" s="17"/>
    </row>
    <row r="47" spans="1:15" ht="18.75" customHeight="1">
      <c r="A47" s="67">
        <v>7.399999999999999</v>
      </c>
      <c r="B47" s="64"/>
      <c r="C47" s="64" t="s">
        <v>87</v>
      </c>
      <c r="D47" s="64" t="s">
        <v>19</v>
      </c>
      <c r="E47" s="64">
        <v>1.28</v>
      </c>
      <c r="F47" s="62">
        <f>E47*F43</f>
        <v>0.5760000000000001</v>
      </c>
      <c r="G47" s="62"/>
      <c r="H47" s="10"/>
      <c r="I47" s="62"/>
      <c r="J47" s="62"/>
      <c r="K47" s="62"/>
      <c r="L47" s="62"/>
      <c r="M47" s="10"/>
      <c r="N47" s="17"/>
      <c r="O47" s="17"/>
    </row>
    <row r="48" spans="1:15" ht="59.25" customHeight="1">
      <c r="A48" s="70">
        <v>8</v>
      </c>
      <c r="B48" s="70" t="s">
        <v>93</v>
      </c>
      <c r="C48" s="70" t="s">
        <v>94</v>
      </c>
      <c r="D48" s="70" t="s">
        <v>79</v>
      </c>
      <c r="E48" s="70"/>
      <c r="F48" s="91">
        <v>3</v>
      </c>
      <c r="G48" s="91"/>
      <c r="H48" s="91"/>
      <c r="I48" s="91"/>
      <c r="J48" s="91"/>
      <c r="K48" s="91"/>
      <c r="L48" s="91"/>
      <c r="M48" s="92"/>
      <c r="N48" s="17"/>
      <c r="O48" s="17"/>
    </row>
    <row r="49" spans="1:15" ht="21" customHeight="1">
      <c r="A49" s="67">
        <v>8.1</v>
      </c>
      <c r="B49" s="64"/>
      <c r="C49" s="64" t="s">
        <v>95</v>
      </c>
      <c r="D49" s="64" t="s">
        <v>49</v>
      </c>
      <c r="E49" s="67">
        <v>1</v>
      </c>
      <c r="F49" s="88">
        <f>E49*F48</f>
        <v>3</v>
      </c>
      <c r="G49" s="88"/>
      <c r="H49" s="88"/>
      <c r="I49" s="25"/>
      <c r="J49" s="25"/>
      <c r="K49" s="88"/>
      <c r="L49" s="88"/>
      <c r="M49" s="25"/>
      <c r="N49" s="17"/>
      <c r="O49" s="17"/>
    </row>
    <row r="50" spans="1:15" ht="19.5" customHeight="1">
      <c r="A50" s="67">
        <v>8.2</v>
      </c>
      <c r="B50" s="65"/>
      <c r="C50" s="64" t="s">
        <v>96</v>
      </c>
      <c r="D50" s="66" t="s">
        <v>68</v>
      </c>
      <c r="E50" s="64">
        <v>0.174</v>
      </c>
      <c r="F50" s="88">
        <f>E50*F48</f>
        <v>0.522</v>
      </c>
      <c r="G50" s="88"/>
      <c r="H50" s="88"/>
      <c r="I50" s="88"/>
      <c r="J50" s="88"/>
      <c r="K50" s="25"/>
      <c r="L50" s="25"/>
      <c r="M50" s="25"/>
      <c r="N50" s="17"/>
      <c r="O50" s="17"/>
    </row>
    <row r="51" spans="1:15" ht="20.25" customHeight="1">
      <c r="A51" s="67">
        <v>8.299999999999999</v>
      </c>
      <c r="B51" s="65"/>
      <c r="C51" s="64" t="s">
        <v>97</v>
      </c>
      <c r="D51" s="66" t="s">
        <v>52</v>
      </c>
      <c r="E51" s="64">
        <v>1</v>
      </c>
      <c r="F51" s="88">
        <f>E51*F48</f>
        <v>3</v>
      </c>
      <c r="G51" s="88"/>
      <c r="H51" s="88"/>
      <c r="I51" s="88"/>
      <c r="J51" s="88"/>
      <c r="K51" s="88"/>
      <c r="L51" s="88"/>
      <c r="M51" s="25"/>
      <c r="N51" s="17"/>
      <c r="O51" s="17"/>
    </row>
    <row r="52" spans="1:15" ht="24" customHeight="1">
      <c r="A52" s="67">
        <v>8.399999999999999</v>
      </c>
      <c r="B52" s="64"/>
      <c r="C52" s="80" t="s">
        <v>98</v>
      </c>
      <c r="D52" s="64" t="s">
        <v>52</v>
      </c>
      <c r="E52" s="64">
        <v>1</v>
      </c>
      <c r="F52" s="88">
        <f>E52*F48</f>
        <v>3</v>
      </c>
      <c r="G52" s="88"/>
      <c r="H52" s="88"/>
      <c r="I52" s="88"/>
      <c r="J52" s="88"/>
      <c r="K52" s="88"/>
      <c r="L52" s="88"/>
      <c r="M52" s="25"/>
      <c r="N52" s="17"/>
      <c r="O52" s="17"/>
    </row>
    <row r="53" spans="1:15" ht="30.75" customHeight="1">
      <c r="A53" s="67">
        <v>8.499999999999998</v>
      </c>
      <c r="B53" s="64"/>
      <c r="C53" s="80" t="s">
        <v>99</v>
      </c>
      <c r="D53" s="64" t="s">
        <v>52</v>
      </c>
      <c r="E53" s="64"/>
      <c r="F53" s="88">
        <v>2</v>
      </c>
      <c r="G53" s="88"/>
      <c r="H53" s="88"/>
      <c r="I53" s="88"/>
      <c r="J53" s="88"/>
      <c r="K53" s="88"/>
      <c r="L53" s="88"/>
      <c r="M53" s="25"/>
      <c r="N53" s="17"/>
      <c r="O53" s="17"/>
    </row>
    <row r="54" spans="1:15" ht="18" customHeight="1">
      <c r="A54" s="67">
        <v>8.599999999999998</v>
      </c>
      <c r="B54" s="64"/>
      <c r="C54" s="64" t="s">
        <v>100</v>
      </c>
      <c r="D54" s="64" t="s">
        <v>19</v>
      </c>
      <c r="E54" s="64">
        <v>0.54</v>
      </c>
      <c r="F54" s="88">
        <f>E54*F48</f>
        <v>1.62</v>
      </c>
      <c r="G54" s="88"/>
      <c r="H54" s="88"/>
      <c r="I54" s="88"/>
      <c r="J54" s="88"/>
      <c r="K54" s="88"/>
      <c r="L54" s="88"/>
      <c r="M54" s="25"/>
      <c r="N54" s="17"/>
      <c r="O54" s="17"/>
    </row>
    <row r="55" spans="1:15" ht="27" customHeight="1">
      <c r="A55" s="70">
        <v>9</v>
      </c>
      <c r="B55" s="70" t="s">
        <v>93</v>
      </c>
      <c r="C55" s="70" t="s">
        <v>101</v>
      </c>
      <c r="D55" s="70" t="s">
        <v>52</v>
      </c>
      <c r="E55" s="70"/>
      <c r="F55" s="92">
        <v>3</v>
      </c>
      <c r="G55" s="91"/>
      <c r="H55" s="91"/>
      <c r="I55" s="91"/>
      <c r="J55" s="91"/>
      <c r="K55" s="91"/>
      <c r="L55" s="91"/>
      <c r="M55" s="92"/>
      <c r="N55" s="17"/>
      <c r="O55" s="17"/>
    </row>
    <row r="56" spans="1:15" ht="18" customHeight="1">
      <c r="A56" s="67">
        <v>9.1</v>
      </c>
      <c r="B56" s="64"/>
      <c r="C56" s="64" t="s">
        <v>95</v>
      </c>
      <c r="D56" s="64" t="s">
        <v>49</v>
      </c>
      <c r="E56" s="67">
        <v>1</v>
      </c>
      <c r="F56" s="10">
        <f>E56*F55</f>
        <v>3</v>
      </c>
      <c r="G56" s="10"/>
      <c r="H56" s="10"/>
      <c r="I56" s="10"/>
      <c r="J56" s="10"/>
      <c r="K56" s="10"/>
      <c r="L56" s="10"/>
      <c r="M56" s="10"/>
      <c r="N56" s="17"/>
      <c r="O56" s="17"/>
    </row>
    <row r="57" spans="1:15" ht="18" customHeight="1">
      <c r="A57" s="67">
        <v>9.2</v>
      </c>
      <c r="B57" s="64"/>
      <c r="C57" s="64" t="s">
        <v>102</v>
      </c>
      <c r="D57" s="64" t="s">
        <v>103</v>
      </c>
      <c r="E57" s="64">
        <v>2</v>
      </c>
      <c r="F57" s="62">
        <f>E57*F55</f>
        <v>6</v>
      </c>
      <c r="G57" s="62"/>
      <c r="H57" s="62"/>
      <c r="I57" s="62"/>
      <c r="J57" s="62"/>
      <c r="K57" s="62"/>
      <c r="L57" s="62"/>
      <c r="M57" s="62"/>
      <c r="N57" s="17"/>
      <c r="O57" s="17"/>
    </row>
    <row r="58" spans="1:15" ht="18" customHeight="1">
      <c r="A58" s="67">
        <v>9.299999999999999</v>
      </c>
      <c r="B58" s="64"/>
      <c r="C58" s="64" t="s">
        <v>104</v>
      </c>
      <c r="D58" s="64" t="s">
        <v>103</v>
      </c>
      <c r="E58" s="64">
        <v>2</v>
      </c>
      <c r="F58" s="62">
        <f>E58*F55</f>
        <v>6</v>
      </c>
      <c r="G58" s="62"/>
      <c r="H58" s="62"/>
      <c r="I58" s="62"/>
      <c r="J58" s="62"/>
      <c r="K58" s="62"/>
      <c r="L58" s="62"/>
      <c r="M58" s="62"/>
      <c r="N58" s="17"/>
      <c r="O58" s="17"/>
    </row>
    <row r="59" spans="1:15" ht="26.25" customHeight="1">
      <c r="A59" s="81">
        <v>10</v>
      </c>
      <c r="B59" s="82" t="s">
        <v>105</v>
      </c>
      <c r="C59" s="81" t="s">
        <v>106</v>
      </c>
      <c r="D59" s="81" t="s">
        <v>107</v>
      </c>
      <c r="E59" s="81"/>
      <c r="F59" s="87">
        <v>0.048</v>
      </c>
      <c r="G59" s="87"/>
      <c r="H59" s="87"/>
      <c r="I59" s="87"/>
      <c r="J59" s="87"/>
      <c r="K59" s="87"/>
      <c r="L59" s="87"/>
      <c r="M59" s="27"/>
      <c r="N59" s="17"/>
      <c r="O59" s="17"/>
    </row>
    <row r="60" spans="1:15" ht="18" customHeight="1">
      <c r="A60" s="29">
        <f>A59+0.1</f>
        <v>10.1</v>
      </c>
      <c r="B60" s="28"/>
      <c r="C60" s="28" t="s">
        <v>95</v>
      </c>
      <c r="D60" s="28" t="s">
        <v>49</v>
      </c>
      <c r="E60" s="28">
        <v>38.8</v>
      </c>
      <c r="F60" s="10">
        <f>E60*F59</f>
        <v>1.8623999999999998</v>
      </c>
      <c r="G60" s="10"/>
      <c r="H60" s="10"/>
      <c r="I60" s="10"/>
      <c r="J60" s="10"/>
      <c r="K60" s="10"/>
      <c r="L60" s="10"/>
      <c r="M60" s="10"/>
      <c r="N60" s="17"/>
      <c r="O60" s="17"/>
    </row>
    <row r="61" spans="1:15" ht="18" customHeight="1">
      <c r="A61" s="29">
        <f>A60+0.1</f>
        <v>10.2</v>
      </c>
      <c r="B61" s="28"/>
      <c r="C61" s="28" t="s">
        <v>108</v>
      </c>
      <c r="D61" s="28" t="s">
        <v>64</v>
      </c>
      <c r="E61" s="28">
        <v>25.1</v>
      </c>
      <c r="F61" s="10">
        <f>E61*F59</f>
        <v>1.2048</v>
      </c>
      <c r="G61" s="62"/>
      <c r="H61" s="10"/>
      <c r="I61" s="10"/>
      <c r="J61" s="10"/>
      <c r="K61" s="10"/>
      <c r="L61" s="10"/>
      <c r="M61" s="10"/>
      <c r="N61" s="17"/>
      <c r="O61" s="17"/>
    </row>
    <row r="62" spans="1:15" ht="18" customHeight="1">
      <c r="A62" s="29">
        <f>A61+0.1</f>
        <v>10.299999999999999</v>
      </c>
      <c r="B62" s="28"/>
      <c r="C62" s="28" t="s">
        <v>109</v>
      </c>
      <c r="D62" s="28" t="s">
        <v>19</v>
      </c>
      <c r="E62" s="28">
        <v>27.3</v>
      </c>
      <c r="F62" s="10">
        <f>E62*F59</f>
        <v>1.3104</v>
      </c>
      <c r="G62" s="10"/>
      <c r="H62" s="10"/>
      <c r="I62" s="10"/>
      <c r="J62" s="10"/>
      <c r="K62" s="10"/>
      <c r="L62" s="10"/>
      <c r="M62" s="10"/>
      <c r="N62" s="17"/>
      <c r="O62" s="17"/>
    </row>
    <row r="63" spans="1:15" ht="18" customHeight="1">
      <c r="A63" s="29">
        <f>A62+0.1</f>
        <v>10.399999999999999</v>
      </c>
      <c r="B63" s="28"/>
      <c r="C63" s="28" t="s">
        <v>110</v>
      </c>
      <c r="D63" s="28" t="s">
        <v>111</v>
      </c>
      <c r="E63" s="28">
        <v>10</v>
      </c>
      <c r="F63" s="62">
        <f>E63*F59</f>
        <v>0.48</v>
      </c>
      <c r="G63" s="10"/>
      <c r="H63" s="62"/>
      <c r="I63" s="62"/>
      <c r="J63" s="62"/>
      <c r="K63" s="62"/>
      <c r="L63" s="62"/>
      <c r="M63" s="62"/>
      <c r="N63" s="17"/>
      <c r="O63" s="17"/>
    </row>
    <row r="64" spans="1:15" ht="18" customHeight="1">
      <c r="A64" s="29">
        <f>A63+0.1</f>
        <v>10.499999999999998</v>
      </c>
      <c r="B64" s="28"/>
      <c r="C64" s="28" t="s">
        <v>100</v>
      </c>
      <c r="D64" s="28" t="s">
        <v>19</v>
      </c>
      <c r="E64" s="28">
        <v>19</v>
      </c>
      <c r="F64" s="62">
        <f>E64*F59</f>
        <v>0.912</v>
      </c>
      <c r="G64" s="62"/>
      <c r="H64" s="10"/>
      <c r="I64" s="10"/>
      <c r="J64" s="10"/>
      <c r="K64" s="10"/>
      <c r="L64" s="10"/>
      <c r="M64" s="10"/>
      <c r="N64" s="17"/>
      <c r="O64" s="17"/>
    </row>
    <row r="65" spans="1:15" ht="15">
      <c r="A65" s="13"/>
      <c r="B65" s="93"/>
      <c r="C65" s="30" t="s">
        <v>5</v>
      </c>
      <c r="D65" s="30"/>
      <c r="E65" s="30"/>
      <c r="F65" s="30"/>
      <c r="G65" s="30"/>
      <c r="H65" s="94"/>
      <c r="I65" s="97"/>
      <c r="J65" s="96"/>
      <c r="K65" s="95"/>
      <c r="L65" s="97"/>
      <c r="M65" s="31"/>
      <c r="N65" s="24"/>
      <c r="O65" s="17"/>
    </row>
    <row r="66" spans="1:15" ht="15">
      <c r="A66" s="13"/>
      <c r="B66" s="93"/>
      <c r="C66" s="30" t="s">
        <v>122</v>
      </c>
      <c r="D66" s="98"/>
      <c r="E66" s="30"/>
      <c r="F66" s="30"/>
      <c r="G66" s="30"/>
      <c r="H66" s="30"/>
      <c r="I66" s="93"/>
      <c r="J66" s="97"/>
      <c r="K66" s="93"/>
      <c r="L66" s="31"/>
      <c r="M66" s="31"/>
      <c r="N66" s="24"/>
      <c r="O66" s="17"/>
    </row>
    <row r="67" spans="1:15" ht="15">
      <c r="A67" s="13"/>
      <c r="B67" s="93"/>
      <c r="C67" s="30" t="s">
        <v>5</v>
      </c>
      <c r="D67" s="30"/>
      <c r="E67" s="30"/>
      <c r="F67" s="30"/>
      <c r="G67" s="30"/>
      <c r="H67" s="30"/>
      <c r="I67" s="93"/>
      <c r="J67" s="97"/>
      <c r="K67" s="93"/>
      <c r="L67" s="31"/>
      <c r="M67" s="31"/>
      <c r="N67" s="24"/>
      <c r="O67" s="17"/>
    </row>
    <row r="68" spans="1:15" ht="15">
      <c r="A68" s="12"/>
      <c r="B68" s="95"/>
      <c r="C68" s="30" t="s">
        <v>123</v>
      </c>
      <c r="D68" s="98"/>
      <c r="E68" s="30"/>
      <c r="F68" s="30"/>
      <c r="G68" s="30"/>
      <c r="H68" s="30"/>
      <c r="I68" s="93"/>
      <c r="J68" s="97"/>
      <c r="K68" s="93"/>
      <c r="L68" s="31"/>
      <c r="M68" s="31"/>
      <c r="N68" s="23"/>
      <c r="O68" s="17"/>
    </row>
    <row r="69" spans="1:15" ht="15.75">
      <c r="A69" s="12"/>
      <c r="B69" s="95"/>
      <c r="C69" s="30" t="s">
        <v>5</v>
      </c>
      <c r="D69" s="30"/>
      <c r="E69" s="30"/>
      <c r="F69" s="30"/>
      <c r="G69" s="30"/>
      <c r="H69" s="30"/>
      <c r="I69" s="85"/>
      <c r="J69" s="101"/>
      <c r="K69" s="85"/>
      <c r="L69" s="86"/>
      <c r="M69" s="86"/>
      <c r="N69" s="23"/>
      <c r="O69" s="17"/>
    </row>
    <row r="70" spans="1:15" ht="13.5">
      <c r="A70" s="19"/>
      <c r="B70" s="20"/>
      <c r="N70" s="23"/>
      <c r="O70" s="17"/>
    </row>
    <row r="71" spans="1:15" ht="13.5">
      <c r="A71" s="19"/>
      <c r="B71" s="22"/>
      <c r="N71" s="23"/>
      <c r="O71" s="23"/>
    </row>
    <row r="72" spans="1:15" ht="16.5">
      <c r="A72" s="19"/>
      <c r="B72" s="20"/>
      <c r="C72" s="256"/>
      <c r="D72" s="256"/>
      <c r="E72" s="256"/>
      <c r="F72" s="256"/>
      <c r="G72" s="256"/>
      <c r="H72" s="256"/>
      <c r="I72" s="256"/>
      <c r="J72" s="256"/>
      <c r="K72" s="256"/>
      <c r="L72" s="256"/>
      <c r="M72" s="256"/>
      <c r="N72" s="17"/>
      <c r="O72" s="17"/>
    </row>
    <row r="73" spans="1:15" ht="12.75">
      <c r="A73" s="1"/>
      <c r="B73" s="1"/>
      <c r="C73" s="1"/>
      <c r="D73" s="1"/>
      <c r="E73" s="1"/>
      <c r="F73" s="1"/>
      <c r="G73" s="1"/>
      <c r="H73" s="1"/>
      <c r="I73" s="1"/>
      <c r="J73" s="1"/>
      <c r="K73" s="1"/>
      <c r="L73" s="1"/>
      <c r="M73" s="1"/>
      <c r="N73" s="3"/>
      <c r="O73" s="1"/>
    </row>
    <row r="74" spans="1:15" ht="15.75">
      <c r="A74" s="1"/>
      <c r="B74" s="2"/>
      <c r="C74" s="4"/>
      <c r="D74" s="4"/>
      <c r="E74" s="4"/>
      <c r="F74" s="4"/>
      <c r="G74" s="4"/>
      <c r="H74" s="4"/>
      <c r="I74" s="2"/>
      <c r="J74" s="5"/>
      <c r="K74" s="5"/>
      <c r="L74" s="5"/>
      <c r="M74" s="6"/>
      <c r="N74" s="1"/>
      <c r="O74" s="1"/>
    </row>
    <row r="75" spans="1:15" ht="15.75">
      <c r="A75" s="1"/>
      <c r="B75" s="2"/>
      <c r="C75" s="5"/>
      <c r="D75" s="5"/>
      <c r="E75" s="5"/>
      <c r="F75" s="5"/>
      <c r="G75" s="5"/>
      <c r="H75" s="5"/>
      <c r="I75" s="5"/>
      <c r="J75" s="5"/>
      <c r="K75" s="5"/>
      <c r="L75" s="5"/>
      <c r="M75" s="5"/>
      <c r="N75" s="1"/>
      <c r="O75" s="1"/>
    </row>
    <row r="76" spans="1:15" ht="15.75">
      <c r="A76" s="2"/>
      <c r="B76" s="2"/>
      <c r="C76" s="7"/>
      <c r="D76" s="7"/>
      <c r="E76" s="7"/>
      <c r="F76" s="7"/>
      <c r="G76" s="7"/>
      <c r="H76" s="7"/>
      <c r="I76" s="5"/>
      <c r="J76" s="7"/>
      <c r="K76" s="7"/>
      <c r="L76" s="7"/>
      <c r="M76" s="7"/>
      <c r="N76" s="1"/>
      <c r="O76" s="1"/>
    </row>
    <row r="77" spans="1:15" ht="15.75">
      <c r="A77" s="2"/>
      <c r="B77" s="2"/>
      <c r="C77" s="5"/>
      <c r="D77" s="5"/>
      <c r="E77" s="5"/>
      <c r="F77" s="5"/>
      <c r="G77" s="5"/>
      <c r="H77" s="5"/>
      <c r="I77" s="5"/>
      <c r="J77" s="5"/>
      <c r="K77" s="5"/>
      <c r="L77" s="5"/>
      <c r="M77" s="5"/>
      <c r="N77" s="1"/>
      <c r="O77" s="1"/>
    </row>
    <row r="78" ht="13.5">
      <c r="A78" s="2"/>
    </row>
    <row r="79" ht="13.5">
      <c r="A79" s="2"/>
    </row>
  </sheetData>
  <sheetProtection/>
  <mergeCells count="19">
    <mergeCell ref="C1:O1"/>
    <mergeCell ref="K5:L5"/>
    <mergeCell ref="C72:M72"/>
    <mergeCell ref="E7:F7"/>
    <mergeCell ref="G7:H7"/>
    <mergeCell ref="B7:B8"/>
    <mergeCell ref="C7:C8"/>
    <mergeCell ref="D7:D8"/>
    <mergeCell ref="C4:J4"/>
    <mergeCell ref="K4:L4"/>
    <mergeCell ref="A7:A8"/>
    <mergeCell ref="I7:J7"/>
    <mergeCell ref="K7:L7"/>
    <mergeCell ref="M7:M8"/>
    <mergeCell ref="C2:M2"/>
    <mergeCell ref="A6:M6"/>
    <mergeCell ref="C3:J3"/>
    <mergeCell ref="K3:M3"/>
    <mergeCell ref="C5:J5"/>
  </mergeCells>
  <printOptions/>
  <pageMargins left="0.7874015748031497" right="0.7874015748031497" top="0" bottom="0" header="0.15748031496062992" footer="0.196850393700787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O79"/>
  <sheetViews>
    <sheetView zoomScalePageLayoutView="0" workbookViewId="0" topLeftCell="A52">
      <selection activeCell="D69" sqref="D69"/>
    </sheetView>
  </sheetViews>
  <sheetFormatPr defaultColWidth="9.00390625" defaultRowHeight="12.75"/>
  <cols>
    <col min="3" max="3" width="45.375" style="0" customWidth="1"/>
    <col min="5" max="5" width="11.00390625" style="0" customWidth="1"/>
    <col min="13" max="13" width="14.375" style="0" customWidth="1"/>
  </cols>
  <sheetData>
    <row r="1" spans="1:15" ht="18">
      <c r="A1" s="9"/>
      <c r="B1" s="15"/>
      <c r="C1" s="257" t="s">
        <v>181</v>
      </c>
      <c r="D1" s="257"/>
      <c r="E1" s="257"/>
      <c r="F1" s="257"/>
      <c r="G1" s="257"/>
      <c r="H1" s="257"/>
      <c r="I1" s="257"/>
      <c r="J1" s="257"/>
      <c r="K1" s="257"/>
      <c r="L1" s="257"/>
      <c r="M1" s="257"/>
      <c r="N1" s="257"/>
      <c r="O1" s="257"/>
    </row>
    <row r="2" spans="1:15" ht="18">
      <c r="A2" s="9"/>
      <c r="B2" s="15"/>
      <c r="C2" s="251" t="s">
        <v>233</v>
      </c>
      <c r="D2" s="251"/>
      <c r="E2" s="251"/>
      <c r="F2" s="251"/>
      <c r="G2" s="251"/>
      <c r="H2" s="251"/>
      <c r="I2" s="251"/>
      <c r="J2" s="251"/>
      <c r="K2" s="251"/>
      <c r="L2" s="251"/>
      <c r="M2" s="251"/>
      <c r="N2" s="17"/>
      <c r="O2" s="17"/>
    </row>
    <row r="3" spans="1:15" ht="19.5">
      <c r="A3" s="9"/>
      <c r="B3" s="16"/>
      <c r="C3" s="251" t="s">
        <v>7</v>
      </c>
      <c r="D3" s="251"/>
      <c r="E3" s="251"/>
      <c r="F3" s="251"/>
      <c r="G3" s="251"/>
      <c r="H3" s="251"/>
      <c r="I3" s="251"/>
      <c r="J3" s="251"/>
      <c r="K3" s="251"/>
      <c r="L3" s="251"/>
      <c r="M3" s="251"/>
      <c r="N3" s="17"/>
      <c r="O3" s="17"/>
    </row>
    <row r="4" spans="1:15" ht="19.5">
      <c r="A4" s="9"/>
      <c r="B4" s="16"/>
      <c r="C4" s="253" t="s">
        <v>4</v>
      </c>
      <c r="D4" s="253"/>
      <c r="E4" s="253"/>
      <c r="F4" s="253"/>
      <c r="G4" s="253"/>
      <c r="H4" s="253"/>
      <c r="I4" s="253"/>
      <c r="J4" s="253"/>
      <c r="K4" s="258">
        <f>M70</f>
        <v>0</v>
      </c>
      <c r="L4" s="258"/>
      <c r="M4" s="18" t="s">
        <v>2</v>
      </c>
      <c r="N4" s="17"/>
      <c r="O4" s="17"/>
    </row>
    <row r="5" spans="1:15" ht="15">
      <c r="A5" s="252" t="s">
        <v>113</v>
      </c>
      <c r="B5" s="252"/>
      <c r="C5" s="252"/>
      <c r="D5" s="252"/>
      <c r="E5" s="252"/>
      <c r="F5" s="252"/>
      <c r="G5" s="252"/>
      <c r="H5" s="252"/>
      <c r="I5" s="252"/>
      <c r="J5" s="252"/>
      <c r="K5" s="252"/>
      <c r="L5" s="252"/>
      <c r="M5" s="252"/>
      <c r="N5" s="17"/>
      <c r="O5" s="17"/>
    </row>
    <row r="6" spans="1:15" ht="13.5">
      <c r="A6" s="248"/>
      <c r="B6" s="250" t="s">
        <v>8</v>
      </c>
      <c r="C6" s="250" t="s">
        <v>9</v>
      </c>
      <c r="D6" s="250" t="s">
        <v>10</v>
      </c>
      <c r="E6" s="249" t="s">
        <v>3</v>
      </c>
      <c r="F6" s="249"/>
      <c r="G6" s="249" t="s">
        <v>11</v>
      </c>
      <c r="H6" s="249"/>
      <c r="I6" s="249" t="s">
        <v>12</v>
      </c>
      <c r="J6" s="249"/>
      <c r="K6" s="249" t="s">
        <v>13</v>
      </c>
      <c r="L6" s="249"/>
      <c r="M6" s="250" t="s">
        <v>17</v>
      </c>
      <c r="N6" s="17"/>
      <c r="O6" s="17"/>
    </row>
    <row r="7" spans="1:15" ht="25.5">
      <c r="A7" s="248"/>
      <c r="B7" s="250"/>
      <c r="C7" s="250"/>
      <c r="D7" s="250"/>
      <c r="E7" s="103" t="s">
        <v>14</v>
      </c>
      <c r="F7" s="103" t="s">
        <v>6</v>
      </c>
      <c r="G7" s="103" t="s">
        <v>15</v>
      </c>
      <c r="H7" s="103" t="s">
        <v>5</v>
      </c>
      <c r="I7" s="103" t="s">
        <v>15</v>
      </c>
      <c r="J7" s="103" t="s">
        <v>5</v>
      </c>
      <c r="K7" s="103" t="s">
        <v>15</v>
      </c>
      <c r="L7" s="103" t="s">
        <v>5</v>
      </c>
      <c r="M7" s="250"/>
      <c r="N7" s="17"/>
      <c r="O7" s="17"/>
    </row>
    <row r="8" spans="1:15" ht="15">
      <c r="A8" s="26" t="s">
        <v>1</v>
      </c>
      <c r="B8" s="63">
        <v>2</v>
      </c>
      <c r="C8" s="63">
        <v>3</v>
      </c>
      <c r="D8" s="63">
        <v>4</v>
      </c>
      <c r="E8" s="63">
        <v>5</v>
      </c>
      <c r="F8" s="63">
        <v>6</v>
      </c>
      <c r="G8" s="63">
        <v>7</v>
      </c>
      <c r="H8" s="63">
        <v>8</v>
      </c>
      <c r="I8" s="63">
        <v>9</v>
      </c>
      <c r="J8" s="63">
        <v>10</v>
      </c>
      <c r="K8" s="63">
        <v>11</v>
      </c>
      <c r="L8" s="63">
        <v>12</v>
      </c>
      <c r="M8" s="63">
        <v>13</v>
      </c>
      <c r="N8" s="17"/>
      <c r="O8" s="17"/>
    </row>
    <row r="9" spans="1:15" ht="15.75">
      <c r="A9" s="26"/>
      <c r="B9" s="63"/>
      <c r="C9" s="105" t="s">
        <v>125</v>
      </c>
      <c r="D9" s="63"/>
      <c r="E9" s="63"/>
      <c r="F9" s="63"/>
      <c r="G9" s="63"/>
      <c r="H9" s="63"/>
      <c r="I9" s="63"/>
      <c r="J9" s="63"/>
      <c r="K9" s="63"/>
      <c r="L9" s="63"/>
      <c r="M9" s="63"/>
      <c r="N9" s="17"/>
      <c r="O9" s="17"/>
    </row>
    <row r="10" spans="1:15" ht="94.5">
      <c r="A10" s="71" t="s">
        <v>1</v>
      </c>
      <c r="B10" s="133" t="s">
        <v>126</v>
      </c>
      <c r="C10" s="73" t="s">
        <v>46</v>
      </c>
      <c r="D10" s="72" t="s">
        <v>47</v>
      </c>
      <c r="E10" s="135"/>
      <c r="F10" s="108">
        <f>0.4*0.4*1.2</f>
        <v>0.19200000000000003</v>
      </c>
      <c r="G10" s="106"/>
      <c r="H10" s="106"/>
      <c r="I10" s="106"/>
      <c r="J10" s="107"/>
      <c r="K10" s="106"/>
      <c r="L10" s="106"/>
      <c r="M10" s="113"/>
      <c r="N10" s="17"/>
      <c r="O10" s="17"/>
    </row>
    <row r="11" spans="1:15" ht="15">
      <c r="A11" s="75">
        <v>1.1</v>
      </c>
      <c r="B11" s="76"/>
      <c r="C11" s="79" t="s">
        <v>48</v>
      </c>
      <c r="D11" s="77" t="s">
        <v>49</v>
      </c>
      <c r="E11" s="140">
        <f>615*1.15*0.01</f>
        <v>7.0725</v>
      </c>
      <c r="F11" s="106">
        <f>E11*F10</f>
        <v>1.3579200000000002</v>
      </c>
      <c r="G11" s="106"/>
      <c r="H11" s="106"/>
      <c r="I11" s="107"/>
      <c r="J11" s="107"/>
      <c r="K11" s="106"/>
      <c r="L11" s="106"/>
      <c r="M11" s="107"/>
      <c r="N11" s="17"/>
      <c r="O11" s="17"/>
    </row>
    <row r="12" spans="1:15" ht="94.5">
      <c r="A12" s="134" t="s">
        <v>18</v>
      </c>
      <c r="B12" s="133" t="s">
        <v>127</v>
      </c>
      <c r="C12" s="133" t="s">
        <v>128</v>
      </c>
      <c r="D12" s="133" t="s">
        <v>47</v>
      </c>
      <c r="E12" s="135"/>
      <c r="F12" s="108">
        <f>0.4*0.4*1.2</f>
        <v>0.19200000000000003</v>
      </c>
      <c r="G12" s="106"/>
      <c r="H12" s="106"/>
      <c r="I12" s="106"/>
      <c r="J12" s="107"/>
      <c r="K12" s="106"/>
      <c r="L12" s="106"/>
      <c r="M12" s="113"/>
      <c r="N12" s="17"/>
      <c r="O12" s="17"/>
    </row>
    <row r="13" spans="1:15" ht="15">
      <c r="A13" s="136">
        <v>2.1</v>
      </c>
      <c r="B13" s="137"/>
      <c r="C13" s="138" t="s">
        <v>48</v>
      </c>
      <c r="D13" s="139" t="s">
        <v>49</v>
      </c>
      <c r="E13" s="140">
        <f>206*1.15*0.01</f>
        <v>2.3689999999999998</v>
      </c>
      <c r="F13" s="106">
        <f>E13*F12</f>
        <v>0.45484800000000003</v>
      </c>
      <c r="G13" s="106"/>
      <c r="H13" s="106"/>
      <c r="I13" s="107"/>
      <c r="J13" s="107"/>
      <c r="K13" s="106"/>
      <c r="L13" s="106"/>
      <c r="M13" s="107"/>
      <c r="N13" s="17"/>
      <c r="O13" s="17"/>
    </row>
    <row r="14" spans="1:15" ht="15.75">
      <c r="A14" s="141">
        <v>3</v>
      </c>
      <c r="B14" s="142"/>
      <c r="C14" s="134" t="s">
        <v>129</v>
      </c>
      <c r="D14" s="133" t="s">
        <v>47</v>
      </c>
      <c r="E14" s="135"/>
      <c r="F14" s="108">
        <f>0.4*0.4*1.2</f>
        <v>0.19200000000000003</v>
      </c>
      <c r="G14" s="106"/>
      <c r="H14" s="106"/>
      <c r="I14" s="106"/>
      <c r="J14" s="107"/>
      <c r="K14" s="106"/>
      <c r="L14" s="106"/>
      <c r="M14" s="113"/>
      <c r="N14" s="17"/>
      <c r="O14" s="17"/>
    </row>
    <row r="15" spans="1:15" ht="15">
      <c r="A15" s="136">
        <v>3.1</v>
      </c>
      <c r="B15" s="139" t="s">
        <v>130</v>
      </c>
      <c r="C15" s="138" t="s">
        <v>129</v>
      </c>
      <c r="D15" s="139" t="s">
        <v>131</v>
      </c>
      <c r="E15" s="140">
        <v>1.95</v>
      </c>
      <c r="F15" s="106">
        <f>E15*F14</f>
        <v>0.37440000000000007</v>
      </c>
      <c r="G15" s="106"/>
      <c r="H15" s="106"/>
      <c r="I15" s="107"/>
      <c r="J15" s="107"/>
      <c r="K15" s="106"/>
      <c r="L15" s="106"/>
      <c r="M15" s="107"/>
      <c r="N15" s="17"/>
      <c r="O15" s="17"/>
    </row>
    <row r="16" spans="1:15" ht="40.5">
      <c r="A16" s="143" t="s">
        <v>132</v>
      </c>
      <c r="B16" s="144" t="s">
        <v>133</v>
      </c>
      <c r="C16" s="144" t="s">
        <v>58</v>
      </c>
      <c r="D16" s="144" t="s">
        <v>59</v>
      </c>
      <c r="E16" s="144"/>
      <c r="F16" s="87">
        <v>0.192</v>
      </c>
      <c r="G16" s="63"/>
      <c r="H16" s="63"/>
      <c r="I16" s="63"/>
      <c r="J16" s="63"/>
      <c r="K16" s="63"/>
      <c r="L16" s="63"/>
      <c r="M16" s="27"/>
      <c r="N16" s="17"/>
      <c r="O16" s="17"/>
    </row>
    <row r="17" spans="1:15" ht="15">
      <c r="A17" s="145">
        <v>4.1</v>
      </c>
      <c r="B17" s="146"/>
      <c r="C17" s="147" t="s">
        <v>60</v>
      </c>
      <c r="D17" s="147" t="s">
        <v>49</v>
      </c>
      <c r="E17" s="147">
        <v>1.96</v>
      </c>
      <c r="F17" s="148">
        <f>E17*F16</f>
        <v>0.37632</v>
      </c>
      <c r="G17" s="106"/>
      <c r="H17" s="106"/>
      <c r="I17" s="107"/>
      <c r="J17" s="107"/>
      <c r="K17" s="106"/>
      <c r="L17" s="106"/>
      <c r="M17" s="107"/>
      <c r="N17" s="17"/>
      <c r="O17" s="17"/>
    </row>
    <row r="18" spans="1:15" ht="27">
      <c r="A18" s="145">
        <v>4.2</v>
      </c>
      <c r="B18" s="146" t="s">
        <v>134</v>
      </c>
      <c r="C18" s="147" t="s">
        <v>112</v>
      </c>
      <c r="D18" s="147" t="s">
        <v>62</v>
      </c>
      <c r="E18" s="147">
        <v>1.015</v>
      </c>
      <c r="F18" s="148">
        <f>E18*F16</f>
        <v>0.19488</v>
      </c>
      <c r="G18" s="149"/>
      <c r="H18" s="107"/>
      <c r="I18" s="106"/>
      <c r="J18" s="106"/>
      <c r="K18" s="106"/>
      <c r="L18" s="106"/>
      <c r="M18" s="107"/>
      <c r="N18" s="17"/>
      <c r="O18" s="17"/>
    </row>
    <row r="19" spans="1:15" ht="15">
      <c r="A19" s="145">
        <v>4.3</v>
      </c>
      <c r="B19" s="146" t="s">
        <v>135</v>
      </c>
      <c r="C19" s="147" t="s">
        <v>63</v>
      </c>
      <c r="D19" s="147" t="s">
        <v>64</v>
      </c>
      <c r="E19" s="147">
        <v>2.1</v>
      </c>
      <c r="F19" s="107">
        <f>E19*F16</f>
        <v>0.4032</v>
      </c>
      <c r="G19" s="106"/>
      <c r="H19" s="107"/>
      <c r="I19" s="106"/>
      <c r="J19" s="106"/>
      <c r="K19" s="106"/>
      <c r="L19" s="106"/>
      <c r="M19" s="107"/>
      <c r="N19" s="17"/>
      <c r="O19" s="17"/>
    </row>
    <row r="20" spans="1:15" ht="40.5">
      <c r="A20" s="150">
        <v>5</v>
      </c>
      <c r="B20" s="150" t="s">
        <v>105</v>
      </c>
      <c r="C20" s="150" t="s">
        <v>106</v>
      </c>
      <c r="D20" s="150" t="s">
        <v>107</v>
      </c>
      <c r="E20" s="150"/>
      <c r="F20" s="108">
        <v>0.024</v>
      </c>
      <c r="G20" s="108"/>
      <c r="H20" s="108"/>
      <c r="I20" s="108"/>
      <c r="J20" s="108"/>
      <c r="K20" s="108"/>
      <c r="L20" s="108"/>
      <c r="M20" s="113"/>
      <c r="N20" s="17"/>
      <c r="O20" s="17"/>
    </row>
    <row r="21" spans="1:15" ht="15">
      <c r="A21" s="151">
        <f>A20+0.1</f>
        <v>5.1</v>
      </c>
      <c r="B21" s="152"/>
      <c r="C21" s="152" t="s">
        <v>95</v>
      </c>
      <c r="D21" s="152" t="s">
        <v>49</v>
      </c>
      <c r="E21" s="152">
        <v>38.8</v>
      </c>
      <c r="F21" s="109">
        <f>E21*F20</f>
        <v>0.9311999999999999</v>
      </c>
      <c r="G21" s="109"/>
      <c r="H21" s="109"/>
      <c r="I21" s="109"/>
      <c r="J21" s="109"/>
      <c r="K21" s="109"/>
      <c r="L21" s="109"/>
      <c r="M21" s="109"/>
      <c r="N21" s="17"/>
      <c r="O21" s="17"/>
    </row>
    <row r="22" spans="1:15" ht="15">
      <c r="A22" s="151">
        <f>A21+0.1</f>
        <v>5.199999999999999</v>
      </c>
      <c r="B22" s="152" t="s">
        <v>136</v>
      </c>
      <c r="C22" s="152" t="s">
        <v>108</v>
      </c>
      <c r="D22" s="152" t="s">
        <v>64</v>
      </c>
      <c r="E22" s="152">
        <v>25.1</v>
      </c>
      <c r="F22" s="109">
        <f>E22*F20</f>
        <v>0.6024</v>
      </c>
      <c r="G22" s="104"/>
      <c r="H22" s="109"/>
      <c r="I22" s="109"/>
      <c r="J22" s="109"/>
      <c r="K22" s="109"/>
      <c r="L22" s="109"/>
      <c r="M22" s="109"/>
      <c r="N22" s="17"/>
      <c r="O22" s="17"/>
    </row>
    <row r="23" spans="1:15" ht="15">
      <c r="A23" s="151">
        <f>A22+0.1</f>
        <v>5.299999999999999</v>
      </c>
      <c r="B23" s="152" t="s">
        <v>137</v>
      </c>
      <c r="C23" s="152" t="s">
        <v>138</v>
      </c>
      <c r="D23" s="152" t="s">
        <v>64</v>
      </c>
      <c r="E23" s="152">
        <v>0.2</v>
      </c>
      <c r="F23" s="153">
        <f>E23*F20</f>
        <v>0.0048000000000000004</v>
      </c>
      <c r="G23" s="109"/>
      <c r="H23" s="109"/>
      <c r="I23" s="109"/>
      <c r="J23" s="109"/>
      <c r="K23" s="109"/>
      <c r="L23" s="109"/>
      <c r="M23" s="109"/>
      <c r="N23" s="17"/>
      <c r="O23" s="17"/>
    </row>
    <row r="24" spans="1:15" ht="15">
      <c r="A24" s="151">
        <f>A23+0.1</f>
        <v>5.399999999999999</v>
      </c>
      <c r="B24" s="152" t="s">
        <v>139</v>
      </c>
      <c r="C24" s="152" t="s">
        <v>140</v>
      </c>
      <c r="D24" s="152" t="s">
        <v>64</v>
      </c>
      <c r="E24" s="152">
        <v>2.7</v>
      </c>
      <c r="F24" s="104">
        <f>E24*F20</f>
        <v>0.06480000000000001</v>
      </c>
      <c r="G24" s="109"/>
      <c r="H24" s="104"/>
      <c r="I24" s="104"/>
      <c r="J24" s="104"/>
      <c r="K24" s="104"/>
      <c r="L24" s="104"/>
      <c r="M24" s="104"/>
      <c r="N24" s="17"/>
      <c r="O24" s="17"/>
    </row>
    <row r="25" spans="1:15" ht="15">
      <c r="A25" s="151">
        <f>A24+0.1</f>
        <v>5.499999999999998</v>
      </c>
      <c r="B25" s="152"/>
      <c r="C25" s="152" t="s">
        <v>100</v>
      </c>
      <c r="D25" s="152" t="s">
        <v>19</v>
      </c>
      <c r="E25" s="152">
        <v>0.19</v>
      </c>
      <c r="F25" s="104">
        <f>E25*F20</f>
        <v>0.00456</v>
      </c>
      <c r="G25" s="104"/>
      <c r="H25" s="109"/>
      <c r="I25" s="109"/>
      <c r="J25" s="109"/>
      <c r="K25" s="109"/>
      <c r="L25" s="109"/>
      <c r="M25" s="109"/>
      <c r="N25" s="17"/>
      <c r="O25" s="17"/>
    </row>
    <row r="26" spans="1:15" ht="38.25">
      <c r="A26" s="144">
        <v>6</v>
      </c>
      <c r="B26" s="157" t="s">
        <v>65</v>
      </c>
      <c r="C26" s="144" t="s">
        <v>66</v>
      </c>
      <c r="D26" s="144" t="s">
        <v>52</v>
      </c>
      <c r="E26" s="144"/>
      <c r="F26" s="87">
        <v>1</v>
      </c>
      <c r="G26" s="63"/>
      <c r="H26" s="63"/>
      <c r="I26" s="63"/>
      <c r="J26" s="63"/>
      <c r="K26" s="63"/>
      <c r="L26" s="63"/>
      <c r="M26" s="27"/>
      <c r="N26" s="17"/>
      <c r="O26" s="17"/>
    </row>
    <row r="27" spans="1:15" ht="15">
      <c r="A27" s="145">
        <v>6.1</v>
      </c>
      <c r="B27" s="147"/>
      <c r="C27" s="147" t="s">
        <v>60</v>
      </c>
      <c r="D27" s="147" t="s">
        <v>49</v>
      </c>
      <c r="E27" s="147">
        <f>2.52-1.24</f>
        <v>1.28</v>
      </c>
      <c r="F27" s="106">
        <f>E27*F26</f>
        <v>1.28</v>
      </c>
      <c r="G27" s="106"/>
      <c r="H27" s="106"/>
      <c r="I27" s="107"/>
      <c r="J27" s="106"/>
      <c r="K27" s="106"/>
      <c r="L27" s="106"/>
      <c r="M27" s="106"/>
      <c r="N27" s="23"/>
      <c r="O27" s="17"/>
    </row>
    <row r="28" spans="1:15" ht="27">
      <c r="A28" s="145">
        <v>6.2</v>
      </c>
      <c r="B28" s="146" t="s">
        <v>142</v>
      </c>
      <c r="C28" s="147" t="s">
        <v>143</v>
      </c>
      <c r="D28" s="158" t="s">
        <v>68</v>
      </c>
      <c r="E28" s="147">
        <v>1.25</v>
      </c>
      <c r="F28" s="106">
        <f>E28*F26</f>
        <v>1.25</v>
      </c>
      <c r="G28" s="106"/>
      <c r="H28" s="106"/>
      <c r="I28" s="106"/>
      <c r="J28" s="106"/>
      <c r="K28" s="106"/>
      <c r="L28" s="107"/>
      <c r="M28" s="107"/>
      <c r="N28" s="23"/>
      <c r="O28" s="17"/>
    </row>
    <row r="29" spans="1:15" ht="27">
      <c r="A29" s="145">
        <v>6.3</v>
      </c>
      <c r="B29" s="147" t="s">
        <v>144</v>
      </c>
      <c r="C29" s="147" t="s">
        <v>145</v>
      </c>
      <c r="D29" s="147" t="s">
        <v>69</v>
      </c>
      <c r="E29" s="147">
        <v>7.15</v>
      </c>
      <c r="F29" s="106">
        <f>E29*F26</f>
        <v>7.15</v>
      </c>
      <c r="G29" s="106"/>
      <c r="H29" s="106"/>
      <c r="I29" s="106"/>
      <c r="J29" s="106"/>
      <c r="K29" s="106"/>
      <c r="L29" s="106"/>
      <c r="M29" s="106"/>
      <c r="N29" s="17"/>
      <c r="O29" s="17"/>
    </row>
    <row r="30" spans="1:15" ht="27">
      <c r="A30" s="159" t="s">
        <v>146</v>
      </c>
      <c r="B30" s="160" t="s">
        <v>147</v>
      </c>
      <c r="C30" s="161" t="s">
        <v>148</v>
      </c>
      <c r="D30" s="162" t="s">
        <v>111</v>
      </c>
      <c r="E30" s="163"/>
      <c r="F30" s="164">
        <f>(3.14*129)*0.001*2</f>
        <v>0.8101200000000001</v>
      </c>
      <c r="G30" s="165"/>
      <c r="H30" s="165"/>
      <c r="I30" s="165"/>
      <c r="J30" s="165"/>
      <c r="K30" s="165"/>
      <c r="L30" s="165"/>
      <c r="M30" s="166"/>
      <c r="N30" s="17"/>
      <c r="O30" s="17"/>
    </row>
    <row r="31" spans="1:15" ht="13.5">
      <c r="A31" s="167" t="s">
        <v>149</v>
      </c>
      <c r="B31" s="168"/>
      <c r="C31" s="169" t="s">
        <v>150</v>
      </c>
      <c r="D31" s="170" t="s">
        <v>151</v>
      </c>
      <c r="E31" s="171">
        <f>2.3*0.1</f>
        <v>0.22999999999999998</v>
      </c>
      <c r="F31" s="171">
        <f>E31*F30</f>
        <v>0.1863276</v>
      </c>
      <c r="G31" s="171"/>
      <c r="H31" s="171"/>
      <c r="I31" s="171"/>
      <c r="J31" s="171"/>
      <c r="K31" s="171"/>
      <c r="L31" s="171"/>
      <c r="M31" s="171"/>
      <c r="N31" s="17"/>
      <c r="O31" s="17"/>
    </row>
    <row r="32" spans="1:15" ht="13.5">
      <c r="A32" s="167" t="s">
        <v>152</v>
      </c>
      <c r="B32" s="167" t="s">
        <v>153</v>
      </c>
      <c r="C32" s="169" t="s">
        <v>154</v>
      </c>
      <c r="D32" s="170" t="s">
        <v>155</v>
      </c>
      <c r="E32" s="171">
        <f>E31</f>
        <v>0.22999999999999998</v>
      </c>
      <c r="F32" s="171">
        <f>E32*F30</f>
        <v>0.1863276</v>
      </c>
      <c r="G32" s="171"/>
      <c r="H32" s="171"/>
      <c r="I32" s="171"/>
      <c r="J32" s="171"/>
      <c r="K32" s="171"/>
      <c r="L32" s="171"/>
      <c r="M32" s="171"/>
      <c r="N32" s="17"/>
      <c r="O32" s="17"/>
    </row>
    <row r="33" spans="1:15" ht="13.5">
      <c r="A33" s="170">
        <v>7.3</v>
      </c>
      <c r="B33" s="170" t="s">
        <v>156</v>
      </c>
      <c r="C33" s="172" t="s">
        <v>157</v>
      </c>
      <c r="D33" s="170" t="s">
        <v>64</v>
      </c>
      <c r="E33" s="173">
        <v>0.308</v>
      </c>
      <c r="F33" s="173">
        <f>E33*F30</f>
        <v>0.24951696</v>
      </c>
      <c r="G33" s="171"/>
      <c r="H33" s="171"/>
      <c r="I33" s="171"/>
      <c r="J33" s="171"/>
      <c r="K33" s="171"/>
      <c r="L33" s="171"/>
      <c r="M33" s="171"/>
      <c r="N33" s="17"/>
      <c r="O33" s="17"/>
    </row>
    <row r="34" spans="1:15" ht="15">
      <c r="A34" s="174">
        <v>7.4</v>
      </c>
      <c r="B34" s="175" t="s">
        <v>158</v>
      </c>
      <c r="C34" s="175" t="s">
        <v>70</v>
      </c>
      <c r="D34" s="175" t="s">
        <v>71</v>
      </c>
      <c r="E34" s="175">
        <v>0.0144</v>
      </c>
      <c r="F34" s="119">
        <f>E34*F26</f>
        <v>0.0144</v>
      </c>
      <c r="G34" s="120"/>
      <c r="H34" s="119"/>
      <c r="I34" s="120"/>
      <c r="J34" s="120"/>
      <c r="K34" s="120"/>
      <c r="L34" s="120"/>
      <c r="M34" s="119"/>
      <c r="N34" s="115"/>
      <c r="O34" s="116"/>
    </row>
    <row r="35" spans="1:15" ht="51">
      <c r="A35" s="143" t="s">
        <v>159</v>
      </c>
      <c r="B35" s="157" t="s">
        <v>160</v>
      </c>
      <c r="C35" s="157" t="s">
        <v>78</v>
      </c>
      <c r="D35" s="144" t="s">
        <v>79</v>
      </c>
      <c r="E35" s="144"/>
      <c r="F35" s="87">
        <v>3</v>
      </c>
      <c r="G35" s="63"/>
      <c r="H35" s="63"/>
      <c r="I35" s="63"/>
      <c r="J35" s="63"/>
      <c r="K35" s="63"/>
      <c r="L35" s="63"/>
      <c r="M35" s="27"/>
      <c r="N35" s="17"/>
      <c r="O35" s="17"/>
    </row>
    <row r="36" spans="1:15" ht="15">
      <c r="A36" s="145">
        <v>8.1</v>
      </c>
      <c r="B36" s="147"/>
      <c r="C36" s="147" t="s">
        <v>60</v>
      </c>
      <c r="D36" s="147" t="s">
        <v>49</v>
      </c>
      <c r="E36" s="147">
        <v>3</v>
      </c>
      <c r="F36" s="63">
        <f>E36*F35</f>
        <v>9</v>
      </c>
      <c r="G36" s="63"/>
      <c r="H36" s="63"/>
      <c r="I36" s="10"/>
      <c r="J36" s="63"/>
      <c r="K36" s="63"/>
      <c r="L36" s="63"/>
      <c r="M36" s="63"/>
      <c r="N36" s="23"/>
      <c r="O36" s="17"/>
    </row>
    <row r="37" spans="1:15" ht="15">
      <c r="A37" s="145">
        <v>8.2</v>
      </c>
      <c r="B37" s="146"/>
      <c r="C37" s="147" t="s">
        <v>67</v>
      </c>
      <c r="D37" s="158" t="s">
        <v>68</v>
      </c>
      <c r="E37" s="147">
        <v>3.33</v>
      </c>
      <c r="F37" s="63">
        <f>E37*F35</f>
        <v>9.99</v>
      </c>
      <c r="G37" s="63"/>
      <c r="H37" s="63"/>
      <c r="I37" s="63"/>
      <c r="J37" s="63"/>
      <c r="K37" s="63"/>
      <c r="L37" s="10"/>
      <c r="M37" s="10"/>
      <c r="N37" s="23"/>
      <c r="O37" s="17"/>
    </row>
    <row r="38" spans="1:15" ht="15">
      <c r="A38" s="145">
        <v>8.3</v>
      </c>
      <c r="B38" s="146" t="s">
        <v>161</v>
      </c>
      <c r="C38" s="147" t="s">
        <v>162</v>
      </c>
      <c r="D38" s="158" t="s">
        <v>19</v>
      </c>
      <c r="E38" s="147">
        <v>0.48</v>
      </c>
      <c r="F38" s="63">
        <f>E38*F35</f>
        <v>1.44</v>
      </c>
      <c r="G38" s="63"/>
      <c r="H38" s="63"/>
      <c r="I38" s="63"/>
      <c r="J38" s="63"/>
      <c r="K38" s="63"/>
      <c r="L38" s="10"/>
      <c r="M38" s="10"/>
      <c r="N38" s="17"/>
      <c r="O38" s="17"/>
    </row>
    <row r="39" spans="1:15" ht="15">
      <c r="A39" s="145">
        <v>8.4</v>
      </c>
      <c r="B39" s="147" t="s">
        <v>163</v>
      </c>
      <c r="C39" s="147" t="s">
        <v>164</v>
      </c>
      <c r="D39" s="147" t="s">
        <v>69</v>
      </c>
      <c r="E39" s="147">
        <v>1.5</v>
      </c>
      <c r="F39" s="63">
        <f>E39*F35</f>
        <v>4.5</v>
      </c>
      <c r="G39" s="63"/>
      <c r="H39" s="63"/>
      <c r="I39" s="63"/>
      <c r="J39" s="63"/>
      <c r="K39" s="63"/>
      <c r="L39" s="63"/>
      <c r="M39" s="10"/>
      <c r="N39" s="17"/>
      <c r="O39" s="17"/>
    </row>
    <row r="40" spans="1:15" ht="15">
      <c r="A40" s="145">
        <v>8.5</v>
      </c>
      <c r="B40" s="147" t="s">
        <v>165</v>
      </c>
      <c r="C40" s="147" t="s">
        <v>81</v>
      </c>
      <c r="D40" s="147" t="s">
        <v>64</v>
      </c>
      <c r="E40" s="147">
        <v>3.5</v>
      </c>
      <c r="F40" s="63">
        <f>E40*F35</f>
        <v>10.5</v>
      </c>
      <c r="G40" s="63"/>
      <c r="H40" s="63"/>
      <c r="I40" s="63"/>
      <c r="J40" s="63"/>
      <c r="K40" s="63"/>
      <c r="L40" s="63"/>
      <c r="M40" s="10"/>
      <c r="N40" s="17"/>
      <c r="O40" s="17"/>
    </row>
    <row r="41" spans="1:15" ht="51">
      <c r="A41" s="144">
        <v>9</v>
      </c>
      <c r="B41" s="157" t="s">
        <v>166</v>
      </c>
      <c r="C41" s="144" t="s">
        <v>83</v>
      </c>
      <c r="D41" s="144" t="s">
        <v>84</v>
      </c>
      <c r="E41" s="144"/>
      <c r="F41" s="91">
        <v>0.03</v>
      </c>
      <c r="G41" s="91"/>
      <c r="H41" s="91"/>
      <c r="I41" s="91"/>
      <c r="J41" s="91"/>
      <c r="K41" s="91"/>
      <c r="L41" s="91"/>
      <c r="M41" s="92"/>
      <c r="N41" s="17"/>
      <c r="O41" s="17"/>
    </row>
    <row r="42" spans="1:15" ht="15">
      <c r="A42" s="145">
        <v>9.1</v>
      </c>
      <c r="B42" s="147"/>
      <c r="C42" s="147" t="s">
        <v>60</v>
      </c>
      <c r="D42" s="147" t="s">
        <v>49</v>
      </c>
      <c r="E42" s="147">
        <v>76</v>
      </c>
      <c r="F42" s="88">
        <f>E42*F41</f>
        <v>2.28</v>
      </c>
      <c r="G42" s="88"/>
      <c r="H42" s="88"/>
      <c r="I42" s="25"/>
      <c r="J42" s="88"/>
      <c r="K42" s="88"/>
      <c r="L42" s="88"/>
      <c r="M42" s="88"/>
      <c r="N42" s="17"/>
      <c r="O42" s="17"/>
    </row>
    <row r="43" spans="1:15" ht="15">
      <c r="A43" s="145">
        <v>9.2</v>
      </c>
      <c r="B43" s="146"/>
      <c r="C43" s="147" t="s">
        <v>85</v>
      </c>
      <c r="D43" s="158" t="s">
        <v>54</v>
      </c>
      <c r="E43" s="147">
        <v>62.3</v>
      </c>
      <c r="F43" s="88">
        <f>E43*F41</f>
        <v>1.8689999999999998</v>
      </c>
      <c r="G43" s="88"/>
      <c r="H43" s="88"/>
      <c r="I43" s="88"/>
      <c r="J43" s="88"/>
      <c r="K43" s="88"/>
      <c r="L43" s="25"/>
      <c r="M43" s="25"/>
      <c r="N43" s="17"/>
      <c r="O43" s="17"/>
    </row>
    <row r="44" spans="1:15" ht="15">
      <c r="A44" s="145">
        <v>9.3</v>
      </c>
      <c r="B44" s="146" t="s">
        <v>161</v>
      </c>
      <c r="C44" s="147" t="s">
        <v>162</v>
      </c>
      <c r="D44" s="158" t="s">
        <v>19</v>
      </c>
      <c r="E44" s="147">
        <v>24</v>
      </c>
      <c r="F44" s="63">
        <f>E44*F41</f>
        <v>0.72</v>
      </c>
      <c r="G44" s="63"/>
      <c r="H44" s="63"/>
      <c r="I44" s="63"/>
      <c r="J44" s="63"/>
      <c r="K44" s="63"/>
      <c r="L44" s="10"/>
      <c r="M44" s="10"/>
      <c r="N44" s="17"/>
      <c r="O44" s="17"/>
    </row>
    <row r="45" spans="1:15" ht="15">
      <c r="A45" s="145">
        <v>9.4</v>
      </c>
      <c r="B45" s="147" t="s">
        <v>167</v>
      </c>
      <c r="C45" s="147" t="s">
        <v>86</v>
      </c>
      <c r="D45" s="147" t="s">
        <v>52</v>
      </c>
      <c r="E45" s="147">
        <v>100</v>
      </c>
      <c r="F45" s="88">
        <f>E45*F41</f>
        <v>3</v>
      </c>
      <c r="G45" s="88"/>
      <c r="H45" s="88"/>
      <c r="I45" s="88"/>
      <c r="J45" s="88"/>
      <c r="K45" s="88"/>
      <c r="L45" s="88"/>
      <c r="M45" s="88"/>
      <c r="N45" s="17"/>
      <c r="O45" s="17"/>
    </row>
    <row r="46" spans="1:15" ht="51">
      <c r="A46" s="144">
        <v>10</v>
      </c>
      <c r="B46" s="157" t="s">
        <v>168</v>
      </c>
      <c r="C46" s="144" t="s">
        <v>117</v>
      </c>
      <c r="D46" s="144" t="s">
        <v>89</v>
      </c>
      <c r="E46" s="144"/>
      <c r="F46" s="91">
        <v>0.91</v>
      </c>
      <c r="G46" s="91"/>
      <c r="H46" s="91"/>
      <c r="I46" s="91"/>
      <c r="J46" s="91"/>
      <c r="K46" s="91"/>
      <c r="L46" s="91"/>
      <c r="M46" s="92"/>
      <c r="N46" s="17"/>
      <c r="O46" s="17"/>
    </row>
    <row r="47" spans="1:15" ht="15">
      <c r="A47" s="145">
        <v>10.1</v>
      </c>
      <c r="B47" s="147"/>
      <c r="C47" s="147" t="s">
        <v>60</v>
      </c>
      <c r="D47" s="147" t="s">
        <v>49</v>
      </c>
      <c r="E47" s="147">
        <v>11</v>
      </c>
      <c r="F47" s="63">
        <f>E47*F46</f>
        <v>10.01</v>
      </c>
      <c r="G47" s="63"/>
      <c r="H47" s="63"/>
      <c r="I47" s="10"/>
      <c r="J47" s="63"/>
      <c r="K47" s="63"/>
      <c r="L47" s="63"/>
      <c r="M47" s="63"/>
      <c r="N47" s="17"/>
      <c r="O47" s="17"/>
    </row>
    <row r="48" spans="1:15" ht="15">
      <c r="A48" s="145">
        <v>10.2</v>
      </c>
      <c r="B48" s="146"/>
      <c r="C48" s="147" t="s">
        <v>169</v>
      </c>
      <c r="D48" s="158" t="s">
        <v>68</v>
      </c>
      <c r="E48" s="147">
        <v>12.6</v>
      </c>
      <c r="F48" s="63">
        <f>E48*F46</f>
        <v>11.466</v>
      </c>
      <c r="G48" s="63"/>
      <c r="H48" s="63"/>
      <c r="I48" s="63"/>
      <c r="J48" s="63"/>
      <c r="K48" s="63"/>
      <c r="L48" s="10"/>
      <c r="M48" s="10"/>
      <c r="N48" s="17"/>
      <c r="O48" s="17"/>
    </row>
    <row r="49" spans="1:15" ht="15">
      <c r="A49" s="145">
        <v>10.3</v>
      </c>
      <c r="B49" s="146" t="s">
        <v>161</v>
      </c>
      <c r="C49" s="147" t="s">
        <v>162</v>
      </c>
      <c r="D49" s="158" t="s">
        <v>19</v>
      </c>
      <c r="E49" s="147">
        <v>8.81</v>
      </c>
      <c r="F49" s="63">
        <f>E49*F46</f>
        <v>8.017100000000001</v>
      </c>
      <c r="G49" s="63"/>
      <c r="H49" s="63"/>
      <c r="I49" s="63"/>
      <c r="J49" s="63"/>
      <c r="K49" s="63"/>
      <c r="L49" s="10"/>
      <c r="M49" s="10"/>
      <c r="N49" s="17"/>
      <c r="O49" s="17"/>
    </row>
    <row r="50" spans="1:15" ht="15">
      <c r="A50" s="145">
        <v>10.4</v>
      </c>
      <c r="B50" s="147" t="s">
        <v>170</v>
      </c>
      <c r="C50" s="147" t="s">
        <v>116</v>
      </c>
      <c r="D50" s="147" t="s">
        <v>92</v>
      </c>
      <c r="E50" s="147">
        <v>105</v>
      </c>
      <c r="F50" s="63">
        <f>E50*F46</f>
        <v>95.55</v>
      </c>
      <c r="G50" s="10"/>
      <c r="H50" s="63"/>
      <c r="I50" s="63"/>
      <c r="J50" s="63"/>
      <c r="K50" s="63"/>
      <c r="L50" s="63"/>
      <c r="M50" s="63"/>
      <c r="N50" s="17"/>
      <c r="O50" s="17"/>
    </row>
    <row r="51" spans="1:15" ht="54">
      <c r="A51" s="144">
        <v>11</v>
      </c>
      <c r="B51" s="157" t="s">
        <v>160</v>
      </c>
      <c r="C51" s="144" t="s">
        <v>94</v>
      </c>
      <c r="D51" s="144" t="s">
        <v>79</v>
      </c>
      <c r="E51" s="144"/>
      <c r="F51" s="91">
        <v>3</v>
      </c>
      <c r="G51" s="91"/>
      <c r="H51" s="91"/>
      <c r="I51" s="91"/>
      <c r="J51" s="91"/>
      <c r="K51" s="91"/>
      <c r="L51" s="91"/>
      <c r="M51" s="92"/>
      <c r="N51" s="17"/>
      <c r="O51" s="17"/>
    </row>
    <row r="52" spans="1:15" ht="15">
      <c r="A52" s="145">
        <v>11.1</v>
      </c>
      <c r="B52" s="147"/>
      <c r="C52" s="147" t="s">
        <v>95</v>
      </c>
      <c r="D52" s="147" t="s">
        <v>49</v>
      </c>
      <c r="E52" s="145">
        <v>3</v>
      </c>
      <c r="F52" s="88">
        <f>E52*F51</f>
        <v>9</v>
      </c>
      <c r="G52" s="88"/>
      <c r="H52" s="88"/>
      <c r="I52" s="25"/>
      <c r="J52" s="25"/>
      <c r="K52" s="88"/>
      <c r="L52" s="88"/>
      <c r="M52" s="25"/>
      <c r="N52" s="17"/>
      <c r="O52" s="17"/>
    </row>
    <row r="53" spans="1:15" ht="15">
      <c r="A53" s="145">
        <v>11.2</v>
      </c>
      <c r="B53" s="146"/>
      <c r="C53" s="147" t="s">
        <v>169</v>
      </c>
      <c r="D53" s="158" t="s">
        <v>68</v>
      </c>
      <c r="E53" s="147">
        <v>3.33</v>
      </c>
      <c r="F53" s="63">
        <f>E53*F51</f>
        <v>9.99</v>
      </c>
      <c r="G53" s="63"/>
      <c r="H53" s="63"/>
      <c r="I53" s="63"/>
      <c r="J53" s="63"/>
      <c r="K53" s="63"/>
      <c r="L53" s="10"/>
      <c r="M53" s="10"/>
      <c r="N53" s="17"/>
      <c r="O53" s="17"/>
    </row>
    <row r="54" spans="1:15" ht="15">
      <c r="A54" s="145">
        <v>11.3</v>
      </c>
      <c r="B54" s="146"/>
      <c r="C54" s="147" t="s">
        <v>162</v>
      </c>
      <c r="D54" s="158" t="s">
        <v>19</v>
      </c>
      <c r="E54" s="147">
        <v>0.48</v>
      </c>
      <c r="F54" s="63">
        <f>E54*F51</f>
        <v>1.44</v>
      </c>
      <c r="G54" s="63"/>
      <c r="H54" s="63"/>
      <c r="I54" s="63"/>
      <c r="J54" s="63"/>
      <c r="K54" s="63"/>
      <c r="L54" s="10"/>
      <c r="M54" s="10"/>
      <c r="N54" s="17"/>
      <c r="O54" s="17"/>
    </row>
    <row r="55" spans="1:15" ht="15">
      <c r="A55" s="145">
        <v>11.4</v>
      </c>
      <c r="B55" s="147" t="s">
        <v>170</v>
      </c>
      <c r="C55" s="147" t="s">
        <v>97</v>
      </c>
      <c r="D55" s="158" t="s">
        <v>52</v>
      </c>
      <c r="E55" s="147">
        <v>1</v>
      </c>
      <c r="F55" s="88">
        <f>E55*F51</f>
        <v>3</v>
      </c>
      <c r="G55" s="88"/>
      <c r="H55" s="88"/>
      <c r="I55" s="88"/>
      <c r="J55" s="88"/>
      <c r="K55" s="88"/>
      <c r="L55" s="88"/>
      <c r="M55" s="25"/>
      <c r="N55" s="17"/>
      <c r="O55" s="17"/>
    </row>
    <row r="56" spans="1:15" ht="15">
      <c r="A56" s="145">
        <v>11.5</v>
      </c>
      <c r="B56" s="147" t="s">
        <v>170</v>
      </c>
      <c r="C56" s="147" t="s">
        <v>98</v>
      </c>
      <c r="D56" s="147" t="s">
        <v>52</v>
      </c>
      <c r="E56" s="147">
        <v>1</v>
      </c>
      <c r="F56" s="88">
        <f>E56*F51</f>
        <v>3</v>
      </c>
      <c r="G56" s="88"/>
      <c r="H56" s="88"/>
      <c r="I56" s="88"/>
      <c r="J56" s="88"/>
      <c r="K56" s="88"/>
      <c r="L56" s="88"/>
      <c r="M56" s="25"/>
      <c r="N56" s="17"/>
      <c r="O56" s="17"/>
    </row>
    <row r="57" spans="1:15" ht="27">
      <c r="A57" s="145">
        <v>11.6</v>
      </c>
      <c r="B57" s="147" t="s">
        <v>170</v>
      </c>
      <c r="C57" s="147" t="s">
        <v>99</v>
      </c>
      <c r="D57" s="147" t="s">
        <v>52</v>
      </c>
      <c r="E57" s="147"/>
      <c r="F57" s="88">
        <v>2</v>
      </c>
      <c r="G57" s="88"/>
      <c r="H57" s="88"/>
      <c r="I57" s="88"/>
      <c r="J57" s="88"/>
      <c r="K57" s="88"/>
      <c r="L57" s="88"/>
      <c r="M57" s="25"/>
      <c r="N57" s="17"/>
      <c r="O57" s="17"/>
    </row>
    <row r="58" spans="1:15" ht="54">
      <c r="A58" s="144">
        <v>12</v>
      </c>
      <c r="B58" s="144" t="s">
        <v>171</v>
      </c>
      <c r="C58" s="144" t="s">
        <v>101</v>
      </c>
      <c r="D58" s="144" t="s">
        <v>52</v>
      </c>
      <c r="E58" s="144"/>
      <c r="F58" s="92">
        <v>1</v>
      </c>
      <c r="G58" s="91"/>
      <c r="H58" s="91"/>
      <c r="I58" s="91"/>
      <c r="J58" s="91"/>
      <c r="K58" s="91"/>
      <c r="L58" s="91"/>
      <c r="M58" s="92"/>
      <c r="N58" s="17"/>
      <c r="O58" s="17"/>
    </row>
    <row r="59" spans="1:15" ht="15">
      <c r="A59" s="145">
        <v>12.1</v>
      </c>
      <c r="B59" s="147" t="s">
        <v>161</v>
      </c>
      <c r="C59" s="147" t="s">
        <v>95</v>
      </c>
      <c r="D59" s="147" t="s">
        <v>49</v>
      </c>
      <c r="E59" s="178">
        <f>1.76-0.28-0.05*3</f>
        <v>1.33</v>
      </c>
      <c r="F59" s="25">
        <f>E59*F58</f>
        <v>1.33</v>
      </c>
      <c r="G59" s="25"/>
      <c r="H59" s="25"/>
      <c r="I59" s="25"/>
      <c r="J59" s="25"/>
      <c r="K59" s="25"/>
      <c r="L59" s="25"/>
      <c r="M59" s="25"/>
      <c r="N59" s="17"/>
      <c r="O59" s="17"/>
    </row>
    <row r="60" spans="1:15" ht="15">
      <c r="A60" s="145">
        <v>12.2</v>
      </c>
      <c r="B60" s="147" t="s">
        <v>172</v>
      </c>
      <c r="C60" s="147" t="s">
        <v>173</v>
      </c>
      <c r="D60" s="147" t="s">
        <v>174</v>
      </c>
      <c r="E60" s="179">
        <f>0.36-0.05*3</f>
        <v>0.20999999999999996</v>
      </c>
      <c r="F60" s="25">
        <f>E60*F58</f>
        <v>0.20999999999999996</v>
      </c>
      <c r="G60" s="25"/>
      <c r="H60" s="25"/>
      <c r="I60" s="25"/>
      <c r="J60" s="25"/>
      <c r="K60" s="25"/>
      <c r="L60" s="25"/>
      <c r="M60" s="25"/>
      <c r="N60" s="17"/>
      <c r="O60" s="17"/>
    </row>
    <row r="61" spans="1:15" ht="15">
      <c r="A61" s="145">
        <v>12.3</v>
      </c>
      <c r="B61" s="147" t="s">
        <v>175</v>
      </c>
      <c r="C61" s="147" t="s">
        <v>154</v>
      </c>
      <c r="D61" s="147" t="s">
        <v>174</v>
      </c>
      <c r="E61" s="179">
        <v>0.25</v>
      </c>
      <c r="F61" s="25">
        <f>E61*F58</f>
        <v>0.25</v>
      </c>
      <c r="G61" s="25"/>
      <c r="H61" s="25"/>
      <c r="I61" s="25"/>
      <c r="J61" s="25"/>
      <c r="K61" s="25"/>
      <c r="L61" s="25"/>
      <c r="M61" s="25"/>
      <c r="N61" s="17"/>
      <c r="O61" s="17"/>
    </row>
    <row r="62" spans="1:15" ht="15">
      <c r="A62" s="145">
        <v>12.4</v>
      </c>
      <c r="B62" s="147" t="s">
        <v>161</v>
      </c>
      <c r="C62" s="147" t="s">
        <v>176</v>
      </c>
      <c r="D62" s="147" t="s">
        <v>19</v>
      </c>
      <c r="E62" s="179">
        <v>0.16</v>
      </c>
      <c r="F62" s="25">
        <f>E62*F58</f>
        <v>0.16</v>
      </c>
      <c r="G62" s="25"/>
      <c r="H62" s="25"/>
      <c r="I62" s="25"/>
      <c r="J62" s="25"/>
      <c r="K62" s="25"/>
      <c r="L62" s="25"/>
      <c r="M62" s="25"/>
      <c r="N62" s="17"/>
      <c r="O62" s="17"/>
    </row>
    <row r="63" spans="1:15" ht="15">
      <c r="A63" s="145">
        <v>12.5</v>
      </c>
      <c r="B63" s="147" t="s">
        <v>135</v>
      </c>
      <c r="C63" s="147" t="s">
        <v>102</v>
      </c>
      <c r="D63" s="147" t="s">
        <v>64</v>
      </c>
      <c r="E63" s="179">
        <f>((4.53-0.91*3)/0.89)*2</f>
        <v>4.044943820224719</v>
      </c>
      <c r="F63" s="88">
        <f>E63*F58</f>
        <v>4.044943820224719</v>
      </c>
      <c r="G63" s="88"/>
      <c r="H63" s="88"/>
      <c r="I63" s="88"/>
      <c r="J63" s="88"/>
      <c r="K63" s="88"/>
      <c r="L63" s="88"/>
      <c r="M63" s="180"/>
      <c r="N63" s="17"/>
      <c r="O63" s="17"/>
    </row>
    <row r="64" spans="1:15" ht="15">
      <c r="A64" s="145">
        <v>12.6</v>
      </c>
      <c r="B64" s="147" t="s">
        <v>177</v>
      </c>
      <c r="C64" s="147" t="s">
        <v>104</v>
      </c>
      <c r="D64" s="147" t="s">
        <v>64</v>
      </c>
      <c r="E64" s="179">
        <v>0.4</v>
      </c>
      <c r="F64" s="88">
        <f>E64*F58</f>
        <v>0.4</v>
      </c>
      <c r="G64" s="88"/>
      <c r="H64" s="88"/>
      <c r="I64" s="88"/>
      <c r="J64" s="88"/>
      <c r="K64" s="88"/>
      <c r="L64" s="88"/>
      <c r="M64" s="88"/>
      <c r="N64" s="17"/>
      <c r="O64" s="17"/>
    </row>
    <row r="65" spans="1:15" ht="15">
      <c r="A65" s="145">
        <v>12.7</v>
      </c>
      <c r="B65" s="147"/>
      <c r="C65" s="147" t="s">
        <v>178</v>
      </c>
      <c r="D65" s="147" t="s">
        <v>19</v>
      </c>
      <c r="E65" s="179">
        <v>0.04</v>
      </c>
      <c r="F65" s="88">
        <f>E65*F58</f>
        <v>0.04</v>
      </c>
      <c r="G65" s="88"/>
      <c r="H65" s="88"/>
      <c r="I65" s="88"/>
      <c r="J65" s="88"/>
      <c r="K65" s="88"/>
      <c r="L65" s="88"/>
      <c r="M65" s="88"/>
      <c r="N65" s="17"/>
      <c r="O65" s="17"/>
    </row>
    <row r="66" spans="1:15" ht="15">
      <c r="A66" s="13"/>
      <c r="B66" s="93"/>
      <c r="C66" s="30" t="s">
        <v>5</v>
      </c>
      <c r="D66" s="30" t="s">
        <v>2</v>
      </c>
      <c r="E66" s="30"/>
      <c r="F66" s="30"/>
      <c r="G66" s="30"/>
      <c r="H66" s="181"/>
      <c r="I66" s="123"/>
      <c r="J66" s="181"/>
      <c r="K66" s="123"/>
      <c r="L66" s="181"/>
      <c r="M66" s="181"/>
      <c r="N66" s="17"/>
      <c r="O66" s="17"/>
    </row>
    <row r="67" spans="1:15" ht="15">
      <c r="A67" s="12"/>
      <c r="B67" s="95"/>
      <c r="C67" s="30" t="s">
        <v>122</v>
      </c>
      <c r="D67" s="98"/>
      <c r="E67" s="182"/>
      <c r="F67" s="30"/>
      <c r="G67" s="30"/>
      <c r="H67" s="30"/>
      <c r="I67" s="93"/>
      <c r="J67" s="97"/>
      <c r="K67" s="93"/>
      <c r="L67" s="31"/>
      <c r="M67" s="183"/>
      <c r="N67" s="17"/>
      <c r="O67" s="17"/>
    </row>
    <row r="68" spans="1:15" ht="15">
      <c r="A68" s="12"/>
      <c r="B68" s="95"/>
      <c r="C68" s="30" t="s">
        <v>5</v>
      </c>
      <c r="D68" s="98"/>
      <c r="E68" s="182"/>
      <c r="F68" s="30"/>
      <c r="G68" s="30"/>
      <c r="H68" s="30"/>
      <c r="I68" s="93"/>
      <c r="J68" s="97"/>
      <c r="K68" s="93"/>
      <c r="L68" s="31"/>
      <c r="M68" s="183"/>
      <c r="N68" s="17"/>
      <c r="O68" s="17"/>
    </row>
    <row r="69" spans="1:15" ht="15">
      <c r="A69" s="12"/>
      <c r="B69" s="95"/>
      <c r="C69" s="30" t="s">
        <v>179</v>
      </c>
      <c r="D69" s="98"/>
      <c r="E69" s="182"/>
      <c r="F69" s="30"/>
      <c r="G69" s="30"/>
      <c r="H69" s="30"/>
      <c r="I69" s="93"/>
      <c r="J69" s="97"/>
      <c r="K69" s="93"/>
      <c r="L69" s="31"/>
      <c r="M69" s="183"/>
      <c r="N69" s="17"/>
      <c r="O69" s="17"/>
    </row>
    <row r="70" spans="1:15" ht="15.75">
      <c r="A70" s="8"/>
      <c r="B70" s="95"/>
      <c r="C70" s="30" t="s">
        <v>180</v>
      </c>
      <c r="D70" s="122" t="s">
        <v>2</v>
      </c>
      <c r="E70" s="30"/>
      <c r="F70" s="30"/>
      <c r="G70" s="30"/>
      <c r="H70" s="30"/>
      <c r="I70" s="85"/>
      <c r="J70" s="101"/>
      <c r="K70" s="85"/>
      <c r="L70" s="86"/>
      <c r="M70" s="124"/>
      <c r="N70" s="23"/>
      <c r="O70" s="17"/>
    </row>
    <row r="71" spans="1:15" ht="15.75">
      <c r="A71" s="125"/>
      <c r="B71" s="126"/>
      <c r="C71" s="127"/>
      <c r="D71" s="128"/>
      <c r="E71" s="127"/>
      <c r="F71" s="127"/>
      <c r="G71" s="127"/>
      <c r="H71" s="127"/>
      <c r="I71" s="129"/>
      <c r="J71" s="130"/>
      <c r="K71" s="129"/>
      <c r="L71" s="131"/>
      <c r="M71" s="132"/>
      <c r="N71" s="23"/>
      <c r="O71" s="17"/>
    </row>
    <row r="72" spans="1:15" ht="13.5">
      <c r="A72" s="19"/>
      <c r="B72" s="22"/>
      <c r="C72" s="20"/>
      <c r="D72" s="20"/>
      <c r="E72" s="20"/>
      <c r="F72" s="20"/>
      <c r="G72" s="20"/>
      <c r="H72" s="20"/>
      <c r="I72" s="20"/>
      <c r="J72" s="20"/>
      <c r="K72" s="20"/>
      <c r="L72" s="20"/>
      <c r="M72" s="20"/>
      <c r="N72" s="23"/>
      <c r="O72" s="17"/>
    </row>
    <row r="73" spans="1:15" ht="16.5">
      <c r="A73" s="19"/>
      <c r="B73" s="20"/>
      <c r="C73" s="256"/>
      <c r="D73" s="256"/>
      <c r="E73" s="256"/>
      <c r="F73" s="256"/>
      <c r="G73" s="256"/>
      <c r="H73" s="256"/>
      <c r="I73" s="256"/>
      <c r="J73" s="256"/>
      <c r="K73" s="256"/>
      <c r="L73" s="256"/>
      <c r="M73" s="256"/>
      <c r="N73" s="24"/>
      <c r="O73" s="17"/>
    </row>
    <row r="74" spans="14:15" ht="12.75">
      <c r="N74" s="23"/>
      <c r="O74" s="17"/>
    </row>
    <row r="75" spans="14:15" ht="12.75">
      <c r="N75" s="23"/>
      <c r="O75" s="17"/>
    </row>
    <row r="76" spans="14:15" ht="12.75">
      <c r="N76" s="23"/>
      <c r="O76" s="17"/>
    </row>
    <row r="77" spans="14:15" ht="12.75">
      <c r="N77" s="23"/>
      <c r="O77" s="17"/>
    </row>
    <row r="78" spans="14:15" ht="12.75">
      <c r="N78" s="23"/>
      <c r="O78" s="23"/>
    </row>
    <row r="79" spans="14:15" ht="12.75">
      <c r="N79" s="17"/>
      <c r="O79" s="17"/>
    </row>
  </sheetData>
  <sheetProtection/>
  <mergeCells count="17">
    <mergeCell ref="C73:M73"/>
    <mergeCell ref="A5:M5"/>
    <mergeCell ref="A6:A7"/>
    <mergeCell ref="B6:B7"/>
    <mergeCell ref="C6:C7"/>
    <mergeCell ref="D6:D7"/>
    <mergeCell ref="E6:F6"/>
    <mergeCell ref="G6:H6"/>
    <mergeCell ref="I6:J6"/>
    <mergeCell ref="K6:L6"/>
    <mergeCell ref="M6:M7"/>
    <mergeCell ref="C1:O1"/>
    <mergeCell ref="C2:M2"/>
    <mergeCell ref="C3:J3"/>
    <mergeCell ref="K3:M3"/>
    <mergeCell ref="C4:J4"/>
    <mergeCell ref="K4:L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80"/>
  <sheetViews>
    <sheetView zoomScalePageLayoutView="0" workbookViewId="0" topLeftCell="A56">
      <selection activeCell="D69" sqref="D69"/>
    </sheetView>
  </sheetViews>
  <sheetFormatPr defaultColWidth="9.00390625" defaultRowHeight="12.75"/>
  <cols>
    <col min="3" max="3" width="55.125" style="0" customWidth="1"/>
    <col min="5" max="5" width="10.125" style="210" customWidth="1"/>
    <col min="6" max="7" width="9.125" style="210" customWidth="1"/>
    <col min="8" max="8" width="11.00390625" style="210" customWidth="1"/>
    <col min="9" max="9" width="9.125" style="210" customWidth="1"/>
    <col min="10" max="10" width="10.00390625" style="210" customWidth="1"/>
    <col min="11" max="12" width="9.125" style="210" customWidth="1"/>
    <col min="13" max="13" width="11.25390625" style="210" customWidth="1"/>
  </cols>
  <sheetData>
    <row r="1" spans="1:15" ht="18">
      <c r="A1" s="9"/>
      <c r="B1" s="15"/>
      <c r="C1" s="257" t="s">
        <v>183</v>
      </c>
      <c r="D1" s="257"/>
      <c r="E1" s="257"/>
      <c r="F1" s="257"/>
      <c r="G1" s="257"/>
      <c r="H1" s="257"/>
      <c r="I1" s="257"/>
      <c r="J1" s="257"/>
      <c r="K1" s="257"/>
      <c r="L1" s="257"/>
      <c r="M1" s="257"/>
      <c r="N1" s="257"/>
      <c r="O1" s="257"/>
    </row>
    <row r="2" spans="1:15" ht="18">
      <c r="A2" s="9"/>
      <c r="B2" s="15"/>
      <c r="C2" s="251" t="s">
        <v>234</v>
      </c>
      <c r="D2" s="251"/>
      <c r="E2" s="251"/>
      <c r="F2" s="251"/>
      <c r="G2" s="251"/>
      <c r="H2" s="251"/>
      <c r="I2" s="251"/>
      <c r="J2" s="251"/>
      <c r="K2" s="251"/>
      <c r="L2" s="251"/>
      <c r="M2" s="251"/>
      <c r="N2" s="17"/>
      <c r="O2" s="17"/>
    </row>
    <row r="3" spans="1:15" ht="19.5">
      <c r="A3" s="9"/>
      <c r="B3" s="16"/>
      <c r="C3" s="251" t="s">
        <v>7</v>
      </c>
      <c r="D3" s="251"/>
      <c r="E3" s="251"/>
      <c r="F3" s="251"/>
      <c r="G3" s="251"/>
      <c r="H3" s="251"/>
      <c r="I3" s="251"/>
      <c r="J3" s="251"/>
      <c r="K3" s="260"/>
      <c r="L3" s="260"/>
      <c r="M3" s="260"/>
      <c r="N3" s="17"/>
      <c r="O3" s="17"/>
    </row>
    <row r="4" spans="1:15" ht="19.5">
      <c r="A4" s="9"/>
      <c r="B4" s="16"/>
      <c r="C4" s="253" t="s">
        <v>4</v>
      </c>
      <c r="D4" s="253"/>
      <c r="E4" s="253"/>
      <c r="F4" s="253"/>
      <c r="G4" s="253"/>
      <c r="H4" s="253"/>
      <c r="I4" s="253"/>
      <c r="J4" s="253"/>
      <c r="K4" s="261">
        <f>M70</f>
        <v>0</v>
      </c>
      <c r="L4" s="261"/>
      <c r="M4" s="191" t="s">
        <v>2</v>
      </c>
      <c r="N4" s="17"/>
      <c r="O4" s="17"/>
    </row>
    <row r="5" spans="1:15" ht="15">
      <c r="A5" s="252" t="s">
        <v>113</v>
      </c>
      <c r="B5" s="252"/>
      <c r="C5" s="252"/>
      <c r="D5" s="252"/>
      <c r="E5" s="252"/>
      <c r="F5" s="252"/>
      <c r="G5" s="252"/>
      <c r="H5" s="252"/>
      <c r="I5" s="252"/>
      <c r="J5" s="252"/>
      <c r="K5" s="252"/>
      <c r="L5" s="252"/>
      <c r="M5" s="252"/>
      <c r="N5" s="17"/>
      <c r="O5" s="17"/>
    </row>
    <row r="6" spans="1:15" ht="13.5">
      <c r="A6" s="248"/>
      <c r="B6" s="250" t="s">
        <v>8</v>
      </c>
      <c r="C6" s="250" t="s">
        <v>9</v>
      </c>
      <c r="D6" s="250" t="s">
        <v>10</v>
      </c>
      <c r="E6" s="262" t="s">
        <v>3</v>
      </c>
      <c r="F6" s="262"/>
      <c r="G6" s="262" t="s">
        <v>11</v>
      </c>
      <c r="H6" s="262"/>
      <c r="I6" s="262" t="s">
        <v>12</v>
      </c>
      <c r="J6" s="262"/>
      <c r="K6" s="262" t="s">
        <v>13</v>
      </c>
      <c r="L6" s="262"/>
      <c r="M6" s="259" t="s">
        <v>17</v>
      </c>
      <c r="N6" s="17"/>
      <c r="O6" s="17"/>
    </row>
    <row r="7" spans="1:15" ht="25.5">
      <c r="A7" s="248"/>
      <c r="B7" s="250"/>
      <c r="C7" s="250"/>
      <c r="D7" s="250"/>
      <c r="E7" s="192" t="s">
        <v>14</v>
      </c>
      <c r="F7" s="192" t="s">
        <v>6</v>
      </c>
      <c r="G7" s="192" t="s">
        <v>15</v>
      </c>
      <c r="H7" s="192" t="s">
        <v>5</v>
      </c>
      <c r="I7" s="192" t="s">
        <v>15</v>
      </c>
      <c r="J7" s="192" t="s">
        <v>5</v>
      </c>
      <c r="K7" s="192" t="s">
        <v>15</v>
      </c>
      <c r="L7" s="192" t="s">
        <v>5</v>
      </c>
      <c r="M7" s="259"/>
      <c r="N7" s="17"/>
      <c r="O7" s="17"/>
    </row>
    <row r="8" spans="1:15" ht="15">
      <c r="A8" s="26" t="s">
        <v>1</v>
      </c>
      <c r="B8" s="63">
        <v>2</v>
      </c>
      <c r="C8" s="63">
        <v>3</v>
      </c>
      <c r="D8" s="63">
        <v>4</v>
      </c>
      <c r="E8" s="10">
        <v>5</v>
      </c>
      <c r="F8" s="10">
        <v>6</v>
      </c>
      <c r="G8" s="10">
        <v>7</v>
      </c>
      <c r="H8" s="10">
        <v>8</v>
      </c>
      <c r="I8" s="10">
        <v>9</v>
      </c>
      <c r="J8" s="10">
        <v>10</v>
      </c>
      <c r="K8" s="10">
        <v>11</v>
      </c>
      <c r="L8" s="10">
        <v>12</v>
      </c>
      <c r="M8" s="10">
        <v>13</v>
      </c>
      <c r="N8" s="17"/>
      <c r="O8" s="17"/>
    </row>
    <row r="9" spans="1:15" ht="15.75">
      <c r="A9" s="26"/>
      <c r="B9" s="63"/>
      <c r="C9" s="105" t="s">
        <v>125</v>
      </c>
      <c r="D9" s="63"/>
      <c r="E9" s="10"/>
      <c r="F9" s="10"/>
      <c r="G9" s="10"/>
      <c r="H9" s="10"/>
      <c r="I9" s="10"/>
      <c r="J9" s="10"/>
      <c r="K9" s="10"/>
      <c r="L9" s="10"/>
      <c r="M9" s="10"/>
      <c r="N9" s="17"/>
      <c r="O9" s="17"/>
    </row>
    <row r="10" spans="1:15" ht="94.5">
      <c r="A10" s="134" t="s">
        <v>1</v>
      </c>
      <c r="B10" s="133" t="s">
        <v>126</v>
      </c>
      <c r="C10" s="187" t="s">
        <v>46</v>
      </c>
      <c r="D10" s="133" t="s">
        <v>47</v>
      </c>
      <c r="E10" s="193"/>
      <c r="F10" s="27">
        <v>3.254</v>
      </c>
      <c r="G10" s="25"/>
      <c r="H10" s="25"/>
      <c r="I10" s="25"/>
      <c r="J10" s="25"/>
      <c r="K10" s="25"/>
      <c r="L10" s="25"/>
      <c r="M10" s="27"/>
      <c r="N10" s="17"/>
      <c r="O10" s="17"/>
    </row>
    <row r="11" spans="1:15" ht="15">
      <c r="A11" s="136">
        <v>1.1</v>
      </c>
      <c r="B11" s="137"/>
      <c r="C11" s="138" t="s">
        <v>48</v>
      </c>
      <c r="D11" s="139" t="s">
        <v>49</v>
      </c>
      <c r="E11" s="194">
        <f>615*1.15*0.01</f>
        <v>7.0725</v>
      </c>
      <c r="F11" s="107">
        <f>E11*F10</f>
        <v>23.013915</v>
      </c>
      <c r="G11" s="107"/>
      <c r="H11" s="107"/>
      <c r="I11" s="107"/>
      <c r="J11" s="107"/>
      <c r="K11" s="107"/>
      <c r="L11" s="107"/>
      <c r="M11" s="107"/>
      <c r="N11" s="17"/>
      <c r="O11" s="17"/>
    </row>
    <row r="12" spans="1:15" ht="94.5">
      <c r="A12" s="134" t="s">
        <v>18</v>
      </c>
      <c r="B12" s="133" t="s">
        <v>127</v>
      </c>
      <c r="C12" s="133" t="s">
        <v>128</v>
      </c>
      <c r="D12" s="133" t="s">
        <v>47</v>
      </c>
      <c r="E12" s="193"/>
      <c r="F12" s="113">
        <f>F10</f>
        <v>3.254</v>
      </c>
      <c r="G12" s="107"/>
      <c r="H12" s="107"/>
      <c r="I12" s="107"/>
      <c r="J12" s="107"/>
      <c r="K12" s="107"/>
      <c r="L12" s="107"/>
      <c r="M12" s="113"/>
      <c r="N12" s="17"/>
      <c r="O12" s="17"/>
    </row>
    <row r="13" spans="1:15" ht="15">
      <c r="A13" s="136">
        <v>2.1</v>
      </c>
      <c r="B13" s="137"/>
      <c r="C13" s="138" t="s">
        <v>48</v>
      </c>
      <c r="D13" s="139" t="s">
        <v>49</v>
      </c>
      <c r="E13" s="194">
        <f>206*1.15*0.01</f>
        <v>2.3689999999999998</v>
      </c>
      <c r="F13" s="107">
        <f>E13*F12</f>
        <v>7.7087259999999995</v>
      </c>
      <c r="G13" s="107"/>
      <c r="H13" s="107"/>
      <c r="I13" s="107"/>
      <c r="J13" s="107"/>
      <c r="K13" s="107"/>
      <c r="L13" s="107"/>
      <c r="M13" s="107"/>
      <c r="N13" s="17"/>
      <c r="O13" s="17"/>
    </row>
    <row r="14" spans="1:15" ht="15.75">
      <c r="A14" s="141">
        <v>3</v>
      </c>
      <c r="B14" s="142"/>
      <c r="C14" s="134" t="s">
        <v>129</v>
      </c>
      <c r="D14" s="133" t="s">
        <v>47</v>
      </c>
      <c r="E14" s="193"/>
      <c r="F14" s="113">
        <f>F12</f>
        <v>3.254</v>
      </c>
      <c r="G14" s="107"/>
      <c r="H14" s="107"/>
      <c r="I14" s="107"/>
      <c r="J14" s="107"/>
      <c r="K14" s="107"/>
      <c r="L14" s="107"/>
      <c r="M14" s="113"/>
      <c r="N14" s="17"/>
      <c r="O14" s="17"/>
    </row>
    <row r="15" spans="1:15" ht="15">
      <c r="A15" s="136">
        <v>3.1</v>
      </c>
      <c r="B15" s="139" t="s">
        <v>130</v>
      </c>
      <c r="C15" s="138" t="s">
        <v>129</v>
      </c>
      <c r="D15" s="139" t="s">
        <v>131</v>
      </c>
      <c r="E15" s="194">
        <v>1.95</v>
      </c>
      <c r="F15" s="107">
        <f>E15*F14</f>
        <v>6.3453</v>
      </c>
      <c r="G15" s="107"/>
      <c r="H15" s="107"/>
      <c r="I15" s="107"/>
      <c r="J15" s="107"/>
      <c r="K15" s="107"/>
      <c r="L15" s="107"/>
      <c r="M15" s="107"/>
      <c r="N15" s="17"/>
      <c r="O15" s="17"/>
    </row>
    <row r="16" spans="1:15" ht="40.5">
      <c r="A16" s="143" t="s">
        <v>132</v>
      </c>
      <c r="B16" s="144" t="s">
        <v>133</v>
      </c>
      <c r="C16" s="144" t="s">
        <v>58</v>
      </c>
      <c r="D16" s="144" t="s">
        <v>59</v>
      </c>
      <c r="E16" s="195"/>
      <c r="F16" s="27">
        <v>3.264</v>
      </c>
      <c r="G16" s="10"/>
      <c r="H16" s="10"/>
      <c r="I16" s="10"/>
      <c r="J16" s="10"/>
      <c r="K16" s="10"/>
      <c r="L16" s="10"/>
      <c r="M16" s="27"/>
      <c r="N16" s="17"/>
      <c r="O16" s="17"/>
    </row>
    <row r="17" spans="1:15" ht="15">
      <c r="A17" s="145">
        <v>4.1</v>
      </c>
      <c r="B17" s="146"/>
      <c r="C17" s="147" t="s">
        <v>60</v>
      </c>
      <c r="D17" s="147" t="s">
        <v>49</v>
      </c>
      <c r="E17" s="178">
        <v>1.96</v>
      </c>
      <c r="F17" s="107">
        <f>E17*F16</f>
        <v>6.39744</v>
      </c>
      <c r="G17" s="107"/>
      <c r="H17" s="107"/>
      <c r="I17" s="107"/>
      <c r="J17" s="107"/>
      <c r="K17" s="107"/>
      <c r="L17" s="107"/>
      <c r="M17" s="107"/>
      <c r="N17" s="17"/>
      <c r="O17" s="17"/>
    </row>
    <row r="18" spans="1:15" ht="27">
      <c r="A18" s="145">
        <v>4.2</v>
      </c>
      <c r="B18" s="146" t="s">
        <v>134</v>
      </c>
      <c r="C18" s="147" t="s">
        <v>112</v>
      </c>
      <c r="D18" s="147" t="s">
        <v>62</v>
      </c>
      <c r="E18" s="178">
        <v>1.015</v>
      </c>
      <c r="F18" s="107">
        <f>E18*F16</f>
        <v>3.3129599999999995</v>
      </c>
      <c r="G18" s="107"/>
      <c r="H18" s="107"/>
      <c r="I18" s="107"/>
      <c r="J18" s="107"/>
      <c r="K18" s="107"/>
      <c r="L18" s="107"/>
      <c r="M18" s="107"/>
      <c r="N18" s="17"/>
      <c r="O18" s="17"/>
    </row>
    <row r="19" spans="1:15" ht="15">
      <c r="A19" s="145">
        <v>4.3</v>
      </c>
      <c r="B19" s="146" t="s">
        <v>135</v>
      </c>
      <c r="C19" s="147" t="s">
        <v>63</v>
      </c>
      <c r="D19" s="147" t="s">
        <v>64</v>
      </c>
      <c r="E19" s="178">
        <v>2.1</v>
      </c>
      <c r="F19" s="107">
        <f>E19*F16</f>
        <v>6.8544</v>
      </c>
      <c r="G19" s="107"/>
      <c r="H19" s="107"/>
      <c r="I19" s="107"/>
      <c r="J19" s="107"/>
      <c r="K19" s="107"/>
      <c r="L19" s="107"/>
      <c r="M19" s="107"/>
      <c r="N19" s="17"/>
      <c r="O19" s="17"/>
    </row>
    <row r="20" spans="1:15" ht="40.5">
      <c r="A20" s="150">
        <v>5</v>
      </c>
      <c r="B20" s="150" t="s">
        <v>105</v>
      </c>
      <c r="C20" s="150" t="s">
        <v>106</v>
      </c>
      <c r="D20" s="150" t="s">
        <v>107</v>
      </c>
      <c r="E20" s="196"/>
      <c r="F20" s="113">
        <v>0.408</v>
      </c>
      <c r="G20" s="113"/>
      <c r="H20" s="113"/>
      <c r="I20" s="113"/>
      <c r="J20" s="113"/>
      <c r="K20" s="113"/>
      <c r="L20" s="113"/>
      <c r="M20" s="113"/>
      <c r="N20" s="17"/>
      <c r="O20" s="17"/>
    </row>
    <row r="21" spans="1:15" ht="15">
      <c r="A21" s="151">
        <f>A20+0.1</f>
        <v>5.1</v>
      </c>
      <c r="B21" s="152"/>
      <c r="C21" s="152" t="s">
        <v>95</v>
      </c>
      <c r="D21" s="152" t="s">
        <v>49</v>
      </c>
      <c r="E21" s="197">
        <v>38.8</v>
      </c>
      <c r="F21" s="109">
        <f>E21*F20</f>
        <v>15.830399999999997</v>
      </c>
      <c r="G21" s="109"/>
      <c r="H21" s="109"/>
      <c r="I21" s="109"/>
      <c r="J21" s="109"/>
      <c r="K21" s="109"/>
      <c r="L21" s="109"/>
      <c r="M21" s="109"/>
      <c r="N21" s="17"/>
      <c r="O21" s="17"/>
    </row>
    <row r="22" spans="1:15" ht="15">
      <c r="A22" s="151">
        <f>A21+0.1</f>
        <v>5.199999999999999</v>
      </c>
      <c r="B22" s="152" t="s">
        <v>136</v>
      </c>
      <c r="C22" s="152" t="s">
        <v>108</v>
      </c>
      <c r="D22" s="152" t="s">
        <v>64</v>
      </c>
      <c r="E22" s="197">
        <v>25.1</v>
      </c>
      <c r="F22" s="109">
        <f>E22*F20</f>
        <v>10.2408</v>
      </c>
      <c r="G22" s="109"/>
      <c r="H22" s="109"/>
      <c r="I22" s="109"/>
      <c r="J22" s="109"/>
      <c r="K22" s="109"/>
      <c r="L22" s="109"/>
      <c r="M22" s="109"/>
      <c r="N22" s="17"/>
      <c r="O22" s="17"/>
    </row>
    <row r="23" spans="1:15" ht="15">
      <c r="A23" s="151">
        <f>A22+0.1</f>
        <v>5.299999999999999</v>
      </c>
      <c r="B23" s="152" t="s">
        <v>137</v>
      </c>
      <c r="C23" s="152" t="s">
        <v>138</v>
      </c>
      <c r="D23" s="152" t="s">
        <v>64</v>
      </c>
      <c r="E23" s="197">
        <v>0.2</v>
      </c>
      <c r="F23" s="109">
        <f>E23*F20</f>
        <v>0.0816</v>
      </c>
      <c r="G23" s="109"/>
      <c r="H23" s="109"/>
      <c r="I23" s="109"/>
      <c r="J23" s="109"/>
      <c r="K23" s="109"/>
      <c r="L23" s="109"/>
      <c r="M23" s="109"/>
      <c r="N23" s="17"/>
      <c r="O23" s="17"/>
    </row>
    <row r="24" spans="1:15" ht="15">
      <c r="A24" s="151">
        <f>A23+0.1</f>
        <v>5.399999999999999</v>
      </c>
      <c r="B24" s="152" t="s">
        <v>139</v>
      </c>
      <c r="C24" s="152" t="s">
        <v>140</v>
      </c>
      <c r="D24" s="152" t="s">
        <v>64</v>
      </c>
      <c r="E24" s="197">
        <v>2.7</v>
      </c>
      <c r="F24" s="109">
        <f>E24*F20</f>
        <v>1.1016</v>
      </c>
      <c r="G24" s="109"/>
      <c r="H24" s="109"/>
      <c r="I24" s="109"/>
      <c r="J24" s="109"/>
      <c r="K24" s="109"/>
      <c r="L24" s="109"/>
      <c r="M24" s="109"/>
      <c r="N24" s="17"/>
      <c r="O24" s="17"/>
    </row>
    <row r="25" spans="1:15" ht="15">
      <c r="A25" s="151">
        <f>A24+0.1</f>
        <v>5.499999999999998</v>
      </c>
      <c r="B25" s="152"/>
      <c r="C25" s="152" t="s">
        <v>100</v>
      </c>
      <c r="D25" s="152" t="s">
        <v>19</v>
      </c>
      <c r="E25" s="197">
        <v>0.19</v>
      </c>
      <c r="F25" s="109">
        <f>E25*F20</f>
        <v>0.07751999999999999</v>
      </c>
      <c r="G25" s="109"/>
      <c r="H25" s="109"/>
      <c r="I25" s="109"/>
      <c r="J25" s="109"/>
      <c r="K25" s="109"/>
      <c r="L25" s="109"/>
      <c r="M25" s="109"/>
      <c r="N25" s="17"/>
      <c r="O25" s="17"/>
    </row>
    <row r="26" spans="1:15" ht="38.25">
      <c r="A26" s="144">
        <v>6</v>
      </c>
      <c r="B26" s="157" t="s">
        <v>184</v>
      </c>
      <c r="C26" s="144" t="s">
        <v>185</v>
      </c>
      <c r="D26" s="144" t="s">
        <v>52</v>
      </c>
      <c r="E26" s="195"/>
      <c r="F26" s="27">
        <v>17</v>
      </c>
      <c r="G26" s="10"/>
      <c r="H26" s="10"/>
      <c r="I26" s="10"/>
      <c r="J26" s="10"/>
      <c r="K26" s="10"/>
      <c r="L26" s="10"/>
      <c r="M26" s="27"/>
      <c r="N26" s="17"/>
      <c r="O26" s="17"/>
    </row>
    <row r="27" spans="1:15" ht="15">
      <c r="A27" s="145">
        <v>6.1</v>
      </c>
      <c r="B27" s="147"/>
      <c r="C27" s="147" t="s">
        <v>60</v>
      </c>
      <c r="D27" s="147" t="s">
        <v>49</v>
      </c>
      <c r="E27" s="178">
        <f>2.52-1.24</f>
        <v>1.28</v>
      </c>
      <c r="F27" s="107">
        <f>E27*F26</f>
        <v>21.76</v>
      </c>
      <c r="G27" s="107"/>
      <c r="H27" s="107"/>
      <c r="I27" s="107"/>
      <c r="J27" s="107"/>
      <c r="K27" s="107"/>
      <c r="L27" s="107"/>
      <c r="M27" s="107"/>
      <c r="N27" s="23"/>
      <c r="O27" s="17"/>
    </row>
    <row r="28" spans="1:15" ht="27">
      <c r="A28" s="145">
        <v>6.2</v>
      </c>
      <c r="B28" s="146" t="s">
        <v>142</v>
      </c>
      <c r="C28" s="147" t="s">
        <v>143</v>
      </c>
      <c r="D28" s="158" t="s">
        <v>68</v>
      </c>
      <c r="E28" s="178">
        <v>1.25</v>
      </c>
      <c r="F28" s="107">
        <f>E28*F26</f>
        <v>21.25</v>
      </c>
      <c r="G28" s="107"/>
      <c r="H28" s="107"/>
      <c r="I28" s="107"/>
      <c r="J28" s="107"/>
      <c r="K28" s="107"/>
      <c r="L28" s="107"/>
      <c r="M28" s="107"/>
      <c r="N28" s="23"/>
      <c r="O28" s="17"/>
    </row>
    <row r="29" spans="1:15" ht="15">
      <c r="A29" s="145">
        <v>6.3</v>
      </c>
      <c r="B29" s="147" t="s">
        <v>144</v>
      </c>
      <c r="C29" s="147" t="s">
        <v>145</v>
      </c>
      <c r="D29" s="147" t="s">
        <v>69</v>
      </c>
      <c r="E29" s="178">
        <v>7.15</v>
      </c>
      <c r="F29" s="107">
        <f>E29*F26</f>
        <v>121.55000000000001</v>
      </c>
      <c r="G29" s="107"/>
      <c r="H29" s="107"/>
      <c r="I29" s="107"/>
      <c r="J29" s="107"/>
      <c r="K29" s="107"/>
      <c r="L29" s="107"/>
      <c r="M29" s="107"/>
      <c r="N29" s="17"/>
      <c r="O29" s="17"/>
    </row>
    <row r="30" spans="1:15" ht="27">
      <c r="A30" s="159" t="s">
        <v>146</v>
      </c>
      <c r="B30" s="160" t="s">
        <v>147</v>
      </c>
      <c r="C30" s="161" t="s">
        <v>148</v>
      </c>
      <c r="D30" s="162" t="s">
        <v>111</v>
      </c>
      <c r="E30" s="198"/>
      <c r="F30" s="199">
        <f>(3.14*129)*0.001*F26</f>
        <v>6.88602</v>
      </c>
      <c r="G30" s="200"/>
      <c r="H30" s="200"/>
      <c r="I30" s="200"/>
      <c r="J30" s="200"/>
      <c r="K30" s="200"/>
      <c r="L30" s="200"/>
      <c r="M30" s="201"/>
      <c r="N30" s="17"/>
      <c r="O30" s="17"/>
    </row>
    <row r="31" spans="1:15" ht="13.5">
      <c r="A31" s="167" t="s">
        <v>149</v>
      </c>
      <c r="B31" s="168"/>
      <c r="C31" s="169" t="s">
        <v>150</v>
      </c>
      <c r="D31" s="170" t="s">
        <v>151</v>
      </c>
      <c r="E31" s="202">
        <f>2.3*0.1</f>
        <v>0.22999999999999998</v>
      </c>
      <c r="F31" s="202">
        <f>E31*F30</f>
        <v>1.5837846</v>
      </c>
      <c r="G31" s="202"/>
      <c r="H31" s="202"/>
      <c r="I31" s="202"/>
      <c r="J31" s="202"/>
      <c r="K31" s="202"/>
      <c r="L31" s="202"/>
      <c r="M31" s="202"/>
      <c r="N31" s="17"/>
      <c r="O31" s="17"/>
    </row>
    <row r="32" spans="1:15" ht="13.5">
      <c r="A32" s="167" t="s">
        <v>152</v>
      </c>
      <c r="B32" s="167" t="s">
        <v>153</v>
      </c>
      <c r="C32" s="169" t="s">
        <v>154</v>
      </c>
      <c r="D32" s="170" t="s">
        <v>155</v>
      </c>
      <c r="E32" s="202">
        <f>E31</f>
        <v>0.22999999999999998</v>
      </c>
      <c r="F32" s="202">
        <f>E32*F30</f>
        <v>1.5837846</v>
      </c>
      <c r="G32" s="202"/>
      <c r="H32" s="202"/>
      <c r="I32" s="202"/>
      <c r="J32" s="202"/>
      <c r="K32" s="202"/>
      <c r="L32" s="202"/>
      <c r="M32" s="202"/>
      <c r="N32" s="17"/>
      <c r="O32" s="17"/>
    </row>
    <row r="33" spans="1:15" ht="13.5">
      <c r="A33" s="170">
        <v>7.3</v>
      </c>
      <c r="B33" s="170" t="s">
        <v>156</v>
      </c>
      <c r="C33" s="172" t="s">
        <v>157</v>
      </c>
      <c r="D33" s="170" t="s">
        <v>64</v>
      </c>
      <c r="E33" s="203">
        <v>0.308</v>
      </c>
      <c r="F33" s="203">
        <f>E33*F30</f>
        <v>2.12089416</v>
      </c>
      <c r="G33" s="202"/>
      <c r="H33" s="202"/>
      <c r="I33" s="202"/>
      <c r="J33" s="202"/>
      <c r="K33" s="202"/>
      <c r="L33" s="202"/>
      <c r="M33" s="202"/>
      <c r="N33" s="17"/>
      <c r="O33" s="17"/>
    </row>
    <row r="34" spans="1:15" ht="15">
      <c r="A34" s="174">
        <v>7.4</v>
      </c>
      <c r="B34" s="175" t="s">
        <v>158</v>
      </c>
      <c r="C34" s="175" t="s">
        <v>70</v>
      </c>
      <c r="D34" s="175" t="s">
        <v>71</v>
      </c>
      <c r="E34" s="204">
        <v>0.0144</v>
      </c>
      <c r="F34" s="119">
        <f>E34*F26</f>
        <v>0.2448</v>
      </c>
      <c r="G34" s="119"/>
      <c r="H34" s="119"/>
      <c r="I34" s="119"/>
      <c r="J34" s="119"/>
      <c r="K34" s="119"/>
      <c r="L34" s="119"/>
      <c r="M34" s="119"/>
      <c r="N34" s="115"/>
      <c r="O34" s="115"/>
    </row>
    <row r="35" spans="1:15" ht="51">
      <c r="A35" s="143" t="s">
        <v>159</v>
      </c>
      <c r="B35" s="157" t="s">
        <v>160</v>
      </c>
      <c r="C35" s="157" t="s">
        <v>78</v>
      </c>
      <c r="D35" s="144" t="s">
        <v>79</v>
      </c>
      <c r="E35" s="195"/>
      <c r="F35" s="27">
        <v>17</v>
      </c>
      <c r="G35" s="10"/>
      <c r="H35" s="10"/>
      <c r="I35" s="10"/>
      <c r="J35" s="10"/>
      <c r="K35" s="10"/>
      <c r="L35" s="10"/>
      <c r="M35" s="27"/>
      <c r="N35" s="17"/>
      <c r="O35" s="17"/>
    </row>
    <row r="36" spans="1:15" ht="15">
      <c r="A36" s="145">
        <v>8.1</v>
      </c>
      <c r="B36" s="147"/>
      <c r="C36" s="147" t="s">
        <v>60</v>
      </c>
      <c r="D36" s="147" t="s">
        <v>49</v>
      </c>
      <c r="E36" s="178">
        <v>3</v>
      </c>
      <c r="F36" s="10">
        <f>E36*F35</f>
        <v>51</v>
      </c>
      <c r="G36" s="10"/>
      <c r="H36" s="10"/>
      <c r="I36" s="10"/>
      <c r="J36" s="10"/>
      <c r="K36" s="10"/>
      <c r="L36" s="10"/>
      <c r="M36" s="10"/>
      <c r="N36" s="23"/>
      <c r="O36" s="17"/>
    </row>
    <row r="37" spans="1:15" ht="15">
      <c r="A37" s="145">
        <v>8.2</v>
      </c>
      <c r="B37" s="146"/>
      <c r="C37" s="147" t="s">
        <v>67</v>
      </c>
      <c r="D37" s="158" t="s">
        <v>68</v>
      </c>
      <c r="E37" s="178">
        <v>3.33</v>
      </c>
      <c r="F37" s="10">
        <f>E37*F35</f>
        <v>56.61</v>
      </c>
      <c r="G37" s="10"/>
      <c r="H37" s="10"/>
      <c r="I37" s="10"/>
      <c r="J37" s="10"/>
      <c r="K37" s="10"/>
      <c r="L37" s="10"/>
      <c r="M37" s="10"/>
      <c r="N37" s="23"/>
      <c r="O37" s="17"/>
    </row>
    <row r="38" spans="1:15" ht="15">
      <c r="A38" s="145">
        <v>8.3</v>
      </c>
      <c r="B38" s="146" t="s">
        <v>161</v>
      </c>
      <c r="C38" s="147" t="s">
        <v>162</v>
      </c>
      <c r="D38" s="158" t="s">
        <v>19</v>
      </c>
      <c r="E38" s="178">
        <v>0.48</v>
      </c>
      <c r="F38" s="10">
        <f>E38*F35</f>
        <v>8.16</v>
      </c>
      <c r="G38" s="10"/>
      <c r="H38" s="10"/>
      <c r="I38" s="10"/>
      <c r="J38" s="10"/>
      <c r="K38" s="10"/>
      <c r="L38" s="10"/>
      <c r="M38" s="10"/>
      <c r="N38" s="17"/>
      <c r="O38" s="17"/>
    </row>
    <row r="39" spans="1:15" ht="15">
      <c r="A39" s="145">
        <v>8.4</v>
      </c>
      <c r="B39" s="147" t="s">
        <v>163</v>
      </c>
      <c r="C39" s="147" t="s">
        <v>164</v>
      </c>
      <c r="D39" s="147" t="s">
        <v>69</v>
      </c>
      <c r="E39" s="178">
        <v>1.5</v>
      </c>
      <c r="F39" s="10">
        <f>E39*F35</f>
        <v>25.5</v>
      </c>
      <c r="G39" s="10"/>
      <c r="H39" s="10"/>
      <c r="I39" s="10"/>
      <c r="J39" s="10"/>
      <c r="K39" s="10"/>
      <c r="L39" s="10"/>
      <c r="M39" s="10"/>
      <c r="N39" s="17"/>
      <c r="O39" s="17"/>
    </row>
    <row r="40" spans="1:15" ht="15">
      <c r="A40" s="145">
        <v>8.5</v>
      </c>
      <c r="B40" s="147" t="s">
        <v>165</v>
      </c>
      <c r="C40" s="147" t="s">
        <v>81</v>
      </c>
      <c r="D40" s="147" t="s">
        <v>64</v>
      </c>
      <c r="E40" s="178">
        <v>3.5</v>
      </c>
      <c r="F40" s="10">
        <f>E40*F35</f>
        <v>59.5</v>
      </c>
      <c r="G40" s="10"/>
      <c r="H40" s="10"/>
      <c r="I40" s="10"/>
      <c r="J40" s="10"/>
      <c r="K40" s="10"/>
      <c r="L40" s="10"/>
      <c r="M40" s="10"/>
      <c r="N40" s="17"/>
      <c r="O40" s="17"/>
    </row>
    <row r="41" spans="1:15" ht="51">
      <c r="A41" s="144">
        <v>9</v>
      </c>
      <c r="B41" s="157" t="s">
        <v>166</v>
      </c>
      <c r="C41" s="144" t="s">
        <v>83</v>
      </c>
      <c r="D41" s="144" t="s">
        <v>84</v>
      </c>
      <c r="E41" s="195"/>
      <c r="F41" s="92">
        <v>0.17</v>
      </c>
      <c r="G41" s="92"/>
      <c r="H41" s="92"/>
      <c r="I41" s="92"/>
      <c r="J41" s="92"/>
      <c r="K41" s="92"/>
      <c r="L41" s="92"/>
      <c r="M41" s="92"/>
      <c r="N41" s="17"/>
      <c r="O41" s="17"/>
    </row>
    <row r="42" spans="1:15" ht="15">
      <c r="A42" s="145">
        <v>9.1</v>
      </c>
      <c r="B42" s="147"/>
      <c r="C42" s="147" t="s">
        <v>60</v>
      </c>
      <c r="D42" s="147" t="s">
        <v>49</v>
      </c>
      <c r="E42" s="178">
        <v>76</v>
      </c>
      <c r="F42" s="25">
        <f>E42*F41</f>
        <v>12.920000000000002</v>
      </c>
      <c r="G42" s="25"/>
      <c r="H42" s="25"/>
      <c r="I42" s="25"/>
      <c r="J42" s="25"/>
      <c r="K42" s="25"/>
      <c r="L42" s="25"/>
      <c r="M42" s="25"/>
      <c r="N42" s="17"/>
      <c r="O42" s="17"/>
    </row>
    <row r="43" spans="1:15" ht="15">
      <c r="A43" s="145">
        <v>9.2</v>
      </c>
      <c r="B43" s="146"/>
      <c r="C43" s="147" t="s">
        <v>85</v>
      </c>
      <c r="D43" s="158" t="s">
        <v>54</v>
      </c>
      <c r="E43" s="178">
        <v>62.3</v>
      </c>
      <c r="F43" s="25">
        <f>E43*F41</f>
        <v>10.591000000000001</v>
      </c>
      <c r="G43" s="25"/>
      <c r="H43" s="25"/>
      <c r="I43" s="25"/>
      <c r="J43" s="25"/>
      <c r="K43" s="25"/>
      <c r="L43" s="25"/>
      <c r="M43" s="25"/>
      <c r="N43" s="17"/>
      <c r="O43" s="17"/>
    </row>
    <row r="44" spans="1:15" ht="15">
      <c r="A44" s="145">
        <v>9.3</v>
      </c>
      <c r="B44" s="146" t="s">
        <v>161</v>
      </c>
      <c r="C44" s="147" t="s">
        <v>162</v>
      </c>
      <c r="D44" s="158" t="s">
        <v>19</v>
      </c>
      <c r="E44" s="178">
        <v>24</v>
      </c>
      <c r="F44" s="10">
        <f>E44*F41</f>
        <v>4.08</v>
      </c>
      <c r="G44" s="10"/>
      <c r="H44" s="10"/>
      <c r="I44" s="10"/>
      <c r="J44" s="10"/>
      <c r="K44" s="10"/>
      <c r="L44" s="10"/>
      <c r="M44" s="10"/>
      <c r="N44" s="17"/>
      <c r="O44" s="17"/>
    </row>
    <row r="45" spans="1:15" ht="15">
      <c r="A45" s="145">
        <v>9.4</v>
      </c>
      <c r="B45" s="147" t="s">
        <v>167</v>
      </c>
      <c r="C45" s="147" t="s">
        <v>86</v>
      </c>
      <c r="D45" s="147" t="s">
        <v>52</v>
      </c>
      <c r="E45" s="178">
        <v>100</v>
      </c>
      <c r="F45" s="25">
        <f>E45*F41</f>
        <v>17</v>
      </c>
      <c r="G45" s="25"/>
      <c r="H45" s="25"/>
      <c r="I45" s="25"/>
      <c r="J45" s="25"/>
      <c r="K45" s="25"/>
      <c r="L45" s="25"/>
      <c r="M45" s="25"/>
      <c r="N45" s="17"/>
      <c r="O45" s="17"/>
    </row>
    <row r="46" spans="1:15" ht="51">
      <c r="A46" s="144">
        <v>10</v>
      </c>
      <c r="B46" s="157" t="s">
        <v>168</v>
      </c>
      <c r="C46" s="144" t="s">
        <v>117</v>
      </c>
      <c r="D46" s="144" t="s">
        <v>89</v>
      </c>
      <c r="E46" s="195"/>
      <c r="F46" s="92">
        <v>5.3</v>
      </c>
      <c r="G46" s="92"/>
      <c r="H46" s="92"/>
      <c r="I46" s="92"/>
      <c r="J46" s="92"/>
      <c r="K46" s="92"/>
      <c r="L46" s="92"/>
      <c r="M46" s="92"/>
      <c r="N46" s="17"/>
      <c r="O46" s="17"/>
    </row>
    <row r="47" spans="1:15" ht="15">
      <c r="A47" s="145">
        <v>10.1</v>
      </c>
      <c r="B47" s="147"/>
      <c r="C47" s="147" t="s">
        <v>60</v>
      </c>
      <c r="D47" s="147" t="s">
        <v>49</v>
      </c>
      <c r="E47" s="178">
        <v>11</v>
      </c>
      <c r="F47" s="10">
        <f>E47*F46</f>
        <v>58.3</v>
      </c>
      <c r="G47" s="10"/>
      <c r="H47" s="10"/>
      <c r="I47" s="10"/>
      <c r="J47" s="10"/>
      <c r="K47" s="10"/>
      <c r="L47" s="10"/>
      <c r="M47" s="10"/>
      <c r="N47" s="17"/>
      <c r="O47" s="17"/>
    </row>
    <row r="48" spans="1:15" ht="15">
      <c r="A48" s="145">
        <v>10.2</v>
      </c>
      <c r="B48" s="146"/>
      <c r="C48" s="147" t="s">
        <v>169</v>
      </c>
      <c r="D48" s="158" t="s">
        <v>68</v>
      </c>
      <c r="E48" s="178">
        <v>12.6</v>
      </c>
      <c r="F48" s="10">
        <f>E48*F46</f>
        <v>66.78</v>
      </c>
      <c r="G48" s="10"/>
      <c r="H48" s="10"/>
      <c r="I48" s="10"/>
      <c r="J48" s="10"/>
      <c r="K48" s="10"/>
      <c r="L48" s="10"/>
      <c r="M48" s="10"/>
      <c r="N48" s="17"/>
      <c r="O48" s="17"/>
    </row>
    <row r="49" spans="1:15" ht="15">
      <c r="A49" s="145">
        <v>10.3</v>
      </c>
      <c r="B49" s="146" t="s">
        <v>161</v>
      </c>
      <c r="C49" s="147" t="s">
        <v>162</v>
      </c>
      <c r="D49" s="158" t="s">
        <v>19</v>
      </c>
      <c r="E49" s="178">
        <v>8.81</v>
      </c>
      <c r="F49" s="10">
        <f>E49*F46</f>
        <v>46.693</v>
      </c>
      <c r="G49" s="10"/>
      <c r="H49" s="10"/>
      <c r="I49" s="10"/>
      <c r="J49" s="10"/>
      <c r="K49" s="10"/>
      <c r="L49" s="10"/>
      <c r="M49" s="10"/>
      <c r="N49" s="17"/>
      <c r="O49" s="17"/>
    </row>
    <row r="50" spans="1:15" ht="15">
      <c r="A50" s="145">
        <v>10.4</v>
      </c>
      <c r="B50" s="147" t="s">
        <v>170</v>
      </c>
      <c r="C50" s="147" t="s">
        <v>116</v>
      </c>
      <c r="D50" s="147" t="s">
        <v>92</v>
      </c>
      <c r="E50" s="178">
        <v>105</v>
      </c>
      <c r="F50" s="10">
        <f>E50*F46</f>
        <v>556.5</v>
      </c>
      <c r="G50" s="10"/>
      <c r="H50" s="10"/>
      <c r="I50" s="10"/>
      <c r="J50" s="10"/>
      <c r="K50" s="10"/>
      <c r="L50" s="10"/>
      <c r="M50" s="10"/>
      <c r="N50" s="17"/>
      <c r="O50" s="17"/>
    </row>
    <row r="51" spans="1:15" ht="51">
      <c r="A51" s="144">
        <v>11</v>
      </c>
      <c r="B51" s="157" t="s">
        <v>160</v>
      </c>
      <c r="C51" s="144" t="s">
        <v>94</v>
      </c>
      <c r="D51" s="144" t="s">
        <v>79</v>
      </c>
      <c r="E51" s="195"/>
      <c r="F51" s="92">
        <v>17</v>
      </c>
      <c r="G51" s="92"/>
      <c r="H51" s="92"/>
      <c r="I51" s="92"/>
      <c r="J51" s="92"/>
      <c r="K51" s="92"/>
      <c r="L51" s="92"/>
      <c r="M51" s="92"/>
      <c r="N51" s="17"/>
      <c r="O51" s="17"/>
    </row>
    <row r="52" spans="1:15" ht="15">
      <c r="A52" s="145">
        <v>11.1</v>
      </c>
      <c r="B52" s="147"/>
      <c r="C52" s="147" t="s">
        <v>95</v>
      </c>
      <c r="D52" s="147" t="s">
        <v>49</v>
      </c>
      <c r="E52" s="178">
        <v>3</v>
      </c>
      <c r="F52" s="25">
        <f>E52*F51</f>
        <v>51</v>
      </c>
      <c r="G52" s="25"/>
      <c r="H52" s="25"/>
      <c r="I52" s="25"/>
      <c r="J52" s="25"/>
      <c r="K52" s="25"/>
      <c r="L52" s="25"/>
      <c r="M52" s="25"/>
      <c r="N52" s="17"/>
      <c r="O52" s="17"/>
    </row>
    <row r="53" spans="1:15" ht="15">
      <c r="A53" s="145">
        <v>11.2</v>
      </c>
      <c r="B53" s="146"/>
      <c r="C53" s="147" t="s">
        <v>169</v>
      </c>
      <c r="D53" s="158" t="s">
        <v>68</v>
      </c>
      <c r="E53" s="178">
        <v>3.33</v>
      </c>
      <c r="F53" s="10">
        <f>E53*F51</f>
        <v>56.61</v>
      </c>
      <c r="G53" s="10"/>
      <c r="H53" s="10"/>
      <c r="I53" s="10"/>
      <c r="J53" s="10"/>
      <c r="K53" s="10"/>
      <c r="L53" s="10"/>
      <c r="M53" s="10"/>
      <c r="N53" s="17"/>
      <c r="O53" s="17"/>
    </row>
    <row r="54" spans="1:15" ht="15">
      <c r="A54" s="145">
        <v>11.3</v>
      </c>
      <c r="B54" s="146"/>
      <c r="C54" s="147" t="s">
        <v>162</v>
      </c>
      <c r="D54" s="158" t="s">
        <v>19</v>
      </c>
      <c r="E54" s="178">
        <v>0.48</v>
      </c>
      <c r="F54" s="10">
        <f>E54*F51</f>
        <v>8.16</v>
      </c>
      <c r="G54" s="10"/>
      <c r="H54" s="10"/>
      <c r="I54" s="10"/>
      <c r="J54" s="10"/>
      <c r="K54" s="10"/>
      <c r="L54" s="10"/>
      <c r="M54" s="10"/>
      <c r="N54" s="17"/>
      <c r="O54" s="17"/>
    </row>
    <row r="55" spans="1:15" ht="15">
      <c r="A55" s="145">
        <v>11.4</v>
      </c>
      <c r="B55" s="147" t="s">
        <v>170</v>
      </c>
      <c r="C55" s="147" t="s">
        <v>97</v>
      </c>
      <c r="D55" s="158" t="s">
        <v>52</v>
      </c>
      <c r="E55" s="178">
        <v>1</v>
      </c>
      <c r="F55" s="25">
        <f>E55*F51</f>
        <v>17</v>
      </c>
      <c r="G55" s="25"/>
      <c r="H55" s="25"/>
      <c r="I55" s="25"/>
      <c r="J55" s="25"/>
      <c r="K55" s="25"/>
      <c r="L55" s="25"/>
      <c r="M55" s="25"/>
      <c r="N55" s="17"/>
      <c r="O55" s="17"/>
    </row>
    <row r="56" spans="1:15" ht="15">
      <c r="A56" s="145">
        <v>11.5</v>
      </c>
      <c r="B56" s="147" t="s">
        <v>170</v>
      </c>
      <c r="C56" s="147" t="s">
        <v>98</v>
      </c>
      <c r="D56" s="147" t="s">
        <v>52</v>
      </c>
      <c r="E56" s="178">
        <v>1</v>
      </c>
      <c r="F56" s="25">
        <f>E56*F51</f>
        <v>17</v>
      </c>
      <c r="G56" s="25"/>
      <c r="H56" s="25"/>
      <c r="I56" s="25"/>
      <c r="J56" s="25"/>
      <c r="K56" s="25"/>
      <c r="L56" s="25"/>
      <c r="M56" s="25"/>
      <c r="N56" s="17"/>
      <c r="O56" s="17"/>
    </row>
    <row r="57" spans="1:15" ht="15">
      <c r="A57" s="145">
        <v>11.6</v>
      </c>
      <c r="B57" s="147" t="s">
        <v>170</v>
      </c>
      <c r="C57" s="147" t="s">
        <v>99</v>
      </c>
      <c r="D57" s="147" t="s">
        <v>52</v>
      </c>
      <c r="E57" s="178"/>
      <c r="F57" s="25">
        <v>2</v>
      </c>
      <c r="G57" s="25"/>
      <c r="H57" s="25"/>
      <c r="I57" s="25"/>
      <c r="J57" s="25"/>
      <c r="K57" s="25"/>
      <c r="L57" s="25"/>
      <c r="M57" s="25"/>
      <c r="N57" s="17"/>
      <c r="O57" s="17"/>
    </row>
    <row r="58" spans="1:15" ht="54">
      <c r="A58" s="144">
        <v>12</v>
      </c>
      <c r="B58" s="144" t="s">
        <v>171</v>
      </c>
      <c r="C58" s="144" t="s">
        <v>101</v>
      </c>
      <c r="D58" s="144" t="s">
        <v>52</v>
      </c>
      <c r="E58" s="195"/>
      <c r="F58" s="92">
        <f>F51</f>
        <v>17</v>
      </c>
      <c r="G58" s="92"/>
      <c r="H58" s="92"/>
      <c r="I58" s="92"/>
      <c r="J58" s="92"/>
      <c r="K58" s="92"/>
      <c r="L58" s="92"/>
      <c r="M58" s="92"/>
      <c r="N58" s="17"/>
      <c r="O58" s="17"/>
    </row>
    <row r="59" spans="1:15" ht="15">
      <c r="A59" s="145">
        <v>12.1</v>
      </c>
      <c r="B59" s="147" t="s">
        <v>161</v>
      </c>
      <c r="C59" s="147" t="s">
        <v>95</v>
      </c>
      <c r="D59" s="147" t="s">
        <v>49</v>
      </c>
      <c r="E59" s="178">
        <f>1.76-0.28-0.05*3</f>
        <v>1.33</v>
      </c>
      <c r="F59" s="25">
        <f>E59*F58</f>
        <v>22.61</v>
      </c>
      <c r="G59" s="25"/>
      <c r="H59" s="25"/>
      <c r="I59" s="25"/>
      <c r="J59" s="25"/>
      <c r="K59" s="25"/>
      <c r="L59" s="25"/>
      <c r="M59" s="25"/>
      <c r="N59" s="17"/>
      <c r="O59" s="17"/>
    </row>
    <row r="60" spans="1:15" ht="15">
      <c r="A60" s="145">
        <v>12.2</v>
      </c>
      <c r="B60" s="147" t="s">
        <v>172</v>
      </c>
      <c r="C60" s="147" t="s">
        <v>173</v>
      </c>
      <c r="D60" s="147" t="s">
        <v>174</v>
      </c>
      <c r="E60" s="178">
        <f>0.36-0.05*3</f>
        <v>0.20999999999999996</v>
      </c>
      <c r="F60" s="25">
        <f>E60*F58</f>
        <v>3.5699999999999994</v>
      </c>
      <c r="G60" s="25"/>
      <c r="H60" s="25"/>
      <c r="I60" s="25"/>
      <c r="J60" s="25"/>
      <c r="K60" s="25"/>
      <c r="L60" s="25"/>
      <c r="M60" s="25"/>
      <c r="N60" s="17"/>
      <c r="O60" s="17"/>
    </row>
    <row r="61" spans="1:15" ht="15">
      <c r="A61" s="145">
        <v>12.3</v>
      </c>
      <c r="B61" s="147" t="s">
        <v>175</v>
      </c>
      <c r="C61" s="147" t="s">
        <v>154</v>
      </c>
      <c r="D61" s="147" t="s">
        <v>174</v>
      </c>
      <c r="E61" s="178">
        <v>0.25</v>
      </c>
      <c r="F61" s="25">
        <f>E61*F58</f>
        <v>4.25</v>
      </c>
      <c r="G61" s="25"/>
      <c r="H61" s="25"/>
      <c r="I61" s="25"/>
      <c r="J61" s="25"/>
      <c r="K61" s="25"/>
      <c r="L61" s="25"/>
      <c r="M61" s="25"/>
      <c r="N61" s="17"/>
      <c r="O61" s="17"/>
    </row>
    <row r="62" spans="1:15" ht="15">
      <c r="A62" s="145">
        <v>12.4</v>
      </c>
      <c r="B62" s="147" t="s">
        <v>161</v>
      </c>
      <c r="C62" s="147" t="s">
        <v>176</v>
      </c>
      <c r="D62" s="147" t="s">
        <v>19</v>
      </c>
      <c r="E62" s="178">
        <v>0.16</v>
      </c>
      <c r="F62" s="25">
        <f>E62*F58</f>
        <v>2.72</v>
      </c>
      <c r="G62" s="25"/>
      <c r="H62" s="25"/>
      <c r="I62" s="25"/>
      <c r="J62" s="25"/>
      <c r="K62" s="25"/>
      <c r="L62" s="25"/>
      <c r="M62" s="25"/>
      <c r="N62" s="17"/>
      <c r="O62" s="17"/>
    </row>
    <row r="63" spans="1:15" ht="15">
      <c r="A63" s="145">
        <v>12.5</v>
      </c>
      <c r="B63" s="147" t="s">
        <v>135</v>
      </c>
      <c r="C63" s="147" t="s">
        <v>102</v>
      </c>
      <c r="D63" s="147" t="s">
        <v>64</v>
      </c>
      <c r="E63" s="178">
        <f>((4.53-0.91*3)/0.89)*2</f>
        <v>4.044943820224719</v>
      </c>
      <c r="F63" s="25">
        <f>E63*F58</f>
        <v>68.76404494382022</v>
      </c>
      <c r="G63" s="25"/>
      <c r="H63" s="25"/>
      <c r="I63" s="25"/>
      <c r="J63" s="25"/>
      <c r="K63" s="25"/>
      <c r="L63" s="25"/>
      <c r="M63" s="25"/>
      <c r="N63" s="17"/>
      <c r="O63" s="17"/>
    </row>
    <row r="64" spans="1:15" ht="15">
      <c r="A64" s="145">
        <v>12.6</v>
      </c>
      <c r="B64" s="147" t="s">
        <v>177</v>
      </c>
      <c r="C64" s="147" t="s">
        <v>104</v>
      </c>
      <c r="D64" s="147" t="s">
        <v>64</v>
      </c>
      <c r="E64" s="178">
        <v>0.4</v>
      </c>
      <c r="F64" s="25">
        <f>E64*F58</f>
        <v>6.800000000000001</v>
      </c>
      <c r="G64" s="25"/>
      <c r="H64" s="25"/>
      <c r="I64" s="25"/>
      <c r="J64" s="25"/>
      <c r="K64" s="25"/>
      <c r="L64" s="25"/>
      <c r="M64" s="25"/>
      <c r="N64" s="17"/>
      <c r="O64" s="17"/>
    </row>
    <row r="65" spans="1:15" ht="15">
      <c r="A65" s="145">
        <v>12.7</v>
      </c>
      <c r="B65" s="147"/>
      <c r="C65" s="147" t="s">
        <v>178</v>
      </c>
      <c r="D65" s="147" t="s">
        <v>19</v>
      </c>
      <c r="E65" s="178">
        <v>0.04</v>
      </c>
      <c r="F65" s="25">
        <f>E65*F58</f>
        <v>0.68</v>
      </c>
      <c r="G65" s="25"/>
      <c r="H65" s="25"/>
      <c r="I65" s="25"/>
      <c r="J65" s="25"/>
      <c r="K65" s="25"/>
      <c r="L65" s="25"/>
      <c r="M65" s="25"/>
      <c r="N65" s="17"/>
      <c r="O65" s="17"/>
    </row>
    <row r="66" spans="1:15" ht="15">
      <c r="A66" s="13"/>
      <c r="B66" s="93"/>
      <c r="C66" s="30" t="s">
        <v>5</v>
      </c>
      <c r="D66" s="30" t="s">
        <v>2</v>
      </c>
      <c r="E66" s="99"/>
      <c r="F66" s="99"/>
      <c r="G66" s="99"/>
      <c r="H66" s="190">
        <f>SUM(H11:H65)</f>
        <v>0</v>
      </c>
      <c r="I66" s="97"/>
      <c r="J66" s="190">
        <f>SUM(J11:J65)</f>
        <v>0</v>
      </c>
      <c r="K66" s="97"/>
      <c r="L66" s="190">
        <f>SUM(L11:L65)</f>
        <v>0</v>
      </c>
      <c r="M66" s="190">
        <f>SUM(M11:M65)</f>
        <v>0</v>
      </c>
      <c r="N66" s="17"/>
      <c r="O66" s="17"/>
    </row>
    <row r="67" spans="1:15" ht="30">
      <c r="A67" s="12"/>
      <c r="B67" s="95"/>
      <c r="C67" s="30" t="s">
        <v>187</v>
      </c>
      <c r="D67" s="98"/>
      <c r="E67" s="99"/>
      <c r="F67" s="99"/>
      <c r="G67" s="99"/>
      <c r="H67" s="99"/>
      <c r="I67" s="31"/>
      <c r="J67" s="97"/>
      <c r="K67" s="31"/>
      <c r="L67" s="31"/>
      <c r="M67" s="31">
        <f>M66*D67</f>
        <v>0</v>
      </c>
      <c r="N67" s="17"/>
      <c r="O67" s="17"/>
    </row>
    <row r="68" spans="1:15" ht="15">
      <c r="A68" s="12"/>
      <c r="B68" s="95"/>
      <c r="C68" s="114" t="s">
        <v>186</v>
      </c>
      <c r="D68" s="30" t="s">
        <v>2</v>
      </c>
      <c r="E68" s="99"/>
      <c r="F68" s="99"/>
      <c r="G68" s="99"/>
      <c r="H68" s="99"/>
      <c r="I68" s="31"/>
      <c r="J68" s="97"/>
      <c r="K68" s="31"/>
      <c r="L68" s="31"/>
      <c r="M68" s="31">
        <f>SUM(M66:M67)</f>
        <v>0</v>
      </c>
      <c r="N68" s="17"/>
      <c r="O68" s="17"/>
    </row>
    <row r="69" spans="1:15" ht="15">
      <c r="A69" s="12"/>
      <c r="B69" s="95"/>
      <c r="C69" s="30" t="s">
        <v>179</v>
      </c>
      <c r="D69" s="98"/>
      <c r="E69" s="99"/>
      <c r="F69" s="99"/>
      <c r="G69" s="99"/>
      <c r="H69" s="99"/>
      <c r="I69" s="31"/>
      <c r="J69" s="97"/>
      <c r="K69" s="31"/>
      <c r="L69" s="31"/>
      <c r="M69" s="31">
        <f>M68*D69</f>
        <v>0</v>
      </c>
      <c r="N69" s="24"/>
      <c r="O69" s="17"/>
    </row>
    <row r="70" spans="1:15" ht="15.75">
      <c r="A70" s="8"/>
      <c r="B70" s="95"/>
      <c r="C70" s="30" t="s">
        <v>180</v>
      </c>
      <c r="D70" s="30" t="s">
        <v>2</v>
      </c>
      <c r="E70" s="99"/>
      <c r="F70" s="99"/>
      <c r="G70" s="99"/>
      <c r="H70" s="99"/>
      <c r="I70" s="86"/>
      <c r="J70" s="101"/>
      <c r="K70" s="86"/>
      <c r="L70" s="86"/>
      <c r="M70" s="86">
        <f>SUM(M68:M69)</f>
        <v>0</v>
      </c>
      <c r="N70" s="23"/>
      <c r="O70" s="17"/>
    </row>
    <row r="71" spans="1:15" ht="13.5">
      <c r="A71" s="19"/>
      <c r="B71" s="22"/>
      <c r="C71" s="20"/>
      <c r="D71" s="20"/>
      <c r="E71" s="205"/>
      <c r="F71" s="205"/>
      <c r="G71" s="205"/>
      <c r="H71" s="205"/>
      <c r="I71" s="205"/>
      <c r="J71" s="205"/>
      <c r="K71" s="205"/>
      <c r="L71" s="205"/>
      <c r="M71" s="205"/>
      <c r="N71" s="23"/>
      <c r="O71" s="17"/>
    </row>
    <row r="72" spans="1:15" ht="16.5">
      <c r="A72" s="19"/>
      <c r="B72" s="20"/>
      <c r="C72" s="256"/>
      <c r="D72" s="256"/>
      <c r="E72" s="256"/>
      <c r="F72" s="256"/>
      <c r="G72" s="256"/>
      <c r="H72" s="256"/>
      <c r="I72" s="256"/>
      <c r="J72" s="256"/>
      <c r="K72" s="256"/>
      <c r="L72" s="256"/>
      <c r="M72" s="256"/>
      <c r="N72" s="23"/>
      <c r="O72" s="17"/>
    </row>
    <row r="73" spans="1:15" ht="12.75">
      <c r="A73" s="189"/>
      <c r="B73" s="189"/>
      <c r="C73" s="189"/>
      <c r="D73" s="189"/>
      <c r="E73" s="206"/>
      <c r="F73" s="206"/>
      <c r="G73" s="206"/>
      <c r="H73" s="206"/>
      <c r="I73" s="206"/>
      <c r="J73" s="206"/>
      <c r="K73" s="206"/>
      <c r="L73" s="206"/>
      <c r="M73" s="206"/>
      <c r="N73" s="24"/>
      <c r="O73" s="17"/>
    </row>
    <row r="74" spans="1:15" ht="15.75">
      <c r="A74" s="1"/>
      <c r="B74" s="2"/>
      <c r="C74" s="4"/>
      <c r="D74" s="4"/>
      <c r="E74" s="4"/>
      <c r="F74" s="4"/>
      <c r="G74" s="4"/>
      <c r="H74" s="4"/>
      <c r="I74" s="207"/>
      <c r="J74" s="208"/>
      <c r="K74" s="208"/>
      <c r="L74" s="208"/>
      <c r="M74" s="209"/>
      <c r="N74" s="23"/>
      <c r="O74" s="17"/>
    </row>
    <row r="75" spans="14:15" ht="12.75">
      <c r="N75" s="23"/>
      <c r="O75" s="17"/>
    </row>
    <row r="76" spans="14:15" ht="12.75">
      <c r="N76" s="23"/>
      <c r="O76" s="17"/>
    </row>
    <row r="77" spans="14:15" ht="12.75">
      <c r="N77" s="23"/>
      <c r="O77" s="23"/>
    </row>
    <row r="78" spans="14:15" ht="12.75">
      <c r="N78" s="17"/>
      <c r="O78" s="17"/>
    </row>
    <row r="79" spans="14:15" ht="12.75">
      <c r="N79" s="3"/>
      <c r="O79" s="1"/>
    </row>
    <row r="80" spans="14:15" ht="12.75">
      <c r="N80" s="1"/>
      <c r="O80" s="1"/>
    </row>
  </sheetData>
  <sheetProtection/>
  <mergeCells count="17">
    <mergeCell ref="C72:M72"/>
    <mergeCell ref="A5:M5"/>
    <mergeCell ref="A6:A7"/>
    <mergeCell ref="B6:B7"/>
    <mergeCell ref="C6:C7"/>
    <mergeCell ref="D6:D7"/>
    <mergeCell ref="E6:F6"/>
    <mergeCell ref="G6:H6"/>
    <mergeCell ref="I6:J6"/>
    <mergeCell ref="K6:L6"/>
    <mergeCell ref="M6:M7"/>
    <mergeCell ref="C1:O1"/>
    <mergeCell ref="C2:M2"/>
    <mergeCell ref="C3:J3"/>
    <mergeCell ref="K3:M3"/>
    <mergeCell ref="C4:J4"/>
    <mergeCell ref="K4:L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50"/>
  <sheetViews>
    <sheetView zoomScalePageLayoutView="0" workbookViewId="0" topLeftCell="A16">
      <selection activeCell="G30" sqref="G30:M44"/>
    </sheetView>
  </sheetViews>
  <sheetFormatPr defaultColWidth="9.00390625" defaultRowHeight="12.75"/>
  <cols>
    <col min="3" max="3" width="54.875" style="0" customWidth="1"/>
    <col min="13" max="13" width="11.00390625" style="0" customWidth="1"/>
  </cols>
  <sheetData>
    <row r="1" spans="1:15" ht="18">
      <c r="A1" s="9"/>
      <c r="B1" s="15"/>
      <c r="C1" s="254" t="s">
        <v>189</v>
      </c>
      <c r="D1" s="254"/>
      <c r="E1" s="254"/>
      <c r="F1" s="254"/>
      <c r="G1" s="254"/>
      <c r="H1" s="254"/>
      <c r="I1" s="254"/>
      <c r="J1" s="254"/>
      <c r="K1" s="254"/>
      <c r="L1" s="254"/>
      <c r="M1" s="254"/>
      <c r="N1" s="254"/>
      <c r="O1" s="254"/>
    </row>
    <row r="2" spans="1:15" ht="18">
      <c r="A2" s="9"/>
      <c r="B2" s="15"/>
      <c r="C2" s="251" t="s">
        <v>235</v>
      </c>
      <c r="D2" s="251"/>
      <c r="E2" s="251"/>
      <c r="F2" s="251"/>
      <c r="G2" s="251"/>
      <c r="H2" s="251"/>
      <c r="I2" s="251"/>
      <c r="J2" s="251"/>
      <c r="K2" s="251"/>
      <c r="L2" s="251"/>
      <c r="M2" s="251"/>
      <c r="N2" s="17"/>
      <c r="O2" s="17"/>
    </row>
    <row r="3" spans="1:15" ht="19.5">
      <c r="A3" s="9"/>
      <c r="B3" s="16"/>
      <c r="C3" s="251" t="s">
        <v>7</v>
      </c>
      <c r="D3" s="251"/>
      <c r="E3" s="251"/>
      <c r="F3" s="251"/>
      <c r="G3" s="251"/>
      <c r="H3" s="251"/>
      <c r="I3" s="251"/>
      <c r="J3" s="251"/>
      <c r="K3" s="251"/>
      <c r="L3" s="251"/>
      <c r="M3" s="251"/>
      <c r="N3" s="17"/>
      <c r="O3" s="17"/>
    </row>
    <row r="4" spans="1:15" ht="19.5">
      <c r="A4" s="9"/>
      <c r="B4" s="16"/>
      <c r="C4" s="253" t="s">
        <v>4</v>
      </c>
      <c r="D4" s="253"/>
      <c r="E4" s="253"/>
      <c r="F4" s="253"/>
      <c r="G4" s="253"/>
      <c r="H4" s="253"/>
      <c r="I4" s="253"/>
      <c r="J4" s="253"/>
      <c r="K4" s="255">
        <f>M44</f>
        <v>0</v>
      </c>
      <c r="L4" s="255"/>
      <c r="M4" s="18" t="s">
        <v>2</v>
      </c>
      <c r="N4" s="17"/>
      <c r="O4" s="17"/>
    </row>
    <row r="5" spans="1:15" ht="19.5">
      <c r="A5" s="9"/>
      <c r="B5" s="16"/>
      <c r="C5" s="253" t="s">
        <v>118</v>
      </c>
      <c r="D5" s="253"/>
      <c r="E5" s="253"/>
      <c r="F5" s="253"/>
      <c r="G5" s="253"/>
      <c r="H5" s="253"/>
      <c r="I5" s="253"/>
      <c r="J5" s="253"/>
      <c r="K5" s="255">
        <f>J40</f>
        <v>0</v>
      </c>
      <c r="L5" s="255"/>
      <c r="M5" s="18" t="s">
        <v>2</v>
      </c>
      <c r="N5" s="17"/>
      <c r="O5" s="17"/>
    </row>
    <row r="6" spans="1:15" ht="15">
      <c r="A6" s="252" t="s">
        <v>113</v>
      </c>
      <c r="B6" s="252"/>
      <c r="C6" s="252"/>
      <c r="D6" s="252"/>
      <c r="E6" s="252"/>
      <c r="F6" s="252"/>
      <c r="G6" s="252"/>
      <c r="H6" s="252"/>
      <c r="I6" s="252"/>
      <c r="J6" s="252"/>
      <c r="K6" s="252"/>
      <c r="L6" s="252"/>
      <c r="M6" s="252"/>
      <c r="N6" s="17"/>
      <c r="O6" s="17"/>
    </row>
    <row r="7" spans="1:15" ht="13.5">
      <c r="A7" s="248"/>
      <c r="B7" s="250" t="s">
        <v>8</v>
      </c>
      <c r="C7" s="250" t="s">
        <v>9</v>
      </c>
      <c r="D7" s="250" t="s">
        <v>10</v>
      </c>
      <c r="E7" s="249" t="s">
        <v>3</v>
      </c>
      <c r="F7" s="249"/>
      <c r="G7" s="249" t="s">
        <v>11</v>
      </c>
      <c r="H7" s="249"/>
      <c r="I7" s="249" t="s">
        <v>12</v>
      </c>
      <c r="J7" s="249"/>
      <c r="K7" s="249" t="s">
        <v>13</v>
      </c>
      <c r="L7" s="249"/>
      <c r="M7" s="250" t="s">
        <v>17</v>
      </c>
      <c r="N7" s="17"/>
      <c r="O7" s="17"/>
    </row>
    <row r="8" spans="1:15" ht="25.5">
      <c r="A8" s="248"/>
      <c r="B8" s="250"/>
      <c r="C8" s="250"/>
      <c r="D8" s="250"/>
      <c r="E8" s="103" t="s">
        <v>14</v>
      </c>
      <c r="F8" s="103" t="s">
        <v>6</v>
      </c>
      <c r="G8" s="103" t="s">
        <v>15</v>
      </c>
      <c r="H8" s="103" t="s">
        <v>5</v>
      </c>
      <c r="I8" s="103" t="s">
        <v>15</v>
      </c>
      <c r="J8" s="103" t="s">
        <v>5</v>
      </c>
      <c r="K8" s="103" t="s">
        <v>15</v>
      </c>
      <c r="L8" s="103" t="s">
        <v>5</v>
      </c>
      <c r="M8" s="250"/>
      <c r="N8" s="17"/>
      <c r="O8" s="17"/>
    </row>
    <row r="9" spans="1:15" ht="15">
      <c r="A9" s="26" t="s">
        <v>1</v>
      </c>
      <c r="B9" s="63">
        <v>2</v>
      </c>
      <c r="C9" s="63">
        <v>3</v>
      </c>
      <c r="D9" s="63">
        <v>4</v>
      </c>
      <c r="E9" s="63">
        <v>5</v>
      </c>
      <c r="F9" s="63">
        <v>6</v>
      </c>
      <c r="G9" s="63">
        <v>7</v>
      </c>
      <c r="H9" s="63">
        <v>8</v>
      </c>
      <c r="I9" s="63">
        <v>9</v>
      </c>
      <c r="J9" s="63">
        <v>10</v>
      </c>
      <c r="K9" s="63">
        <v>11</v>
      </c>
      <c r="L9" s="63">
        <v>12</v>
      </c>
      <c r="M9" s="63">
        <v>13</v>
      </c>
      <c r="N9" s="17"/>
      <c r="O9" s="17"/>
    </row>
    <row r="10" spans="1:15" ht="38.25">
      <c r="A10" s="69" t="s">
        <v>76</v>
      </c>
      <c r="B10" s="68" t="s">
        <v>77</v>
      </c>
      <c r="C10" s="68" t="s">
        <v>190</v>
      </c>
      <c r="D10" s="70" t="s">
        <v>79</v>
      </c>
      <c r="E10" s="70"/>
      <c r="F10" s="27">
        <v>15</v>
      </c>
      <c r="G10" s="63"/>
      <c r="H10" s="63"/>
      <c r="I10" s="63"/>
      <c r="J10" s="63"/>
      <c r="K10" s="63"/>
      <c r="L10" s="63"/>
      <c r="M10" s="27"/>
      <c r="N10" s="17"/>
      <c r="O10" s="17"/>
    </row>
    <row r="11" spans="1:15" ht="15">
      <c r="A11" s="67">
        <v>5.1</v>
      </c>
      <c r="B11" s="64"/>
      <c r="C11" s="64" t="s">
        <v>60</v>
      </c>
      <c r="D11" s="64" t="s">
        <v>49</v>
      </c>
      <c r="E11" s="64">
        <v>1.07</v>
      </c>
      <c r="F11" s="63">
        <f>E11*F10</f>
        <v>16.05</v>
      </c>
      <c r="G11" s="63"/>
      <c r="H11" s="63"/>
      <c r="I11" s="10"/>
      <c r="J11" s="63"/>
      <c r="K11" s="63"/>
      <c r="L11" s="63"/>
      <c r="M11" s="63"/>
      <c r="N11" s="17"/>
      <c r="O11" s="17"/>
    </row>
    <row r="12" spans="1:15" ht="15">
      <c r="A12" s="67">
        <v>5.199999999999999</v>
      </c>
      <c r="B12" s="65"/>
      <c r="C12" s="64" t="s">
        <v>80</v>
      </c>
      <c r="D12" s="66" t="s">
        <v>68</v>
      </c>
      <c r="E12" s="64">
        <v>0.174</v>
      </c>
      <c r="F12" s="63">
        <f>E12*F10</f>
        <v>2.61</v>
      </c>
      <c r="G12" s="63"/>
      <c r="H12" s="63"/>
      <c r="I12" s="63"/>
      <c r="J12" s="63"/>
      <c r="K12" s="63"/>
      <c r="L12" s="10"/>
      <c r="M12" s="10"/>
      <c r="N12" s="17"/>
      <c r="O12" s="17"/>
    </row>
    <row r="13" spans="1:15" ht="15">
      <c r="A13" s="67">
        <v>5.299999999999999</v>
      </c>
      <c r="B13" s="64"/>
      <c r="C13" s="64" t="s">
        <v>191</v>
      </c>
      <c r="D13" s="64" t="s">
        <v>69</v>
      </c>
      <c r="E13" s="64">
        <v>1.5</v>
      </c>
      <c r="F13" s="63">
        <f>E13*F10</f>
        <v>22.5</v>
      </c>
      <c r="G13" s="63"/>
      <c r="H13" s="63"/>
      <c r="I13" s="63"/>
      <c r="J13" s="63"/>
      <c r="K13" s="63"/>
      <c r="L13" s="63"/>
      <c r="M13" s="10"/>
      <c r="N13" s="17"/>
      <c r="O13" s="17"/>
    </row>
    <row r="14" spans="1:15" ht="15">
      <c r="A14" s="67">
        <v>5.399999999999999</v>
      </c>
      <c r="B14" s="64"/>
      <c r="C14" s="64" t="s">
        <v>81</v>
      </c>
      <c r="D14" s="64" t="s">
        <v>64</v>
      </c>
      <c r="E14" s="64">
        <v>3.5</v>
      </c>
      <c r="F14" s="63">
        <f>E14*F10</f>
        <v>52.5</v>
      </c>
      <c r="G14" s="63"/>
      <c r="H14" s="10"/>
      <c r="I14" s="63"/>
      <c r="J14" s="63"/>
      <c r="K14" s="63"/>
      <c r="L14" s="63"/>
      <c r="M14" s="10"/>
      <c r="N14" s="17"/>
      <c r="O14" s="17"/>
    </row>
    <row r="15" spans="1:15" ht="15">
      <c r="A15" s="67">
        <v>5.499999999999998</v>
      </c>
      <c r="B15" s="64"/>
      <c r="C15" s="64" t="s">
        <v>72</v>
      </c>
      <c r="D15" s="64" t="s">
        <v>64</v>
      </c>
      <c r="E15" s="64">
        <v>0.5</v>
      </c>
      <c r="F15" s="63">
        <f>E15*F10</f>
        <v>7.5</v>
      </c>
      <c r="G15" s="63"/>
      <c r="H15" s="63"/>
      <c r="I15" s="63"/>
      <c r="J15" s="63"/>
      <c r="K15" s="63"/>
      <c r="L15" s="63"/>
      <c r="M15" s="10"/>
      <c r="N15" s="17"/>
      <c r="O15" s="17"/>
    </row>
    <row r="16" spans="1:15" ht="15">
      <c r="A16" s="67">
        <v>5.599999999999998</v>
      </c>
      <c r="B16" s="64"/>
      <c r="C16" s="64" t="s">
        <v>73</v>
      </c>
      <c r="D16" s="64" t="s">
        <v>74</v>
      </c>
      <c r="E16" s="64">
        <v>0.1</v>
      </c>
      <c r="F16" s="63">
        <f>E16*F10</f>
        <v>1.5</v>
      </c>
      <c r="G16" s="63"/>
      <c r="H16" s="63"/>
      <c r="I16" s="63"/>
      <c r="J16" s="63"/>
      <c r="K16" s="63"/>
      <c r="L16" s="63"/>
      <c r="M16" s="10"/>
      <c r="N16" s="17"/>
      <c r="O16" s="17"/>
    </row>
    <row r="17" spans="1:15" ht="15">
      <c r="A17" s="67">
        <v>5.6999999999999975</v>
      </c>
      <c r="B17" s="64"/>
      <c r="C17" s="64" t="s">
        <v>70</v>
      </c>
      <c r="D17" s="64" t="s">
        <v>71</v>
      </c>
      <c r="E17" s="64">
        <v>0.0144</v>
      </c>
      <c r="F17" s="10">
        <f>E17*F10</f>
        <v>0.216</v>
      </c>
      <c r="G17" s="63"/>
      <c r="H17" s="63"/>
      <c r="I17" s="63"/>
      <c r="J17" s="63"/>
      <c r="K17" s="63"/>
      <c r="L17" s="63"/>
      <c r="M17" s="10"/>
      <c r="N17" s="17"/>
      <c r="O17" s="17"/>
    </row>
    <row r="18" spans="1:15" ht="15">
      <c r="A18" s="67">
        <v>5.799999999999997</v>
      </c>
      <c r="B18" s="64"/>
      <c r="C18" s="64" t="s">
        <v>75</v>
      </c>
      <c r="D18" s="64" t="s">
        <v>19</v>
      </c>
      <c r="E18" s="64">
        <v>1.5</v>
      </c>
      <c r="F18" s="63">
        <f>E18*F10</f>
        <v>22.5</v>
      </c>
      <c r="G18" s="63"/>
      <c r="H18" s="63"/>
      <c r="I18" s="63"/>
      <c r="J18" s="63"/>
      <c r="K18" s="63"/>
      <c r="L18" s="63"/>
      <c r="M18" s="10"/>
      <c r="N18" s="17"/>
      <c r="O18" s="17"/>
    </row>
    <row r="19" spans="1:15" ht="38.25">
      <c r="A19" s="70">
        <v>6</v>
      </c>
      <c r="B19" s="68" t="s">
        <v>82</v>
      </c>
      <c r="C19" s="70" t="s">
        <v>83</v>
      </c>
      <c r="D19" s="70" t="s">
        <v>84</v>
      </c>
      <c r="E19" s="70"/>
      <c r="F19" s="91">
        <v>0.15</v>
      </c>
      <c r="G19" s="91"/>
      <c r="H19" s="91"/>
      <c r="I19" s="91"/>
      <c r="J19" s="91"/>
      <c r="K19" s="91"/>
      <c r="L19" s="91"/>
      <c r="M19" s="92"/>
      <c r="N19" s="17"/>
      <c r="O19" s="17"/>
    </row>
    <row r="20" spans="1:15" ht="15">
      <c r="A20" s="67">
        <v>6.1</v>
      </c>
      <c r="B20" s="64"/>
      <c r="C20" s="64" t="s">
        <v>60</v>
      </c>
      <c r="D20" s="64" t="s">
        <v>49</v>
      </c>
      <c r="E20" s="64">
        <v>182</v>
      </c>
      <c r="F20" s="88">
        <f>E20*F19</f>
        <v>27.3</v>
      </c>
      <c r="G20" s="88"/>
      <c r="H20" s="88"/>
      <c r="I20" s="25"/>
      <c r="J20" s="88"/>
      <c r="K20" s="88"/>
      <c r="L20" s="88"/>
      <c r="M20" s="88"/>
      <c r="N20" s="17"/>
      <c r="O20" s="17"/>
    </row>
    <row r="21" spans="1:15" ht="15">
      <c r="A21" s="67">
        <v>6.199999999999999</v>
      </c>
      <c r="B21" s="65"/>
      <c r="C21" s="80" t="s">
        <v>85</v>
      </c>
      <c r="D21" s="66" t="s">
        <v>54</v>
      </c>
      <c r="E21" s="64">
        <v>17.4</v>
      </c>
      <c r="F21" s="88">
        <f>E21*F19</f>
        <v>2.61</v>
      </c>
      <c r="G21" s="88"/>
      <c r="H21" s="88"/>
      <c r="I21" s="88"/>
      <c r="J21" s="88"/>
      <c r="K21" s="88"/>
      <c r="L21" s="25"/>
      <c r="M21" s="25"/>
      <c r="N21" s="17"/>
      <c r="O21" s="17"/>
    </row>
    <row r="22" spans="1:15" ht="15">
      <c r="A22" s="67">
        <v>6.299999999999999</v>
      </c>
      <c r="B22" s="64"/>
      <c r="C22" s="64" t="s">
        <v>86</v>
      </c>
      <c r="D22" s="64" t="s">
        <v>52</v>
      </c>
      <c r="E22" s="64">
        <v>100</v>
      </c>
      <c r="F22" s="88">
        <f>E22*F19</f>
        <v>15</v>
      </c>
      <c r="G22" s="88"/>
      <c r="H22" s="88"/>
      <c r="I22" s="88"/>
      <c r="J22" s="88"/>
      <c r="K22" s="88"/>
      <c r="L22" s="88"/>
      <c r="M22" s="88"/>
      <c r="N22" s="17"/>
      <c r="O22" s="17"/>
    </row>
    <row r="23" spans="1:15" ht="15">
      <c r="A23" s="67">
        <v>6.4</v>
      </c>
      <c r="B23" s="64"/>
      <c r="C23" s="64" t="s">
        <v>87</v>
      </c>
      <c r="D23" s="64" t="s">
        <v>19</v>
      </c>
      <c r="E23" s="64">
        <v>13.2</v>
      </c>
      <c r="F23" s="88">
        <f>E23*F19</f>
        <v>1.9799999999999998</v>
      </c>
      <c r="G23" s="88"/>
      <c r="H23" s="25"/>
      <c r="I23" s="88"/>
      <c r="J23" s="88"/>
      <c r="K23" s="88"/>
      <c r="L23" s="88"/>
      <c r="M23" s="25"/>
      <c r="N23" s="17"/>
      <c r="O23" s="17"/>
    </row>
    <row r="24" spans="1:15" ht="38.25">
      <c r="A24" s="70">
        <v>7</v>
      </c>
      <c r="B24" s="68" t="s">
        <v>88</v>
      </c>
      <c r="C24" s="70" t="s">
        <v>117</v>
      </c>
      <c r="D24" s="70" t="s">
        <v>89</v>
      </c>
      <c r="E24" s="70"/>
      <c r="F24" s="92">
        <v>5</v>
      </c>
      <c r="G24" s="91"/>
      <c r="H24" s="91"/>
      <c r="I24" s="91"/>
      <c r="J24" s="91"/>
      <c r="K24" s="91"/>
      <c r="L24" s="91"/>
      <c r="M24" s="92"/>
      <c r="N24" s="17"/>
      <c r="O24" s="17"/>
    </row>
    <row r="25" spans="1:15" ht="15">
      <c r="A25" s="67">
        <v>7.1</v>
      </c>
      <c r="B25" s="64"/>
      <c r="C25" s="64" t="s">
        <v>60</v>
      </c>
      <c r="D25" s="64" t="s">
        <v>49</v>
      </c>
      <c r="E25" s="64">
        <v>17.1</v>
      </c>
      <c r="F25" s="63">
        <f>E25*F24</f>
        <v>85.5</v>
      </c>
      <c r="G25" s="63"/>
      <c r="H25" s="63"/>
      <c r="I25" s="10"/>
      <c r="J25" s="63"/>
      <c r="K25" s="63"/>
      <c r="L25" s="63"/>
      <c r="M25" s="63"/>
      <c r="N25" s="17"/>
      <c r="O25" s="17"/>
    </row>
    <row r="26" spans="1:15" ht="15">
      <c r="A26" s="67">
        <v>7.199999999999999</v>
      </c>
      <c r="B26" s="65"/>
      <c r="C26" s="64" t="s">
        <v>90</v>
      </c>
      <c r="D26" s="66" t="s">
        <v>68</v>
      </c>
      <c r="E26" s="64">
        <v>0.81</v>
      </c>
      <c r="F26" s="63">
        <f>E26*F24</f>
        <v>4.050000000000001</v>
      </c>
      <c r="G26" s="63"/>
      <c r="H26" s="63"/>
      <c r="I26" s="63"/>
      <c r="J26" s="63"/>
      <c r="K26" s="63"/>
      <c r="L26" s="10"/>
      <c r="M26" s="10"/>
      <c r="N26" s="17"/>
      <c r="O26" s="17"/>
    </row>
    <row r="27" spans="1:15" ht="15">
      <c r="A27" s="67">
        <v>7.299999999999999</v>
      </c>
      <c r="B27" s="64" t="s">
        <v>91</v>
      </c>
      <c r="C27" s="64" t="s">
        <v>116</v>
      </c>
      <c r="D27" s="64" t="s">
        <v>92</v>
      </c>
      <c r="E27" s="64">
        <v>105</v>
      </c>
      <c r="F27" s="63">
        <f>E27*F24</f>
        <v>525</v>
      </c>
      <c r="G27" s="10"/>
      <c r="H27" s="63"/>
      <c r="I27" s="63"/>
      <c r="J27" s="63"/>
      <c r="K27" s="63"/>
      <c r="L27" s="63"/>
      <c r="M27" s="63"/>
      <c r="N27" s="17"/>
      <c r="O27" s="17"/>
    </row>
    <row r="28" spans="1:15" ht="15">
      <c r="A28" s="67">
        <v>7.399999999999999</v>
      </c>
      <c r="B28" s="64"/>
      <c r="C28" s="64" t="s">
        <v>87</v>
      </c>
      <c r="D28" s="64" t="s">
        <v>19</v>
      </c>
      <c r="E28" s="64">
        <v>1.28</v>
      </c>
      <c r="F28" s="63">
        <f>E28*F24</f>
        <v>6.4</v>
      </c>
      <c r="G28" s="63"/>
      <c r="H28" s="10"/>
      <c r="I28" s="63"/>
      <c r="J28" s="63"/>
      <c r="K28" s="63"/>
      <c r="L28" s="63"/>
      <c r="M28" s="10"/>
      <c r="N28" s="17"/>
      <c r="O28" s="17"/>
    </row>
    <row r="29" spans="1:15" ht="40.5">
      <c r="A29" s="70">
        <v>8</v>
      </c>
      <c r="B29" s="70" t="s">
        <v>93</v>
      </c>
      <c r="C29" s="70" t="s">
        <v>94</v>
      </c>
      <c r="D29" s="70" t="s">
        <v>79</v>
      </c>
      <c r="E29" s="70"/>
      <c r="F29" s="92">
        <v>15</v>
      </c>
      <c r="G29" s="91"/>
      <c r="H29" s="91"/>
      <c r="I29" s="91"/>
      <c r="J29" s="91"/>
      <c r="K29" s="91"/>
      <c r="L29" s="91"/>
      <c r="M29" s="92"/>
      <c r="N29" s="17"/>
      <c r="O29" s="17"/>
    </row>
    <row r="30" spans="1:15" ht="15">
      <c r="A30" s="67">
        <v>8.1</v>
      </c>
      <c r="B30" s="64"/>
      <c r="C30" s="64" t="s">
        <v>95</v>
      </c>
      <c r="D30" s="64" t="s">
        <v>49</v>
      </c>
      <c r="E30" s="67">
        <v>1</v>
      </c>
      <c r="F30" s="88">
        <f>E30*F29</f>
        <v>15</v>
      </c>
      <c r="G30" s="88"/>
      <c r="H30" s="88"/>
      <c r="I30" s="25"/>
      <c r="J30" s="25"/>
      <c r="K30" s="88"/>
      <c r="L30" s="88"/>
      <c r="M30" s="25"/>
      <c r="N30" s="17"/>
      <c r="O30" s="17"/>
    </row>
    <row r="31" spans="1:15" ht="15">
      <c r="A31" s="67">
        <v>8.2</v>
      </c>
      <c r="B31" s="65"/>
      <c r="C31" s="64" t="s">
        <v>96</v>
      </c>
      <c r="D31" s="66" t="s">
        <v>68</v>
      </c>
      <c r="E31" s="64">
        <v>0.174</v>
      </c>
      <c r="F31" s="88">
        <f>E31*F29</f>
        <v>2.61</v>
      </c>
      <c r="G31" s="88"/>
      <c r="H31" s="88"/>
      <c r="I31" s="88"/>
      <c r="J31" s="88"/>
      <c r="K31" s="25"/>
      <c r="L31" s="25"/>
      <c r="M31" s="25"/>
      <c r="N31" s="17"/>
      <c r="O31" s="17"/>
    </row>
    <row r="32" spans="1:15" ht="15">
      <c r="A32" s="67">
        <v>8.299999999999999</v>
      </c>
      <c r="B32" s="65"/>
      <c r="C32" s="64" t="s">
        <v>97</v>
      </c>
      <c r="D32" s="66" t="s">
        <v>52</v>
      </c>
      <c r="E32" s="64">
        <v>1</v>
      </c>
      <c r="F32" s="88">
        <f>E32*F29</f>
        <v>15</v>
      </c>
      <c r="G32" s="88"/>
      <c r="H32" s="88"/>
      <c r="I32" s="88"/>
      <c r="J32" s="88"/>
      <c r="K32" s="88"/>
      <c r="L32" s="88"/>
      <c r="M32" s="25"/>
      <c r="N32" s="17"/>
      <c r="O32" s="17"/>
    </row>
    <row r="33" spans="1:15" ht="15">
      <c r="A33" s="67">
        <v>8.399999999999999</v>
      </c>
      <c r="B33" s="64"/>
      <c r="C33" s="80" t="s">
        <v>98</v>
      </c>
      <c r="D33" s="64" t="s">
        <v>52</v>
      </c>
      <c r="E33" s="64">
        <v>1</v>
      </c>
      <c r="F33" s="88">
        <f>E33*F29</f>
        <v>15</v>
      </c>
      <c r="G33" s="88"/>
      <c r="H33" s="88"/>
      <c r="I33" s="88"/>
      <c r="J33" s="88"/>
      <c r="K33" s="88"/>
      <c r="L33" s="88"/>
      <c r="M33" s="25"/>
      <c r="N33" s="17"/>
      <c r="O33" s="17"/>
    </row>
    <row r="34" spans="1:15" ht="15">
      <c r="A34" s="67">
        <v>8.499999999999998</v>
      </c>
      <c r="B34" s="64"/>
      <c r="C34" s="80" t="s">
        <v>99</v>
      </c>
      <c r="D34" s="64" t="s">
        <v>52</v>
      </c>
      <c r="E34" s="64"/>
      <c r="F34" s="88">
        <v>2</v>
      </c>
      <c r="G34" s="88"/>
      <c r="H34" s="88"/>
      <c r="I34" s="88"/>
      <c r="J34" s="88"/>
      <c r="K34" s="88"/>
      <c r="L34" s="88"/>
      <c r="M34" s="25"/>
      <c r="N34" s="17"/>
      <c r="O34" s="17"/>
    </row>
    <row r="35" spans="1:15" ht="15">
      <c r="A35" s="67">
        <v>8.599999999999998</v>
      </c>
      <c r="B35" s="64"/>
      <c r="C35" s="64" t="s">
        <v>100</v>
      </c>
      <c r="D35" s="64" t="s">
        <v>19</v>
      </c>
      <c r="E35" s="64">
        <v>0.54</v>
      </c>
      <c r="F35" s="88">
        <f>E35*F29</f>
        <v>8.100000000000001</v>
      </c>
      <c r="G35" s="88"/>
      <c r="H35" s="88"/>
      <c r="I35" s="88"/>
      <c r="J35" s="88"/>
      <c r="K35" s="88"/>
      <c r="L35" s="88"/>
      <c r="M35" s="25"/>
      <c r="N35" s="17"/>
      <c r="O35" s="17"/>
    </row>
    <row r="36" spans="1:15" ht="27">
      <c r="A36" s="70">
        <v>9</v>
      </c>
      <c r="B36" s="70" t="s">
        <v>93</v>
      </c>
      <c r="C36" s="70" t="s">
        <v>101</v>
      </c>
      <c r="D36" s="70" t="s">
        <v>52</v>
      </c>
      <c r="E36" s="70"/>
      <c r="F36" s="92">
        <v>15</v>
      </c>
      <c r="G36" s="91"/>
      <c r="H36" s="91"/>
      <c r="I36" s="91"/>
      <c r="J36" s="91"/>
      <c r="K36" s="91"/>
      <c r="L36" s="91"/>
      <c r="M36" s="92"/>
      <c r="N36" s="17"/>
      <c r="O36" s="17"/>
    </row>
    <row r="37" spans="1:15" ht="15">
      <c r="A37" s="67">
        <v>9.1</v>
      </c>
      <c r="B37" s="64"/>
      <c r="C37" s="64" t="s">
        <v>95</v>
      </c>
      <c r="D37" s="64" t="s">
        <v>49</v>
      </c>
      <c r="E37" s="67">
        <v>1</v>
      </c>
      <c r="F37" s="10">
        <f>E37*F36</f>
        <v>15</v>
      </c>
      <c r="G37" s="10"/>
      <c r="H37" s="10"/>
      <c r="I37" s="10"/>
      <c r="J37" s="10"/>
      <c r="K37" s="10"/>
      <c r="L37" s="10"/>
      <c r="M37" s="10"/>
      <c r="N37" s="17"/>
      <c r="O37" s="17"/>
    </row>
    <row r="38" spans="1:15" ht="15">
      <c r="A38" s="67">
        <v>9.2</v>
      </c>
      <c r="B38" s="64"/>
      <c r="C38" s="64" t="s">
        <v>102</v>
      </c>
      <c r="D38" s="64" t="s">
        <v>103</v>
      </c>
      <c r="E38" s="64">
        <v>2</v>
      </c>
      <c r="F38" s="63">
        <f>E38*F36</f>
        <v>30</v>
      </c>
      <c r="G38" s="63"/>
      <c r="H38" s="63"/>
      <c r="I38" s="63"/>
      <c r="J38" s="63"/>
      <c r="K38" s="63"/>
      <c r="L38" s="63"/>
      <c r="M38" s="63"/>
      <c r="N38" s="17"/>
      <c r="O38" s="17"/>
    </row>
    <row r="39" spans="1:15" ht="15">
      <c r="A39" s="67">
        <v>9.299999999999999</v>
      </c>
      <c r="B39" s="64"/>
      <c r="C39" s="64" t="s">
        <v>104</v>
      </c>
      <c r="D39" s="64" t="s">
        <v>103</v>
      </c>
      <c r="E39" s="64">
        <v>2</v>
      </c>
      <c r="F39" s="63">
        <f>E39*F36</f>
        <v>30</v>
      </c>
      <c r="G39" s="63"/>
      <c r="H39" s="63"/>
      <c r="I39" s="63"/>
      <c r="J39" s="63"/>
      <c r="K39" s="63"/>
      <c r="L39" s="63"/>
      <c r="M39" s="63"/>
      <c r="N39" s="17"/>
      <c r="O39" s="17"/>
    </row>
    <row r="40" spans="1:15" ht="15">
      <c r="A40" s="13"/>
      <c r="B40" s="93"/>
      <c r="C40" s="30" t="s">
        <v>5</v>
      </c>
      <c r="D40" s="30"/>
      <c r="E40" s="30"/>
      <c r="F40" s="30"/>
      <c r="G40" s="30"/>
      <c r="H40" s="94"/>
      <c r="I40" s="97"/>
      <c r="J40" s="96"/>
      <c r="K40" s="95"/>
      <c r="L40" s="97"/>
      <c r="M40" s="31"/>
      <c r="N40" s="24"/>
      <c r="O40" s="17"/>
    </row>
    <row r="41" spans="1:15" ht="15">
      <c r="A41" s="12"/>
      <c r="B41" s="95"/>
      <c r="C41" s="30" t="s">
        <v>192</v>
      </c>
      <c r="D41" s="98"/>
      <c r="E41" s="30"/>
      <c r="F41" s="30"/>
      <c r="G41" s="30"/>
      <c r="H41" s="30"/>
      <c r="I41" s="93"/>
      <c r="J41" s="97"/>
      <c r="K41" s="93"/>
      <c r="L41" s="31"/>
      <c r="M41" s="31"/>
      <c r="N41" s="23"/>
      <c r="O41" s="17"/>
    </row>
    <row r="42" spans="1:15" ht="15">
      <c r="A42" s="12"/>
      <c r="B42" s="95"/>
      <c r="C42" s="30" t="s">
        <v>5</v>
      </c>
      <c r="D42" s="30"/>
      <c r="E42" s="30"/>
      <c r="F42" s="30"/>
      <c r="G42" s="30"/>
      <c r="H42" s="30"/>
      <c r="I42" s="93"/>
      <c r="J42" s="97"/>
      <c r="K42" s="93"/>
      <c r="L42" s="31"/>
      <c r="M42" s="31"/>
      <c r="N42" s="23"/>
      <c r="O42" s="17"/>
    </row>
    <row r="43" spans="1:15" ht="15">
      <c r="A43" s="12"/>
      <c r="B43" s="95"/>
      <c r="C43" s="30" t="s">
        <v>266</v>
      </c>
      <c r="D43" s="98"/>
      <c r="E43" s="30"/>
      <c r="F43" s="30"/>
      <c r="G43" s="30"/>
      <c r="H43" s="30"/>
      <c r="I43" s="93"/>
      <c r="J43" s="97"/>
      <c r="K43" s="93"/>
      <c r="L43" s="31"/>
      <c r="M43" s="31"/>
      <c r="N43" s="23"/>
      <c r="O43" s="17"/>
    </row>
    <row r="44" spans="1:15" ht="15.75">
      <c r="A44" s="8"/>
      <c r="B44" s="95"/>
      <c r="C44" s="30" t="s">
        <v>5</v>
      </c>
      <c r="D44" s="30"/>
      <c r="E44" s="30"/>
      <c r="F44" s="30"/>
      <c r="G44" s="30"/>
      <c r="H44" s="30"/>
      <c r="I44" s="85"/>
      <c r="J44" s="101"/>
      <c r="K44" s="85"/>
      <c r="L44" s="86"/>
      <c r="M44" s="86"/>
      <c r="N44" s="23"/>
      <c r="O44" s="17"/>
    </row>
    <row r="45" spans="1:15" ht="15.75">
      <c r="A45" s="125"/>
      <c r="B45" s="126"/>
      <c r="C45" s="127"/>
      <c r="D45" s="127"/>
      <c r="E45" s="127"/>
      <c r="F45" s="127"/>
      <c r="G45" s="127"/>
      <c r="H45" s="127"/>
      <c r="I45" s="129"/>
      <c r="J45" s="130"/>
      <c r="K45" s="129"/>
      <c r="L45" s="131"/>
      <c r="M45" s="131"/>
      <c r="N45" s="23"/>
      <c r="O45" s="17"/>
    </row>
    <row r="46" spans="1:15" ht="13.5">
      <c r="A46" s="19"/>
      <c r="B46" s="20"/>
      <c r="C46" s="20"/>
      <c r="D46" s="20"/>
      <c r="E46" s="20"/>
      <c r="F46" s="20"/>
      <c r="G46" s="20"/>
      <c r="H46" s="20"/>
      <c r="I46" s="20"/>
      <c r="J46" s="20"/>
      <c r="K46" s="20"/>
      <c r="L46" s="20"/>
      <c r="M46" s="21"/>
      <c r="N46" s="23"/>
      <c r="O46" s="17"/>
    </row>
    <row r="47" spans="1:15" ht="13.5">
      <c r="A47" s="19"/>
      <c r="B47" s="22"/>
      <c r="C47" s="20"/>
      <c r="D47" s="20"/>
      <c r="E47" s="20"/>
      <c r="F47" s="20"/>
      <c r="G47" s="20"/>
      <c r="H47" s="20"/>
      <c r="I47" s="20"/>
      <c r="J47" s="20"/>
      <c r="K47" s="20"/>
      <c r="L47" s="20"/>
      <c r="M47" s="20"/>
      <c r="N47" s="23"/>
      <c r="O47" s="23"/>
    </row>
    <row r="48" spans="1:15" ht="16.5">
      <c r="A48" s="19"/>
      <c r="B48" s="20"/>
      <c r="C48" s="256"/>
      <c r="D48" s="256"/>
      <c r="E48" s="256"/>
      <c r="F48" s="256"/>
      <c r="G48" s="256"/>
      <c r="H48" s="256"/>
      <c r="I48" s="256"/>
      <c r="J48" s="256"/>
      <c r="K48" s="256"/>
      <c r="L48" s="256"/>
      <c r="M48" s="256"/>
      <c r="N48" s="17"/>
      <c r="O48" s="17"/>
    </row>
    <row r="49" spans="1:15" ht="12.75">
      <c r="A49" s="1"/>
      <c r="B49" s="1"/>
      <c r="C49" s="1"/>
      <c r="D49" s="1"/>
      <c r="E49" s="1"/>
      <c r="F49" s="1"/>
      <c r="G49" s="1"/>
      <c r="H49" s="1"/>
      <c r="I49" s="1"/>
      <c r="J49" s="1"/>
      <c r="K49" s="1"/>
      <c r="L49" s="1"/>
      <c r="M49" s="1"/>
      <c r="N49" s="3"/>
      <c r="O49" s="1"/>
    </row>
    <row r="50" spans="1:15" ht="15.75">
      <c r="A50" s="1"/>
      <c r="B50" s="2"/>
      <c r="C50" s="4"/>
      <c r="D50" s="4"/>
      <c r="E50" s="4"/>
      <c r="F50" s="4"/>
      <c r="G50" s="4"/>
      <c r="H50" s="4"/>
      <c r="I50" s="2"/>
      <c r="J50" s="5"/>
      <c r="K50" s="5"/>
      <c r="L50" s="5"/>
      <c r="M50" s="6"/>
      <c r="N50" s="1"/>
      <c r="O50" s="1"/>
    </row>
  </sheetData>
  <sheetProtection/>
  <mergeCells count="19">
    <mergeCell ref="C48:M48"/>
    <mergeCell ref="C5:J5"/>
    <mergeCell ref="K5:L5"/>
    <mergeCell ref="A6:M6"/>
    <mergeCell ref="A7:A8"/>
    <mergeCell ref="B7:B8"/>
    <mergeCell ref="C7:C8"/>
    <mergeCell ref="D7:D8"/>
    <mergeCell ref="E7:F7"/>
    <mergeCell ref="G7:H7"/>
    <mergeCell ref="I7:J7"/>
    <mergeCell ref="C1:O1"/>
    <mergeCell ref="C2:M2"/>
    <mergeCell ref="C3:J3"/>
    <mergeCell ref="K3:M3"/>
    <mergeCell ref="C4:J4"/>
    <mergeCell ref="K4:L4"/>
    <mergeCell ref="K7:L7"/>
    <mergeCell ref="M7:M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88"/>
  <sheetViews>
    <sheetView zoomScalePageLayoutView="0" workbookViewId="0" topLeftCell="A61">
      <selection activeCell="G69" sqref="G69:M83"/>
    </sheetView>
  </sheetViews>
  <sheetFormatPr defaultColWidth="9.00390625" defaultRowHeight="12.75"/>
  <cols>
    <col min="3" max="3" width="54.75390625" style="0" customWidth="1"/>
    <col min="5" max="5" width="11.125" style="0" bestFit="1" customWidth="1"/>
    <col min="13" max="13" width="11.25390625" style="0" customWidth="1"/>
  </cols>
  <sheetData>
    <row r="1" spans="1:13" ht="15">
      <c r="A1" s="263" t="s">
        <v>194</v>
      </c>
      <c r="B1" s="263"/>
      <c r="C1" s="263"/>
      <c r="D1" s="263"/>
      <c r="E1" s="263"/>
      <c r="F1" s="263"/>
      <c r="G1" s="263"/>
      <c r="H1" s="263"/>
      <c r="I1" s="263"/>
      <c r="J1" s="263"/>
      <c r="K1" s="263"/>
      <c r="L1" s="263"/>
      <c r="M1" s="263"/>
    </row>
    <row r="2" spans="1:13" ht="18">
      <c r="A2" s="9"/>
      <c r="B2" s="15"/>
      <c r="C2" s="251" t="s">
        <v>236</v>
      </c>
      <c r="D2" s="251"/>
      <c r="E2" s="251"/>
      <c r="F2" s="251"/>
      <c r="G2" s="251"/>
      <c r="H2" s="251"/>
      <c r="I2" s="251"/>
      <c r="J2" s="251"/>
      <c r="K2" s="251"/>
      <c r="L2" s="251"/>
      <c r="M2" s="251"/>
    </row>
    <row r="3" spans="1:13" ht="19.5">
      <c r="A3" s="9"/>
      <c r="B3" s="16"/>
      <c r="C3" s="251" t="s">
        <v>7</v>
      </c>
      <c r="D3" s="251"/>
      <c r="E3" s="251"/>
      <c r="F3" s="251"/>
      <c r="G3" s="251"/>
      <c r="H3" s="251"/>
      <c r="I3" s="251"/>
      <c r="J3" s="251"/>
      <c r="K3" s="251"/>
      <c r="L3" s="251"/>
      <c r="M3" s="251"/>
    </row>
    <row r="4" spans="1:13" ht="19.5">
      <c r="A4" s="9"/>
      <c r="B4" s="16"/>
      <c r="C4" s="253" t="s">
        <v>4</v>
      </c>
      <c r="D4" s="253"/>
      <c r="E4" s="253"/>
      <c r="F4" s="253"/>
      <c r="G4" s="253"/>
      <c r="H4" s="253"/>
      <c r="I4" s="253"/>
      <c r="J4" s="253"/>
      <c r="K4" s="255">
        <f>M83</f>
        <v>0</v>
      </c>
      <c r="L4" s="255"/>
      <c r="M4" s="18" t="s">
        <v>2</v>
      </c>
    </row>
    <row r="5" spans="1:13" ht="15">
      <c r="A5" s="252" t="s">
        <v>113</v>
      </c>
      <c r="B5" s="252"/>
      <c r="C5" s="252"/>
      <c r="D5" s="252"/>
      <c r="E5" s="252"/>
      <c r="F5" s="252"/>
      <c r="G5" s="252"/>
      <c r="H5" s="252"/>
      <c r="I5" s="252"/>
      <c r="J5" s="252"/>
      <c r="K5" s="252"/>
      <c r="L5" s="252"/>
      <c r="M5" s="252"/>
    </row>
    <row r="6" spans="1:13" ht="13.5">
      <c r="A6" s="248"/>
      <c r="B6" s="250" t="s">
        <v>8</v>
      </c>
      <c r="C6" s="250" t="s">
        <v>9</v>
      </c>
      <c r="D6" s="250" t="s">
        <v>10</v>
      </c>
      <c r="E6" s="249" t="s">
        <v>3</v>
      </c>
      <c r="F6" s="249"/>
      <c r="G6" s="249" t="s">
        <v>11</v>
      </c>
      <c r="H6" s="249"/>
      <c r="I6" s="249" t="s">
        <v>12</v>
      </c>
      <c r="J6" s="249"/>
      <c r="K6" s="249" t="s">
        <v>13</v>
      </c>
      <c r="L6" s="249"/>
      <c r="M6" s="250" t="s">
        <v>17</v>
      </c>
    </row>
    <row r="7" spans="1:13" ht="25.5">
      <c r="A7" s="248"/>
      <c r="B7" s="250"/>
      <c r="C7" s="250"/>
      <c r="D7" s="250"/>
      <c r="E7" s="103" t="s">
        <v>14</v>
      </c>
      <c r="F7" s="103" t="s">
        <v>6</v>
      </c>
      <c r="G7" s="103" t="s">
        <v>15</v>
      </c>
      <c r="H7" s="103" t="s">
        <v>5</v>
      </c>
      <c r="I7" s="103" t="s">
        <v>15</v>
      </c>
      <c r="J7" s="103" t="s">
        <v>5</v>
      </c>
      <c r="K7" s="103" t="s">
        <v>15</v>
      </c>
      <c r="L7" s="103" t="s">
        <v>5</v>
      </c>
      <c r="M7" s="250"/>
    </row>
    <row r="8" spans="1:13" ht="15">
      <c r="A8" s="26" t="s">
        <v>1</v>
      </c>
      <c r="B8" s="63">
        <v>2</v>
      </c>
      <c r="C8" s="63">
        <v>3</v>
      </c>
      <c r="D8" s="63">
        <v>4</v>
      </c>
      <c r="E8" s="63">
        <v>5</v>
      </c>
      <c r="F8" s="63">
        <v>6</v>
      </c>
      <c r="G8" s="63">
        <v>7</v>
      </c>
      <c r="H8" s="63">
        <v>8</v>
      </c>
      <c r="I8" s="63">
        <v>9</v>
      </c>
      <c r="J8" s="63">
        <v>10</v>
      </c>
      <c r="K8" s="63">
        <v>11</v>
      </c>
      <c r="L8" s="63">
        <v>12</v>
      </c>
      <c r="M8" s="63">
        <v>13</v>
      </c>
    </row>
    <row r="9" spans="1:13" ht="15.75">
      <c r="A9" s="26"/>
      <c r="B9" s="63"/>
      <c r="C9" s="105" t="s">
        <v>125</v>
      </c>
      <c r="D9" s="63"/>
      <c r="E9" s="63"/>
      <c r="F9" s="63"/>
      <c r="G9" s="63"/>
      <c r="H9" s="63"/>
      <c r="I9" s="63"/>
      <c r="J9" s="63"/>
      <c r="K9" s="63"/>
      <c r="L9" s="63"/>
      <c r="M9" s="63"/>
    </row>
    <row r="10" spans="1:13" ht="94.5">
      <c r="A10" s="134" t="s">
        <v>1</v>
      </c>
      <c r="B10" s="133" t="s">
        <v>126</v>
      </c>
      <c r="C10" s="187" t="s">
        <v>46</v>
      </c>
      <c r="D10" s="133" t="s">
        <v>47</v>
      </c>
      <c r="E10" s="135"/>
      <c r="F10" s="102">
        <f>0.4*0.4*1.2*F26</f>
        <v>1.1520000000000001</v>
      </c>
      <c r="G10" s="88"/>
      <c r="H10" s="88"/>
      <c r="I10" s="88"/>
      <c r="J10" s="25"/>
      <c r="K10" s="88"/>
      <c r="L10" s="88"/>
      <c r="M10" s="27"/>
    </row>
    <row r="11" spans="1:13" ht="15">
      <c r="A11" s="136">
        <v>1.1</v>
      </c>
      <c r="B11" s="137"/>
      <c r="C11" s="138" t="s">
        <v>48</v>
      </c>
      <c r="D11" s="139" t="s">
        <v>49</v>
      </c>
      <c r="E11" s="140">
        <f>615*1.15*0.01</f>
        <v>7.0725</v>
      </c>
      <c r="F11" s="106">
        <f>E11*F10</f>
        <v>8.14752</v>
      </c>
      <c r="G11" s="106"/>
      <c r="H11" s="106"/>
      <c r="I11" s="107"/>
      <c r="J11" s="107"/>
      <c r="K11" s="106"/>
      <c r="L11" s="106"/>
      <c r="M11" s="107"/>
    </row>
    <row r="12" spans="1:13" ht="94.5">
      <c r="A12" s="134" t="s">
        <v>18</v>
      </c>
      <c r="B12" s="133" t="s">
        <v>127</v>
      </c>
      <c r="C12" s="133" t="s">
        <v>128</v>
      </c>
      <c r="D12" s="133" t="s">
        <v>47</v>
      </c>
      <c r="E12" s="135"/>
      <c r="F12" s="188">
        <f>F10</f>
        <v>1.1520000000000001</v>
      </c>
      <c r="G12" s="106"/>
      <c r="H12" s="106"/>
      <c r="I12" s="106"/>
      <c r="J12" s="107"/>
      <c r="K12" s="106"/>
      <c r="L12" s="106"/>
      <c r="M12" s="113"/>
    </row>
    <row r="13" spans="1:13" ht="15">
      <c r="A13" s="136">
        <v>2.1</v>
      </c>
      <c r="B13" s="137"/>
      <c r="C13" s="138" t="s">
        <v>48</v>
      </c>
      <c r="D13" s="139" t="s">
        <v>49</v>
      </c>
      <c r="E13" s="140">
        <f>206*1.15*0.01</f>
        <v>2.3689999999999998</v>
      </c>
      <c r="F13" s="106">
        <f>E13*F12</f>
        <v>2.729088</v>
      </c>
      <c r="G13" s="106"/>
      <c r="H13" s="106"/>
      <c r="I13" s="107"/>
      <c r="J13" s="107"/>
      <c r="K13" s="106"/>
      <c r="L13" s="106"/>
      <c r="M13" s="107"/>
    </row>
    <row r="14" spans="1:13" ht="15.75">
      <c r="A14" s="141">
        <v>3</v>
      </c>
      <c r="B14" s="142"/>
      <c r="C14" s="134" t="s">
        <v>129</v>
      </c>
      <c r="D14" s="133" t="s">
        <v>47</v>
      </c>
      <c r="E14" s="135"/>
      <c r="F14" s="188">
        <f>F12</f>
        <v>1.1520000000000001</v>
      </c>
      <c r="G14" s="106"/>
      <c r="H14" s="106"/>
      <c r="I14" s="106"/>
      <c r="J14" s="107"/>
      <c r="K14" s="106"/>
      <c r="L14" s="106"/>
      <c r="M14" s="113"/>
    </row>
    <row r="15" spans="1:13" ht="15">
      <c r="A15" s="136">
        <v>3.1</v>
      </c>
      <c r="B15" s="139" t="s">
        <v>130</v>
      </c>
      <c r="C15" s="138" t="s">
        <v>129</v>
      </c>
      <c r="D15" s="139" t="s">
        <v>131</v>
      </c>
      <c r="E15" s="140">
        <v>1.95</v>
      </c>
      <c r="F15" s="106">
        <f>E15*F14</f>
        <v>2.2464000000000004</v>
      </c>
      <c r="G15" s="106"/>
      <c r="H15" s="106"/>
      <c r="I15" s="107"/>
      <c r="J15" s="107"/>
      <c r="K15" s="106"/>
      <c r="L15" s="106"/>
      <c r="M15" s="107"/>
    </row>
    <row r="16" spans="1:13" ht="38.25">
      <c r="A16" s="143" t="s">
        <v>132</v>
      </c>
      <c r="B16" s="157" t="s">
        <v>57</v>
      </c>
      <c r="C16" s="144" t="s">
        <v>58</v>
      </c>
      <c r="D16" s="144" t="s">
        <v>59</v>
      </c>
      <c r="E16" s="144"/>
      <c r="F16" s="87">
        <v>1.152</v>
      </c>
      <c r="G16" s="63"/>
      <c r="H16" s="63"/>
      <c r="I16" s="63"/>
      <c r="J16" s="63"/>
      <c r="K16" s="63"/>
      <c r="L16" s="63"/>
      <c r="M16" s="113"/>
    </row>
    <row r="17" spans="1:13" ht="15">
      <c r="A17" s="145">
        <v>4.1</v>
      </c>
      <c r="B17" s="146"/>
      <c r="C17" s="147" t="s">
        <v>60</v>
      </c>
      <c r="D17" s="147" t="s">
        <v>49</v>
      </c>
      <c r="E17" s="147">
        <v>1.96</v>
      </c>
      <c r="F17" s="148">
        <f>E17*F16</f>
        <v>2.25792</v>
      </c>
      <c r="G17" s="106"/>
      <c r="H17" s="106"/>
      <c r="I17" s="107"/>
      <c r="J17" s="107"/>
      <c r="K17" s="106"/>
      <c r="L17" s="106"/>
      <c r="M17" s="107"/>
    </row>
    <row r="18" spans="1:13" ht="27">
      <c r="A18" s="145">
        <v>4.2</v>
      </c>
      <c r="B18" s="146" t="s">
        <v>134</v>
      </c>
      <c r="C18" s="147" t="s">
        <v>112</v>
      </c>
      <c r="D18" s="147" t="s">
        <v>62</v>
      </c>
      <c r="E18" s="147">
        <v>1.015</v>
      </c>
      <c r="F18" s="148">
        <f>E18*F16</f>
        <v>1.1692799999999999</v>
      </c>
      <c r="G18" s="149"/>
      <c r="H18" s="107"/>
      <c r="I18" s="106"/>
      <c r="J18" s="106"/>
      <c r="K18" s="106"/>
      <c r="L18" s="106"/>
      <c r="M18" s="107"/>
    </row>
    <row r="19" spans="1:13" ht="15">
      <c r="A19" s="145">
        <v>4.3</v>
      </c>
      <c r="B19" s="146" t="s">
        <v>135</v>
      </c>
      <c r="C19" s="147" t="s">
        <v>63</v>
      </c>
      <c r="D19" s="147" t="s">
        <v>64</v>
      </c>
      <c r="E19" s="147">
        <v>2.1</v>
      </c>
      <c r="F19" s="107">
        <f>E19*F16</f>
        <v>2.4192</v>
      </c>
      <c r="G19" s="106"/>
      <c r="H19" s="107"/>
      <c r="I19" s="106"/>
      <c r="J19" s="106"/>
      <c r="K19" s="106"/>
      <c r="L19" s="106"/>
      <c r="M19" s="107"/>
    </row>
    <row r="20" spans="1:13" ht="38.25">
      <c r="A20" s="150">
        <v>5</v>
      </c>
      <c r="B20" s="213" t="s">
        <v>105</v>
      </c>
      <c r="C20" s="150" t="s">
        <v>106</v>
      </c>
      <c r="D20" s="150" t="s">
        <v>107</v>
      </c>
      <c r="E20" s="150"/>
      <c r="F20" s="177">
        <v>1.44</v>
      </c>
      <c r="G20" s="87"/>
      <c r="H20" s="87"/>
      <c r="I20" s="87"/>
      <c r="J20" s="87"/>
      <c r="K20" s="87"/>
      <c r="L20" s="87"/>
      <c r="M20" s="113"/>
    </row>
    <row r="21" spans="1:13" ht="15">
      <c r="A21" s="151">
        <f>A20+0.1</f>
        <v>5.1</v>
      </c>
      <c r="B21" s="152"/>
      <c r="C21" s="152" t="s">
        <v>95</v>
      </c>
      <c r="D21" s="152" t="s">
        <v>49</v>
      </c>
      <c r="E21" s="152">
        <v>38.8</v>
      </c>
      <c r="F21" s="109">
        <f>E21*F20</f>
        <v>55.87199999999999</v>
      </c>
      <c r="G21" s="109"/>
      <c r="H21" s="109"/>
      <c r="I21" s="109"/>
      <c r="J21" s="109"/>
      <c r="K21" s="109"/>
      <c r="L21" s="109"/>
      <c r="M21" s="109"/>
    </row>
    <row r="22" spans="1:13" ht="15">
      <c r="A22" s="151">
        <f>A21+0.1</f>
        <v>5.199999999999999</v>
      </c>
      <c r="B22" s="152" t="s">
        <v>136</v>
      </c>
      <c r="C22" s="152" t="s">
        <v>108</v>
      </c>
      <c r="D22" s="152" t="s">
        <v>64</v>
      </c>
      <c r="E22" s="152">
        <v>25.1</v>
      </c>
      <c r="F22" s="109">
        <f>E22*F20</f>
        <v>36.144</v>
      </c>
      <c r="G22" s="104"/>
      <c r="H22" s="109"/>
      <c r="I22" s="109"/>
      <c r="J22" s="109"/>
      <c r="K22" s="109"/>
      <c r="L22" s="109"/>
      <c r="M22" s="109"/>
    </row>
    <row r="23" spans="1:13" ht="15">
      <c r="A23" s="151">
        <f>A22+0.1</f>
        <v>5.299999999999999</v>
      </c>
      <c r="B23" s="152" t="s">
        <v>137</v>
      </c>
      <c r="C23" s="152" t="s">
        <v>138</v>
      </c>
      <c r="D23" s="152" t="s">
        <v>64</v>
      </c>
      <c r="E23" s="152">
        <v>0.2</v>
      </c>
      <c r="F23" s="153">
        <f>E23*F20</f>
        <v>0.288</v>
      </c>
      <c r="G23" s="109"/>
      <c r="H23" s="109"/>
      <c r="I23" s="109"/>
      <c r="J23" s="109"/>
      <c r="K23" s="109"/>
      <c r="L23" s="109"/>
      <c r="M23" s="109"/>
    </row>
    <row r="24" spans="1:13" ht="15">
      <c r="A24" s="151">
        <f>A23+0.1</f>
        <v>5.399999999999999</v>
      </c>
      <c r="B24" s="152" t="s">
        <v>139</v>
      </c>
      <c r="C24" s="152" t="s">
        <v>140</v>
      </c>
      <c r="D24" s="152" t="s">
        <v>64</v>
      </c>
      <c r="E24" s="152">
        <v>2.7</v>
      </c>
      <c r="F24" s="104">
        <f>E24*F20</f>
        <v>3.888</v>
      </c>
      <c r="G24" s="109"/>
      <c r="H24" s="104"/>
      <c r="I24" s="104"/>
      <c r="J24" s="104"/>
      <c r="K24" s="104"/>
      <c r="L24" s="104"/>
      <c r="M24" s="104"/>
    </row>
    <row r="25" spans="1:13" ht="15">
      <c r="A25" s="151">
        <f>A24+0.1</f>
        <v>5.499999999999998</v>
      </c>
      <c r="B25" s="152"/>
      <c r="C25" s="152" t="s">
        <v>100</v>
      </c>
      <c r="D25" s="152" t="s">
        <v>19</v>
      </c>
      <c r="E25" s="152">
        <v>0.19</v>
      </c>
      <c r="F25" s="104">
        <f>E25*F20</f>
        <v>0.2736</v>
      </c>
      <c r="G25" s="104"/>
      <c r="H25" s="109"/>
      <c r="I25" s="109"/>
      <c r="J25" s="109"/>
      <c r="K25" s="109"/>
      <c r="L25" s="109"/>
      <c r="M25" s="109"/>
    </row>
    <row r="26" spans="1:13" ht="38.25">
      <c r="A26" s="144">
        <v>6</v>
      </c>
      <c r="B26" s="157" t="s">
        <v>65</v>
      </c>
      <c r="C26" s="144" t="s">
        <v>66</v>
      </c>
      <c r="D26" s="144" t="s">
        <v>52</v>
      </c>
      <c r="E26" s="144"/>
      <c r="F26" s="87">
        <v>6</v>
      </c>
      <c r="G26" s="63"/>
      <c r="H26" s="63"/>
      <c r="I26" s="63"/>
      <c r="J26" s="63"/>
      <c r="K26" s="63"/>
      <c r="L26" s="63"/>
      <c r="M26" s="27"/>
    </row>
    <row r="27" spans="1:13" ht="15">
      <c r="A27" s="145">
        <v>6.1</v>
      </c>
      <c r="B27" s="147"/>
      <c r="C27" s="147" t="s">
        <v>60</v>
      </c>
      <c r="D27" s="147" t="s">
        <v>49</v>
      </c>
      <c r="E27" s="147">
        <f>2.52-1.24</f>
        <v>1.28</v>
      </c>
      <c r="F27" s="106">
        <f>E27*F26</f>
        <v>7.68</v>
      </c>
      <c r="G27" s="106"/>
      <c r="H27" s="106"/>
      <c r="I27" s="107"/>
      <c r="J27" s="106"/>
      <c r="K27" s="106"/>
      <c r="L27" s="106"/>
      <c r="M27" s="106"/>
    </row>
    <row r="28" spans="1:13" ht="27">
      <c r="A28" s="145">
        <v>6.2</v>
      </c>
      <c r="B28" s="146" t="s">
        <v>142</v>
      </c>
      <c r="C28" s="147" t="s">
        <v>143</v>
      </c>
      <c r="D28" s="158" t="s">
        <v>68</v>
      </c>
      <c r="E28" s="147">
        <v>1.25</v>
      </c>
      <c r="F28" s="106">
        <f>E28*F26</f>
        <v>7.5</v>
      </c>
      <c r="G28" s="106"/>
      <c r="H28" s="106"/>
      <c r="I28" s="106"/>
      <c r="J28" s="106"/>
      <c r="K28" s="106"/>
      <c r="L28" s="107"/>
      <c r="M28" s="107"/>
    </row>
    <row r="29" spans="1:13" ht="15">
      <c r="A29" s="145">
        <v>6.3</v>
      </c>
      <c r="B29" s="147" t="s">
        <v>144</v>
      </c>
      <c r="C29" s="147" t="s">
        <v>145</v>
      </c>
      <c r="D29" s="147" t="s">
        <v>69</v>
      </c>
      <c r="E29" s="147">
        <v>7.15</v>
      </c>
      <c r="F29" s="106">
        <f>E29*F26</f>
        <v>42.900000000000006</v>
      </c>
      <c r="G29" s="106"/>
      <c r="H29" s="106"/>
      <c r="I29" s="106"/>
      <c r="J29" s="106"/>
      <c r="K29" s="106"/>
      <c r="L29" s="106"/>
      <c r="M29" s="106"/>
    </row>
    <row r="30" spans="1:13" ht="27">
      <c r="A30" s="159" t="s">
        <v>146</v>
      </c>
      <c r="B30" s="160" t="s">
        <v>147</v>
      </c>
      <c r="C30" s="161" t="s">
        <v>148</v>
      </c>
      <c r="D30" s="162" t="s">
        <v>111</v>
      </c>
      <c r="E30" s="163"/>
      <c r="F30" s="164">
        <f>(3.14*129)*0.001*2*F26</f>
        <v>4.860720000000001</v>
      </c>
      <c r="G30" s="165"/>
      <c r="H30" s="165"/>
      <c r="I30" s="165"/>
      <c r="J30" s="165"/>
      <c r="K30" s="165"/>
      <c r="L30" s="165"/>
      <c r="M30" s="166"/>
    </row>
    <row r="31" spans="1:13" ht="13.5">
      <c r="A31" s="167" t="s">
        <v>149</v>
      </c>
      <c r="B31" s="168"/>
      <c r="C31" s="169" t="s">
        <v>150</v>
      </c>
      <c r="D31" s="170" t="s">
        <v>151</v>
      </c>
      <c r="E31" s="171">
        <f>2.3*0.1</f>
        <v>0.22999999999999998</v>
      </c>
      <c r="F31" s="171">
        <f>E31*F30</f>
        <v>1.1179656</v>
      </c>
      <c r="G31" s="171"/>
      <c r="H31" s="171"/>
      <c r="I31" s="171"/>
      <c r="J31" s="171"/>
      <c r="K31" s="171"/>
      <c r="L31" s="171"/>
      <c r="M31" s="171"/>
    </row>
    <row r="32" spans="1:13" ht="13.5">
      <c r="A32" s="167" t="s">
        <v>152</v>
      </c>
      <c r="B32" s="167" t="s">
        <v>153</v>
      </c>
      <c r="C32" s="169" t="s">
        <v>154</v>
      </c>
      <c r="D32" s="170" t="s">
        <v>155</v>
      </c>
      <c r="E32" s="171">
        <f>E31</f>
        <v>0.22999999999999998</v>
      </c>
      <c r="F32" s="171">
        <f>E32*F30</f>
        <v>1.1179656</v>
      </c>
      <c r="G32" s="171"/>
      <c r="H32" s="171"/>
      <c r="I32" s="171"/>
      <c r="J32" s="171"/>
      <c r="K32" s="171"/>
      <c r="L32" s="171"/>
      <c r="M32" s="171"/>
    </row>
    <row r="33" spans="1:13" ht="13.5">
      <c r="A33" s="170">
        <v>7.3</v>
      </c>
      <c r="B33" s="170" t="s">
        <v>156</v>
      </c>
      <c r="C33" s="172" t="s">
        <v>157</v>
      </c>
      <c r="D33" s="170" t="s">
        <v>64</v>
      </c>
      <c r="E33" s="173">
        <v>0.308</v>
      </c>
      <c r="F33" s="173">
        <f>E33*F30</f>
        <v>1.49710176</v>
      </c>
      <c r="G33" s="171"/>
      <c r="H33" s="171"/>
      <c r="I33" s="171"/>
      <c r="J33" s="171"/>
      <c r="K33" s="171"/>
      <c r="L33" s="171"/>
      <c r="M33" s="171"/>
    </row>
    <row r="34" spans="1:13" ht="15">
      <c r="A34" s="174">
        <v>7.4</v>
      </c>
      <c r="B34" s="175" t="s">
        <v>158</v>
      </c>
      <c r="C34" s="175" t="s">
        <v>70</v>
      </c>
      <c r="D34" s="175" t="s">
        <v>71</v>
      </c>
      <c r="E34" s="175">
        <v>0.0144</v>
      </c>
      <c r="F34" s="119">
        <f>E34*F26</f>
        <v>0.0864</v>
      </c>
      <c r="G34" s="120"/>
      <c r="H34" s="119"/>
      <c r="I34" s="120"/>
      <c r="J34" s="120"/>
      <c r="K34" s="120"/>
      <c r="L34" s="120"/>
      <c r="M34" s="119"/>
    </row>
    <row r="35" spans="1:13" ht="51">
      <c r="A35" s="143" t="s">
        <v>159</v>
      </c>
      <c r="B35" s="157" t="s">
        <v>160</v>
      </c>
      <c r="C35" s="157" t="s">
        <v>78</v>
      </c>
      <c r="D35" s="144" t="s">
        <v>79</v>
      </c>
      <c r="E35" s="144"/>
      <c r="F35" s="27">
        <v>6</v>
      </c>
      <c r="G35" s="63"/>
      <c r="H35" s="63"/>
      <c r="I35" s="63"/>
      <c r="J35" s="63"/>
      <c r="K35" s="63"/>
      <c r="L35" s="63"/>
      <c r="M35" s="27"/>
    </row>
    <row r="36" spans="1:13" ht="15">
      <c r="A36" s="145">
        <v>8.1</v>
      </c>
      <c r="B36" s="147"/>
      <c r="C36" s="147" t="s">
        <v>60</v>
      </c>
      <c r="D36" s="147" t="s">
        <v>49</v>
      </c>
      <c r="E36" s="147">
        <v>3</v>
      </c>
      <c r="F36" s="63">
        <f>E36*F35</f>
        <v>18</v>
      </c>
      <c r="G36" s="63"/>
      <c r="H36" s="63"/>
      <c r="I36" s="10"/>
      <c r="J36" s="63"/>
      <c r="K36" s="63"/>
      <c r="L36" s="63"/>
      <c r="M36" s="63"/>
    </row>
    <row r="37" spans="1:13" ht="15">
      <c r="A37" s="145">
        <v>8.2</v>
      </c>
      <c r="B37" s="146"/>
      <c r="C37" s="147" t="s">
        <v>67</v>
      </c>
      <c r="D37" s="158" t="s">
        <v>68</v>
      </c>
      <c r="E37" s="147">
        <v>3.33</v>
      </c>
      <c r="F37" s="63">
        <f>E37*F35</f>
        <v>19.98</v>
      </c>
      <c r="G37" s="63"/>
      <c r="H37" s="63"/>
      <c r="I37" s="63"/>
      <c r="J37" s="63"/>
      <c r="K37" s="63"/>
      <c r="L37" s="10"/>
      <c r="M37" s="10"/>
    </row>
    <row r="38" spans="1:13" ht="15">
      <c r="A38" s="145">
        <v>8.3</v>
      </c>
      <c r="B38" s="146" t="s">
        <v>161</v>
      </c>
      <c r="C38" s="147" t="s">
        <v>162</v>
      </c>
      <c r="D38" s="158" t="s">
        <v>19</v>
      </c>
      <c r="E38" s="147">
        <v>0.48</v>
      </c>
      <c r="F38" s="63">
        <f>E38*F35</f>
        <v>2.88</v>
      </c>
      <c r="G38" s="63"/>
      <c r="H38" s="63"/>
      <c r="I38" s="63"/>
      <c r="J38" s="63"/>
      <c r="K38" s="63"/>
      <c r="L38" s="10"/>
      <c r="M38" s="10"/>
    </row>
    <row r="39" spans="1:13" ht="15">
      <c r="A39" s="145">
        <v>8.4</v>
      </c>
      <c r="B39" s="147" t="s">
        <v>163</v>
      </c>
      <c r="C39" s="147" t="s">
        <v>164</v>
      </c>
      <c r="D39" s="147" t="s">
        <v>69</v>
      </c>
      <c r="E39" s="147">
        <v>1.5</v>
      </c>
      <c r="F39" s="63">
        <f>E39*F35</f>
        <v>9</v>
      </c>
      <c r="G39" s="63"/>
      <c r="H39" s="63"/>
      <c r="I39" s="63"/>
      <c r="J39" s="63"/>
      <c r="K39" s="63"/>
      <c r="L39" s="63"/>
      <c r="M39" s="10"/>
    </row>
    <row r="40" spans="1:13" ht="15">
      <c r="A40" s="145">
        <v>8.5</v>
      </c>
      <c r="B40" s="147" t="s">
        <v>165</v>
      </c>
      <c r="C40" s="147" t="s">
        <v>81</v>
      </c>
      <c r="D40" s="147" t="s">
        <v>64</v>
      </c>
      <c r="E40" s="147">
        <v>3.5</v>
      </c>
      <c r="F40" s="63">
        <f>E40*F35</f>
        <v>21</v>
      </c>
      <c r="G40" s="63"/>
      <c r="H40" s="63"/>
      <c r="I40" s="63"/>
      <c r="J40" s="63"/>
      <c r="K40" s="63"/>
      <c r="L40" s="63"/>
      <c r="M40" s="10"/>
    </row>
    <row r="41" spans="1:13" ht="51">
      <c r="A41" s="144">
        <v>9</v>
      </c>
      <c r="B41" s="157" t="s">
        <v>166</v>
      </c>
      <c r="C41" s="144" t="s">
        <v>83</v>
      </c>
      <c r="D41" s="144" t="s">
        <v>84</v>
      </c>
      <c r="E41" s="144"/>
      <c r="F41" s="92">
        <v>0.06</v>
      </c>
      <c r="G41" s="91"/>
      <c r="H41" s="91"/>
      <c r="I41" s="91"/>
      <c r="J41" s="91"/>
      <c r="K41" s="91"/>
      <c r="L41" s="91"/>
      <c r="M41" s="92"/>
    </row>
    <row r="42" spans="1:13" ht="15">
      <c r="A42" s="145">
        <v>9.1</v>
      </c>
      <c r="B42" s="147"/>
      <c r="C42" s="147" t="s">
        <v>60</v>
      </c>
      <c r="D42" s="147" t="s">
        <v>49</v>
      </c>
      <c r="E42" s="147">
        <v>76</v>
      </c>
      <c r="F42" s="88">
        <f>E42*F41</f>
        <v>4.56</v>
      </c>
      <c r="G42" s="88"/>
      <c r="H42" s="88"/>
      <c r="I42" s="25"/>
      <c r="J42" s="88"/>
      <c r="K42" s="88"/>
      <c r="L42" s="88"/>
      <c r="M42" s="88"/>
    </row>
    <row r="43" spans="1:13" ht="15">
      <c r="A43" s="145">
        <v>9.2</v>
      </c>
      <c r="B43" s="146"/>
      <c r="C43" s="147" t="s">
        <v>85</v>
      </c>
      <c r="D43" s="158" t="s">
        <v>54</v>
      </c>
      <c r="E43" s="147">
        <v>62.3</v>
      </c>
      <c r="F43" s="88">
        <f>E43*F41</f>
        <v>3.7379999999999995</v>
      </c>
      <c r="G43" s="88"/>
      <c r="H43" s="88"/>
      <c r="I43" s="88"/>
      <c r="J43" s="88"/>
      <c r="K43" s="88"/>
      <c r="L43" s="25"/>
      <c r="M43" s="25"/>
    </row>
    <row r="44" spans="1:13" ht="15">
      <c r="A44" s="145">
        <v>9.3</v>
      </c>
      <c r="B44" s="146" t="s">
        <v>161</v>
      </c>
      <c r="C44" s="147" t="s">
        <v>162</v>
      </c>
      <c r="D44" s="158" t="s">
        <v>19</v>
      </c>
      <c r="E44" s="147">
        <v>24</v>
      </c>
      <c r="F44" s="63">
        <f>E44*F41</f>
        <v>1.44</v>
      </c>
      <c r="G44" s="63"/>
      <c r="H44" s="63"/>
      <c r="I44" s="63"/>
      <c r="J44" s="63"/>
      <c r="K44" s="63"/>
      <c r="L44" s="10"/>
      <c r="M44" s="10"/>
    </row>
    <row r="45" spans="1:13" ht="15">
      <c r="A45" s="145">
        <v>9.4</v>
      </c>
      <c r="B45" s="147" t="s">
        <v>167</v>
      </c>
      <c r="C45" s="147" t="s">
        <v>86</v>
      </c>
      <c r="D45" s="147" t="s">
        <v>52</v>
      </c>
      <c r="E45" s="147">
        <v>100</v>
      </c>
      <c r="F45" s="88">
        <f>E45*F41</f>
        <v>6</v>
      </c>
      <c r="G45" s="88"/>
      <c r="H45" s="88"/>
      <c r="I45" s="88"/>
      <c r="J45" s="88"/>
      <c r="K45" s="88"/>
      <c r="L45" s="88"/>
      <c r="M45" s="88"/>
    </row>
    <row r="46" spans="1:13" ht="27">
      <c r="A46" s="214">
        <v>10</v>
      </c>
      <c r="B46" s="150" t="s">
        <v>195</v>
      </c>
      <c r="C46" s="150" t="s">
        <v>196</v>
      </c>
      <c r="D46" s="150" t="s">
        <v>197</v>
      </c>
      <c r="E46" s="152"/>
      <c r="F46" s="87">
        <f>0.3*0.8*180*0.001</f>
        <v>0.043199999999999995</v>
      </c>
      <c r="G46" s="88"/>
      <c r="H46" s="25"/>
      <c r="I46" s="88"/>
      <c r="J46" s="88"/>
      <c r="K46" s="88"/>
      <c r="L46" s="88"/>
      <c r="M46" s="27"/>
    </row>
    <row r="47" spans="1:13" ht="15">
      <c r="A47" s="151">
        <v>11.1</v>
      </c>
      <c r="B47" s="152"/>
      <c r="C47" s="152" t="s">
        <v>20</v>
      </c>
      <c r="D47" s="152" t="s">
        <v>49</v>
      </c>
      <c r="E47" s="152">
        <v>20</v>
      </c>
      <c r="F47" s="88">
        <f>E47*F46</f>
        <v>0.8639999999999999</v>
      </c>
      <c r="G47" s="88"/>
      <c r="H47" s="25"/>
      <c r="I47" s="25"/>
      <c r="J47" s="88"/>
      <c r="K47" s="88"/>
      <c r="L47" s="88"/>
      <c r="M47" s="25"/>
    </row>
    <row r="48" spans="1:13" ht="15">
      <c r="A48" s="151">
        <v>11.2</v>
      </c>
      <c r="B48" s="152" t="s">
        <v>198</v>
      </c>
      <c r="C48" s="152" t="s">
        <v>199</v>
      </c>
      <c r="D48" s="152" t="s">
        <v>54</v>
      </c>
      <c r="E48" s="152">
        <v>44.8</v>
      </c>
      <c r="F48" s="88">
        <f>E48*F46</f>
        <v>1.9353599999999997</v>
      </c>
      <c r="G48" s="88"/>
      <c r="H48" s="25"/>
      <c r="I48" s="88"/>
      <c r="J48" s="88"/>
      <c r="K48" s="88"/>
      <c r="L48" s="88"/>
      <c r="M48" s="25"/>
    </row>
    <row r="49" spans="1:13" ht="15">
      <c r="A49" s="151">
        <v>11.3</v>
      </c>
      <c r="B49" s="152"/>
      <c r="C49" s="152" t="s">
        <v>176</v>
      </c>
      <c r="D49" s="152" t="s">
        <v>19</v>
      </c>
      <c r="E49" s="152">
        <v>2.1</v>
      </c>
      <c r="F49" s="88">
        <f>E49*F46</f>
        <v>0.09072</v>
      </c>
      <c r="G49" s="88"/>
      <c r="H49" s="25"/>
      <c r="I49" s="88"/>
      <c r="J49" s="88"/>
      <c r="K49" s="88"/>
      <c r="L49" s="88"/>
      <c r="M49" s="25"/>
    </row>
    <row r="50" spans="1:13" ht="15">
      <c r="A50" s="151">
        <v>11.4</v>
      </c>
      <c r="B50" s="152" t="s">
        <v>200</v>
      </c>
      <c r="C50" s="152" t="s">
        <v>201</v>
      </c>
      <c r="D50" s="152" t="s">
        <v>202</v>
      </c>
      <c r="E50" s="152">
        <v>0.05</v>
      </c>
      <c r="F50" s="88">
        <f>E50*F46</f>
        <v>0.00216</v>
      </c>
      <c r="G50" s="88"/>
      <c r="H50" s="25"/>
      <c r="I50" s="88"/>
      <c r="J50" s="88"/>
      <c r="K50" s="88"/>
      <c r="L50" s="88"/>
      <c r="M50" s="25"/>
    </row>
    <row r="51" spans="1:13" ht="51">
      <c r="A51" s="214">
        <v>12</v>
      </c>
      <c r="B51" s="157" t="s">
        <v>203</v>
      </c>
      <c r="C51" s="150" t="s">
        <v>204</v>
      </c>
      <c r="D51" s="150" t="s">
        <v>205</v>
      </c>
      <c r="E51" s="152"/>
      <c r="F51" s="27">
        <v>1.8</v>
      </c>
      <c r="G51" s="88"/>
      <c r="H51" s="25"/>
      <c r="I51" s="88"/>
      <c r="J51" s="88"/>
      <c r="K51" s="88"/>
      <c r="L51" s="88"/>
      <c r="M51" s="27"/>
    </row>
    <row r="52" spans="1:13" ht="15">
      <c r="A52" s="151">
        <v>12.1</v>
      </c>
      <c r="B52" s="152"/>
      <c r="C52" s="152" t="s">
        <v>60</v>
      </c>
      <c r="D52" s="152" t="s">
        <v>49</v>
      </c>
      <c r="E52" s="152">
        <v>11</v>
      </c>
      <c r="F52" s="88">
        <f>E52*F51</f>
        <v>19.8</v>
      </c>
      <c r="G52" s="88"/>
      <c r="H52" s="25"/>
      <c r="I52" s="25"/>
      <c r="J52" s="88"/>
      <c r="K52" s="88"/>
      <c r="L52" s="88"/>
      <c r="M52" s="25"/>
    </row>
    <row r="53" spans="1:13" ht="15">
      <c r="A53" s="151">
        <v>12.2</v>
      </c>
      <c r="B53" s="152"/>
      <c r="C53" s="152" t="s">
        <v>169</v>
      </c>
      <c r="D53" s="152" t="s">
        <v>19</v>
      </c>
      <c r="E53" s="152">
        <v>0.27</v>
      </c>
      <c r="F53" s="88">
        <f>E53*F51</f>
        <v>0.48600000000000004</v>
      </c>
      <c r="G53" s="88"/>
      <c r="H53" s="25"/>
      <c r="I53" s="88"/>
      <c r="J53" s="88"/>
      <c r="K53" s="88"/>
      <c r="L53" s="88"/>
      <c r="M53" s="180"/>
    </row>
    <row r="54" spans="1:13" ht="15">
      <c r="A54" s="151">
        <v>12.3</v>
      </c>
      <c r="B54" s="152"/>
      <c r="C54" s="152" t="s">
        <v>162</v>
      </c>
      <c r="D54" s="152" t="s">
        <v>19</v>
      </c>
      <c r="E54" s="152">
        <v>3.49</v>
      </c>
      <c r="F54" s="88">
        <f>E54*F51</f>
        <v>6.282000000000001</v>
      </c>
      <c r="G54" s="88"/>
      <c r="H54" s="25"/>
      <c r="I54" s="88"/>
      <c r="J54" s="88"/>
      <c r="K54" s="88"/>
      <c r="L54" s="88"/>
      <c r="M54" s="25"/>
    </row>
    <row r="55" spans="1:13" ht="15">
      <c r="A55" s="151">
        <v>12.4</v>
      </c>
      <c r="B55" s="215"/>
      <c r="C55" s="152" t="s">
        <v>206</v>
      </c>
      <c r="D55" s="152" t="s">
        <v>69</v>
      </c>
      <c r="E55" s="152"/>
      <c r="F55" s="88">
        <v>180</v>
      </c>
      <c r="G55" s="88"/>
      <c r="H55" s="25"/>
      <c r="I55" s="88"/>
      <c r="J55" s="88"/>
      <c r="K55" s="88"/>
      <c r="L55" s="88"/>
      <c r="M55" s="25"/>
    </row>
    <row r="56" spans="1:13" ht="63.75">
      <c r="A56" s="214">
        <v>13</v>
      </c>
      <c r="B56" s="157" t="s">
        <v>207</v>
      </c>
      <c r="C56" s="150" t="s">
        <v>208</v>
      </c>
      <c r="D56" s="150" t="s">
        <v>205</v>
      </c>
      <c r="E56" s="152"/>
      <c r="F56" s="27">
        <v>1.8</v>
      </c>
      <c r="G56" s="88"/>
      <c r="H56" s="25"/>
      <c r="I56" s="88"/>
      <c r="J56" s="88"/>
      <c r="K56" s="88"/>
      <c r="L56" s="88"/>
      <c r="M56" s="27"/>
    </row>
    <row r="57" spans="1:13" ht="15">
      <c r="A57" s="151">
        <v>13.1</v>
      </c>
      <c r="B57" s="152"/>
      <c r="C57" s="152" t="s">
        <v>60</v>
      </c>
      <c r="D57" s="152" t="s">
        <v>49</v>
      </c>
      <c r="E57" s="152">
        <v>10</v>
      </c>
      <c r="F57" s="88">
        <f>E57*F56</f>
        <v>18</v>
      </c>
      <c r="G57" s="88"/>
      <c r="H57" s="25"/>
      <c r="I57" s="25"/>
      <c r="J57" s="88"/>
      <c r="K57" s="88"/>
      <c r="L57" s="88"/>
      <c r="M57" s="25"/>
    </row>
    <row r="58" spans="1:13" ht="15">
      <c r="A58" s="151">
        <v>13.2</v>
      </c>
      <c r="B58" s="152"/>
      <c r="C58" s="152" t="s">
        <v>169</v>
      </c>
      <c r="D58" s="152" t="s">
        <v>19</v>
      </c>
      <c r="E58" s="152">
        <v>1.28</v>
      </c>
      <c r="F58" s="88">
        <f>E58*F56</f>
        <v>2.3040000000000003</v>
      </c>
      <c r="G58" s="88"/>
      <c r="H58" s="25"/>
      <c r="I58" s="88"/>
      <c r="J58" s="88"/>
      <c r="K58" s="88"/>
      <c r="L58" s="88"/>
      <c r="M58" s="180"/>
    </row>
    <row r="59" spans="1:13" ht="15">
      <c r="A59" s="151">
        <v>13.3</v>
      </c>
      <c r="B59" s="152"/>
      <c r="C59" s="152" t="s">
        <v>162</v>
      </c>
      <c r="D59" s="152" t="s">
        <v>19</v>
      </c>
      <c r="E59" s="152">
        <v>0.13</v>
      </c>
      <c r="F59" s="88">
        <f>E59*F56</f>
        <v>0.234</v>
      </c>
      <c r="G59" s="88"/>
      <c r="H59" s="25"/>
      <c r="I59" s="88"/>
      <c r="J59" s="88"/>
      <c r="K59" s="88"/>
      <c r="L59" s="88"/>
      <c r="M59" s="25"/>
    </row>
    <row r="60" spans="1:13" ht="15">
      <c r="A60" s="151">
        <v>13.4</v>
      </c>
      <c r="B60" s="152"/>
      <c r="C60" s="152" t="s">
        <v>209</v>
      </c>
      <c r="D60" s="152" t="s">
        <v>69</v>
      </c>
      <c r="E60" s="152"/>
      <c r="F60" s="88">
        <v>180</v>
      </c>
      <c r="G60" s="88"/>
      <c r="H60" s="25"/>
      <c r="I60" s="88"/>
      <c r="J60" s="88"/>
      <c r="K60" s="88"/>
      <c r="L60" s="88"/>
      <c r="M60" s="25"/>
    </row>
    <row r="61" spans="1:13" ht="63.75">
      <c r="A61" s="214">
        <v>14</v>
      </c>
      <c r="B61" s="157" t="s">
        <v>210</v>
      </c>
      <c r="C61" s="150" t="s">
        <v>211</v>
      </c>
      <c r="D61" s="150" t="s">
        <v>202</v>
      </c>
      <c r="E61" s="152"/>
      <c r="F61" s="27">
        <v>5.4</v>
      </c>
      <c r="G61" s="88"/>
      <c r="H61" s="25"/>
      <c r="I61" s="88"/>
      <c r="J61" s="88"/>
      <c r="K61" s="88"/>
      <c r="L61" s="88"/>
      <c r="M61" s="27"/>
    </row>
    <row r="62" spans="1:13" ht="15">
      <c r="A62" s="151">
        <v>14.1</v>
      </c>
      <c r="B62" s="152"/>
      <c r="C62" s="152" t="s">
        <v>60</v>
      </c>
      <c r="D62" s="152" t="s">
        <v>49</v>
      </c>
      <c r="E62" s="152">
        <v>0.8</v>
      </c>
      <c r="F62" s="88">
        <f>E62*F61</f>
        <v>4.32</v>
      </c>
      <c r="G62" s="88"/>
      <c r="H62" s="25"/>
      <c r="I62" s="25"/>
      <c r="J62" s="88"/>
      <c r="K62" s="88"/>
      <c r="L62" s="88"/>
      <c r="M62" s="25"/>
    </row>
    <row r="63" spans="1:13" ht="15">
      <c r="A63" s="151">
        <v>14.2</v>
      </c>
      <c r="B63" s="152"/>
      <c r="C63" s="152" t="s">
        <v>169</v>
      </c>
      <c r="D63" s="152" t="s">
        <v>19</v>
      </c>
      <c r="E63" s="152">
        <v>0.32</v>
      </c>
      <c r="F63" s="88">
        <f>E63*F61</f>
        <v>1.7280000000000002</v>
      </c>
      <c r="G63" s="88"/>
      <c r="H63" s="25"/>
      <c r="I63" s="88"/>
      <c r="J63" s="88"/>
      <c r="K63" s="88"/>
      <c r="L63" s="88"/>
      <c r="M63" s="180"/>
    </row>
    <row r="64" spans="1:13" ht="15">
      <c r="A64" s="151">
        <v>14.3</v>
      </c>
      <c r="B64" s="152" t="s">
        <v>212</v>
      </c>
      <c r="C64" s="152" t="s">
        <v>213</v>
      </c>
      <c r="D64" s="152" t="s">
        <v>202</v>
      </c>
      <c r="E64" s="152">
        <v>1.1</v>
      </c>
      <c r="F64" s="88">
        <f>E64*F61</f>
        <v>5.940000000000001</v>
      </c>
      <c r="G64" s="88"/>
      <c r="H64" s="25"/>
      <c r="I64" s="211"/>
      <c r="J64" s="88"/>
      <c r="K64" s="88"/>
      <c r="L64" s="88"/>
      <c r="M64" s="25"/>
    </row>
    <row r="65" spans="1:13" ht="15">
      <c r="A65" s="151">
        <v>14.4</v>
      </c>
      <c r="B65" s="152"/>
      <c r="C65" s="152" t="s">
        <v>214</v>
      </c>
      <c r="D65" s="152" t="s">
        <v>19</v>
      </c>
      <c r="E65" s="152">
        <v>0.02</v>
      </c>
      <c r="F65" s="88">
        <f>E65*F51</f>
        <v>0.036000000000000004</v>
      </c>
      <c r="G65" s="88"/>
      <c r="H65" s="25"/>
      <c r="I65" s="88"/>
      <c r="J65" s="88"/>
      <c r="K65" s="88"/>
      <c r="L65" s="88"/>
      <c r="M65" s="25"/>
    </row>
    <row r="66" spans="1:13" ht="51">
      <c r="A66" s="214">
        <v>15</v>
      </c>
      <c r="B66" s="157" t="s">
        <v>215</v>
      </c>
      <c r="C66" s="150" t="s">
        <v>216</v>
      </c>
      <c r="D66" s="150" t="s">
        <v>202</v>
      </c>
      <c r="E66" s="152"/>
      <c r="F66" s="88">
        <v>21.6</v>
      </c>
      <c r="G66" s="88"/>
      <c r="H66" s="25"/>
      <c r="I66" s="88"/>
      <c r="J66" s="88"/>
      <c r="K66" s="88"/>
      <c r="L66" s="88"/>
      <c r="M66" s="27"/>
    </row>
    <row r="67" spans="1:13" ht="15">
      <c r="A67" s="151">
        <v>15.1</v>
      </c>
      <c r="B67" s="152"/>
      <c r="C67" s="152" t="s">
        <v>20</v>
      </c>
      <c r="D67" s="152" t="s">
        <v>49</v>
      </c>
      <c r="E67" s="152">
        <f>99.3*0.01</f>
        <v>0.993</v>
      </c>
      <c r="F67" s="25">
        <f>E67*F66</f>
        <v>21.448800000000002</v>
      </c>
      <c r="G67" s="88"/>
      <c r="H67" s="25"/>
      <c r="I67" s="25"/>
      <c r="J67" s="25"/>
      <c r="K67" s="88"/>
      <c r="L67" s="88"/>
      <c r="M67" s="25"/>
    </row>
    <row r="68" spans="1:13" ht="51">
      <c r="A68" s="214">
        <v>16</v>
      </c>
      <c r="B68" s="157" t="s">
        <v>217</v>
      </c>
      <c r="C68" s="150" t="s">
        <v>218</v>
      </c>
      <c r="D68" s="152"/>
      <c r="E68" s="152"/>
      <c r="F68" s="216">
        <v>21.6</v>
      </c>
      <c r="G68" s="88"/>
      <c r="H68" s="25"/>
      <c r="I68" s="25"/>
      <c r="J68" s="25"/>
      <c r="K68" s="88"/>
      <c r="L68" s="88"/>
      <c r="M68" s="216"/>
    </row>
    <row r="69" spans="1:13" ht="15">
      <c r="A69" s="151">
        <v>16.1</v>
      </c>
      <c r="B69" s="152"/>
      <c r="C69" s="152" t="s">
        <v>60</v>
      </c>
      <c r="D69" s="152" t="s">
        <v>49</v>
      </c>
      <c r="E69" s="152">
        <f>13.4*0.01</f>
        <v>0.134</v>
      </c>
      <c r="F69" s="88">
        <f>E69*F68</f>
        <v>2.8944000000000005</v>
      </c>
      <c r="G69" s="88"/>
      <c r="H69" s="25"/>
      <c r="I69" s="25"/>
      <c r="J69" s="88"/>
      <c r="K69" s="88"/>
      <c r="L69" s="88"/>
      <c r="M69" s="25"/>
    </row>
    <row r="70" spans="1:13" ht="15">
      <c r="A70" s="151">
        <v>16.2</v>
      </c>
      <c r="B70" s="152" t="s">
        <v>219</v>
      </c>
      <c r="C70" s="152" t="s">
        <v>220</v>
      </c>
      <c r="D70" s="152" t="s">
        <v>19</v>
      </c>
      <c r="E70" s="152">
        <f>13*0.01</f>
        <v>0.13</v>
      </c>
      <c r="F70" s="88">
        <f>E70*F68</f>
        <v>2.8080000000000003</v>
      </c>
      <c r="G70" s="88"/>
      <c r="H70" s="25"/>
      <c r="I70" s="88"/>
      <c r="J70" s="88"/>
      <c r="K70" s="88"/>
      <c r="L70" s="88"/>
      <c r="M70" s="180"/>
    </row>
    <row r="71" spans="1:13" ht="54">
      <c r="A71" s="144">
        <v>17</v>
      </c>
      <c r="B71" s="144" t="s">
        <v>171</v>
      </c>
      <c r="C71" s="144" t="s">
        <v>101</v>
      </c>
      <c r="D71" s="144" t="s">
        <v>52</v>
      </c>
      <c r="E71" s="144"/>
      <c r="F71" s="92">
        <f>F26</f>
        <v>6</v>
      </c>
      <c r="G71" s="91"/>
      <c r="H71" s="91"/>
      <c r="I71" s="91"/>
      <c r="J71" s="91"/>
      <c r="K71" s="91"/>
      <c r="L71" s="91"/>
      <c r="M71" s="92"/>
    </row>
    <row r="72" spans="1:13" ht="15">
      <c r="A72" s="145">
        <v>17.1</v>
      </c>
      <c r="B72" s="147" t="s">
        <v>161</v>
      </c>
      <c r="C72" s="147" t="s">
        <v>95</v>
      </c>
      <c r="D72" s="147" t="s">
        <v>49</v>
      </c>
      <c r="E72" s="178">
        <f>1.76-0.28-0.05*3</f>
        <v>1.33</v>
      </c>
      <c r="F72" s="25">
        <f>E72*F71</f>
        <v>7.98</v>
      </c>
      <c r="G72" s="25"/>
      <c r="H72" s="25"/>
      <c r="I72" s="25"/>
      <c r="J72" s="25"/>
      <c r="K72" s="25"/>
      <c r="L72" s="25"/>
      <c r="M72" s="25"/>
    </row>
    <row r="73" spans="1:13" ht="15">
      <c r="A73" s="145">
        <v>17.2</v>
      </c>
      <c r="B73" s="147" t="s">
        <v>172</v>
      </c>
      <c r="C73" s="147" t="s">
        <v>173</v>
      </c>
      <c r="D73" s="147" t="s">
        <v>174</v>
      </c>
      <c r="E73" s="179">
        <f>0.36-0.05*3</f>
        <v>0.20999999999999996</v>
      </c>
      <c r="F73" s="25">
        <f>E73*F71</f>
        <v>1.2599999999999998</v>
      </c>
      <c r="G73" s="25"/>
      <c r="H73" s="25"/>
      <c r="I73" s="25"/>
      <c r="J73" s="25"/>
      <c r="K73" s="25"/>
      <c r="L73" s="25"/>
      <c r="M73" s="25"/>
    </row>
    <row r="74" spans="1:13" ht="15">
      <c r="A74" s="145">
        <v>17.3</v>
      </c>
      <c r="B74" s="147" t="s">
        <v>175</v>
      </c>
      <c r="C74" s="147" t="s">
        <v>154</v>
      </c>
      <c r="D74" s="147" t="s">
        <v>174</v>
      </c>
      <c r="E74" s="179">
        <v>0.25</v>
      </c>
      <c r="F74" s="25">
        <f>E74*F71</f>
        <v>1.5</v>
      </c>
      <c r="G74" s="25"/>
      <c r="H74" s="25"/>
      <c r="I74" s="25"/>
      <c r="J74" s="25"/>
      <c r="K74" s="25"/>
      <c r="L74" s="25"/>
      <c r="M74" s="25"/>
    </row>
    <row r="75" spans="1:13" ht="15">
      <c r="A75" s="145">
        <v>17.4</v>
      </c>
      <c r="B75" s="147" t="s">
        <v>161</v>
      </c>
      <c r="C75" s="147" t="s">
        <v>176</v>
      </c>
      <c r="D75" s="147" t="s">
        <v>19</v>
      </c>
      <c r="E75" s="179">
        <v>0.16</v>
      </c>
      <c r="F75" s="25">
        <f>E75*F71</f>
        <v>0.96</v>
      </c>
      <c r="G75" s="25"/>
      <c r="H75" s="25"/>
      <c r="I75" s="25"/>
      <c r="J75" s="25"/>
      <c r="K75" s="25"/>
      <c r="L75" s="25"/>
      <c r="M75" s="25"/>
    </row>
    <row r="76" spans="1:13" ht="15">
      <c r="A76" s="145">
        <v>17.5</v>
      </c>
      <c r="B76" s="147" t="s">
        <v>135</v>
      </c>
      <c r="C76" s="147" t="s">
        <v>102</v>
      </c>
      <c r="D76" s="147" t="s">
        <v>64</v>
      </c>
      <c r="E76" s="179">
        <f>((4.53-0.91*3)/0.89)*2</f>
        <v>4.044943820224719</v>
      </c>
      <c r="F76" s="88">
        <f>E76*F71</f>
        <v>24.269662921348313</v>
      </c>
      <c r="G76" s="88"/>
      <c r="H76" s="88"/>
      <c r="I76" s="88"/>
      <c r="J76" s="88"/>
      <c r="K76" s="88"/>
      <c r="L76" s="88"/>
      <c r="M76" s="180"/>
    </row>
    <row r="77" spans="1:13" ht="15">
      <c r="A77" s="145">
        <v>17.6</v>
      </c>
      <c r="B77" s="147" t="s">
        <v>177</v>
      </c>
      <c r="C77" s="147" t="s">
        <v>104</v>
      </c>
      <c r="D77" s="147" t="s">
        <v>64</v>
      </c>
      <c r="E77" s="179">
        <v>0.4</v>
      </c>
      <c r="F77" s="88">
        <f>E77*F71</f>
        <v>2.4000000000000004</v>
      </c>
      <c r="G77" s="88"/>
      <c r="H77" s="88"/>
      <c r="I77" s="88"/>
      <c r="J77" s="88"/>
      <c r="K77" s="88"/>
      <c r="L77" s="88"/>
      <c r="M77" s="88"/>
    </row>
    <row r="78" spans="1:13" ht="15">
      <c r="A78" s="145">
        <v>17.7</v>
      </c>
      <c r="B78" s="147"/>
      <c r="C78" s="147" t="s">
        <v>178</v>
      </c>
      <c r="D78" s="147" t="s">
        <v>19</v>
      </c>
      <c r="E78" s="179">
        <v>0.04</v>
      </c>
      <c r="F78" s="88">
        <f>E78*F71</f>
        <v>0.24</v>
      </c>
      <c r="G78" s="88"/>
      <c r="H78" s="88"/>
      <c r="I78" s="88"/>
      <c r="J78" s="88"/>
      <c r="K78" s="88"/>
      <c r="L78" s="88"/>
      <c r="M78" s="88"/>
    </row>
    <row r="79" spans="1:13" ht="15">
      <c r="A79" s="13"/>
      <c r="B79" s="93"/>
      <c r="C79" s="30" t="s">
        <v>5</v>
      </c>
      <c r="D79" s="30"/>
      <c r="E79" s="30"/>
      <c r="F79" s="30"/>
      <c r="G79" s="30"/>
      <c r="H79" s="190"/>
      <c r="I79" s="97"/>
      <c r="J79" s="190"/>
      <c r="K79" s="95"/>
      <c r="L79" s="190"/>
      <c r="M79" s="31"/>
    </row>
    <row r="80" spans="1:13" ht="15">
      <c r="A80" s="111"/>
      <c r="B80" s="108"/>
      <c r="C80" s="154" t="s">
        <v>141</v>
      </c>
      <c r="D80" s="155"/>
      <c r="E80" s="212"/>
      <c r="F80" s="112"/>
      <c r="G80" s="112"/>
      <c r="H80" s="112"/>
      <c r="I80" s="108"/>
      <c r="J80" s="113"/>
      <c r="K80" s="108"/>
      <c r="L80" s="113"/>
      <c r="M80" s="156"/>
    </row>
    <row r="81" spans="1:13" ht="15">
      <c r="A81" s="12"/>
      <c r="B81" s="95"/>
      <c r="C81" s="114" t="s">
        <v>186</v>
      </c>
      <c r="D81" s="30" t="s">
        <v>2</v>
      </c>
      <c r="E81" s="30"/>
      <c r="F81" s="30"/>
      <c r="G81" s="30"/>
      <c r="H81" s="30"/>
      <c r="I81" s="93"/>
      <c r="J81" s="97"/>
      <c r="K81" s="93"/>
      <c r="L81" s="31"/>
      <c r="M81" s="217"/>
    </row>
    <row r="82" spans="1:13" ht="15">
      <c r="A82" s="12"/>
      <c r="B82" s="95"/>
      <c r="C82" s="30" t="s">
        <v>266</v>
      </c>
      <c r="D82" s="98"/>
      <c r="E82" s="182"/>
      <c r="F82" s="30"/>
      <c r="G82" s="30"/>
      <c r="H82" s="30"/>
      <c r="I82" s="93"/>
      <c r="J82" s="97"/>
      <c r="K82" s="93"/>
      <c r="L82" s="31"/>
      <c r="M82" s="31"/>
    </row>
    <row r="83" spans="1:13" ht="15.75">
      <c r="A83" s="8"/>
      <c r="B83" s="95"/>
      <c r="C83" s="30" t="s">
        <v>5</v>
      </c>
      <c r="D83" s="30"/>
      <c r="E83" s="30"/>
      <c r="F83" s="30"/>
      <c r="G83" s="30"/>
      <c r="H83" s="30"/>
      <c r="I83" s="85"/>
      <c r="J83" s="101"/>
      <c r="K83" s="85"/>
      <c r="L83" s="86"/>
      <c r="M83" s="86"/>
    </row>
    <row r="84" spans="1:13" ht="13.5">
      <c r="A84" s="19"/>
      <c r="B84" s="20"/>
      <c r="C84" s="20"/>
      <c r="D84" s="20"/>
      <c r="E84" s="20"/>
      <c r="F84" s="20"/>
      <c r="G84" s="20"/>
      <c r="H84" s="20"/>
      <c r="I84" s="20"/>
      <c r="J84" s="20"/>
      <c r="K84" s="20"/>
      <c r="L84" s="20"/>
      <c r="M84" s="21"/>
    </row>
    <row r="85" spans="1:13" ht="13.5">
      <c r="A85" s="19"/>
      <c r="B85" s="22"/>
      <c r="C85" s="20"/>
      <c r="D85" s="20"/>
      <c r="E85" s="20"/>
      <c r="F85" s="20"/>
      <c r="G85" s="20"/>
      <c r="H85" s="20"/>
      <c r="I85" s="20"/>
      <c r="J85" s="20"/>
      <c r="K85" s="20"/>
      <c r="L85" s="20"/>
      <c r="M85" s="20"/>
    </row>
    <row r="86" spans="1:13" ht="16.5">
      <c r="A86" s="19"/>
      <c r="B86" s="20"/>
      <c r="C86" s="256"/>
      <c r="D86" s="256"/>
      <c r="E86" s="256"/>
      <c r="F86" s="256"/>
      <c r="G86" s="256"/>
      <c r="H86" s="256"/>
      <c r="I86" s="256"/>
      <c r="J86" s="256"/>
      <c r="K86" s="256"/>
      <c r="L86" s="256"/>
      <c r="M86" s="256"/>
    </row>
    <row r="87" spans="1:13" ht="12.75">
      <c r="A87" s="189"/>
      <c r="B87" s="189"/>
      <c r="C87" s="189"/>
      <c r="D87" s="189"/>
      <c r="E87" s="189"/>
      <c r="F87" s="189"/>
      <c r="G87" s="189"/>
      <c r="H87" s="189"/>
      <c r="I87" s="189"/>
      <c r="J87" s="189"/>
      <c r="K87" s="189"/>
      <c r="L87" s="189"/>
      <c r="M87" s="189"/>
    </row>
    <row r="88" spans="1:13" ht="15.75">
      <c r="A88" s="1"/>
      <c r="B88" s="2"/>
      <c r="C88" s="4"/>
      <c r="D88" s="4"/>
      <c r="E88" s="4"/>
      <c r="F88" s="4"/>
      <c r="G88" s="4"/>
      <c r="H88" s="4"/>
      <c r="I88" s="2"/>
      <c r="J88" s="5"/>
      <c r="K88" s="5"/>
      <c r="L88" s="5"/>
      <c r="M88" s="6"/>
    </row>
  </sheetData>
  <sheetProtection/>
  <mergeCells count="17">
    <mergeCell ref="C86:M86"/>
    <mergeCell ref="A5:M5"/>
    <mergeCell ref="A6:A7"/>
    <mergeCell ref="B6:B7"/>
    <mergeCell ref="C6:C7"/>
    <mergeCell ref="D6:D7"/>
    <mergeCell ref="E6:F6"/>
    <mergeCell ref="G6:H6"/>
    <mergeCell ref="I6:J6"/>
    <mergeCell ref="K6:L6"/>
    <mergeCell ref="M6:M7"/>
    <mergeCell ref="A1:M1"/>
    <mergeCell ref="C2:M2"/>
    <mergeCell ref="C3:J3"/>
    <mergeCell ref="K3:M3"/>
    <mergeCell ref="C4:J4"/>
    <mergeCell ref="K4:L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79"/>
  <sheetViews>
    <sheetView zoomScalePageLayoutView="0" workbookViewId="0" topLeftCell="A46">
      <selection activeCell="G59" sqref="G59:M71"/>
    </sheetView>
  </sheetViews>
  <sheetFormatPr defaultColWidth="9.00390625" defaultRowHeight="12.75"/>
  <cols>
    <col min="3" max="3" width="54.75390625" style="0" customWidth="1"/>
    <col min="5" max="5" width="9.75390625" style="210" bestFit="1" customWidth="1"/>
    <col min="6" max="12" width="9.125" style="210" customWidth="1"/>
    <col min="13" max="13" width="10.875" style="210" customWidth="1"/>
  </cols>
  <sheetData>
    <row r="1" spans="1:15" ht="18">
      <c r="A1" s="9"/>
      <c r="B1" s="15"/>
      <c r="C1" s="257" t="s">
        <v>222</v>
      </c>
      <c r="D1" s="257"/>
      <c r="E1" s="257"/>
      <c r="F1" s="257"/>
      <c r="G1" s="257"/>
      <c r="H1" s="257"/>
      <c r="I1" s="257"/>
      <c r="J1" s="257"/>
      <c r="K1" s="257"/>
      <c r="L1" s="257"/>
      <c r="M1" s="257"/>
      <c r="N1" s="257"/>
      <c r="O1" s="257"/>
    </row>
    <row r="2" spans="1:15" ht="18">
      <c r="A2" s="9"/>
      <c r="B2" s="15"/>
      <c r="C2" s="251" t="s">
        <v>237</v>
      </c>
      <c r="D2" s="251"/>
      <c r="E2" s="251"/>
      <c r="F2" s="251"/>
      <c r="G2" s="251"/>
      <c r="H2" s="251"/>
      <c r="I2" s="251"/>
      <c r="J2" s="251"/>
      <c r="K2" s="251"/>
      <c r="L2" s="251"/>
      <c r="M2" s="251"/>
      <c r="N2" s="17"/>
      <c r="O2" s="17"/>
    </row>
    <row r="3" spans="1:15" ht="19.5">
      <c r="A3" s="9"/>
      <c r="B3" s="16"/>
      <c r="C3" s="251" t="s">
        <v>7</v>
      </c>
      <c r="D3" s="251"/>
      <c r="E3" s="251"/>
      <c r="F3" s="251"/>
      <c r="G3" s="251"/>
      <c r="H3" s="251"/>
      <c r="I3" s="251"/>
      <c r="J3" s="251"/>
      <c r="K3" s="260"/>
      <c r="L3" s="260"/>
      <c r="M3" s="260"/>
      <c r="N3" s="17"/>
      <c r="O3" s="17"/>
    </row>
    <row r="4" spans="1:15" ht="19.5">
      <c r="A4" s="9"/>
      <c r="B4" s="16"/>
      <c r="C4" s="253" t="s">
        <v>4</v>
      </c>
      <c r="D4" s="253"/>
      <c r="E4" s="253"/>
      <c r="F4" s="253"/>
      <c r="G4" s="253"/>
      <c r="H4" s="253"/>
      <c r="I4" s="253"/>
      <c r="J4" s="253"/>
      <c r="K4" s="261">
        <f>M71</f>
        <v>0</v>
      </c>
      <c r="L4" s="261"/>
      <c r="M4" s="191" t="s">
        <v>2</v>
      </c>
      <c r="N4" s="17"/>
      <c r="O4" s="17"/>
    </row>
    <row r="5" spans="1:15" ht="15">
      <c r="A5" s="252" t="s">
        <v>113</v>
      </c>
      <c r="B5" s="252"/>
      <c r="C5" s="252"/>
      <c r="D5" s="252"/>
      <c r="E5" s="252"/>
      <c r="F5" s="252"/>
      <c r="G5" s="252"/>
      <c r="H5" s="252"/>
      <c r="I5" s="252"/>
      <c r="J5" s="252"/>
      <c r="K5" s="252"/>
      <c r="L5" s="252"/>
      <c r="M5" s="252"/>
      <c r="N5" s="17"/>
      <c r="O5" s="17"/>
    </row>
    <row r="6" spans="1:15" ht="13.5">
      <c r="A6" s="248"/>
      <c r="B6" s="250" t="s">
        <v>8</v>
      </c>
      <c r="C6" s="250" t="s">
        <v>9</v>
      </c>
      <c r="D6" s="250" t="s">
        <v>10</v>
      </c>
      <c r="E6" s="262" t="s">
        <v>3</v>
      </c>
      <c r="F6" s="262"/>
      <c r="G6" s="262" t="s">
        <v>11</v>
      </c>
      <c r="H6" s="262"/>
      <c r="I6" s="262" t="s">
        <v>12</v>
      </c>
      <c r="J6" s="262"/>
      <c r="K6" s="262" t="s">
        <v>13</v>
      </c>
      <c r="L6" s="262"/>
      <c r="M6" s="259" t="s">
        <v>17</v>
      </c>
      <c r="N6" s="17"/>
      <c r="O6" s="17"/>
    </row>
    <row r="7" spans="1:15" ht="25.5">
      <c r="A7" s="248"/>
      <c r="B7" s="250"/>
      <c r="C7" s="250"/>
      <c r="D7" s="250"/>
      <c r="E7" s="192" t="s">
        <v>14</v>
      </c>
      <c r="F7" s="192" t="s">
        <v>6</v>
      </c>
      <c r="G7" s="192" t="s">
        <v>15</v>
      </c>
      <c r="H7" s="192" t="s">
        <v>5</v>
      </c>
      <c r="I7" s="192" t="s">
        <v>15</v>
      </c>
      <c r="J7" s="192" t="s">
        <v>5</v>
      </c>
      <c r="K7" s="192" t="s">
        <v>15</v>
      </c>
      <c r="L7" s="192" t="s">
        <v>5</v>
      </c>
      <c r="M7" s="259"/>
      <c r="N7" s="17"/>
      <c r="O7" s="17"/>
    </row>
    <row r="8" spans="1:15" ht="15">
      <c r="A8" s="26" t="s">
        <v>1</v>
      </c>
      <c r="B8" s="63">
        <v>2</v>
      </c>
      <c r="C8" s="63">
        <v>3</v>
      </c>
      <c r="D8" s="63">
        <v>4</v>
      </c>
      <c r="E8" s="10">
        <v>5</v>
      </c>
      <c r="F8" s="10">
        <v>6</v>
      </c>
      <c r="G8" s="10">
        <v>7</v>
      </c>
      <c r="H8" s="10">
        <v>8</v>
      </c>
      <c r="I8" s="10">
        <v>9</v>
      </c>
      <c r="J8" s="10">
        <v>10</v>
      </c>
      <c r="K8" s="10">
        <v>11</v>
      </c>
      <c r="L8" s="10">
        <v>12</v>
      </c>
      <c r="M8" s="10">
        <v>13</v>
      </c>
      <c r="N8" s="17"/>
      <c r="O8" s="17"/>
    </row>
    <row r="9" spans="1:15" ht="15.75">
      <c r="A9" s="26"/>
      <c r="B9" s="63"/>
      <c r="C9" s="105" t="s">
        <v>125</v>
      </c>
      <c r="D9" s="63"/>
      <c r="E9" s="10"/>
      <c r="F9" s="10"/>
      <c r="G9" s="10"/>
      <c r="H9" s="10"/>
      <c r="I9" s="10"/>
      <c r="J9" s="10"/>
      <c r="K9" s="10"/>
      <c r="L9" s="10"/>
      <c r="M9" s="10"/>
      <c r="N9" s="17"/>
      <c r="O9" s="17"/>
    </row>
    <row r="10" spans="1:15" ht="94.5">
      <c r="A10" s="134" t="s">
        <v>1</v>
      </c>
      <c r="B10" s="133" t="s">
        <v>126</v>
      </c>
      <c r="C10" s="187" t="s">
        <v>46</v>
      </c>
      <c r="D10" s="133" t="s">
        <v>47</v>
      </c>
      <c r="E10" s="193"/>
      <c r="F10" s="27">
        <v>0.384</v>
      </c>
      <c r="G10" s="25"/>
      <c r="H10" s="25"/>
      <c r="I10" s="25"/>
      <c r="J10" s="25"/>
      <c r="K10" s="25"/>
      <c r="L10" s="25"/>
      <c r="M10" s="27"/>
      <c r="N10" s="17"/>
      <c r="O10" s="17"/>
    </row>
    <row r="11" spans="1:15" ht="15">
      <c r="A11" s="136">
        <v>1.1</v>
      </c>
      <c r="B11" s="137"/>
      <c r="C11" s="218" t="s">
        <v>48</v>
      </c>
      <c r="D11" s="139" t="s">
        <v>49</v>
      </c>
      <c r="E11" s="194">
        <f>615*1.15*0.01</f>
        <v>7.0725</v>
      </c>
      <c r="F11" s="107">
        <f>E11*F10</f>
        <v>2.71584</v>
      </c>
      <c r="G11" s="107"/>
      <c r="H11" s="107"/>
      <c r="I11" s="107"/>
      <c r="J11" s="107"/>
      <c r="K11" s="107"/>
      <c r="L11" s="107"/>
      <c r="M11" s="107"/>
      <c r="N11" s="17"/>
      <c r="O11" s="17"/>
    </row>
    <row r="12" spans="1:15" ht="94.5">
      <c r="A12" s="134" t="s">
        <v>18</v>
      </c>
      <c r="B12" s="133" t="s">
        <v>127</v>
      </c>
      <c r="C12" s="133" t="s">
        <v>128</v>
      </c>
      <c r="D12" s="133" t="s">
        <v>47</v>
      </c>
      <c r="E12" s="193"/>
      <c r="F12" s="113">
        <f>0.4*0.4*1.2*F27</f>
        <v>0.38400000000000006</v>
      </c>
      <c r="G12" s="107"/>
      <c r="H12" s="107"/>
      <c r="I12" s="107"/>
      <c r="J12" s="107"/>
      <c r="K12" s="107"/>
      <c r="L12" s="107"/>
      <c r="M12" s="113"/>
      <c r="N12" s="17"/>
      <c r="O12" s="17"/>
    </row>
    <row r="13" spans="1:15" ht="15">
      <c r="A13" s="136">
        <v>2.1</v>
      </c>
      <c r="B13" s="137"/>
      <c r="C13" s="138" t="s">
        <v>48</v>
      </c>
      <c r="D13" s="139" t="s">
        <v>49</v>
      </c>
      <c r="E13" s="194">
        <f>206*1.15*0.01</f>
        <v>2.3689999999999998</v>
      </c>
      <c r="F13" s="107">
        <f>E13*F12</f>
        <v>0.9096960000000001</v>
      </c>
      <c r="G13" s="107"/>
      <c r="H13" s="107"/>
      <c r="I13" s="107"/>
      <c r="J13" s="107"/>
      <c r="K13" s="107"/>
      <c r="L13" s="107"/>
      <c r="M13" s="107"/>
      <c r="N13" s="17"/>
      <c r="O13" s="17"/>
    </row>
    <row r="14" spans="1:15" ht="15.75">
      <c r="A14" s="141">
        <v>3</v>
      </c>
      <c r="B14" s="142"/>
      <c r="C14" s="134" t="s">
        <v>129</v>
      </c>
      <c r="D14" s="133" t="s">
        <v>47</v>
      </c>
      <c r="E14" s="193"/>
      <c r="F14" s="113">
        <f>0.4*0.4*1.2</f>
        <v>0.19200000000000003</v>
      </c>
      <c r="G14" s="107"/>
      <c r="H14" s="107"/>
      <c r="I14" s="107"/>
      <c r="J14" s="107"/>
      <c r="K14" s="107"/>
      <c r="L14" s="107"/>
      <c r="M14" s="113"/>
      <c r="N14" s="17"/>
      <c r="O14" s="17"/>
    </row>
    <row r="15" spans="1:15" ht="15">
      <c r="A15" s="136">
        <v>3.1</v>
      </c>
      <c r="B15" s="139" t="s">
        <v>130</v>
      </c>
      <c r="C15" s="138" t="s">
        <v>129</v>
      </c>
      <c r="D15" s="139" t="s">
        <v>131</v>
      </c>
      <c r="E15" s="194">
        <v>1.95</v>
      </c>
      <c r="F15" s="107">
        <f>E15*F14</f>
        <v>0.37440000000000007</v>
      </c>
      <c r="G15" s="107"/>
      <c r="H15" s="107"/>
      <c r="I15" s="107"/>
      <c r="J15" s="107"/>
      <c r="K15" s="107"/>
      <c r="L15" s="107"/>
      <c r="M15" s="107"/>
      <c r="N15" s="17"/>
      <c r="O15" s="17"/>
    </row>
    <row r="16" spans="1:15" ht="40.5">
      <c r="A16" s="143" t="s">
        <v>76</v>
      </c>
      <c r="B16" s="144" t="s">
        <v>133</v>
      </c>
      <c r="C16" s="144" t="s">
        <v>58</v>
      </c>
      <c r="D16" s="144" t="s">
        <v>59</v>
      </c>
      <c r="E16" s="195"/>
      <c r="F16" s="27">
        <v>0.384</v>
      </c>
      <c r="G16" s="10"/>
      <c r="H16" s="10"/>
      <c r="I16" s="10"/>
      <c r="J16" s="10"/>
      <c r="K16" s="10"/>
      <c r="L16" s="10"/>
      <c r="M16" s="113"/>
      <c r="N16" s="17"/>
      <c r="O16" s="17"/>
    </row>
    <row r="17" spans="1:15" ht="15">
      <c r="A17" s="145">
        <v>4.1</v>
      </c>
      <c r="B17" s="146"/>
      <c r="C17" s="147" t="s">
        <v>60</v>
      </c>
      <c r="D17" s="147" t="s">
        <v>49</v>
      </c>
      <c r="E17" s="178">
        <v>1.96</v>
      </c>
      <c r="F17" s="107">
        <f>E17*F16</f>
        <v>0.75264</v>
      </c>
      <c r="G17" s="107"/>
      <c r="H17" s="107"/>
      <c r="I17" s="107"/>
      <c r="J17" s="107"/>
      <c r="K17" s="107"/>
      <c r="L17" s="107"/>
      <c r="M17" s="107"/>
      <c r="N17" s="17"/>
      <c r="O17" s="17"/>
    </row>
    <row r="18" spans="1:15" ht="27">
      <c r="A18" s="145">
        <v>4.2</v>
      </c>
      <c r="B18" s="146" t="s">
        <v>134</v>
      </c>
      <c r="C18" s="147" t="s">
        <v>112</v>
      </c>
      <c r="D18" s="147" t="s">
        <v>62</v>
      </c>
      <c r="E18" s="178">
        <v>1.015</v>
      </c>
      <c r="F18" s="107">
        <f>E18*F16</f>
        <v>0.38976</v>
      </c>
      <c r="G18" s="107"/>
      <c r="H18" s="107"/>
      <c r="I18" s="107"/>
      <c r="J18" s="107"/>
      <c r="K18" s="107"/>
      <c r="L18" s="107"/>
      <c r="M18" s="107"/>
      <c r="N18" s="17"/>
      <c r="O18" s="17"/>
    </row>
    <row r="19" spans="1:15" ht="15">
      <c r="A19" s="145">
        <v>4.3</v>
      </c>
      <c r="B19" s="146" t="s">
        <v>135</v>
      </c>
      <c r="C19" s="147" t="s">
        <v>63</v>
      </c>
      <c r="D19" s="147" t="s">
        <v>64</v>
      </c>
      <c r="E19" s="178">
        <v>2.1</v>
      </c>
      <c r="F19" s="107">
        <f>E19*F16</f>
        <v>0.8064</v>
      </c>
      <c r="G19" s="107"/>
      <c r="H19" s="107"/>
      <c r="I19" s="107"/>
      <c r="J19" s="107"/>
      <c r="K19" s="107"/>
      <c r="L19" s="107"/>
      <c r="M19" s="107"/>
      <c r="N19" s="17"/>
      <c r="O19" s="17"/>
    </row>
    <row r="20" spans="1:15" ht="40.5">
      <c r="A20" s="150">
        <v>5</v>
      </c>
      <c r="B20" s="150" t="s">
        <v>105</v>
      </c>
      <c r="C20" s="150" t="s">
        <v>106</v>
      </c>
      <c r="D20" s="150" t="s">
        <v>107</v>
      </c>
      <c r="E20" s="196"/>
      <c r="F20" s="113">
        <v>0.144</v>
      </c>
      <c r="G20" s="113"/>
      <c r="H20" s="113"/>
      <c r="I20" s="113"/>
      <c r="J20" s="113"/>
      <c r="K20" s="113"/>
      <c r="L20" s="113"/>
      <c r="M20" s="113"/>
      <c r="N20" s="17"/>
      <c r="O20" s="17"/>
    </row>
    <row r="21" spans="1:15" ht="15">
      <c r="A21" s="151">
        <f>A20+0.1</f>
        <v>5.1</v>
      </c>
      <c r="B21" s="152"/>
      <c r="C21" s="152" t="s">
        <v>95</v>
      </c>
      <c r="D21" s="152" t="s">
        <v>49</v>
      </c>
      <c r="E21" s="197">
        <v>38.8</v>
      </c>
      <c r="F21" s="109">
        <f>E21*F20</f>
        <v>5.587199999999999</v>
      </c>
      <c r="G21" s="109"/>
      <c r="H21" s="109"/>
      <c r="I21" s="109"/>
      <c r="J21" s="109"/>
      <c r="K21" s="109"/>
      <c r="L21" s="109"/>
      <c r="M21" s="109"/>
      <c r="N21" s="17"/>
      <c r="O21" s="17"/>
    </row>
    <row r="22" spans="1:15" ht="15">
      <c r="A22" s="151">
        <f>A21+0.1</f>
        <v>5.199999999999999</v>
      </c>
      <c r="B22" s="152" t="s">
        <v>136</v>
      </c>
      <c r="C22" s="152" t="s">
        <v>108</v>
      </c>
      <c r="D22" s="152" t="s">
        <v>64</v>
      </c>
      <c r="E22" s="197">
        <v>25.1</v>
      </c>
      <c r="F22" s="109">
        <f>E22*F20</f>
        <v>3.6144</v>
      </c>
      <c r="G22" s="109"/>
      <c r="H22" s="109"/>
      <c r="I22" s="109"/>
      <c r="J22" s="109"/>
      <c r="K22" s="109"/>
      <c r="L22" s="109"/>
      <c r="M22" s="109"/>
      <c r="N22" s="17"/>
      <c r="O22" s="17"/>
    </row>
    <row r="23" spans="1:15" ht="15">
      <c r="A23" s="151">
        <f>A22+0.1</f>
        <v>5.299999999999999</v>
      </c>
      <c r="B23" s="152" t="s">
        <v>137</v>
      </c>
      <c r="C23" s="152" t="s">
        <v>138</v>
      </c>
      <c r="D23" s="152" t="s">
        <v>64</v>
      </c>
      <c r="E23" s="197">
        <v>0.2</v>
      </c>
      <c r="F23" s="109">
        <f>E23*F20</f>
        <v>0.0288</v>
      </c>
      <c r="G23" s="109"/>
      <c r="H23" s="109"/>
      <c r="I23" s="109"/>
      <c r="J23" s="109"/>
      <c r="K23" s="109"/>
      <c r="L23" s="109"/>
      <c r="M23" s="109"/>
      <c r="N23" s="17"/>
      <c r="O23" s="17"/>
    </row>
    <row r="24" spans="1:15" ht="15">
      <c r="A24" s="151">
        <f>A23+0.1</f>
        <v>5.399999999999999</v>
      </c>
      <c r="B24" s="152" t="s">
        <v>139</v>
      </c>
      <c r="C24" s="152" t="s">
        <v>140</v>
      </c>
      <c r="D24" s="152" t="s">
        <v>64</v>
      </c>
      <c r="E24" s="197">
        <v>2.7</v>
      </c>
      <c r="F24" s="109">
        <f>E24*F20</f>
        <v>0.3888</v>
      </c>
      <c r="G24" s="109"/>
      <c r="H24" s="109"/>
      <c r="I24" s="109"/>
      <c r="J24" s="109"/>
      <c r="K24" s="109"/>
      <c r="L24" s="109"/>
      <c r="M24" s="109"/>
      <c r="N24" s="17"/>
      <c r="O24" s="17"/>
    </row>
    <row r="25" spans="1:15" ht="15">
      <c r="A25" s="151">
        <f>A24+0.1</f>
        <v>5.499999999999998</v>
      </c>
      <c r="B25" s="152"/>
      <c r="C25" s="152" t="s">
        <v>100</v>
      </c>
      <c r="D25" s="152" t="s">
        <v>19</v>
      </c>
      <c r="E25" s="197">
        <v>0.19</v>
      </c>
      <c r="F25" s="109">
        <f>E25*F20</f>
        <v>0.02736</v>
      </c>
      <c r="G25" s="109"/>
      <c r="H25" s="109"/>
      <c r="I25" s="109"/>
      <c r="J25" s="109"/>
      <c r="K25" s="109"/>
      <c r="L25" s="109"/>
      <c r="M25" s="109"/>
      <c r="N25" s="17"/>
      <c r="O25" s="17"/>
    </row>
    <row r="26" spans="1:15" ht="15">
      <c r="A26" s="145"/>
      <c r="B26" s="152"/>
      <c r="C26" s="144" t="s">
        <v>42</v>
      </c>
      <c r="D26" s="144" t="s">
        <v>19</v>
      </c>
      <c r="E26" s="195"/>
      <c r="F26" s="110"/>
      <c r="G26" s="110"/>
      <c r="H26" s="110"/>
      <c r="I26" s="110"/>
      <c r="J26" s="110"/>
      <c r="K26" s="110"/>
      <c r="L26" s="110"/>
      <c r="M26" s="110"/>
      <c r="N26" s="17"/>
      <c r="O26" s="17"/>
    </row>
    <row r="27" spans="1:15" ht="38.25">
      <c r="A27" s="144">
        <v>6</v>
      </c>
      <c r="B27" s="157" t="s">
        <v>184</v>
      </c>
      <c r="C27" s="144" t="s">
        <v>66</v>
      </c>
      <c r="D27" s="144" t="s">
        <v>52</v>
      </c>
      <c r="E27" s="195"/>
      <c r="F27" s="27">
        <v>2</v>
      </c>
      <c r="G27" s="10"/>
      <c r="H27" s="10"/>
      <c r="I27" s="10"/>
      <c r="J27" s="10"/>
      <c r="K27" s="10"/>
      <c r="L27" s="10"/>
      <c r="M27" s="27"/>
      <c r="N27" s="23"/>
      <c r="O27" s="17"/>
    </row>
    <row r="28" spans="1:15" ht="15">
      <c r="A28" s="145">
        <v>6.1</v>
      </c>
      <c r="B28" s="147"/>
      <c r="C28" s="147" t="s">
        <v>60</v>
      </c>
      <c r="D28" s="147" t="s">
        <v>49</v>
      </c>
      <c r="E28" s="178">
        <f>2.52-1.24</f>
        <v>1.28</v>
      </c>
      <c r="F28" s="107">
        <f>E28*F27</f>
        <v>2.56</v>
      </c>
      <c r="G28" s="107"/>
      <c r="H28" s="107"/>
      <c r="I28" s="107"/>
      <c r="J28" s="107"/>
      <c r="K28" s="107"/>
      <c r="L28" s="107"/>
      <c r="M28" s="107"/>
      <c r="N28" s="23"/>
      <c r="O28" s="17"/>
    </row>
    <row r="29" spans="1:15" ht="27">
      <c r="A29" s="145">
        <v>6.2</v>
      </c>
      <c r="B29" s="146" t="s">
        <v>142</v>
      </c>
      <c r="C29" s="147" t="s">
        <v>143</v>
      </c>
      <c r="D29" s="158" t="s">
        <v>68</v>
      </c>
      <c r="E29" s="178">
        <v>1.25</v>
      </c>
      <c r="F29" s="107">
        <f>E29*F27</f>
        <v>2.5</v>
      </c>
      <c r="G29" s="107"/>
      <c r="H29" s="107"/>
      <c r="I29" s="107"/>
      <c r="J29" s="107"/>
      <c r="K29" s="107"/>
      <c r="L29" s="107"/>
      <c r="M29" s="107"/>
      <c r="N29" s="17"/>
      <c r="O29" s="17"/>
    </row>
    <row r="30" spans="1:15" ht="15">
      <c r="A30" s="145">
        <v>6.3</v>
      </c>
      <c r="B30" s="147" t="s">
        <v>144</v>
      </c>
      <c r="C30" s="147" t="s">
        <v>145</v>
      </c>
      <c r="D30" s="147" t="s">
        <v>69</v>
      </c>
      <c r="E30" s="178">
        <v>7.15</v>
      </c>
      <c r="F30" s="107">
        <f>E30*F27</f>
        <v>14.3</v>
      </c>
      <c r="G30" s="107"/>
      <c r="H30" s="107"/>
      <c r="I30" s="107"/>
      <c r="J30" s="107"/>
      <c r="K30" s="107"/>
      <c r="L30" s="107"/>
      <c r="M30" s="107"/>
      <c r="N30" s="17"/>
      <c r="O30" s="17"/>
    </row>
    <row r="31" spans="1:15" ht="27">
      <c r="A31" s="159" t="s">
        <v>146</v>
      </c>
      <c r="B31" s="160" t="s">
        <v>147</v>
      </c>
      <c r="C31" s="161" t="s">
        <v>148</v>
      </c>
      <c r="D31" s="162" t="s">
        <v>111</v>
      </c>
      <c r="E31" s="198"/>
      <c r="F31" s="199">
        <f>(3.14*129)*0.001*2*F27</f>
        <v>1.6202400000000001</v>
      </c>
      <c r="G31" s="200"/>
      <c r="H31" s="200"/>
      <c r="I31" s="200"/>
      <c r="J31" s="200"/>
      <c r="K31" s="200"/>
      <c r="L31" s="200"/>
      <c r="M31" s="201"/>
      <c r="N31" s="17"/>
      <c r="O31" s="17"/>
    </row>
    <row r="32" spans="1:15" ht="13.5">
      <c r="A32" s="167" t="s">
        <v>149</v>
      </c>
      <c r="B32" s="168"/>
      <c r="C32" s="169" t="s">
        <v>150</v>
      </c>
      <c r="D32" s="170" t="s">
        <v>151</v>
      </c>
      <c r="E32" s="202">
        <f>2.3*0.1</f>
        <v>0.22999999999999998</v>
      </c>
      <c r="F32" s="202">
        <f>E32*F31</f>
        <v>0.3726552</v>
      </c>
      <c r="G32" s="202"/>
      <c r="H32" s="202"/>
      <c r="I32" s="202"/>
      <c r="J32" s="202"/>
      <c r="K32" s="202"/>
      <c r="L32" s="202"/>
      <c r="M32" s="202"/>
      <c r="N32" s="17"/>
      <c r="O32" s="17"/>
    </row>
    <row r="33" spans="1:15" ht="13.5">
      <c r="A33" s="167" t="s">
        <v>152</v>
      </c>
      <c r="B33" s="167" t="s">
        <v>153</v>
      </c>
      <c r="C33" s="169" t="s">
        <v>154</v>
      </c>
      <c r="D33" s="170" t="s">
        <v>155</v>
      </c>
      <c r="E33" s="202">
        <f>E32</f>
        <v>0.22999999999999998</v>
      </c>
      <c r="F33" s="202">
        <f>E33*F31</f>
        <v>0.3726552</v>
      </c>
      <c r="G33" s="202"/>
      <c r="H33" s="202"/>
      <c r="I33" s="202"/>
      <c r="J33" s="202"/>
      <c r="K33" s="202"/>
      <c r="L33" s="202"/>
      <c r="M33" s="202"/>
      <c r="N33" s="17"/>
      <c r="O33" s="17"/>
    </row>
    <row r="34" spans="1:15" ht="13.5">
      <c r="A34" s="170">
        <v>7.3</v>
      </c>
      <c r="B34" s="170" t="s">
        <v>156</v>
      </c>
      <c r="C34" s="172" t="s">
        <v>157</v>
      </c>
      <c r="D34" s="170" t="s">
        <v>64</v>
      </c>
      <c r="E34" s="203">
        <v>0.308</v>
      </c>
      <c r="F34" s="203">
        <f>E34*F31</f>
        <v>0.49903392</v>
      </c>
      <c r="G34" s="202"/>
      <c r="H34" s="202"/>
      <c r="I34" s="202"/>
      <c r="J34" s="202"/>
      <c r="K34" s="202"/>
      <c r="L34" s="202"/>
      <c r="M34" s="202"/>
      <c r="N34" s="115"/>
      <c r="O34" s="115"/>
    </row>
    <row r="35" spans="1:15" ht="15">
      <c r="A35" s="174">
        <v>7.4</v>
      </c>
      <c r="B35" s="175" t="s">
        <v>158</v>
      </c>
      <c r="C35" s="175" t="s">
        <v>70</v>
      </c>
      <c r="D35" s="175" t="s">
        <v>71</v>
      </c>
      <c r="E35" s="204">
        <v>0.0144</v>
      </c>
      <c r="F35" s="119">
        <f>E35*F27</f>
        <v>0.0288</v>
      </c>
      <c r="G35" s="119"/>
      <c r="H35" s="119"/>
      <c r="I35" s="119"/>
      <c r="J35" s="119"/>
      <c r="K35" s="119"/>
      <c r="L35" s="119"/>
      <c r="M35" s="119"/>
      <c r="N35" s="115"/>
      <c r="O35" s="115"/>
    </row>
    <row r="36" spans="1:15" ht="51">
      <c r="A36" s="143" t="s">
        <v>159</v>
      </c>
      <c r="B36" s="157" t="s">
        <v>160</v>
      </c>
      <c r="C36" s="157" t="s">
        <v>78</v>
      </c>
      <c r="D36" s="144" t="s">
        <v>79</v>
      </c>
      <c r="E36" s="195"/>
      <c r="F36" s="27">
        <v>6</v>
      </c>
      <c r="G36" s="10"/>
      <c r="H36" s="10"/>
      <c r="I36" s="10"/>
      <c r="J36" s="10"/>
      <c r="K36" s="10"/>
      <c r="L36" s="10"/>
      <c r="M36" s="27"/>
      <c r="N36" s="23"/>
      <c r="O36" s="17"/>
    </row>
    <row r="37" spans="1:15" ht="15">
      <c r="A37" s="145">
        <v>8.1</v>
      </c>
      <c r="B37" s="147"/>
      <c r="C37" s="147" t="s">
        <v>60</v>
      </c>
      <c r="D37" s="147" t="s">
        <v>49</v>
      </c>
      <c r="E37" s="178">
        <v>3</v>
      </c>
      <c r="F37" s="10">
        <f>E37*F36</f>
        <v>18</v>
      </c>
      <c r="G37" s="10"/>
      <c r="H37" s="10"/>
      <c r="I37" s="10"/>
      <c r="J37" s="10"/>
      <c r="K37" s="10"/>
      <c r="L37" s="10"/>
      <c r="M37" s="10"/>
      <c r="N37" s="23"/>
      <c r="O37" s="17"/>
    </row>
    <row r="38" spans="1:15" ht="15">
      <c r="A38" s="145">
        <v>8.2</v>
      </c>
      <c r="B38" s="146"/>
      <c r="C38" s="147" t="s">
        <v>67</v>
      </c>
      <c r="D38" s="158" t="s">
        <v>68</v>
      </c>
      <c r="E38" s="178">
        <v>3.33</v>
      </c>
      <c r="F38" s="10">
        <f>E38*F36</f>
        <v>19.98</v>
      </c>
      <c r="G38" s="10"/>
      <c r="H38" s="10"/>
      <c r="I38" s="10"/>
      <c r="J38" s="10"/>
      <c r="K38" s="10"/>
      <c r="L38" s="10"/>
      <c r="M38" s="10"/>
      <c r="N38" s="17"/>
      <c r="O38" s="17"/>
    </row>
    <row r="39" spans="1:15" ht="15">
      <c r="A39" s="145">
        <v>8.3</v>
      </c>
      <c r="B39" s="146" t="s">
        <v>161</v>
      </c>
      <c r="C39" s="147" t="s">
        <v>162</v>
      </c>
      <c r="D39" s="158" t="s">
        <v>19</v>
      </c>
      <c r="E39" s="178">
        <v>0.48</v>
      </c>
      <c r="F39" s="10">
        <f>E39*F36</f>
        <v>2.88</v>
      </c>
      <c r="G39" s="10"/>
      <c r="H39" s="10"/>
      <c r="I39" s="10"/>
      <c r="J39" s="10"/>
      <c r="K39" s="10"/>
      <c r="L39" s="10"/>
      <c r="M39" s="10"/>
      <c r="N39" s="17"/>
      <c r="O39" s="17"/>
    </row>
    <row r="40" spans="1:15" ht="15">
      <c r="A40" s="145">
        <v>8.4</v>
      </c>
      <c r="B40" s="147" t="s">
        <v>163</v>
      </c>
      <c r="C40" s="147" t="s">
        <v>164</v>
      </c>
      <c r="D40" s="147" t="s">
        <v>69</v>
      </c>
      <c r="E40" s="178">
        <v>1.5</v>
      </c>
      <c r="F40" s="10">
        <f>E40*F36</f>
        <v>9</v>
      </c>
      <c r="G40" s="10"/>
      <c r="H40" s="10"/>
      <c r="I40" s="10"/>
      <c r="J40" s="10"/>
      <c r="K40" s="10"/>
      <c r="L40" s="10"/>
      <c r="M40" s="10"/>
      <c r="N40" s="17"/>
      <c r="O40" s="17"/>
    </row>
    <row r="41" spans="1:15" ht="15">
      <c r="A41" s="145">
        <v>8.5</v>
      </c>
      <c r="B41" s="147" t="s">
        <v>165</v>
      </c>
      <c r="C41" s="147" t="s">
        <v>81</v>
      </c>
      <c r="D41" s="147" t="s">
        <v>64</v>
      </c>
      <c r="E41" s="178">
        <v>3.5</v>
      </c>
      <c r="F41" s="10">
        <f>E41*F36</f>
        <v>21</v>
      </c>
      <c r="G41" s="10"/>
      <c r="H41" s="10"/>
      <c r="I41" s="10"/>
      <c r="J41" s="10"/>
      <c r="K41" s="10"/>
      <c r="L41" s="10"/>
      <c r="M41" s="10"/>
      <c r="N41" s="17"/>
      <c r="O41" s="17"/>
    </row>
    <row r="42" spans="1:15" ht="51">
      <c r="A42" s="144">
        <v>9</v>
      </c>
      <c r="B42" s="157" t="s">
        <v>166</v>
      </c>
      <c r="C42" s="144" t="s">
        <v>83</v>
      </c>
      <c r="D42" s="144" t="s">
        <v>84</v>
      </c>
      <c r="E42" s="195"/>
      <c r="F42" s="92">
        <v>0.06</v>
      </c>
      <c r="G42" s="92"/>
      <c r="H42" s="92"/>
      <c r="I42" s="92"/>
      <c r="J42" s="92"/>
      <c r="K42" s="92"/>
      <c r="L42" s="92"/>
      <c r="M42" s="92"/>
      <c r="N42" s="17"/>
      <c r="O42" s="17"/>
    </row>
    <row r="43" spans="1:15" ht="15">
      <c r="A43" s="145">
        <v>9.1</v>
      </c>
      <c r="B43" s="147"/>
      <c r="C43" s="147" t="s">
        <v>60</v>
      </c>
      <c r="D43" s="147" t="s">
        <v>49</v>
      </c>
      <c r="E43" s="178">
        <v>76</v>
      </c>
      <c r="F43" s="25">
        <f>E43*F42</f>
        <v>4.56</v>
      </c>
      <c r="G43" s="25"/>
      <c r="H43" s="25"/>
      <c r="I43" s="25"/>
      <c r="J43" s="25"/>
      <c r="K43" s="25"/>
      <c r="L43" s="25"/>
      <c r="M43" s="25"/>
      <c r="N43" s="17"/>
      <c r="O43" s="17"/>
    </row>
    <row r="44" spans="1:15" ht="15">
      <c r="A44" s="145">
        <v>9.2</v>
      </c>
      <c r="B44" s="146"/>
      <c r="C44" s="147" t="s">
        <v>85</v>
      </c>
      <c r="D44" s="158" t="s">
        <v>54</v>
      </c>
      <c r="E44" s="178">
        <v>62.3</v>
      </c>
      <c r="F44" s="25">
        <f>E44*F42</f>
        <v>3.7379999999999995</v>
      </c>
      <c r="G44" s="25"/>
      <c r="H44" s="25"/>
      <c r="I44" s="25"/>
      <c r="J44" s="25"/>
      <c r="K44" s="25"/>
      <c r="L44" s="25"/>
      <c r="M44" s="25"/>
      <c r="N44" s="17"/>
      <c r="O44" s="17"/>
    </row>
    <row r="45" spans="1:15" ht="15">
      <c r="A45" s="145">
        <v>9.3</v>
      </c>
      <c r="B45" s="146" t="s">
        <v>161</v>
      </c>
      <c r="C45" s="147" t="s">
        <v>162</v>
      </c>
      <c r="D45" s="158" t="s">
        <v>19</v>
      </c>
      <c r="E45" s="178">
        <v>24</v>
      </c>
      <c r="F45" s="10">
        <f>E45*F42</f>
        <v>1.44</v>
      </c>
      <c r="G45" s="10"/>
      <c r="H45" s="10"/>
      <c r="I45" s="10"/>
      <c r="J45" s="10"/>
      <c r="K45" s="10"/>
      <c r="L45" s="10"/>
      <c r="M45" s="10"/>
      <c r="N45" s="17"/>
      <c r="O45" s="17"/>
    </row>
    <row r="46" spans="1:15" ht="15">
      <c r="A46" s="145">
        <v>9.4</v>
      </c>
      <c r="B46" s="147" t="s">
        <v>167</v>
      </c>
      <c r="C46" s="147" t="s">
        <v>86</v>
      </c>
      <c r="D46" s="147" t="s">
        <v>52</v>
      </c>
      <c r="E46" s="178">
        <v>100</v>
      </c>
      <c r="F46" s="25">
        <f>E46*F42</f>
        <v>6</v>
      </c>
      <c r="G46" s="25"/>
      <c r="H46" s="25"/>
      <c r="I46" s="25"/>
      <c r="J46" s="25"/>
      <c r="K46" s="25"/>
      <c r="L46" s="25"/>
      <c r="M46" s="25"/>
      <c r="N46" s="17"/>
      <c r="O46" s="17"/>
    </row>
    <row r="47" spans="1:15" ht="51">
      <c r="A47" s="144">
        <v>10</v>
      </c>
      <c r="B47" s="157" t="s">
        <v>168</v>
      </c>
      <c r="C47" s="144" t="s">
        <v>117</v>
      </c>
      <c r="D47" s="144" t="s">
        <v>89</v>
      </c>
      <c r="E47" s="195"/>
      <c r="F47" s="92">
        <v>1.5</v>
      </c>
      <c r="G47" s="92"/>
      <c r="H47" s="92"/>
      <c r="I47" s="92"/>
      <c r="J47" s="92"/>
      <c r="K47" s="92"/>
      <c r="L47" s="92"/>
      <c r="M47" s="92"/>
      <c r="N47" s="17"/>
      <c r="O47" s="17"/>
    </row>
    <row r="48" spans="1:15" ht="15">
      <c r="A48" s="145">
        <v>10.1</v>
      </c>
      <c r="B48" s="147"/>
      <c r="C48" s="147" t="s">
        <v>60</v>
      </c>
      <c r="D48" s="147" t="s">
        <v>49</v>
      </c>
      <c r="E48" s="178">
        <v>11</v>
      </c>
      <c r="F48" s="10">
        <f>E48*F47</f>
        <v>16.5</v>
      </c>
      <c r="G48" s="10"/>
      <c r="H48" s="10"/>
      <c r="I48" s="10"/>
      <c r="J48" s="10"/>
      <c r="K48" s="10"/>
      <c r="L48" s="10"/>
      <c r="M48" s="10"/>
      <c r="N48" s="17"/>
      <c r="O48" s="17"/>
    </row>
    <row r="49" spans="1:15" ht="15">
      <c r="A49" s="145">
        <v>10.2</v>
      </c>
      <c r="B49" s="146"/>
      <c r="C49" s="147" t="s">
        <v>169</v>
      </c>
      <c r="D49" s="158" t="s">
        <v>68</v>
      </c>
      <c r="E49" s="178">
        <v>12.6</v>
      </c>
      <c r="F49" s="10">
        <f>E49*F47</f>
        <v>18.9</v>
      </c>
      <c r="G49" s="10"/>
      <c r="H49" s="10"/>
      <c r="I49" s="10"/>
      <c r="J49" s="10"/>
      <c r="K49" s="10"/>
      <c r="L49" s="10"/>
      <c r="M49" s="10"/>
      <c r="N49" s="17"/>
      <c r="O49" s="17"/>
    </row>
    <row r="50" spans="1:15" ht="15">
      <c r="A50" s="145">
        <v>10.3</v>
      </c>
      <c r="B50" s="146" t="s">
        <v>161</v>
      </c>
      <c r="C50" s="147" t="s">
        <v>162</v>
      </c>
      <c r="D50" s="158" t="s">
        <v>19</v>
      </c>
      <c r="E50" s="178">
        <v>8.81</v>
      </c>
      <c r="F50" s="10">
        <f>E50*F47</f>
        <v>13.215</v>
      </c>
      <c r="G50" s="10"/>
      <c r="H50" s="10"/>
      <c r="I50" s="10"/>
      <c r="J50" s="10"/>
      <c r="K50" s="10"/>
      <c r="L50" s="10"/>
      <c r="M50" s="10"/>
      <c r="N50" s="17"/>
      <c r="O50" s="17"/>
    </row>
    <row r="51" spans="1:15" ht="15">
      <c r="A51" s="145">
        <v>10.4</v>
      </c>
      <c r="B51" s="147" t="s">
        <v>170</v>
      </c>
      <c r="C51" s="147" t="s">
        <v>116</v>
      </c>
      <c r="D51" s="147" t="s">
        <v>92</v>
      </c>
      <c r="E51" s="178">
        <v>105</v>
      </c>
      <c r="F51" s="10">
        <f>E51*F47</f>
        <v>157.5</v>
      </c>
      <c r="G51" s="10"/>
      <c r="H51" s="10"/>
      <c r="I51" s="10"/>
      <c r="J51" s="10"/>
      <c r="K51" s="10"/>
      <c r="L51" s="10"/>
      <c r="M51" s="10"/>
      <c r="N51" s="17"/>
      <c r="O51" s="17"/>
    </row>
    <row r="52" spans="1:15" ht="51">
      <c r="A52" s="144">
        <v>8</v>
      </c>
      <c r="B52" s="157" t="s">
        <v>160</v>
      </c>
      <c r="C52" s="144" t="s">
        <v>94</v>
      </c>
      <c r="D52" s="144" t="s">
        <v>79</v>
      </c>
      <c r="E52" s="195"/>
      <c r="F52" s="92">
        <v>6</v>
      </c>
      <c r="G52" s="92"/>
      <c r="H52" s="92"/>
      <c r="I52" s="92"/>
      <c r="J52" s="92"/>
      <c r="K52" s="92"/>
      <c r="L52" s="92"/>
      <c r="M52" s="92"/>
      <c r="N52" s="17"/>
      <c r="O52" s="17"/>
    </row>
    <row r="53" spans="1:15" ht="15">
      <c r="A53" s="145">
        <v>11.1</v>
      </c>
      <c r="B53" s="147"/>
      <c r="C53" s="147" t="s">
        <v>95</v>
      </c>
      <c r="D53" s="147" t="s">
        <v>49</v>
      </c>
      <c r="E53" s="178">
        <v>3</v>
      </c>
      <c r="F53" s="25">
        <f>E53*F52</f>
        <v>18</v>
      </c>
      <c r="G53" s="25"/>
      <c r="H53" s="25"/>
      <c r="I53" s="25"/>
      <c r="J53" s="25"/>
      <c r="K53" s="25"/>
      <c r="L53" s="25"/>
      <c r="M53" s="25"/>
      <c r="N53" s="17"/>
      <c r="O53" s="17"/>
    </row>
    <row r="54" spans="1:15" ht="15">
      <c r="A54" s="145">
        <v>11.2</v>
      </c>
      <c r="B54" s="146"/>
      <c r="C54" s="147" t="s">
        <v>169</v>
      </c>
      <c r="D54" s="158" t="s">
        <v>68</v>
      </c>
      <c r="E54" s="178">
        <v>3.33</v>
      </c>
      <c r="F54" s="10">
        <f>E54*F52</f>
        <v>19.98</v>
      </c>
      <c r="G54" s="10"/>
      <c r="H54" s="10"/>
      <c r="I54" s="10"/>
      <c r="J54" s="10"/>
      <c r="K54" s="10"/>
      <c r="L54" s="10"/>
      <c r="M54" s="10"/>
      <c r="N54" s="17"/>
      <c r="O54" s="17"/>
    </row>
    <row r="55" spans="1:15" ht="15">
      <c r="A55" s="145">
        <v>11.3</v>
      </c>
      <c r="B55" s="146"/>
      <c r="C55" s="147" t="s">
        <v>162</v>
      </c>
      <c r="D55" s="158" t="s">
        <v>19</v>
      </c>
      <c r="E55" s="178">
        <v>0.48</v>
      </c>
      <c r="F55" s="10">
        <f>E55*F52</f>
        <v>2.88</v>
      </c>
      <c r="G55" s="10"/>
      <c r="H55" s="10"/>
      <c r="I55" s="10"/>
      <c r="J55" s="10"/>
      <c r="K55" s="10"/>
      <c r="L55" s="10"/>
      <c r="M55" s="10"/>
      <c r="N55" s="17"/>
      <c r="O55" s="17"/>
    </row>
    <row r="56" spans="1:15" ht="15">
      <c r="A56" s="145">
        <v>11.4</v>
      </c>
      <c r="B56" s="147" t="s">
        <v>170</v>
      </c>
      <c r="C56" s="147" t="s">
        <v>97</v>
      </c>
      <c r="D56" s="158" t="s">
        <v>52</v>
      </c>
      <c r="E56" s="178">
        <v>1</v>
      </c>
      <c r="F56" s="25">
        <f>E56*F52</f>
        <v>6</v>
      </c>
      <c r="G56" s="25"/>
      <c r="H56" s="25"/>
      <c r="I56" s="25"/>
      <c r="J56" s="25"/>
      <c r="K56" s="25"/>
      <c r="L56" s="25"/>
      <c r="M56" s="25"/>
      <c r="N56" s="17"/>
      <c r="O56" s="17"/>
    </row>
    <row r="57" spans="1:15" ht="15">
      <c r="A57" s="145">
        <v>11.5</v>
      </c>
      <c r="B57" s="147" t="s">
        <v>170</v>
      </c>
      <c r="C57" s="147" t="s">
        <v>98</v>
      </c>
      <c r="D57" s="147" t="s">
        <v>52</v>
      </c>
      <c r="E57" s="178">
        <v>1</v>
      </c>
      <c r="F57" s="25">
        <f>E57*F52</f>
        <v>6</v>
      </c>
      <c r="G57" s="25"/>
      <c r="H57" s="25"/>
      <c r="I57" s="25"/>
      <c r="J57" s="25"/>
      <c r="K57" s="25"/>
      <c r="L57" s="25"/>
      <c r="M57" s="25"/>
      <c r="N57" s="17"/>
      <c r="O57" s="17"/>
    </row>
    <row r="58" spans="1:15" ht="15">
      <c r="A58" s="145">
        <v>11.6</v>
      </c>
      <c r="B58" s="147" t="s">
        <v>170</v>
      </c>
      <c r="C58" s="147" t="s">
        <v>99</v>
      </c>
      <c r="D58" s="147" t="s">
        <v>52</v>
      </c>
      <c r="E58" s="178"/>
      <c r="F58" s="25">
        <v>2</v>
      </c>
      <c r="G58" s="25"/>
      <c r="H58" s="25"/>
      <c r="I58" s="25"/>
      <c r="J58" s="25"/>
      <c r="K58" s="25"/>
      <c r="L58" s="25"/>
      <c r="M58" s="25"/>
      <c r="N58" s="17"/>
      <c r="O58" s="17"/>
    </row>
    <row r="59" spans="1:15" ht="54">
      <c r="A59" s="144">
        <v>12</v>
      </c>
      <c r="B59" s="144" t="s">
        <v>171</v>
      </c>
      <c r="C59" s="144" t="s">
        <v>101</v>
      </c>
      <c r="D59" s="144" t="s">
        <v>52</v>
      </c>
      <c r="E59" s="195"/>
      <c r="F59" s="92">
        <v>6</v>
      </c>
      <c r="G59" s="92"/>
      <c r="H59" s="92"/>
      <c r="I59" s="92"/>
      <c r="J59" s="92"/>
      <c r="K59" s="92"/>
      <c r="L59" s="92"/>
      <c r="M59" s="92"/>
      <c r="N59" s="17"/>
      <c r="O59" s="17"/>
    </row>
    <row r="60" spans="1:15" ht="15">
      <c r="A60" s="145">
        <v>12.1</v>
      </c>
      <c r="B60" s="147" t="s">
        <v>161</v>
      </c>
      <c r="C60" s="147" t="s">
        <v>95</v>
      </c>
      <c r="D60" s="147" t="s">
        <v>49</v>
      </c>
      <c r="E60" s="178">
        <f>1.76-0.28-0.05*3</f>
        <v>1.33</v>
      </c>
      <c r="F60" s="25">
        <f>E60*F59</f>
        <v>7.98</v>
      </c>
      <c r="G60" s="25"/>
      <c r="H60" s="25"/>
      <c r="I60" s="25"/>
      <c r="J60" s="25"/>
      <c r="K60" s="25"/>
      <c r="L60" s="25"/>
      <c r="M60" s="25"/>
      <c r="N60" s="17"/>
      <c r="O60" s="17"/>
    </row>
    <row r="61" spans="1:15" ht="15">
      <c r="A61" s="145">
        <v>12.2</v>
      </c>
      <c r="B61" s="147" t="s">
        <v>172</v>
      </c>
      <c r="C61" s="147" t="s">
        <v>173</v>
      </c>
      <c r="D61" s="147" t="s">
        <v>174</v>
      </c>
      <c r="E61" s="178">
        <f>0.36-0.05*3</f>
        <v>0.20999999999999996</v>
      </c>
      <c r="F61" s="25">
        <f>E61*F59</f>
        <v>1.2599999999999998</v>
      </c>
      <c r="G61" s="25"/>
      <c r="H61" s="25"/>
      <c r="I61" s="25"/>
      <c r="J61" s="25"/>
      <c r="K61" s="25"/>
      <c r="L61" s="25"/>
      <c r="M61" s="25"/>
      <c r="N61" s="17"/>
      <c r="O61" s="17"/>
    </row>
    <row r="62" spans="1:15" ht="15">
      <c r="A62" s="145">
        <v>12.3</v>
      </c>
      <c r="B62" s="147" t="s">
        <v>175</v>
      </c>
      <c r="C62" s="147" t="s">
        <v>154</v>
      </c>
      <c r="D62" s="147" t="s">
        <v>174</v>
      </c>
      <c r="E62" s="178">
        <v>0.25</v>
      </c>
      <c r="F62" s="25">
        <f>E62*F59</f>
        <v>1.5</v>
      </c>
      <c r="G62" s="25"/>
      <c r="H62" s="25"/>
      <c r="I62" s="25"/>
      <c r="J62" s="25"/>
      <c r="K62" s="25"/>
      <c r="L62" s="25"/>
      <c r="M62" s="25"/>
      <c r="N62" s="17"/>
      <c r="O62" s="17"/>
    </row>
    <row r="63" spans="1:15" ht="15">
      <c r="A63" s="145">
        <v>12.4</v>
      </c>
      <c r="B63" s="147" t="s">
        <v>161</v>
      </c>
      <c r="C63" s="147" t="s">
        <v>176</v>
      </c>
      <c r="D63" s="147" t="s">
        <v>19</v>
      </c>
      <c r="E63" s="178">
        <v>0.16</v>
      </c>
      <c r="F63" s="25">
        <f>E63*F59</f>
        <v>0.96</v>
      </c>
      <c r="G63" s="25"/>
      <c r="H63" s="25"/>
      <c r="I63" s="25"/>
      <c r="J63" s="25"/>
      <c r="K63" s="25"/>
      <c r="L63" s="25"/>
      <c r="M63" s="25"/>
      <c r="N63" s="17"/>
      <c r="O63" s="17"/>
    </row>
    <row r="64" spans="1:15" ht="15">
      <c r="A64" s="145">
        <v>12.5</v>
      </c>
      <c r="B64" s="147" t="s">
        <v>135</v>
      </c>
      <c r="C64" s="147" t="s">
        <v>102</v>
      </c>
      <c r="D64" s="147" t="s">
        <v>64</v>
      </c>
      <c r="E64" s="178">
        <f>((4.53-0.91*3)/0.89)*2</f>
        <v>4.044943820224719</v>
      </c>
      <c r="F64" s="25">
        <f>E64*F59</f>
        <v>24.269662921348313</v>
      </c>
      <c r="G64" s="25"/>
      <c r="H64" s="25"/>
      <c r="I64" s="25"/>
      <c r="J64" s="25"/>
      <c r="K64" s="25"/>
      <c r="L64" s="25"/>
      <c r="M64" s="25"/>
      <c r="N64" s="17"/>
      <c r="O64" s="17"/>
    </row>
    <row r="65" spans="1:15" ht="15">
      <c r="A65" s="145">
        <v>12.6</v>
      </c>
      <c r="B65" s="147" t="s">
        <v>177</v>
      </c>
      <c r="C65" s="147" t="s">
        <v>104</v>
      </c>
      <c r="D65" s="147" t="s">
        <v>64</v>
      </c>
      <c r="E65" s="178">
        <v>0.4</v>
      </c>
      <c r="F65" s="25">
        <f>E65*F59</f>
        <v>2.4000000000000004</v>
      </c>
      <c r="G65" s="25"/>
      <c r="H65" s="25"/>
      <c r="I65" s="25"/>
      <c r="J65" s="25"/>
      <c r="K65" s="25"/>
      <c r="L65" s="25"/>
      <c r="M65" s="25"/>
      <c r="N65" s="17"/>
      <c r="O65" s="17"/>
    </row>
    <row r="66" spans="1:15" ht="15">
      <c r="A66" s="145">
        <v>12.7</v>
      </c>
      <c r="B66" s="147"/>
      <c r="C66" s="147" t="s">
        <v>178</v>
      </c>
      <c r="D66" s="147" t="s">
        <v>19</v>
      </c>
      <c r="E66" s="178">
        <v>0.04</v>
      </c>
      <c r="F66" s="25">
        <f>E66*F59</f>
        <v>0.24</v>
      </c>
      <c r="G66" s="25"/>
      <c r="H66" s="25"/>
      <c r="I66" s="25"/>
      <c r="J66" s="25"/>
      <c r="K66" s="25"/>
      <c r="L66" s="25"/>
      <c r="M66" s="25"/>
      <c r="N66" s="17"/>
      <c r="O66" s="17"/>
    </row>
    <row r="67" spans="1:15" ht="15">
      <c r="A67" s="13"/>
      <c r="B67" s="93"/>
      <c r="C67" s="30" t="s">
        <v>5</v>
      </c>
      <c r="D67" s="30"/>
      <c r="E67" s="99"/>
      <c r="F67" s="99"/>
      <c r="G67" s="99"/>
      <c r="H67" s="190"/>
      <c r="I67" s="97"/>
      <c r="J67" s="190"/>
      <c r="K67" s="97"/>
      <c r="L67" s="190"/>
      <c r="M67" s="190"/>
      <c r="N67" s="17"/>
      <c r="O67" s="17"/>
    </row>
    <row r="68" spans="1:15" ht="30">
      <c r="A68" s="12"/>
      <c r="B68" s="95"/>
      <c r="C68" s="30" t="s">
        <v>223</v>
      </c>
      <c r="D68" s="98"/>
      <c r="E68" s="99"/>
      <c r="F68" s="99"/>
      <c r="G68" s="99"/>
      <c r="H68" s="99"/>
      <c r="I68" s="31"/>
      <c r="J68" s="97"/>
      <c r="K68" s="31"/>
      <c r="L68" s="31"/>
      <c r="M68" s="31"/>
      <c r="N68" s="17"/>
      <c r="O68" s="17"/>
    </row>
    <row r="69" spans="1:15" ht="15">
      <c r="A69" s="12"/>
      <c r="B69" s="95"/>
      <c r="C69" s="114" t="s">
        <v>186</v>
      </c>
      <c r="D69" s="30" t="s">
        <v>2</v>
      </c>
      <c r="E69" s="99"/>
      <c r="F69" s="99"/>
      <c r="G69" s="99"/>
      <c r="H69" s="99"/>
      <c r="I69" s="31"/>
      <c r="J69" s="97"/>
      <c r="K69" s="31"/>
      <c r="L69" s="31"/>
      <c r="M69" s="31"/>
      <c r="N69" s="17"/>
      <c r="O69" s="17"/>
    </row>
    <row r="70" spans="1:15" ht="15">
      <c r="A70" s="12"/>
      <c r="B70" s="95"/>
      <c r="C70" s="30" t="s">
        <v>123</v>
      </c>
      <c r="D70" s="98"/>
      <c r="E70" s="99"/>
      <c r="F70" s="99"/>
      <c r="G70" s="99"/>
      <c r="H70" s="99"/>
      <c r="I70" s="31"/>
      <c r="J70" s="97"/>
      <c r="K70" s="31"/>
      <c r="L70" s="31"/>
      <c r="M70" s="31"/>
      <c r="N70" s="23"/>
      <c r="O70" s="17"/>
    </row>
    <row r="71" spans="1:15" ht="15.75">
      <c r="A71" s="8"/>
      <c r="B71" s="95"/>
      <c r="C71" s="30" t="s">
        <v>5</v>
      </c>
      <c r="D71" s="30"/>
      <c r="E71" s="99"/>
      <c r="F71" s="99"/>
      <c r="G71" s="99"/>
      <c r="H71" s="99"/>
      <c r="I71" s="86"/>
      <c r="J71" s="101"/>
      <c r="K71" s="86"/>
      <c r="L71" s="86"/>
      <c r="M71" s="86"/>
      <c r="N71" s="24"/>
      <c r="O71" s="17"/>
    </row>
    <row r="72" spans="1:15" ht="13.5">
      <c r="A72" s="19"/>
      <c r="B72" s="20"/>
      <c r="C72" s="20"/>
      <c r="D72" s="20"/>
      <c r="E72" s="205"/>
      <c r="F72" s="205"/>
      <c r="G72" s="205"/>
      <c r="H72" s="205"/>
      <c r="I72" s="205"/>
      <c r="J72" s="205"/>
      <c r="K72" s="205"/>
      <c r="L72" s="205"/>
      <c r="M72" s="219"/>
      <c r="N72" s="23"/>
      <c r="O72" s="17"/>
    </row>
    <row r="73" spans="1:15" ht="13.5">
      <c r="A73" s="19"/>
      <c r="B73" s="22"/>
      <c r="C73" s="20"/>
      <c r="D73" s="20"/>
      <c r="E73" s="205"/>
      <c r="F73" s="205"/>
      <c r="G73" s="205"/>
      <c r="H73" s="205"/>
      <c r="I73" s="205"/>
      <c r="J73" s="205"/>
      <c r="K73" s="205"/>
      <c r="L73" s="205"/>
      <c r="M73" s="205"/>
      <c r="N73" s="23"/>
      <c r="O73" s="17"/>
    </row>
    <row r="74" spans="1:15" ht="16.5">
      <c r="A74" s="19"/>
      <c r="B74" s="20"/>
      <c r="C74" s="256"/>
      <c r="D74" s="256"/>
      <c r="E74" s="256"/>
      <c r="F74" s="256"/>
      <c r="G74" s="256"/>
      <c r="H74" s="256"/>
      <c r="I74" s="256"/>
      <c r="J74" s="256"/>
      <c r="K74" s="256"/>
      <c r="L74" s="256"/>
      <c r="M74" s="256"/>
      <c r="N74" s="23"/>
      <c r="O74" s="17"/>
    </row>
    <row r="75" spans="1:15" ht="12.75">
      <c r="A75" s="189"/>
      <c r="B75" s="189"/>
      <c r="C75" s="189"/>
      <c r="D75" s="189"/>
      <c r="E75" s="206"/>
      <c r="F75" s="206"/>
      <c r="G75" s="206"/>
      <c r="H75" s="206"/>
      <c r="I75" s="206"/>
      <c r="J75" s="206"/>
      <c r="K75" s="206"/>
      <c r="L75" s="206"/>
      <c r="M75" s="206"/>
      <c r="N75" s="23"/>
      <c r="O75" s="17"/>
    </row>
    <row r="76" spans="1:15" ht="15.75">
      <c r="A76" s="1"/>
      <c r="B76" s="2"/>
      <c r="C76" s="4"/>
      <c r="D76" s="4"/>
      <c r="E76" s="4"/>
      <c r="F76" s="4"/>
      <c r="G76" s="4"/>
      <c r="H76" s="4"/>
      <c r="I76" s="207"/>
      <c r="J76" s="208"/>
      <c r="K76" s="208"/>
      <c r="L76" s="208"/>
      <c r="M76" s="209"/>
      <c r="N76" s="23"/>
      <c r="O76" s="23"/>
    </row>
    <row r="77" spans="14:15" ht="12.75">
      <c r="N77" s="17"/>
      <c r="O77" s="17"/>
    </row>
    <row r="78" spans="14:15" ht="12.75">
      <c r="N78" s="3"/>
      <c r="O78" s="1"/>
    </row>
    <row r="79" spans="14:15" ht="12.75">
      <c r="N79" s="1"/>
      <c r="O79" s="1"/>
    </row>
  </sheetData>
  <sheetProtection/>
  <mergeCells count="17">
    <mergeCell ref="C74:M74"/>
    <mergeCell ref="A5:M5"/>
    <mergeCell ref="A6:A7"/>
    <mergeCell ref="B6:B7"/>
    <mergeCell ref="C6:C7"/>
    <mergeCell ref="D6:D7"/>
    <mergeCell ref="E6:F6"/>
    <mergeCell ref="G6:H6"/>
    <mergeCell ref="I6:J6"/>
    <mergeCell ref="K6:L6"/>
    <mergeCell ref="M6:M7"/>
    <mergeCell ref="C1:O1"/>
    <mergeCell ref="C2:M2"/>
    <mergeCell ref="C3:J3"/>
    <mergeCell ref="K3:M3"/>
    <mergeCell ref="C4:J4"/>
    <mergeCell ref="K4:L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O76"/>
  <sheetViews>
    <sheetView zoomScalePageLayoutView="0" workbookViewId="0" topLeftCell="A46">
      <selection activeCell="G58" sqref="G58:M70"/>
    </sheetView>
  </sheetViews>
  <sheetFormatPr defaultColWidth="9.00390625" defaultRowHeight="12.75"/>
  <cols>
    <col min="3" max="3" width="54.875" style="0" customWidth="1"/>
    <col min="5" max="5" width="9.75390625" style="210" bestFit="1" customWidth="1"/>
    <col min="6" max="12" width="9.25390625" style="210" bestFit="1" customWidth="1"/>
    <col min="13" max="13" width="9.75390625" style="210" bestFit="1" customWidth="1"/>
  </cols>
  <sheetData>
    <row r="1" spans="1:15" ht="18">
      <c r="A1" s="9"/>
      <c r="B1" s="15"/>
      <c r="C1" s="257" t="s">
        <v>225</v>
      </c>
      <c r="D1" s="257"/>
      <c r="E1" s="257"/>
      <c r="F1" s="257"/>
      <c r="G1" s="257"/>
      <c r="H1" s="257"/>
      <c r="I1" s="257"/>
      <c r="J1" s="257"/>
      <c r="K1" s="257"/>
      <c r="L1" s="257"/>
      <c r="M1" s="257"/>
      <c r="N1" s="257"/>
      <c r="O1" s="257"/>
    </row>
    <row r="2" spans="1:15" ht="18">
      <c r="A2" s="9"/>
      <c r="B2" s="15"/>
      <c r="C2" s="251" t="s">
        <v>238</v>
      </c>
      <c r="D2" s="251"/>
      <c r="E2" s="251"/>
      <c r="F2" s="251"/>
      <c r="G2" s="251"/>
      <c r="H2" s="251"/>
      <c r="I2" s="251"/>
      <c r="J2" s="251"/>
      <c r="K2" s="251"/>
      <c r="L2" s="251"/>
      <c r="M2" s="251"/>
      <c r="N2" s="17"/>
      <c r="O2" s="17"/>
    </row>
    <row r="3" spans="1:15" ht="19.5">
      <c r="A3" s="9"/>
      <c r="B3" s="16"/>
      <c r="C3" s="251" t="s">
        <v>7</v>
      </c>
      <c r="D3" s="251"/>
      <c r="E3" s="251"/>
      <c r="F3" s="251"/>
      <c r="G3" s="251"/>
      <c r="H3" s="251"/>
      <c r="I3" s="251"/>
      <c r="J3" s="251"/>
      <c r="K3" s="260"/>
      <c r="L3" s="260"/>
      <c r="M3" s="260"/>
      <c r="N3" s="17"/>
      <c r="O3" s="17"/>
    </row>
    <row r="4" spans="1:15" ht="19.5">
      <c r="A4" s="9"/>
      <c r="B4" s="16"/>
      <c r="C4" s="253" t="s">
        <v>4</v>
      </c>
      <c r="D4" s="253"/>
      <c r="E4" s="253"/>
      <c r="F4" s="253"/>
      <c r="G4" s="253"/>
      <c r="H4" s="253"/>
      <c r="I4" s="253"/>
      <c r="J4" s="253"/>
      <c r="K4" s="261">
        <f>M70</f>
        <v>0</v>
      </c>
      <c r="L4" s="261"/>
      <c r="M4" s="191" t="s">
        <v>2</v>
      </c>
      <c r="N4" s="17"/>
      <c r="O4" s="17"/>
    </row>
    <row r="5" spans="1:15" ht="15">
      <c r="A5" s="252" t="s">
        <v>113</v>
      </c>
      <c r="B5" s="252"/>
      <c r="C5" s="252"/>
      <c r="D5" s="252"/>
      <c r="E5" s="252"/>
      <c r="F5" s="252"/>
      <c r="G5" s="252"/>
      <c r="H5" s="252"/>
      <c r="I5" s="252"/>
      <c r="J5" s="252"/>
      <c r="K5" s="252"/>
      <c r="L5" s="252"/>
      <c r="M5" s="252"/>
      <c r="N5" s="17"/>
      <c r="O5" s="17"/>
    </row>
    <row r="6" spans="1:15" ht="13.5">
      <c r="A6" s="248"/>
      <c r="B6" s="250" t="s">
        <v>8</v>
      </c>
      <c r="C6" s="250" t="s">
        <v>9</v>
      </c>
      <c r="D6" s="250" t="s">
        <v>10</v>
      </c>
      <c r="E6" s="262" t="s">
        <v>3</v>
      </c>
      <c r="F6" s="262"/>
      <c r="G6" s="262" t="s">
        <v>11</v>
      </c>
      <c r="H6" s="262"/>
      <c r="I6" s="262" t="s">
        <v>12</v>
      </c>
      <c r="J6" s="262"/>
      <c r="K6" s="262" t="s">
        <v>13</v>
      </c>
      <c r="L6" s="262"/>
      <c r="M6" s="259" t="s">
        <v>17</v>
      </c>
      <c r="N6" s="17"/>
      <c r="O6" s="17"/>
    </row>
    <row r="7" spans="1:15" ht="25.5">
      <c r="A7" s="248"/>
      <c r="B7" s="250"/>
      <c r="C7" s="250"/>
      <c r="D7" s="250"/>
      <c r="E7" s="192" t="s">
        <v>14</v>
      </c>
      <c r="F7" s="192" t="s">
        <v>6</v>
      </c>
      <c r="G7" s="192" t="s">
        <v>15</v>
      </c>
      <c r="H7" s="192" t="s">
        <v>5</v>
      </c>
      <c r="I7" s="192" t="s">
        <v>15</v>
      </c>
      <c r="J7" s="192" t="s">
        <v>5</v>
      </c>
      <c r="K7" s="192" t="s">
        <v>15</v>
      </c>
      <c r="L7" s="192" t="s">
        <v>5</v>
      </c>
      <c r="M7" s="259"/>
      <c r="N7" s="17"/>
      <c r="O7" s="17"/>
    </row>
    <row r="8" spans="1:15" ht="15">
      <c r="A8" s="26" t="s">
        <v>1</v>
      </c>
      <c r="B8" s="63">
        <v>2</v>
      </c>
      <c r="C8" s="63">
        <v>3</v>
      </c>
      <c r="D8" s="63">
        <v>4</v>
      </c>
      <c r="E8" s="225">
        <v>5</v>
      </c>
      <c r="F8" s="225">
        <v>6</v>
      </c>
      <c r="G8" s="225">
        <v>7</v>
      </c>
      <c r="H8" s="225">
        <v>8</v>
      </c>
      <c r="I8" s="225">
        <v>9</v>
      </c>
      <c r="J8" s="225">
        <v>10</v>
      </c>
      <c r="K8" s="225">
        <v>11</v>
      </c>
      <c r="L8" s="225">
        <v>12</v>
      </c>
      <c r="M8" s="225">
        <v>13</v>
      </c>
      <c r="N8" s="17"/>
      <c r="O8" s="17"/>
    </row>
    <row r="9" spans="1:15" ht="15.75">
      <c r="A9" s="26"/>
      <c r="B9" s="63"/>
      <c r="C9" s="105" t="s">
        <v>125</v>
      </c>
      <c r="D9" s="63"/>
      <c r="E9" s="10"/>
      <c r="F9" s="10"/>
      <c r="G9" s="10"/>
      <c r="H9" s="10"/>
      <c r="I9" s="10"/>
      <c r="J9" s="10"/>
      <c r="K9" s="10"/>
      <c r="L9" s="10"/>
      <c r="M9" s="10"/>
      <c r="N9" s="17"/>
      <c r="O9" s="17"/>
    </row>
    <row r="10" spans="1:15" ht="94.5">
      <c r="A10" s="134" t="s">
        <v>1</v>
      </c>
      <c r="B10" s="133" t="s">
        <v>126</v>
      </c>
      <c r="C10" s="187" t="s">
        <v>46</v>
      </c>
      <c r="D10" s="133" t="s">
        <v>47</v>
      </c>
      <c r="E10" s="193"/>
      <c r="F10" s="27">
        <v>0.768</v>
      </c>
      <c r="G10" s="25"/>
      <c r="H10" s="25"/>
      <c r="I10" s="25"/>
      <c r="J10" s="25"/>
      <c r="K10" s="25"/>
      <c r="L10" s="25"/>
      <c r="M10" s="27"/>
      <c r="N10" s="17"/>
      <c r="O10" s="17"/>
    </row>
    <row r="11" spans="1:15" ht="15">
      <c r="A11" s="136">
        <v>1.1</v>
      </c>
      <c r="B11" s="137"/>
      <c r="C11" s="138" t="s">
        <v>48</v>
      </c>
      <c r="D11" s="139" t="s">
        <v>49</v>
      </c>
      <c r="E11" s="194">
        <f>615*1.15*0.01</f>
        <v>7.0725</v>
      </c>
      <c r="F11" s="107">
        <f>E11*F10</f>
        <v>5.43168</v>
      </c>
      <c r="G11" s="107"/>
      <c r="H11" s="107"/>
      <c r="I11" s="107"/>
      <c r="J11" s="107"/>
      <c r="K11" s="107"/>
      <c r="L11" s="107"/>
      <c r="M11" s="107"/>
      <c r="N11" s="17"/>
      <c r="O11" s="17"/>
    </row>
    <row r="12" spans="1:15" ht="94.5">
      <c r="A12" s="134" t="s">
        <v>18</v>
      </c>
      <c r="B12" s="133" t="s">
        <v>127</v>
      </c>
      <c r="C12" s="133" t="s">
        <v>128</v>
      </c>
      <c r="D12" s="133" t="s">
        <v>47</v>
      </c>
      <c r="E12" s="193"/>
      <c r="F12" s="113">
        <f>0.4*0.4*1.2*F26</f>
        <v>0.7680000000000001</v>
      </c>
      <c r="G12" s="107"/>
      <c r="H12" s="107"/>
      <c r="I12" s="107"/>
      <c r="J12" s="107"/>
      <c r="K12" s="107"/>
      <c r="L12" s="107"/>
      <c r="M12" s="113"/>
      <c r="N12" s="17"/>
      <c r="O12" s="17"/>
    </row>
    <row r="13" spans="1:15" ht="15">
      <c r="A13" s="136">
        <v>2.1</v>
      </c>
      <c r="B13" s="137"/>
      <c r="C13" s="138" t="s">
        <v>48</v>
      </c>
      <c r="D13" s="139" t="s">
        <v>49</v>
      </c>
      <c r="E13" s="194">
        <f>206*1.15*0.01</f>
        <v>2.3689999999999998</v>
      </c>
      <c r="F13" s="107">
        <f>E13*F12</f>
        <v>1.8193920000000001</v>
      </c>
      <c r="G13" s="107"/>
      <c r="H13" s="107"/>
      <c r="I13" s="107"/>
      <c r="J13" s="107"/>
      <c r="K13" s="107"/>
      <c r="L13" s="107"/>
      <c r="M13" s="107"/>
      <c r="N13" s="17"/>
      <c r="O13" s="17"/>
    </row>
    <row r="14" spans="1:15" ht="15.75">
      <c r="A14" s="141">
        <v>3</v>
      </c>
      <c r="B14" s="142"/>
      <c r="C14" s="134" t="s">
        <v>129</v>
      </c>
      <c r="D14" s="133" t="s">
        <v>47</v>
      </c>
      <c r="E14" s="193"/>
      <c r="F14" s="113">
        <f>F12</f>
        <v>0.7680000000000001</v>
      </c>
      <c r="G14" s="107"/>
      <c r="H14" s="107"/>
      <c r="I14" s="107"/>
      <c r="J14" s="107"/>
      <c r="K14" s="107"/>
      <c r="L14" s="107"/>
      <c r="M14" s="113"/>
      <c r="N14" s="17"/>
      <c r="O14" s="17"/>
    </row>
    <row r="15" spans="1:15" ht="15">
      <c r="A15" s="136">
        <v>3.1</v>
      </c>
      <c r="B15" s="139" t="s">
        <v>130</v>
      </c>
      <c r="C15" s="138" t="s">
        <v>129</v>
      </c>
      <c r="D15" s="139" t="s">
        <v>131</v>
      </c>
      <c r="E15" s="194">
        <v>1.95</v>
      </c>
      <c r="F15" s="107">
        <f>E15*F14</f>
        <v>1.4976000000000003</v>
      </c>
      <c r="G15" s="107"/>
      <c r="H15" s="107"/>
      <c r="I15" s="107"/>
      <c r="J15" s="107"/>
      <c r="K15" s="107"/>
      <c r="L15" s="107"/>
      <c r="M15" s="107"/>
      <c r="N15" s="17"/>
      <c r="O15" s="17"/>
    </row>
    <row r="16" spans="1:15" ht="40.5">
      <c r="A16" s="143" t="s">
        <v>132</v>
      </c>
      <c r="B16" s="144" t="s">
        <v>133</v>
      </c>
      <c r="C16" s="144" t="s">
        <v>58</v>
      </c>
      <c r="D16" s="144" t="s">
        <v>59</v>
      </c>
      <c r="E16" s="195"/>
      <c r="F16" s="27">
        <v>0.768</v>
      </c>
      <c r="G16" s="10"/>
      <c r="H16" s="10"/>
      <c r="I16" s="10"/>
      <c r="J16" s="10"/>
      <c r="K16" s="10"/>
      <c r="L16" s="10"/>
      <c r="M16" s="113"/>
      <c r="N16" s="17"/>
      <c r="O16" s="17"/>
    </row>
    <row r="17" spans="1:15" ht="15">
      <c r="A17" s="145">
        <v>4.1</v>
      </c>
      <c r="B17" s="146"/>
      <c r="C17" s="147" t="s">
        <v>60</v>
      </c>
      <c r="D17" s="147" t="s">
        <v>49</v>
      </c>
      <c r="E17" s="178">
        <v>1.96</v>
      </c>
      <c r="F17" s="107">
        <f>E17*F16</f>
        <v>1.50528</v>
      </c>
      <c r="G17" s="107"/>
      <c r="H17" s="107"/>
      <c r="I17" s="107"/>
      <c r="J17" s="107"/>
      <c r="K17" s="107"/>
      <c r="L17" s="107"/>
      <c r="M17" s="107"/>
      <c r="N17" s="17"/>
      <c r="O17" s="17"/>
    </row>
    <row r="18" spans="1:15" ht="27">
      <c r="A18" s="145">
        <v>4.2</v>
      </c>
      <c r="B18" s="146" t="s">
        <v>134</v>
      </c>
      <c r="C18" s="147" t="s">
        <v>112</v>
      </c>
      <c r="D18" s="147" t="s">
        <v>62</v>
      </c>
      <c r="E18" s="178">
        <v>1.015</v>
      </c>
      <c r="F18" s="107">
        <f>E18*F16</f>
        <v>0.77952</v>
      </c>
      <c r="G18" s="107"/>
      <c r="H18" s="107"/>
      <c r="I18" s="107"/>
      <c r="J18" s="107"/>
      <c r="K18" s="107"/>
      <c r="L18" s="107"/>
      <c r="M18" s="107"/>
      <c r="N18" s="17"/>
      <c r="O18" s="17"/>
    </row>
    <row r="19" spans="1:15" ht="15">
      <c r="A19" s="145">
        <v>4.3</v>
      </c>
      <c r="B19" s="146" t="s">
        <v>135</v>
      </c>
      <c r="C19" s="147" t="s">
        <v>63</v>
      </c>
      <c r="D19" s="147" t="s">
        <v>64</v>
      </c>
      <c r="E19" s="178">
        <v>2.1</v>
      </c>
      <c r="F19" s="107">
        <f>E19*F16</f>
        <v>1.6128</v>
      </c>
      <c r="G19" s="107"/>
      <c r="H19" s="107"/>
      <c r="I19" s="107"/>
      <c r="J19" s="107"/>
      <c r="K19" s="107"/>
      <c r="L19" s="107"/>
      <c r="M19" s="107"/>
      <c r="N19" s="17"/>
      <c r="O19" s="17"/>
    </row>
    <row r="20" spans="1:15" ht="40.5">
      <c r="A20" s="150">
        <v>5</v>
      </c>
      <c r="B20" s="150" t="s">
        <v>105</v>
      </c>
      <c r="C20" s="150" t="s">
        <v>106</v>
      </c>
      <c r="D20" s="150" t="s">
        <v>107</v>
      </c>
      <c r="E20" s="196"/>
      <c r="F20" s="113">
        <v>0.096</v>
      </c>
      <c r="G20" s="113"/>
      <c r="H20" s="113"/>
      <c r="I20" s="113"/>
      <c r="J20" s="113"/>
      <c r="K20" s="113"/>
      <c r="L20" s="113"/>
      <c r="M20" s="113"/>
      <c r="N20" s="17"/>
      <c r="O20" s="17"/>
    </row>
    <row r="21" spans="1:15" ht="15">
      <c r="A21" s="151">
        <f>A20+0.1</f>
        <v>5.1</v>
      </c>
      <c r="B21" s="152"/>
      <c r="C21" s="152" t="s">
        <v>95</v>
      </c>
      <c r="D21" s="152" t="s">
        <v>49</v>
      </c>
      <c r="E21" s="197">
        <v>38.8</v>
      </c>
      <c r="F21" s="109">
        <f>E21*F20</f>
        <v>3.7247999999999997</v>
      </c>
      <c r="G21" s="109"/>
      <c r="H21" s="109"/>
      <c r="I21" s="109"/>
      <c r="J21" s="109"/>
      <c r="K21" s="109"/>
      <c r="L21" s="109"/>
      <c r="M21" s="109"/>
      <c r="N21" s="17"/>
      <c r="O21" s="17"/>
    </row>
    <row r="22" spans="1:15" ht="15">
      <c r="A22" s="151">
        <f>A21+0.1</f>
        <v>5.199999999999999</v>
      </c>
      <c r="B22" s="152" t="s">
        <v>136</v>
      </c>
      <c r="C22" s="152" t="s">
        <v>108</v>
      </c>
      <c r="D22" s="152" t="s">
        <v>64</v>
      </c>
      <c r="E22" s="197">
        <v>25.1</v>
      </c>
      <c r="F22" s="109">
        <f>E22*F20</f>
        <v>2.4096</v>
      </c>
      <c r="G22" s="109"/>
      <c r="H22" s="109"/>
      <c r="I22" s="109"/>
      <c r="J22" s="109"/>
      <c r="K22" s="109"/>
      <c r="L22" s="109"/>
      <c r="M22" s="109"/>
      <c r="N22" s="17"/>
      <c r="O22" s="17"/>
    </row>
    <row r="23" spans="1:15" ht="15">
      <c r="A23" s="151">
        <f>A22+0.1</f>
        <v>5.299999999999999</v>
      </c>
      <c r="B23" s="152" t="s">
        <v>137</v>
      </c>
      <c r="C23" s="152" t="s">
        <v>138</v>
      </c>
      <c r="D23" s="152" t="s">
        <v>64</v>
      </c>
      <c r="E23" s="197">
        <v>0.2</v>
      </c>
      <c r="F23" s="109">
        <f>E23*F20</f>
        <v>0.019200000000000002</v>
      </c>
      <c r="G23" s="109"/>
      <c r="H23" s="109"/>
      <c r="I23" s="109"/>
      <c r="J23" s="109"/>
      <c r="K23" s="109"/>
      <c r="L23" s="109"/>
      <c r="M23" s="109"/>
      <c r="N23" s="17"/>
      <c r="O23" s="17"/>
    </row>
    <row r="24" spans="1:15" ht="15">
      <c r="A24" s="151">
        <f>A23+0.1</f>
        <v>5.399999999999999</v>
      </c>
      <c r="B24" s="152" t="s">
        <v>139</v>
      </c>
      <c r="C24" s="152" t="s">
        <v>140</v>
      </c>
      <c r="D24" s="152" t="s">
        <v>64</v>
      </c>
      <c r="E24" s="197">
        <v>2.7</v>
      </c>
      <c r="F24" s="109">
        <f>E24*F20</f>
        <v>0.25920000000000004</v>
      </c>
      <c r="G24" s="109"/>
      <c r="H24" s="109"/>
      <c r="I24" s="109"/>
      <c r="J24" s="109"/>
      <c r="K24" s="109"/>
      <c r="L24" s="109"/>
      <c r="M24" s="109"/>
      <c r="N24" s="17"/>
      <c r="O24" s="17"/>
    </row>
    <row r="25" spans="1:15" ht="15">
      <c r="A25" s="151">
        <f>A24+0.1</f>
        <v>5.499999999999998</v>
      </c>
      <c r="B25" s="152"/>
      <c r="C25" s="152" t="s">
        <v>100</v>
      </c>
      <c r="D25" s="152" t="s">
        <v>19</v>
      </c>
      <c r="E25" s="197">
        <v>0.19</v>
      </c>
      <c r="F25" s="109">
        <f>E25*F20</f>
        <v>0.01824</v>
      </c>
      <c r="G25" s="109"/>
      <c r="H25" s="109"/>
      <c r="I25" s="109"/>
      <c r="J25" s="109"/>
      <c r="K25" s="109"/>
      <c r="L25" s="109"/>
      <c r="M25" s="109"/>
      <c r="N25" s="17"/>
      <c r="O25" s="17"/>
    </row>
    <row r="26" spans="1:15" ht="38.25">
      <c r="A26" s="144">
        <v>6</v>
      </c>
      <c r="B26" s="157" t="s">
        <v>65</v>
      </c>
      <c r="C26" s="144" t="s">
        <v>66</v>
      </c>
      <c r="D26" s="144" t="s">
        <v>52</v>
      </c>
      <c r="E26" s="195"/>
      <c r="F26" s="27">
        <v>4</v>
      </c>
      <c r="G26" s="10"/>
      <c r="H26" s="10"/>
      <c r="I26" s="10"/>
      <c r="J26" s="10"/>
      <c r="K26" s="10"/>
      <c r="L26" s="10"/>
      <c r="M26" s="27"/>
      <c r="N26" s="17"/>
      <c r="O26" s="17"/>
    </row>
    <row r="27" spans="1:15" ht="15">
      <c r="A27" s="145">
        <v>6.1</v>
      </c>
      <c r="B27" s="147"/>
      <c r="C27" s="147" t="s">
        <v>60</v>
      </c>
      <c r="D27" s="147" t="s">
        <v>49</v>
      </c>
      <c r="E27" s="178">
        <f>2.52-1.24</f>
        <v>1.28</v>
      </c>
      <c r="F27" s="107">
        <f>E27*F26</f>
        <v>5.12</v>
      </c>
      <c r="G27" s="107"/>
      <c r="H27" s="107"/>
      <c r="I27" s="107"/>
      <c r="J27" s="107"/>
      <c r="K27" s="107"/>
      <c r="L27" s="107"/>
      <c r="M27" s="107"/>
      <c r="N27" s="17"/>
      <c r="O27" s="17"/>
    </row>
    <row r="28" spans="1:15" ht="27">
      <c r="A28" s="145">
        <v>6.2</v>
      </c>
      <c r="B28" s="146" t="s">
        <v>142</v>
      </c>
      <c r="C28" s="147" t="s">
        <v>143</v>
      </c>
      <c r="D28" s="158" t="s">
        <v>68</v>
      </c>
      <c r="E28" s="178">
        <v>1.25</v>
      </c>
      <c r="F28" s="107">
        <f>E28*F26</f>
        <v>5</v>
      </c>
      <c r="G28" s="107"/>
      <c r="H28" s="107"/>
      <c r="I28" s="107"/>
      <c r="J28" s="107"/>
      <c r="K28" s="107"/>
      <c r="L28" s="107"/>
      <c r="M28" s="107"/>
      <c r="N28" s="17"/>
      <c r="O28" s="17"/>
    </row>
    <row r="29" spans="1:15" ht="15">
      <c r="A29" s="145">
        <v>6.3</v>
      </c>
      <c r="B29" s="147" t="s">
        <v>144</v>
      </c>
      <c r="C29" s="147" t="s">
        <v>145</v>
      </c>
      <c r="D29" s="147" t="s">
        <v>69</v>
      </c>
      <c r="E29" s="178">
        <v>7.15</v>
      </c>
      <c r="F29" s="107">
        <f>E29*F26</f>
        <v>28.6</v>
      </c>
      <c r="G29" s="107"/>
      <c r="H29" s="107"/>
      <c r="I29" s="107"/>
      <c r="J29" s="107"/>
      <c r="K29" s="107"/>
      <c r="L29" s="107"/>
      <c r="M29" s="107"/>
      <c r="N29" s="17"/>
      <c r="O29" s="17"/>
    </row>
    <row r="30" spans="1:15" ht="27">
      <c r="A30" s="159" t="s">
        <v>146</v>
      </c>
      <c r="B30" s="160" t="s">
        <v>147</v>
      </c>
      <c r="C30" s="161" t="s">
        <v>148</v>
      </c>
      <c r="D30" s="162" t="s">
        <v>111</v>
      </c>
      <c r="E30" s="198"/>
      <c r="F30" s="199">
        <f>(3.14*129)*0.001*2*F26</f>
        <v>3.2404800000000002</v>
      </c>
      <c r="G30" s="200"/>
      <c r="H30" s="200"/>
      <c r="I30" s="200"/>
      <c r="J30" s="200"/>
      <c r="K30" s="200"/>
      <c r="L30" s="200"/>
      <c r="M30" s="201"/>
      <c r="N30" s="115"/>
      <c r="O30" s="115"/>
    </row>
    <row r="31" spans="1:15" ht="13.5">
      <c r="A31" s="167" t="s">
        <v>149</v>
      </c>
      <c r="B31" s="168"/>
      <c r="C31" s="169" t="s">
        <v>150</v>
      </c>
      <c r="D31" s="170" t="s">
        <v>151</v>
      </c>
      <c r="E31" s="202">
        <f>2.3*0.1</f>
        <v>0.22999999999999998</v>
      </c>
      <c r="F31" s="202">
        <f>E31*F30</f>
        <v>0.7453104</v>
      </c>
      <c r="G31" s="202"/>
      <c r="H31" s="202"/>
      <c r="I31" s="202"/>
      <c r="J31" s="202"/>
      <c r="K31" s="202"/>
      <c r="L31" s="202"/>
      <c r="M31" s="202"/>
      <c r="N31" s="115"/>
      <c r="O31" s="115"/>
    </row>
    <row r="32" spans="1:15" ht="13.5">
      <c r="A32" s="167" t="s">
        <v>152</v>
      </c>
      <c r="B32" s="167" t="s">
        <v>153</v>
      </c>
      <c r="C32" s="169" t="s">
        <v>154</v>
      </c>
      <c r="D32" s="170" t="s">
        <v>155</v>
      </c>
      <c r="E32" s="202">
        <f>E31</f>
        <v>0.22999999999999998</v>
      </c>
      <c r="F32" s="202">
        <f>E32*F30</f>
        <v>0.7453104</v>
      </c>
      <c r="G32" s="202"/>
      <c r="H32" s="202"/>
      <c r="I32" s="202"/>
      <c r="J32" s="202"/>
      <c r="K32" s="202"/>
      <c r="L32" s="202"/>
      <c r="M32" s="202"/>
      <c r="N32" s="115"/>
      <c r="O32" s="115"/>
    </row>
    <row r="33" spans="1:15" ht="15.75">
      <c r="A33" s="170">
        <v>7.3</v>
      </c>
      <c r="B33" s="170" t="s">
        <v>156</v>
      </c>
      <c r="C33" s="172" t="s">
        <v>157</v>
      </c>
      <c r="D33" s="170" t="s">
        <v>64</v>
      </c>
      <c r="E33" s="203">
        <v>0.308</v>
      </c>
      <c r="F33" s="203">
        <f>E33*F30</f>
        <v>0.99806784</v>
      </c>
      <c r="G33" s="202"/>
      <c r="H33" s="202"/>
      <c r="I33" s="202"/>
      <c r="J33" s="202"/>
      <c r="K33" s="202"/>
      <c r="L33" s="202"/>
      <c r="M33" s="202"/>
      <c r="N33" s="117"/>
      <c r="O33" s="117"/>
    </row>
    <row r="34" spans="1:15" ht="15">
      <c r="A34" s="174">
        <v>7.4</v>
      </c>
      <c r="B34" s="175" t="s">
        <v>158</v>
      </c>
      <c r="C34" s="175" t="s">
        <v>70</v>
      </c>
      <c r="D34" s="175" t="s">
        <v>71</v>
      </c>
      <c r="E34" s="204">
        <v>0.0144</v>
      </c>
      <c r="F34" s="119">
        <f>E34*F26</f>
        <v>0.0576</v>
      </c>
      <c r="G34" s="119"/>
      <c r="H34" s="119"/>
      <c r="I34" s="119"/>
      <c r="J34" s="119"/>
      <c r="K34" s="119"/>
      <c r="L34" s="119"/>
      <c r="M34" s="119"/>
      <c r="N34" s="17"/>
      <c r="O34" s="17"/>
    </row>
    <row r="35" spans="1:15" ht="51">
      <c r="A35" s="143" t="s">
        <v>159</v>
      </c>
      <c r="B35" s="157" t="s">
        <v>160</v>
      </c>
      <c r="C35" s="157" t="s">
        <v>78</v>
      </c>
      <c r="D35" s="144" t="s">
        <v>79</v>
      </c>
      <c r="E35" s="195"/>
      <c r="F35" s="27">
        <v>3</v>
      </c>
      <c r="G35" s="10"/>
      <c r="H35" s="10"/>
      <c r="I35" s="10"/>
      <c r="J35" s="10"/>
      <c r="K35" s="10"/>
      <c r="L35" s="10"/>
      <c r="M35" s="27"/>
      <c r="N35" s="17"/>
      <c r="O35" s="17"/>
    </row>
    <row r="36" spans="1:15" ht="15">
      <c r="A36" s="145">
        <v>8.1</v>
      </c>
      <c r="B36" s="147"/>
      <c r="C36" s="147" t="s">
        <v>60</v>
      </c>
      <c r="D36" s="147" t="s">
        <v>49</v>
      </c>
      <c r="E36" s="178">
        <v>3</v>
      </c>
      <c r="F36" s="10">
        <f>E36*F35</f>
        <v>9</v>
      </c>
      <c r="G36" s="10"/>
      <c r="H36" s="10"/>
      <c r="I36" s="10"/>
      <c r="J36" s="10"/>
      <c r="K36" s="10"/>
      <c r="L36" s="10"/>
      <c r="M36" s="10"/>
      <c r="N36" s="17"/>
      <c r="O36" s="17"/>
    </row>
    <row r="37" spans="1:15" ht="15">
      <c r="A37" s="145">
        <v>8.2</v>
      </c>
      <c r="B37" s="146"/>
      <c r="C37" s="147" t="s">
        <v>67</v>
      </c>
      <c r="D37" s="158" t="s">
        <v>68</v>
      </c>
      <c r="E37" s="178">
        <v>3.33</v>
      </c>
      <c r="F37" s="10">
        <f>E37*F35</f>
        <v>9.99</v>
      </c>
      <c r="G37" s="10"/>
      <c r="H37" s="10"/>
      <c r="I37" s="10"/>
      <c r="J37" s="10"/>
      <c r="K37" s="10"/>
      <c r="L37" s="10"/>
      <c r="M37" s="10"/>
      <c r="N37" s="17"/>
      <c r="O37" s="17"/>
    </row>
    <row r="38" spans="1:15" ht="15">
      <c r="A38" s="145">
        <v>8.3</v>
      </c>
      <c r="B38" s="146" t="s">
        <v>161</v>
      </c>
      <c r="C38" s="147" t="s">
        <v>162</v>
      </c>
      <c r="D38" s="158" t="s">
        <v>19</v>
      </c>
      <c r="E38" s="178">
        <v>0.48</v>
      </c>
      <c r="F38" s="10">
        <f>E38*F35</f>
        <v>1.44</v>
      </c>
      <c r="G38" s="10"/>
      <c r="H38" s="10"/>
      <c r="I38" s="10"/>
      <c r="J38" s="10"/>
      <c r="K38" s="10"/>
      <c r="L38" s="10"/>
      <c r="M38" s="10"/>
      <c r="N38" s="17"/>
      <c r="O38" s="17"/>
    </row>
    <row r="39" spans="1:15" ht="15">
      <c r="A39" s="145">
        <v>8.4</v>
      </c>
      <c r="B39" s="147" t="s">
        <v>163</v>
      </c>
      <c r="C39" s="147" t="s">
        <v>164</v>
      </c>
      <c r="D39" s="147" t="s">
        <v>69</v>
      </c>
      <c r="E39" s="178">
        <v>1.5</v>
      </c>
      <c r="F39" s="10">
        <f>E39*F35</f>
        <v>4.5</v>
      </c>
      <c r="G39" s="10"/>
      <c r="H39" s="10"/>
      <c r="I39" s="10"/>
      <c r="J39" s="10"/>
      <c r="K39" s="10"/>
      <c r="L39" s="10"/>
      <c r="M39" s="10"/>
      <c r="N39" s="17"/>
      <c r="O39" s="17"/>
    </row>
    <row r="40" spans="1:15" ht="15">
      <c r="A40" s="145">
        <v>8.5</v>
      </c>
      <c r="B40" s="147" t="s">
        <v>165</v>
      </c>
      <c r="C40" s="147" t="s">
        <v>81</v>
      </c>
      <c r="D40" s="147" t="s">
        <v>64</v>
      </c>
      <c r="E40" s="178">
        <v>3.5</v>
      </c>
      <c r="F40" s="10">
        <f>E40*F35</f>
        <v>10.5</v>
      </c>
      <c r="G40" s="10"/>
      <c r="H40" s="10"/>
      <c r="I40" s="10"/>
      <c r="J40" s="10"/>
      <c r="K40" s="10"/>
      <c r="L40" s="10"/>
      <c r="M40" s="10"/>
      <c r="N40" s="17"/>
      <c r="O40" s="17"/>
    </row>
    <row r="41" spans="1:15" ht="51">
      <c r="A41" s="144">
        <v>9</v>
      </c>
      <c r="B41" s="157" t="s">
        <v>166</v>
      </c>
      <c r="C41" s="144" t="s">
        <v>83</v>
      </c>
      <c r="D41" s="144" t="s">
        <v>84</v>
      </c>
      <c r="E41" s="195"/>
      <c r="F41" s="92">
        <v>0.03</v>
      </c>
      <c r="G41" s="92"/>
      <c r="H41" s="92"/>
      <c r="I41" s="92"/>
      <c r="J41" s="92"/>
      <c r="K41" s="92"/>
      <c r="L41" s="92"/>
      <c r="M41" s="92"/>
      <c r="N41" s="17"/>
      <c r="O41" s="17"/>
    </row>
    <row r="42" spans="1:15" ht="15">
      <c r="A42" s="145">
        <v>9.1</v>
      </c>
      <c r="B42" s="147"/>
      <c r="C42" s="147" t="s">
        <v>60</v>
      </c>
      <c r="D42" s="147" t="s">
        <v>49</v>
      </c>
      <c r="E42" s="178">
        <v>76</v>
      </c>
      <c r="F42" s="25">
        <f>E42*F41</f>
        <v>2.28</v>
      </c>
      <c r="G42" s="25"/>
      <c r="H42" s="25"/>
      <c r="I42" s="25"/>
      <c r="J42" s="25"/>
      <c r="K42" s="25"/>
      <c r="L42" s="25"/>
      <c r="M42" s="25"/>
      <c r="N42" s="223"/>
      <c r="O42" s="17"/>
    </row>
    <row r="43" spans="1:15" ht="15">
      <c r="A43" s="145">
        <v>9.2</v>
      </c>
      <c r="B43" s="146"/>
      <c r="C43" s="147" t="s">
        <v>85</v>
      </c>
      <c r="D43" s="158" t="s">
        <v>54</v>
      </c>
      <c r="E43" s="178">
        <v>62.3</v>
      </c>
      <c r="F43" s="25">
        <f>E43*F41</f>
        <v>1.8689999999999998</v>
      </c>
      <c r="G43" s="25"/>
      <c r="H43" s="25"/>
      <c r="I43" s="25"/>
      <c r="J43" s="25"/>
      <c r="K43" s="25"/>
      <c r="L43" s="25"/>
      <c r="M43" s="25"/>
      <c r="N43" s="223"/>
      <c r="O43" s="17"/>
    </row>
    <row r="44" spans="1:15" ht="15">
      <c r="A44" s="145">
        <v>9.3</v>
      </c>
      <c r="B44" s="146" t="s">
        <v>161</v>
      </c>
      <c r="C44" s="147" t="s">
        <v>162</v>
      </c>
      <c r="D44" s="158" t="s">
        <v>19</v>
      </c>
      <c r="E44" s="178">
        <v>24</v>
      </c>
      <c r="F44" s="10">
        <f>E44*F41</f>
        <v>0.72</v>
      </c>
      <c r="G44" s="10"/>
      <c r="H44" s="10"/>
      <c r="I44" s="10"/>
      <c r="J44" s="10"/>
      <c r="K44" s="10"/>
      <c r="L44" s="10"/>
      <c r="M44" s="10"/>
      <c r="N44" s="223"/>
      <c r="O44" s="17"/>
    </row>
    <row r="45" spans="1:15" ht="15">
      <c r="A45" s="145">
        <v>9.4</v>
      </c>
      <c r="B45" s="147" t="s">
        <v>167</v>
      </c>
      <c r="C45" s="147" t="s">
        <v>86</v>
      </c>
      <c r="D45" s="147" t="s">
        <v>52</v>
      </c>
      <c r="E45" s="178">
        <v>100</v>
      </c>
      <c r="F45" s="25">
        <f>E45*F41</f>
        <v>3</v>
      </c>
      <c r="G45" s="25"/>
      <c r="H45" s="25"/>
      <c r="I45" s="25"/>
      <c r="J45" s="25"/>
      <c r="K45" s="25"/>
      <c r="L45" s="25"/>
      <c r="M45" s="25"/>
      <c r="N45" s="223"/>
      <c r="O45" s="17"/>
    </row>
    <row r="46" spans="1:15" ht="51">
      <c r="A46" s="144">
        <v>10</v>
      </c>
      <c r="B46" s="157" t="s">
        <v>168</v>
      </c>
      <c r="C46" s="144" t="s">
        <v>117</v>
      </c>
      <c r="D46" s="144" t="s">
        <v>89</v>
      </c>
      <c r="E46" s="195"/>
      <c r="F46" s="92">
        <v>0.6</v>
      </c>
      <c r="G46" s="92"/>
      <c r="H46" s="92"/>
      <c r="I46" s="92"/>
      <c r="J46" s="92"/>
      <c r="K46" s="92"/>
      <c r="L46" s="92"/>
      <c r="M46" s="92"/>
      <c r="N46" s="223"/>
      <c r="O46" s="17"/>
    </row>
    <row r="47" spans="1:15" ht="15">
      <c r="A47" s="145">
        <v>10.1</v>
      </c>
      <c r="B47" s="147"/>
      <c r="C47" s="147" t="s">
        <v>60</v>
      </c>
      <c r="D47" s="147" t="s">
        <v>49</v>
      </c>
      <c r="E47" s="178">
        <v>11</v>
      </c>
      <c r="F47" s="10">
        <f>E47*F46</f>
        <v>6.6</v>
      </c>
      <c r="G47" s="10"/>
      <c r="H47" s="10"/>
      <c r="I47" s="10"/>
      <c r="J47" s="10"/>
      <c r="K47" s="10"/>
      <c r="L47" s="10"/>
      <c r="M47" s="10"/>
      <c r="N47" s="223"/>
      <c r="O47" s="17"/>
    </row>
    <row r="48" spans="1:15" ht="15">
      <c r="A48" s="145">
        <v>10.2</v>
      </c>
      <c r="B48" s="146"/>
      <c r="C48" s="147" t="s">
        <v>169</v>
      </c>
      <c r="D48" s="158" t="s">
        <v>68</v>
      </c>
      <c r="E48" s="178">
        <v>12.6</v>
      </c>
      <c r="F48" s="10">
        <f>E48*F46</f>
        <v>7.56</v>
      </c>
      <c r="G48" s="10"/>
      <c r="H48" s="10"/>
      <c r="I48" s="10"/>
      <c r="J48" s="10"/>
      <c r="K48" s="10"/>
      <c r="L48" s="10"/>
      <c r="M48" s="10"/>
      <c r="N48" s="223"/>
      <c r="O48" s="17"/>
    </row>
    <row r="49" spans="1:15" ht="15">
      <c r="A49" s="145">
        <v>10.3</v>
      </c>
      <c r="B49" s="146" t="s">
        <v>161</v>
      </c>
      <c r="C49" s="147" t="s">
        <v>162</v>
      </c>
      <c r="D49" s="158" t="s">
        <v>19</v>
      </c>
      <c r="E49" s="178">
        <v>8.81</v>
      </c>
      <c r="F49" s="10">
        <f>E49*F46</f>
        <v>5.2860000000000005</v>
      </c>
      <c r="G49" s="10"/>
      <c r="H49" s="10"/>
      <c r="I49" s="10"/>
      <c r="J49" s="10"/>
      <c r="K49" s="10"/>
      <c r="L49" s="10"/>
      <c r="M49" s="10"/>
      <c r="N49" s="223"/>
      <c r="O49" s="17"/>
    </row>
    <row r="50" spans="1:15" ht="15">
      <c r="A50" s="145">
        <v>10.4</v>
      </c>
      <c r="B50" s="147" t="s">
        <v>170</v>
      </c>
      <c r="C50" s="147" t="s">
        <v>116</v>
      </c>
      <c r="D50" s="147" t="s">
        <v>92</v>
      </c>
      <c r="E50" s="178">
        <v>105</v>
      </c>
      <c r="F50" s="10">
        <f>E50*F46</f>
        <v>63</v>
      </c>
      <c r="G50" s="10"/>
      <c r="H50" s="10"/>
      <c r="I50" s="10"/>
      <c r="J50" s="10"/>
      <c r="K50" s="10"/>
      <c r="L50" s="10"/>
      <c r="M50" s="10"/>
      <c r="N50" s="223"/>
      <c r="O50" s="17"/>
    </row>
    <row r="51" spans="1:15" ht="51">
      <c r="A51" s="144">
        <v>11</v>
      </c>
      <c r="B51" s="157" t="s">
        <v>160</v>
      </c>
      <c r="C51" s="144" t="s">
        <v>94</v>
      </c>
      <c r="D51" s="144" t="s">
        <v>79</v>
      </c>
      <c r="E51" s="195"/>
      <c r="F51" s="92">
        <v>4</v>
      </c>
      <c r="G51" s="92"/>
      <c r="H51" s="92"/>
      <c r="I51" s="92"/>
      <c r="J51" s="92"/>
      <c r="K51" s="92"/>
      <c r="L51" s="92"/>
      <c r="M51" s="92"/>
      <c r="N51" s="223"/>
      <c r="O51" s="17"/>
    </row>
    <row r="52" spans="1:15" ht="15">
      <c r="A52" s="145">
        <v>11.1</v>
      </c>
      <c r="B52" s="147"/>
      <c r="C52" s="147" t="s">
        <v>95</v>
      </c>
      <c r="D52" s="147" t="s">
        <v>49</v>
      </c>
      <c r="E52" s="178">
        <v>3</v>
      </c>
      <c r="F52" s="25">
        <f>E52*F51</f>
        <v>12</v>
      </c>
      <c r="G52" s="25"/>
      <c r="H52" s="25"/>
      <c r="I52" s="25"/>
      <c r="J52" s="25"/>
      <c r="K52" s="25"/>
      <c r="L52" s="25"/>
      <c r="M52" s="25"/>
      <c r="N52" s="223"/>
      <c r="O52" s="17"/>
    </row>
    <row r="53" spans="1:15" ht="15">
      <c r="A53" s="145">
        <v>11.2</v>
      </c>
      <c r="B53" s="146"/>
      <c r="C53" s="147" t="s">
        <v>169</v>
      </c>
      <c r="D53" s="158" t="s">
        <v>68</v>
      </c>
      <c r="E53" s="178">
        <v>3.33</v>
      </c>
      <c r="F53" s="10">
        <f>E53*F51</f>
        <v>13.32</v>
      </c>
      <c r="G53" s="10"/>
      <c r="H53" s="10"/>
      <c r="I53" s="10"/>
      <c r="J53" s="10"/>
      <c r="K53" s="10"/>
      <c r="L53" s="10"/>
      <c r="M53" s="10"/>
      <c r="N53" s="223"/>
      <c r="O53" s="17"/>
    </row>
    <row r="54" spans="1:15" ht="15">
      <c r="A54" s="145">
        <v>11.3</v>
      </c>
      <c r="B54" s="146"/>
      <c r="C54" s="147" t="s">
        <v>162</v>
      </c>
      <c r="D54" s="158" t="s">
        <v>19</v>
      </c>
      <c r="E54" s="178">
        <v>0.48</v>
      </c>
      <c r="F54" s="10">
        <f>E54*F51</f>
        <v>1.92</v>
      </c>
      <c r="G54" s="10"/>
      <c r="H54" s="10"/>
      <c r="I54" s="10"/>
      <c r="J54" s="10"/>
      <c r="K54" s="10"/>
      <c r="L54" s="10"/>
      <c r="M54" s="10"/>
      <c r="N54" s="223"/>
      <c r="O54" s="17"/>
    </row>
    <row r="55" spans="1:15" ht="15">
      <c r="A55" s="145">
        <v>11.4</v>
      </c>
      <c r="B55" s="147" t="s">
        <v>170</v>
      </c>
      <c r="C55" s="147" t="s">
        <v>97</v>
      </c>
      <c r="D55" s="158" t="s">
        <v>52</v>
      </c>
      <c r="E55" s="178">
        <v>1</v>
      </c>
      <c r="F55" s="25">
        <f>E55*F51</f>
        <v>4</v>
      </c>
      <c r="G55" s="25"/>
      <c r="H55" s="25"/>
      <c r="I55" s="25"/>
      <c r="J55" s="25"/>
      <c r="K55" s="25"/>
      <c r="L55" s="25"/>
      <c r="M55" s="25"/>
      <c r="N55" s="223"/>
      <c r="O55" s="17"/>
    </row>
    <row r="56" spans="1:15" ht="15">
      <c r="A56" s="145">
        <v>11.5</v>
      </c>
      <c r="B56" s="147" t="s">
        <v>170</v>
      </c>
      <c r="C56" s="147" t="s">
        <v>98</v>
      </c>
      <c r="D56" s="147" t="s">
        <v>52</v>
      </c>
      <c r="E56" s="178">
        <v>1</v>
      </c>
      <c r="F56" s="25">
        <f>E56*F51</f>
        <v>4</v>
      </c>
      <c r="G56" s="25"/>
      <c r="H56" s="25"/>
      <c r="I56" s="25"/>
      <c r="J56" s="25"/>
      <c r="K56" s="25"/>
      <c r="L56" s="25"/>
      <c r="M56" s="25"/>
      <c r="N56" s="223"/>
      <c r="O56" s="17"/>
    </row>
    <row r="57" spans="1:15" ht="15">
      <c r="A57" s="145">
        <v>11.6</v>
      </c>
      <c r="B57" s="147" t="s">
        <v>170</v>
      </c>
      <c r="C57" s="147" t="s">
        <v>99</v>
      </c>
      <c r="D57" s="147" t="s">
        <v>52</v>
      </c>
      <c r="E57" s="178"/>
      <c r="F57" s="25">
        <v>2</v>
      </c>
      <c r="G57" s="25"/>
      <c r="H57" s="25"/>
      <c r="I57" s="25"/>
      <c r="J57" s="25"/>
      <c r="K57" s="25"/>
      <c r="L57" s="25"/>
      <c r="M57" s="25"/>
      <c r="N57" s="223"/>
      <c r="O57" s="17"/>
    </row>
    <row r="58" spans="1:15" ht="54">
      <c r="A58" s="144">
        <v>12</v>
      </c>
      <c r="B58" s="144" t="s">
        <v>171</v>
      </c>
      <c r="C58" s="144" t="s">
        <v>101</v>
      </c>
      <c r="D58" s="144" t="s">
        <v>52</v>
      </c>
      <c r="E58" s="195"/>
      <c r="F58" s="92">
        <f>F26</f>
        <v>4</v>
      </c>
      <c r="G58" s="92"/>
      <c r="H58" s="92"/>
      <c r="I58" s="92"/>
      <c r="J58" s="92"/>
      <c r="K58" s="92"/>
      <c r="L58" s="92"/>
      <c r="M58" s="92"/>
      <c r="N58" s="17"/>
      <c r="O58" s="17"/>
    </row>
    <row r="59" spans="1:15" ht="15">
      <c r="A59" s="145">
        <v>12.1</v>
      </c>
      <c r="B59" s="147" t="s">
        <v>161</v>
      </c>
      <c r="C59" s="147" t="s">
        <v>95</v>
      </c>
      <c r="D59" s="147" t="s">
        <v>49</v>
      </c>
      <c r="E59" s="178">
        <f>1.76-0.28-0.05*3</f>
        <v>1.33</v>
      </c>
      <c r="F59" s="25">
        <f>E59*F58</f>
        <v>5.32</v>
      </c>
      <c r="G59" s="25"/>
      <c r="H59" s="25"/>
      <c r="I59" s="25"/>
      <c r="J59" s="25"/>
      <c r="K59" s="25"/>
      <c r="L59" s="25"/>
      <c r="M59" s="25"/>
      <c r="N59" s="17"/>
      <c r="O59" s="17"/>
    </row>
    <row r="60" spans="1:15" ht="15">
      <c r="A60" s="145">
        <v>12.2</v>
      </c>
      <c r="B60" s="147" t="s">
        <v>172</v>
      </c>
      <c r="C60" s="147" t="s">
        <v>173</v>
      </c>
      <c r="D60" s="147" t="s">
        <v>174</v>
      </c>
      <c r="E60" s="178">
        <f>0.36-0.05*3</f>
        <v>0.20999999999999996</v>
      </c>
      <c r="F60" s="25">
        <f>E60*F58</f>
        <v>0.8399999999999999</v>
      </c>
      <c r="G60" s="25"/>
      <c r="H60" s="25"/>
      <c r="I60" s="25"/>
      <c r="J60" s="25"/>
      <c r="K60" s="25"/>
      <c r="L60" s="25"/>
      <c r="M60" s="25"/>
      <c r="N60" s="17"/>
      <c r="O60" s="17"/>
    </row>
    <row r="61" spans="1:15" ht="15">
      <c r="A61" s="145">
        <v>12.3</v>
      </c>
      <c r="B61" s="147" t="s">
        <v>175</v>
      </c>
      <c r="C61" s="147" t="s">
        <v>154</v>
      </c>
      <c r="D61" s="147" t="s">
        <v>174</v>
      </c>
      <c r="E61" s="178">
        <v>0.25</v>
      </c>
      <c r="F61" s="25">
        <f>E61*F58</f>
        <v>1</v>
      </c>
      <c r="G61" s="25"/>
      <c r="H61" s="25"/>
      <c r="I61" s="25"/>
      <c r="J61" s="25"/>
      <c r="K61" s="25"/>
      <c r="L61" s="25"/>
      <c r="M61" s="25"/>
      <c r="N61" s="17"/>
      <c r="O61" s="17"/>
    </row>
    <row r="62" spans="1:15" ht="15">
      <c r="A62" s="145">
        <v>12.4</v>
      </c>
      <c r="B62" s="147" t="s">
        <v>161</v>
      </c>
      <c r="C62" s="147" t="s">
        <v>176</v>
      </c>
      <c r="D62" s="147" t="s">
        <v>19</v>
      </c>
      <c r="E62" s="178">
        <v>0.16</v>
      </c>
      <c r="F62" s="25">
        <f>E62*F58</f>
        <v>0.64</v>
      </c>
      <c r="G62" s="25"/>
      <c r="H62" s="25"/>
      <c r="I62" s="25"/>
      <c r="J62" s="25"/>
      <c r="K62" s="25"/>
      <c r="L62" s="25"/>
      <c r="M62" s="25"/>
      <c r="N62" s="17"/>
      <c r="O62" s="17"/>
    </row>
    <row r="63" spans="1:15" ht="15">
      <c r="A63" s="145">
        <v>12.5</v>
      </c>
      <c r="B63" s="147" t="s">
        <v>135</v>
      </c>
      <c r="C63" s="147" t="s">
        <v>102</v>
      </c>
      <c r="D63" s="147" t="s">
        <v>64</v>
      </c>
      <c r="E63" s="178">
        <f>((4.53-0.91*3)/0.89)*2</f>
        <v>4.044943820224719</v>
      </c>
      <c r="F63" s="25">
        <f>E63*F58</f>
        <v>16.179775280898877</v>
      </c>
      <c r="G63" s="25"/>
      <c r="H63" s="25"/>
      <c r="I63" s="25"/>
      <c r="J63" s="25"/>
      <c r="K63" s="25"/>
      <c r="L63" s="25"/>
      <c r="M63" s="25"/>
      <c r="N63" s="17"/>
      <c r="O63" s="17"/>
    </row>
    <row r="64" spans="1:15" ht="15">
      <c r="A64" s="145">
        <v>12.6</v>
      </c>
      <c r="B64" s="147" t="s">
        <v>177</v>
      </c>
      <c r="C64" s="147" t="s">
        <v>104</v>
      </c>
      <c r="D64" s="147" t="s">
        <v>64</v>
      </c>
      <c r="E64" s="178">
        <v>0.4</v>
      </c>
      <c r="F64" s="25">
        <f>E64*F58</f>
        <v>1.6</v>
      </c>
      <c r="G64" s="25"/>
      <c r="H64" s="25"/>
      <c r="I64" s="25"/>
      <c r="J64" s="25"/>
      <c r="K64" s="25"/>
      <c r="L64" s="25"/>
      <c r="M64" s="25"/>
      <c r="N64" s="17"/>
      <c r="O64" s="17"/>
    </row>
    <row r="65" spans="1:15" ht="15">
      <c r="A65" s="145">
        <v>12.7</v>
      </c>
      <c r="B65" s="147"/>
      <c r="C65" s="147" t="s">
        <v>178</v>
      </c>
      <c r="D65" s="147" t="s">
        <v>19</v>
      </c>
      <c r="E65" s="178">
        <v>0.04</v>
      </c>
      <c r="F65" s="25">
        <f>E65*F58</f>
        <v>0.16</v>
      </c>
      <c r="G65" s="25"/>
      <c r="H65" s="25"/>
      <c r="I65" s="25"/>
      <c r="J65" s="25"/>
      <c r="K65" s="25"/>
      <c r="L65" s="25"/>
      <c r="M65" s="25"/>
      <c r="N65" s="17"/>
      <c r="O65" s="17"/>
    </row>
    <row r="66" spans="1:15" ht="15">
      <c r="A66" s="13"/>
      <c r="B66" s="93"/>
      <c r="C66" s="30" t="s">
        <v>5</v>
      </c>
      <c r="D66" s="30" t="s">
        <v>2</v>
      </c>
      <c r="E66" s="99"/>
      <c r="F66" s="99"/>
      <c r="G66" s="99"/>
      <c r="H66" s="190"/>
      <c r="I66" s="97"/>
      <c r="J66" s="190"/>
      <c r="K66" s="97"/>
      <c r="L66" s="190"/>
      <c r="M66" s="190"/>
      <c r="N66" s="24"/>
      <c r="O66" s="17"/>
    </row>
    <row r="67" spans="1:15" ht="30">
      <c r="A67" s="12"/>
      <c r="B67" s="95"/>
      <c r="C67" s="114" t="s">
        <v>187</v>
      </c>
      <c r="D67" s="98"/>
      <c r="E67" s="99"/>
      <c r="F67" s="99"/>
      <c r="G67" s="99"/>
      <c r="H67" s="99"/>
      <c r="I67" s="31"/>
      <c r="J67" s="97"/>
      <c r="K67" s="31"/>
      <c r="L67" s="31"/>
      <c r="M67" s="99"/>
      <c r="N67" s="23"/>
      <c r="O67" s="17"/>
    </row>
    <row r="68" spans="1:15" ht="15">
      <c r="A68" s="12"/>
      <c r="B68" s="95"/>
      <c r="C68" s="114" t="s">
        <v>186</v>
      </c>
      <c r="D68" s="30"/>
      <c r="E68" s="99"/>
      <c r="F68" s="99"/>
      <c r="G68" s="99"/>
      <c r="H68" s="99"/>
      <c r="I68" s="31"/>
      <c r="J68" s="97"/>
      <c r="K68" s="31"/>
      <c r="L68" s="31"/>
      <c r="M68" s="31"/>
      <c r="N68" s="23"/>
      <c r="O68" s="17"/>
    </row>
    <row r="69" spans="1:15" ht="15">
      <c r="A69" s="12"/>
      <c r="B69" s="95"/>
      <c r="C69" s="30" t="s">
        <v>179</v>
      </c>
      <c r="D69" s="98"/>
      <c r="E69" s="99"/>
      <c r="F69" s="99"/>
      <c r="G69" s="99"/>
      <c r="H69" s="99"/>
      <c r="I69" s="31"/>
      <c r="J69" s="97"/>
      <c r="K69" s="31"/>
      <c r="L69" s="31"/>
      <c r="M69" s="31"/>
      <c r="N69" s="23"/>
      <c r="O69" s="17"/>
    </row>
    <row r="70" spans="1:15" ht="15.75">
      <c r="A70" s="8"/>
      <c r="B70" s="95"/>
      <c r="C70" s="30" t="s">
        <v>180</v>
      </c>
      <c r="D70" s="30" t="s">
        <v>2</v>
      </c>
      <c r="E70" s="99"/>
      <c r="F70" s="99"/>
      <c r="G70" s="99"/>
      <c r="H70" s="99"/>
      <c r="I70" s="86"/>
      <c r="J70" s="101"/>
      <c r="K70" s="86"/>
      <c r="L70" s="86"/>
      <c r="M70" s="86"/>
      <c r="N70" s="23"/>
      <c r="O70" s="17"/>
    </row>
    <row r="71" spans="1:15" ht="13.5">
      <c r="A71" s="19"/>
      <c r="B71" s="20"/>
      <c r="C71" s="20"/>
      <c r="D71" s="20"/>
      <c r="E71" s="205"/>
      <c r="F71" s="205"/>
      <c r="G71" s="205"/>
      <c r="H71" s="205"/>
      <c r="I71" s="205"/>
      <c r="J71" s="205"/>
      <c r="K71" s="205"/>
      <c r="L71" s="205"/>
      <c r="M71" s="219"/>
      <c r="N71" s="23"/>
      <c r="O71" s="17"/>
    </row>
    <row r="72" spans="1:15" ht="13.5">
      <c r="A72" s="19"/>
      <c r="B72" s="22"/>
      <c r="C72" s="20"/>
      <c r="D72" s="20"/>
      <c r="E72" s="205"/>
      <c r="F72" s="205"/>
      <c r="G72" s="205"/>
      <c r="H72" s="205"/>
      <c r="I72" s="205"/>
      <c r="J72" s="205"/>
      <c r="K72" s="205"/>
      <c r="L72" s="205"/>
      <c r="M72" s="205"/>
      <c r="N72" s="23"/>
      <c r="O72" s="23"/>
    </row>
    <row r="73" spans="1:15" ht="16.5">
      <c r="A73" s="19"/>
      <c r="B73" s="20"/>
      <c r="C73" s="256"/>
      <c r="D73" s="256"/>
      <c r="E73" s="256"/>
      <c r="F73" s="256"/>
      <c r="G73" s="256"/>
      <c r="H73" s="256"/>
      <c r="I73" s="256"/>
      <c r="J73" s="256"/>
      <c r="K73" s="256"/>
      <c r="L73" s="256"/>
      <c r="M73" s="256"/>
      <c r="N73" s="17"/>
      <c r="O73" s="17"/>
    </row>
    <row r="74" spans="1:15" ht="12.75">
      <c r="A74" s="1"/>
      <c r="B74" s="1"/>
      <c r="C74" s="1"/>
      <c r="D74" s="1"/>
      <c r="E74" s="224"/>
      <c r="F74" s="224"/>
      <c r="G74" s="224"/>
      <c r="H74" s="224"/>
      <c r="I74" s="224"/>
      <c r="J74" s="224"/>
      <c r="K74" s="224"/>
      <c r="L74" s="224"/>
      <c r="M74" s="224"/>
      <c r="N74" s="3"/>
      <c r="O74" s="1"/>
    </row>
    <row r="75" spans="1:15" ht="12.75">
      <c r="A75" s="1"/>
      <c r="B75" s="1"/>
      <c r="C75" s="1"/>
      <c r="D75" s="1"/>
      <c r="E75" s="224"/>
      <c r="F75" s="224"/>
      <c r="G75" s="224"/>
      <c r="H75" s="224"/>
      <c r="I75" s="224"/>
      <c r="J75" s="224"/>
      <c r="K75" s="224"/>
      <c r="L75" s="224"/>
      <c r="M75" s="224"/>
      <c r="N75" s="3"/>
      <c r="O75" s="1"/>
    </row>
    <row r="76" spans="1:15" ht="15.75">
      <c r="A76" s="1"/>
      <c r="B76" s="2"/>
      <c r="C76" s="4"/>
      <c r="D76" s="4"/>
      <c r="E76" s="4"/>
      <c r="F76" s="4"/>
      <c r="G76" s="4"/>
      <c r="H76" s="4"/>
      <c r="I76" s="207"/>
      <c r="J76" s="208"/>
      <c r="K76" s="208"/>
      <c r="L76" s="208"/>
      <c r="M76" s="209"/>
      <c r="N76" s="1"/>
      <c r="O76" s="1"/>
    </row>
  </sheetData>
  <sheetProtection/>
  <mergeCells count="17">
    <mergeCell ref="C73:M73"/>
    <mergeCell ref="A5:M5"/>
    <mergeCell ref="A6:A7"/>
    <mergeCell ref="B6:B7"/>
    <mergeCell ref="C6:C7"/>
    <mergeCell ref="D6:D7"/>
    <mergeCell ref="E6:F6"/>
    <mergeCell ref="G6:H6"/>
    <mergeCell ref="I6:J6"/>
    <mergeCell ref="K6:L6"/>
    <mergeCell ref="M6:M7"/>
    <mergeCell ref="C1:O1"/>
    <mergeCell ref="C2:M2"/>
    <mergeCell ref="C3:J3"/>
    <mergeCell ref="K3:M3"/>
    <mergeCell ref="C4:J4"/>
    <mergeCell ref="K4:L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T77"/>
  <sheetViews>
    <sheetView zoomScalePageLayoutView="0" workbookViewId="0" topLeftCell="A50">
      <selection activeCell="C68" sqref="C68"/>
    </sheetView>
  </sheetViews>
  <sheetFormatPr defaultColWidth="9.00390625" defaultRowHeight="12.75"/>
  <cols>
    <col min="3" max="3" width="45.75390625" style="0" customWidth="1"/>
    <col min="5" max="5" width="11.00390625" style="0" bestFit="1" customWidth="1"/>
    <col min="13" max="13" width="10.875" style="0" customWidth="1"/>
  </cols>
  <sheetData>
    <row r="1" spans="1:15" ht="18">
      <c r="A1" s="9"/>
      <c r="B1" s="15"/>
      <c r="C1" s="257" t="s">
        <v>227</v>
      </c>
      <c r="D1" s="257"/>
      <c r="E1" s="257"/>
      <c r="F1" s="257"/>
      <c r="G1" s="257"/>
      <c r="H1" s="257"/>
      <c r="I1" s="257"/>
      <c r="J1" s="257"/>
      <c r="K1" s="257"/>
      <c r="L1" s="257"/>
      <c r="M1" s="257"/>
      <c r="N1" s="257"/>
      <c r="O1" s="257"/>
    </row>
    <row r="2" spans="1:15" ht="18">
      <c r="A2" s="9"/>
      <c r="B2" s="15"/>
      <c r="C2" s="251" t="s">
        <v>239</v>
      </c>
      <c r="D2" s="251"/>
      <c r="E2" s="251"/>
      <c r="F2" s="251"/>
      <c r="G2" s="251"/>
      <c r="H2" s="251"/>
      <c r="I2" s="251"/>
      <c r="J2" s="251"/>
      <c r="K2" s="251"/>
      <c r="L2" s="251"/>
      <c r="M2" s="251"/>
      <c r="N2" s="17"/>
      <c r="O2" s="17"/>
    </row>
    <row r="3" spans="1:15" ht="19.5">
      <c r="A3" s="9"/>
      <c r="B3" s="16"/>
      <c r="C3" s="251" t="s">
        <v>7</v>
      </c>
      <c r="D3" s="251"/>
      <c r="E3" s="251"/>
      <c r="F3" s="251"/>
      <c r="G3" s="251"/>
      <c r="H3" s="251"/>
      <c r="I3" s="251"/>
      <c r="J3" s="251"/>
      <c r="K3" s="251"/>
      <c r="L3" s="251"/>
      <c r="M3" s="251"/>
      <c r="N3" s="17"/>
      <c r="O3" s="17"/>
    </row>
    <row r="4" spans="1:15" ht="19.5">
      <c r="A4" s="9"/>
      <c r="B4" s="16"/>
      <c r="C4" s="253" t="s">
        <v>4</v>
      </c>
      <c r="D4" s="253"/>
      <c r="E4" s="253"/>
      <c r="F4" s="253"/>
      <c r="G4" s="253"/>
      <c r="H4" s="253"/>
      <c r="I4" s="253"/>
      <c r="J4" s="253"/>
      <c r="K4" s="255">
        <f>M70</f>
        <v>0</v>
      </c>
      <c r="L4" s="255"/>
      <c r="M4" s="18" t="s">
        <v>2</v>
      </c>
      <c r="N4" s="17"/>
      <c r="O4" s="17"/>
    </row>
    <row r="5" spans="1:15" ht="15">
      <c r="A5" s="252" t="s">
        <v>113</v>
      </c>
      <c r="B5" s="252"/>
      <c r="C5" s="252"/>
      <c r="D5" s="252"/>
      <c r="E5" s="252"/>
      <c r="F5" s="252"/>
      <c r="G5" s="252"/>
      <c r="H5" s="252"/>
      <c r="I5" s="252"/>
      <c r="J5" s="252"/>
      <c r="K5" s="252"/>
      <c r="L5" s="252"/>
      <c r="M5" s="252"/>
      <c r="N5" s="17"/>
      <c r="O5" s="17"/>
    </row>
    <row r="6" spans="1:15" ht="13.5">
      <c r="A6" s="248"/>
      <c r="B6" s="250" t="s">
        <v>8</v>
      </c>
      <c r="C6" s="250" t="s">
        <v>9</v>
      </c>
      <c r="D6" s="250" t="s">
        <v>10</v>
      </c>
      <c r="E6" s="249" t="s">
        <v>3</v>
      </c>
      <c r="F6" s="249"/>
      <c r="G6" s="249" t="s">
        <v>11</v>
      </c>
      <c r="H6" s="249"/>
      <c r="I6" s="249" t="s">
        <v>12</v>
      </c>
      <c r="J6" s="249"/>
      <c r="K6" s="249" t="s">
        <v>13</v>
      </c>
      <c r="L6" s="249"/>
      <c r="M6" s="250" t="s">
        <v>17</v>
      </c>
      <c r="N6" s="17"/>
      <c r="O6" s="17"/>
    </row>
    <row r="7" spans="1:15" ht="25.5">
      <c r="A7" s="248"/>
      <c r="B7" s="250"/>
      <c r="C7" s="250"/>
      <c r="D7" s="250"/>
      <c r="E7" s="103" t="s">
        <v>14</v>
      </c>
      <c r="F7" s="103" t="s">
        <v>6</v>
      </c>
      <c r="G7" s="103" t="s">
        <v>15</v>
      </c>
      <c r="H7" s="103" t="s">
        <v>5</v>
      </c>
      <c r="I7" s="103" t="s">
        <v>15</v>
      </c>
      <c r="J7" s="103" t="s">
        <v>5</v>
      </c>
      <c r="K7" s="103" t="s">
        <v>15</v>
      </c>
      <c r="L7" s="103" t="s">
        <v>5</v>
      </c>
      <c r="M7" s="250"/>
      <c r="N7" s="17"/>
      <c r="O7" s="17"/>
    </row>
    <row r="8" spans="1:15" ht="15">
      <c r="A8" s="26" t="s">
        <v>1</v>
      </c>
      <c r="B8" s="63">
        <v>2</v>
      </c>
      <c r="C8" s="63">
        <v>3</v>
      </c>
      <c r="D8" s="63">
        <v>4</v>
      </c>
      <c r="E8" s="63">
        <v>5</v>
      </c>
      <c r="F8" s="63">
        <v>6</v>
      </c>
      <c r="G8" s="63">
        <v>7</v>
      </c>
      <c r="H8" s="63">
        <v>8</v>
      </c>
      <c r="I8" s="63">
        <v>9</v>
      </c>
      <c r="J8" s="63">
        <v>10</v>
      </c>
      <c r="K8" s="63">
        <v>11</v>
      </c>
      <c r="L8" s="63">
        <v>12</v>
      </c>
      <c r="M8" s="63">
        <v>13</v>
      </c>
      <c r="N8" s="17"/>
      <c r="O8" s="17"/>
    </row>
    <row r="9" spans="1:15" ht="15.75">
      <c r="A9" s="26"/>
      <c r="B9" s="63"/>
      <c r="C9" s="105" t="s">
        <v>125</v>
      </c>
      <c r="D9" s="63"/>
      <c r="E9" s="63"/>
      <c r="F9" s="63"/>
      <c r="G9" s="63"/>
      <c r="H9" s="63"/>
      <c r="I9" s="63"/>
      <c r="J9" s="63"/>
      <c r="K9" s="63"/>
      <c r="L9" s="63"/>
      <c r="M9" s="63"/>
      <c r="N9" s="17"/>
      <c r="O9" s="17"/>
    </row>
    <row r="10" spans="1:15" ht="94.5">
      <c r="A10" s="134" t="s">
        <v>1</v>
      </c>
      <c r="B10" s="133" t="s">
        <v>126</v>
      </c>
      <c r="C10" s="187" t="s">
        <v>46</v>
      </c>
      <c r="D10" s="133" t="s">
        <v>47</v>
      </c>
      <c r="E10" s="135"/>
      <c r="F10" s="177">
        <f>0.4*0.4*1.2*F26</f>
        <v>2.3040000000000003</v>
      </c>
      <c r="G10" s="88"/>
      <c r="H10" s="88"/>
      <c r="I10" s="88"/>
      <c r="J10" s="25"/>
      <c r="K10" s="88"/>
      <c r="L10" s="88"/>
      <c r="M10" s="27"/>
      <c r="N10" s="17"/>
      <c r="O10" s="17"/>
    </row>
    <row r="11" spans="1:15" ht="15">
      <c r="A11" s="136">
        <v>1.1</v>
      </c>
      <c r="B11" s="137"/>
      <c r="C11" s="138" t="s">
        <v>48</v>
      </c>
      <c r="D11" s="139" t="s">
        <v>49</v>
      </c>
      <c r="E11" s="140">
        <f>615*1.15*0.01</f>
        <v>7.0725</v>
      </c>
      <c r="F11" s="106">
        <f>E11*F10</f>
        <v>16.29504</v>
      </c>
      <c r="G11" s="106"/>
      <c r="H11" s="107"/>
      <c r="I11" s="107"/>
      <c r="J11" s="107"/>
      <c r="K11" s="107"/>
      <c r="L11" s="107"/>
      <c r="M11" s="107"/>
      <c r="N11" s="17"/>
      <c r="O11" s="17"/>
    </row>
    <row r="12" spans="1:15" ht="94.5">
      <c r="A12" s="134" t="s">
        <v>18</v>
      </c>
      <c r="B12" s="133" t="s">
        <v>127</v>
      </c>
      <c r="C12" s="133" t="s">
        <v>128</v>
      </c>
      <c r="D12" s="133" t="s">
        <v>47</v>
      </c>
      <c r="E12" s="135"/>
      <c r="F12" s="108">
        <f>0.4*0.4*1.2*F26</f>
        <v>2.3040000000000003</v>
      </c>
      <c r="G12" s="106"/>
      <c r="H12" s="107"/>
      <c r="I12" s="107"/>
      <c r="J12" s="107"/>
      <c r="K12" s="107"/>
      <c r="L12" s="107"/>
      <c r="M12" s="113"/>
      <c r="N12" s="17"/>
      <c r="O12" s="17"/>
    </row>
    <row r="13" spans="1:15" ht="15">
      <c r="A13" s="136">
        <v>2.1</v>
      </c>
      <c r="B13" s="137"/>
      <c r="C13" s="138" t="s">
        <v>48</v>
      </c>
      <c r="D13" s="139" t="s">
        <v>49</v>
      </c>
      <c r="E13" s="140">
        <f>206*1.15*0.01</f>
        <v>2.3689999999999998</v>
      </c>
      <c r="F13" s="106">
        <f>E13*F12</f>
        <v>5.458176</v>
      </c>
      <c r="G13" s="106"/>
      <c r="H13" s="107"/>
      <c r="I13" s="107"/>
      <c r="J13" s="107"/>
      <c r="K13" s="107"/>
      <c r="L13" s="107"/>
      <c r="M13" s="107"/>
      <c r="N13" s="17"/>
      <c r="O13" s="17"/>
    </row>
    <row r="14" spans="1:15" ht="15.75">
      <c r="A14" s="141">
        <v>3</v>
      </c>
      <c r="B14" s="142"/>
      <c r="C14" s="134" t="s">
        <v>129</v>
      </c>
      <c r="D14" s="133" t="s">
        <v>47</v>
      </c>
      <c r="E14" s="135"/>
      <c r="F14" s="108">
        <f>F12</f>
        <v>2.3040000000000003</v>
      </c>
      <c r="G14" s="106"/>
      <c r="H14" s="107"/>
      <c r="I14" s="107"/>
      <c r="J14" s="107"/>
      <c r="K14" s="107"/>
      <c r="L14" s="107"/>
      <c r="M14" s="113"/>
      <c r="N14" s="17"/>
      <c r="O14" s="17"/>
    </row>
    <row r="15" spans="1:15" ht="15">
      <c r="A15" s="136">
        <v>3.1</v>
      </c>
      <c r="B15" s="139" t="s">
        <v>130</v>
      </c>
      <c r="C15" s="138" t="s">
        <v>129</v>
      </c>
      <c r="D15" s="139" t="s">
        <v>131</v>
      </c>
      <c r="E15" s="140">
        <v>1.95</v>
      </c>
      <c r="F15" s="106">
        <f>E15*F14</f>
        <v>4.492800000000001</v>
      </c>
      <c r="G15" s="106"/>
      <c r="H15" s="107"/>
      <c r="I15" s="107"/>
      <c r="J15" s="107"/>
      <c r="K15" s="107"/>
      <c r="L15" s="107"/>
      <c r="M15" s="107"/>
      <c r="N15" s="17"/>
      <c r="O15" s="17"/>
    </row>
    <row r="16" spans="1:15" ht="40.5">
      <c r="A16" s="143" t="s">
        <v>132</v>
      </c>
      <c r="B16" s="144" t="s">
        <v>133</v>
      </c>
      <c r="C16" s="144" t="s">
        <v>58</v>
      </c>
      <c r="D16" s="144" t="s">
        <v>59</v>
      </c>
      <c r="E16" s="144"/>
      <c r="F16" s="87">
        <v>2.3</v>
      </c>
      <c r="G16" s="63"/>
      <c r="H16" s="10"/>
      <c r="I16" s="10"/>
      <c r="J16" s="10"/>
      <c r="K16" s="10"/>
      <c r="L16" s="10"/>
      <c r="M16" s="113"/>
      <c r="N16" s="17"/>
      <c r="O16" s="17"/>
    </row>
    <row r="17" spans="1:15" ht="15">
      <c r="A17" s="145">
        <v>4.1</v>
      </c>
      <c r="B17" s="146"/>
      <c r="C17" s="147" t="s">
        <v>60</v>
      </c>
      <c r="D17" s="147" t="s">
        <v>49</v>
      </c>
      <c r="E17" s="147">
        <v>1.96</v>
      </c>
      <c r="F17" s="148">
        <f>E17*F16</f>
        <v>4.508</v>
      </c>
      <c r="G17" s="106"/>
      <c r="H17" s="107"/>
      <c r="I17" s="107"/>
      <c r="J17" s="107"/>
      <c r="K17" s="107"/>
      <c r="L17" s="107"/>
      <c r="M17" s="107"/>
      <c r="N17" s="17"/>
      <c r="O17" s="17"/>
    </row>
    <row r="18" spans="1:15" ht="27">
      <c r="A18" s="145">
        <v>4.2</v>
      </c>
      <c r="B18" s="146" t="s">
        <v>134</v>
      </c>
      <c r="C18" s="147" t="s">
        <v>112</v>
      </c>
      <c r="D18" s="147" t="s">
        <v>62</v>
      </c>
      <c r="E18" s="147">
        <v>1.015</v>
      </c>
      <c r="F18" s="148">
        <f>E18*F16</f>
        <v>2.3345</v>
      </c>
      <c r="G18" s="149"/>
      <c r="H18" s="107"/>
      <c r="I18" s="107"/>
      <c r="J18" s="107"/>
      <c r="K18" s="107"/>
      <c r="L18" s="107"/>
      <c r="M18" s="107"/>
      <c r="N18" s="17"/>
      <c r="O18" s="17"/>
    </row>
    <row r="19" spans="1:15" ht="15">
      <c r="A19" s="145">
        <v>4.3</v>
      </c>
      <c r="B19" s="146" t="s">
        <v>135</v>
      </c>
      <c r="C19" s="147" t="s">
        <v>63</v>
      </c>
      <c r="D19" s="147" t="s">
        <v>64</v>
      </c>
      <c r="E19" s="147">
        <v>2.1</v>
      </c>
      <c r="F19" s="107">
        <f>E19*F16</f>
        <v>4.83</v>
      </c>
      <c r="G19" s="106"/>
      <c r="H19" s="107"/>
      <c r="I19" s="107"/>
      <c r="J19" s="107"/>
      <c r="K19" s="107"/>
      <c r="L19" s="107"/>
      <c r="M19" s="107"/>
      <c r="N19" s="17"/>
      <c r="O19" s="17"/>
    </row>
    <row r="20" spans="1:15" ht="40.5">
      <c r="A20" s="150">
        <v>5</v>
      </c>
      <c r="B20" s="150" t="s">
        <v>105</v>
      </c>
      <c r="C20" s="150" t="s">
        <v>106</v>
      </c>
      <c r="D20" s="150" t="s">
        <v>107</v>
      </c>
      <c r="E20" s="150"/>
      <c r="F20" s="108">
        <v>0.288</v>
      </c>
      <c r="G20" s="108"/>
      <c r="H20" s="113"/>
      <c r="I20" s="113"/>
      <c r="J20" s="113"/>
      <c r="K20" s="113"/>
      <c r="L20" s="113"/>
      <c r="M20" s="113"/>
      <c r="N20" s="17"/>
      <c r="O20" s="17"/>
    </row>
    <row r="21" spans="1:15" ht="15">
      <c r="A21" s="151">
        <f>A20+0.1</f>
        <v>5.1</v>
      </c>
      <c r="B21" s="152"/>
      <c r="C21" s="152" t="s">
        <v>95</v>
      </c>
      <c r="D21" s="152" t="s">
        <v>49</v>
      </c>
      <c r="E21" s="152">
        <v>38.8</v>
      </c>
      <c r="F21" s="109">
        <f>E21*F20</f>
        <v>11.174399999999999</v>
      </c>
      <c r="G21" s="109"/>
      <c r="H21" s="109"/>
      <c r="I21" s="109"/>
      <c r="J21" s="109"/>
      <c r="K21" s="109"/>
      <c r="L21" s="109"/>
      <c r="M21" s="109"/>
      <c r="N21" s="17"/>
      <c r="O21" s="17"/>
    </row>
    <row r="22" spans="1:15" ht="15">
      <c r="A22" s="151">
        <f>A21+0.1</f>
        <v>5.199999999999999</v>
      </c>
      <c r="B22" s="152" t="s">
        <v>136</v>
      </c>
      <c r="C22" s="152" t="s">
        <v>108</v>
      </c>
      <c r="D22" s="152" t="s">
        <v>64</v>
      </c>
      <c r="E22" s="152">
        <v>25.1</v>
      </c>
      <c r="F22" s="109">
        <f>E22*F20</f>
        <v>7.2288</v>
      </c>
      <c r="G22" s="104"/>
      <c r="H22" s="109"/>
      <c r="I22" s="109"/>
      <c r="J22" s="109"/>
      <c r="K22" s="109"/>
      <c r="L22" s="109"/>
      <c r="M22" s="109"/>
      <c r="N22" s="17"/>
      <c r="O22" s="17"/>
    </row>
    <row r="23" spans="1:15" ht="15">
      <c r="A23" s="151">
        <f>A22+0.1</f>
        <v>5.299999999999999</v>
      </c>
      <c r="B23" s="152" t="s">
        <v>137</v>
      </c>
      <c r="C23" s="152" t="s">
        <v>138</v>
      </c>
      <c r="D23" s="152" t="s">
        <v>64</v>
      </c>
      <c r="E23" s="152">
        <v>0.2</v>
      </c>
      <c r="F23" s="153">
        <f>E23*F20</f>
        <v>0.0576</v>
      </c>
      <c r="G23" s="109"/>
      <c r="H23" s="109"/>
      <c r="I23" s="109"/>
      <c r="J23" s="109"/>
      <c r="K23" s="109"/>
      <c r="L23" s="109"/>
      <c r="M23" s="109"/>
      <c r="N23" s="17"/>
      <c r="O23" s="17"/>
    </row>
    <row r="24" spans="1:15" ht="15">
      <c r="A24" s="151">
        <f>A23+0.1</f>
        <v>5.399999999999999</v>
      </c>
      <c r="B24" s="152" t="s">
        <v>139</v>
      </c>
      <c r="C24" s="152" t="s">
        <v>140</v>
      </c>
      <c r="D24" s="152" t="s">
        <v>64</v>
      </c>
      <c r="E24" s="152">
        <v>2.7</v>
      </c>
      <c r="F24" s="104">
        <f>E24*F20</f>
        <v>0.7776</v>
      </c>
      <c r="G24" s="109"/>
      <c r="H24" s="109"/>
      <c r="I24" s="109"/>
      <c r="J24" s="109"/>
      <c r="K24" s="109"/>
      <c r="L24" s="109"/>
      <c r="M24" s="109"/>
      <c r="N24" s="17"/>
      <c r="O24" s="17"/>
    </row>
    <row r="25" spans="1:15" ht="15">
      <c r="A25" s="151">
        <f>A24+0.1</f>
        <v>5.499999999999998</v>
      </c>
      <c r="B25" s="152"/>
      <c r="C25" s="152" t="s">
        <v>100</v>
      </c>
      <c r="D25" s="152" t="s">
        <v>19</v>
      </c>
      <c r="E25" s="152">
        <v>0.19</v>
      </c>
      <c r="F25" s="104">
        <f>E25*F20</f>
        <v>0.05472</v>
      </c>
      <c r="G25" s="104"/>
      <c r="H25" s="109"/>
      <c r="I25" s="109"/>
      <c r="J25" s="109"/>
      <c r="K25" s="109"/>
      <c r="L25" s="109"/>
      <c r="M25" s="109"/>
      <c r="N25" s="17"/>
      <c r="O25" s="17"/>
    </row>
    <row r="26" spans="1:15" ht="38.25">
      <c r="A26" s="144">
        <v>6</v>
      </c>
      <c r="B26" s="157" t="s">
        <v>65</v>
      </c>
      <c r="C26" s="144" t="s">
        <v>66</v>
      </c>
      <c r="D26" s="144" t="s">
        <v>52</v>
      </c>
      <c r="E26" s="144"/>
      <c r="F26" s="87">
        <v>12</v>
      </c>
      <c r="G26" s="63"/>
      <c r="H26" s="10"/>
      <c r="I26" s="10"/>
      <c r="J26" s="10"/>
      <c r="K26" s="10"/>
      <c r="L26" s="10"/>
      <c r="M26" s="27"/>
      <c r="N26" s="17"/>
      <c r="O26" s="17"/>
    </row>
    <row r="27" spans="1:15" ht="15">
      <c r="A27" s="145">
        <v>6.1</v>
      </c>
      <c r="B27" s="147"/>
      <c r="C27" s="147" t="s">
        <v>60</v>
      </c>
      <c r="D27" s="147" t="s">
        <v>49</v>
      </c>
      <c r="E27" s="147">
        <f>2.52-1.24</f>
        <v>1.28</v>
      </c>
      <c r="F27" s="106">
        <f>E27*F26</f>
        <v>15.36</v>
      </c>
      <c r="G27" s="106"/>
      <c r="H27" s="107"/>
      <c r="I27" s="107"/>
      <c r="J27" s="107"/>
      <c r="K27" s="107"/>
      <c r="L27" s="107"/>
      <c r="M27" s="107"/>
      <c r="N27" s="17"/>
      <c r="O27" s="17"/>
    </row>
    <row r="28" spans="1:15" ht="27">
      <c r="A28" s="145">
        <v>6.2</v>
      </c>
      <c r="B28" s="146" t="s">
        <v>142</v>
      </c>
      <c r="C28" s="147" t="s">
        <v>143</v>
      </c>
      <c r="D28" s="158" t="s">
        <v>68</v>
      </c>
      <c r="E28" s="147">
        <v>1.25</v>
      </c>
      <c r="F28" s="106">
        <f>E28*F26</f>
        <v>15</v>
      </c>
      <c r="G28" s="106"/>
      <c r="H28" s="107"/>
      <c r="I28" s="107"/>
      <c r="J28" s="107"/>
      <c r="K28" s="107"/>
      <c r="L28" s="107"/>
      <c r="M28" s="107"/>
      <c r="N28" s="17"/>
      <c r="O28" s="17"/>
    </row>
    <row r="29" spans="1:15" ht="27">
      <c r="A29" s="145">
        <v>6.3</v>
      </c>
      <c r="B29" s="147" t="s">
        <v>144</v>
      </c>
      <c r="C29" s="147" t="s">
        <v>145</v>
      </c>
      <c r="D29" s="147" t="s">
        <v>69</v>
      </c>
      <c r="E29" s="147">
        <v>7.15</v>
      </c>
      <c r="F29" s="106">
        <f>E29*F26</f>
        <v>85.80000000000001</v>
      </c>
      <c r="G29" s="106"/>
      <c r="H29" s="107"/>
      <c r="I29" s="107"/>
      <c r="J29" s="107"/>
      <c r="K29" s="107"/>
      <c r="L29" s="107"/>
      <c r="M29" s="107"/>
      <c r="N29" s="17"/>
      <c r="O29" s="17"/>
    </row>
    <row r="30" spans="1:15" ht="27">
      <c r="A30" s="159" t="s">
        <v>146</v>
      </c>
      <c r="B30" s="160" t="s">
        <v>147</v>
      </c>
      <c r="C30" s="161" t="s">
        <v>148</v>
      </c>
      <c r="D30" s="162" t="s">
        <v>111</v>
      </c>
      <c r="E30" s="163"/>
      <c r="F30" s="164">
        <f>(3.14*129)*0.001*2*F26</f>
        <v>9.721440000000001</v>
      </c>
      <c r="G30" s="165"/>
      <c r="H30" s="200"/>
      <c r="I30" s="200"/>
      <c r="J30" s="200"/>
      <c r="K30" s="200"/>
      <c r="L30" s="200"/>
      <c r="M30" s="201"/>
      <c r="N30" s="115"/>
      <c r="O30" s="115"/>
    </row>
    <row r="31" spans="1:15" ht="13.5">
      <c r="A31" s="167" t="s">
        <v>149</v>
      </c>
      <c r="B31" s="168"/>
      <c r="C31" s="169" t="s">
        <v>150</v>
      </c>
      <c r="D31" s="170" t="s">
        <v>151</v>
      </c>
      <c r="E31" s="171">
        <f>2.3*0.1</f>
        <v>0.22999999999999998</v>
      </c>
      <c r="F31" s="171">
        <f>E31*F30</f>
        <v>2.2359312</v>
      </c>
      <c r="G31" s="171"/>
      <c r="H31" s="202"/>
      <c r="I31" s="202"/>
      <c r="J31" s="202"/>
      <c r="K31" s="202"/>
      <c r="L31" s="202"/>
      <c r="M31" s="202"/>
      <c r="N31" s="115"/>
      <c r="O31" s="115"/>
    </row>
    <row r="32" spans="1:15" ht="13.5">
      <c r="A32" s="167" t="s">
        <v>152</v>
      </c>
      <c r="B32" s="167" t="s">
        <v>153</v>
      </c>
      <c r="C32" s="169" t="s">
        <v>154</v>
      </c>
      <c r="D32" s="170" t="s">
        <v>155</v>
      </c>
      <c r="E32" s="171">
        <f>E31</f>
        <v>0.22999999999999998</v>
      </c>
      <c r="F32" s="171">
        <f>E32*F30</f>
        <v>2.2359312</v>
      </c>
      <c r="G32" s="171"/>
      <c r="H32" s="202"/>
      <c r="I32" s="202"/>
      <c r="J32" s="202"/>
      <c r="K32" s="202"/>
      <c r="L32" s="202"/>
      <c r="M32" s="202"/>
      <c r="N32" s="115"/>
      <c r="O32" s="115"/>
    </row>
    <row r="33" spans="1:15" ht="15.75">
      <c r="A33" s="170">
        <v>7.3</v>
      </c>
      <c r="B33" s="170" t="s">
        <v>156</v>
      </c>
      <c r="C33" s="172" t="s">
        <v>157</v>
      </c>
      <c r="D33" s="170" t="s">
        <v>64</v>
      </c>
      <c r="E33" s="173">
        <v>0.308</v>
      </c>
      <c r="F33" s="173">
        <f>E33*F30</f>
        <v>2.99420352</v>
      </c>
      <c r="G33" s="171"/>
      <c r="H33" s="202"/>
      <c r="I33" s="202"/>
      <c r="J33" s="202"/>
      <c r="K33" s="202"/>
      <c r="L33" s="202"/>
      <c r="M33" s="202"/>
      <c r="N33" s="117"/>
      <c r="O33" s="117"/>
    </row>
    <row r="34" spans="1:15" ht="15">
      <c r="A34" s="174">
        <v>7.4</v>
      </c>
      <c r="B34" s="175" t="s">
        <v>158</v>
      </c>
      <c r="C34" s="175" t="s">
        <v>70</v>
      </c>
      <c r="D34" s="175" t="s">
        <v>71</v>
      </c>
      <c r="E34" s="175">
        <v>0.0144</v>
      </c>
      <c r="F34" s="119">
        <f>E34*F26</f>
        <v>0.1728</v>
      </c>
      <c r="G34" s="120"/>
      <c r="H34" s="119"/>
      <c r="I34" s="119"/>
      <c r="J34" s="119"/>
      <c r="K34" s="119"/>
      <c r="L34" s="119"/>
      <c r="M34" s="119"/>
      <c r="N34" s="17"/>
      <c r="O34" s="17"/>
    </row>
    <row r="35" spans="1:15" ht="51">
      <c r="A35" s="143" t="s">
        <v>159</v>
      </c>
      <c r="B35" s="157" t="s">
        <v>160</v>
      </c>
      <c r="C35" s="157" t="s">
        <v>78</v>
      </c>
      <c r="D35" s="144" t="s">
        <v>79</v>
      </c>
      <c r="E35" s="144"/>
      <c r="F35" s="27">
        <v>12</v>
      </c>
      <c r="G35" s="63"/>
      <c r="H35" s="10"/>
      <c r="I35" s="10"/>
      <c r="J35" s="10"/>
      <c r="K35" s="10"/>
      <c r="L35" s="10"/>
      <c r="M35" s="27"/>
      <c r="N35" s="17"/>
      <c r="O35" s="17"/>
    </row>
    <row r="36" spans="1:15" ht="15">
      <c r="A36" s="145">
        <v>8.1</v>
      </c>
      <c r="B36" s="147"/>
      <c r="C36" s="147" t="s">
        <v>60</v>
      </c>
      <c r="D36" s="147" t="s">
        <v>49</v>
      </c>
      <c r="E36" s="147">
        <v>3</v>
      </c>
      <c r="F36" s="63">
        <f>E36*F35</f>
        <v>36</v>
      </c>
      <c r="G36" s="63"/>
      <c r="H36" s="10"/>
      <c r="I36" s="10"/>
      <c r="J36" s="10"/>
      <c r="K36" s="10"/>
      <c r="L36" s="10"/>
      <c r="M36" s="10"/>
      <c r="N36" s="17"/>
      <c r="O36" s="17"/>
    </row>
    <row r="37" spans="1:15" ht="15">
      <c r="A37" s="145">
        <v>8.2</v>
      </c>
      <c r="B37" s="146"/>
      <c r="C37" s="147" t="s">
        <v>67</v>
      </c>
      <c r="D37" s="158" t="s">
        <v>68</v>
      </c>
      <c r="E37" s="147">
        <v>3.33</v>
      </c>
      <c r="F37" s="63">
        <f>E37*F35</f>
        <v>39.96</v>
      </c>
      <c r="G37" s="63"/>
      <c r="H37" s="10"/>
      <c r="I37" s="10"/>
      <c r="J37" s="10"/>
      <c r="K37" s="10"/>
      <c r="L37" s="10"/>
      <c r="M37" s="10"/>
      <c r="N37" s="17"/>
      <c r="O37" s="17"/>
    </row>
    <row r="38" spans="1:15" ht="15">
      <c r="A38" s="145">
        <v>8.3</v>
      </c>
      <c r="B38" s="146" t="s">
        <v>161</v>
      </c>
      <c r="C38" s="147" t="s">
        <v>162</v>
      </c>
      <c r="D38" s="158" t="s">
        <v>19</v>
      </c>
      <c r="E38" s="147">
        <v>0.48</v>
      </c>
      <c r="F38" s="63">
        <f>E38*F35</f>
        <v>5.76</v>
      </c>
      <c r="G38" s="63"/>
      <c r="H38" s="10"/>
      <c r="I38" s="10"/>
      <c r="J38" s="10"/>
      <c r="K38" s="10"/>
      <c r="L38" s="10"/>
      <c r="M38" s="10"/>
      <c r="N38" s="17"/>
      <c r="O38" s="17"/>
    </row>
    <row r="39" spans="1:20" ht="15">
      <c r="A39" s="145">
        <v>8.4</v>
      </c>
      <c r="B39" s="147" t="s">
        <v>163</v>
      </c>
      <c r="C39" s="147" t="s">
        <v>164</v>
      </c>
      <c r="D39" s="147" t="s">
        <v>69</v>
      </c>
      <c r="E39" s="147">
        <v>1.5</v>
      </c>
      <c r="F39" s="63">
        <f>E39*F35</f>
        <v>18</v>
      </c>
      <c r="G39" s="63"/>
      <c r="H39" s="10"/>
      <c r="I39" s="10"/>
      <c r="J39" s="10"/>
      <c r="K39" s="10"/>
      <c r="L39" s="10"/>
      <c r="M39" s="10"/>
      <c r="N39" s="17"/>
      <c r="O39" s="17"/>
      <c r="T39" s="221"/>
    </row>
    <row r="40" spans="1:15" ht="15">
      <c r="A40" s="145">
        <v>8.5</v>
      </c>
      <c r="B40" s="147" t="s">
        <v>165</v>
      </c>
      <c r="C40" s="147" t="s">
        <v>81</v>
      </c>
      <c r="D40" s="147" t="s">
        <v>64</v>
      </c>
      <c r="E40" s="147">
        <v>3.5</v>
      </c>
      <c r="F40" s="63">
        <f>E40*F35</f>
        <v>42</v>
      </c>
      <c r="G40" s="63"/>
      <c r="H40" s="10"/>
      <c r="I40" s="10"/>
      <c r="J40" s="10"/>
      <c r="K40" s="10"/>
      <c r="L40" s="10"/>
      <c r="M40" s="10"/>
      <c r="N40" s="17"/>
      <c r="O40" s="17"/>
    </row>
    <row r="41" spans="1:15" ht="51">
      <c r="A41" s="144">
        <v>6</v>
      </c>
      <c r="B41" s="157" t="s">
        <v>166</v>
      </c>
      <c r="C41" s="144" t="s">
        <v>83</v>
      </c>
      <c r="D41" s="144" t="s">
        <v>84</v>
      </c>
      <c r="E41" s="144"/>
      <c r="F41" s="92">
        <v>0.12</v>
      </c>
      <c r="G41" s="91"/>
      <c r="H41" s="92"/>
      <c r="I41" s="92"/>
      <c r="J41" s="92"/>
      <c r="K41" s="92"/>
      <c r="L41" s="92"/>
      <c r="M41" s="92"/>
      <c r="N41" s="223"/>
      <c r="O41" s="17"/>
    </row>
    <row r="42" spans="1:15" ht="15">
      <c r="A42" s="145">
        <v>9.1</v>
      </c>
      <c r="B42" s="147"/>
      <c r="C42" s="147" t="s">
        <v>60</v>
      </c>
      <c r="D42" s="147" t="s">
        <v>49</v>
      </c>
      <c r="E42" s="147">
        <v>76</v>
      </c>
      <c r="F42" s="88">
        <f>E42*F41</f>
        <v>9.12</v>
      </c>
      <c r="G42" s="88"/>
      <c r="H42" s="25"/>
      <c r="I42" s="25"/>
      <c r="J42" s="25"/>
      <c r="K42" s="25"/>
      <c r="L42" s="25"/>
      <c r="M42" s="25"/>
      <c r="N42" s="223"/>
      <c r="O42" s="17"/>
    </row>
    <row r="43" spans="1:15" ht="15">
      <c r="A43" s="145">
        <v>9.2</v>
      </c>
      <c r="B43" s="146"/>
      <c r="C43" s="147" t="s">
        <v>85</v>
      </c>
      <c r="D43" s="158" t="s">
        <v>54</v>
      </c>
      <c r="E43" s="147">
        <v>62.3</v>
      </c>
      <c r="F43" s="88">
        <f>E43*F41</f>
        <v>7.475999999999999</v>
      </c>
      <c r="G43" s="88"/>
      <c r="H43" s="25"/>
      <c r="I43" s="25"/>
      <c r="J43" s="25"/>
      <c r="K43" s="25"/>
      <c r="L43" s="25"/>
      <c r="M43" s="25"/>
      <c r="N43" s="223"/>
      <c r="O43" s="17"/>
    </row>
    <row r="44" spans="1:15" ht="15">
      <c r="A44" s="145">
        <v>9.3</v>
      </c>
      <c r="B44" s="146" t="s">
        <v>161</v>
      </c>
      <c r="C44" s="147" t="s">
        <v>162</v>
      </c>
      <c r="D44" s="158" t="s">
        <v>19</v>
      </c>
      <c r="E44" s="147">
        <v>24</v>
      </c>
      <c r="F44" s="63">
        <f>E44*F41</f>
        <v>2.88</v>
      </c>
      <c r="G44" s="63"/>
      <c r="H44" s="10"/>
      <c r="I44" s="10"/>
      <c r="J44" s="10"/>
      <c r="K44" s="10"/>
      <c r="L44" s="10"/>
      <c r="M44" s="10"/>
      <c r="N44" s="223"/>
      <c r="O44" s="17"/>
    </row>
    <row r="45" spans="1:15" ht="15">
      <c r="A45" s="145">
        <v>9.4</v>
      </c>
      <c r="B45" s="147" t="s">
        <v>167</v>
      </c>
      <c r="C45" s="147" t="s">
        <v>86</v>
      </c>
      <c r="D45" s="147" t="s">
        <v>52</v>
      </c>
      <c r="E45" s="147">
        <v>100</v>
      </c>
      <c r="F45" s="88">
        <f>E45*F41</f>
        <v>12</v>
      </c>
      <c r="G45" s="88"/>
      <c r="H45" s="25"/>
      <c r="I45" s="25"/>
      <c r="J45" s="25"/>
      <c r="K45" s="25"/>
      <c r="L45" s="25"/>
      <c r="M45" s="25"/>
      <c r="N45" s="223"/>
      <c r="O45" s="17"/>
    </row>
    <row r="46" spans="1:15" ht="51">
      <c r="A46" s="144">
        <v>10</v>
      </c>
      <c r="B46" s="157" t="s">
        <v>168</v>
      </c>
      <c r="C46" s="144" t="s">
        <v>117</v>
      </c>
      <c r="D46" s="144" t="s">
        <v>89</v>
      </c>
      <c r="E46" s="144"/>
      <c r="F46" s="92">
        <v>3.4</v>
      </c>
      <c r="G46" s="91"/>
      <c r="H46" s="92"/>
      <c r="I46" s="92"/>
      <c r="J46" s="92"/>
      <c r="K46" s="92"/>
      <c r="L46" s="92"/>
      <c r="M46" s="92"/>
      <c r="N46" s="223"/>
      <c r="O46" s="17"/>
    </row>
    <row r="47" spans="1:15" ht="15">
      <c r="A47" s="145">
        <v>10.1</v>
      </c>
      <c r="B47" s="147"/>
      <c r="C47" s="147" t="s">
        <v>60</v>
      </c>
      <c r="D47" s="147" t="s">
        <v>49</v>
      </c>
      <c r="E47" s="147">
        <v>11</v>
      </c>
      <c r="F47" s="63">
        <f>E47*F46</f>
        <v>37.4</v>
      </c>
      <c r="G47" s="63"/>
      <c r="H47" s="10"/>
      <c r="I47" s="10"/>
      <c r="J47" s="10"/>
      <c r="K47" s="10"/>
      <c r="L47" s="10"/>
      <c r="M47" s="10"/>
      <c r="N47" s="223"/>
      <c r="O47" s="17"/>
    </row>
    <row r="48" spans="1:15" ht="15">
      <c r="A48" s="145">
        <v>10.2</v>
      </c>
      <c r="B48" s="146"/>
      <c r="C48" s="147" t="s">
        <v>169</v>
      </c>
      <c r="D48" s="158" t="s">
        <v>68</v>
      </c>
      <c r="E48" s="147">
        <v>12.6</v>
      </c>
      <c r="F48" s="63">
        <f>E48*F46</f>
        <v>42.839999999999996</v>
      </c>
      <c r="G48" s="63"/>
      <c r="H48" s="10"/>
      <c r="I48" s="10"/>
      <c r="J48" s="10"/>
      <c r="K48" s="10"/>
      <c r="L48" s="10"/>
      <c r="M48" s="10"/>
      <c r="N48" s="223"/>
      <c r="O48" s="17"/>
    </row>
    <row r="49" spans="1:15" ht="15">
      <c r="A49" s="145">
        <v>10.3</v>
      </c>
      <c r="B49" s="146" t="s">
        <v>161</v>
      </c>
      <c r="C49" s="147" t="s">
        <v>162</v>
      </c>
      <c r="D49" s="158" t="s">
        <v>19</v>
      </c>
      <c r="E49" s="147">
        <v>8.81</v>
      </c>
      <c r="F49" s="63">
        <f>E49*F46</f>
        <v>29.954</v>
      </c>
      <c r="G49" s="63"/>
      <c r="H49" s="10"/>
      <c r="I49" s="10"/>
      <c r="J49" s="10"/>
      <c r="K49" s="10"/>
      <c r="L49" s="10"/>
      <c r="M49" s="10"/>
      <c r="N49" s="223"/>
      <c r="O49" s="17"/>
    </row>
    <row r="50" spans="1:15" ht="15">
      <c r="A50" s="145">
        <v>10.4</v>
      </c>
      <c r="B50" s="147" t="s">
        <v>170</v>
      </c>
      <c r="C50" s="147" t="s">
        <v>116</v>
      </c>
      <c r="D50" s="147" t="s">
        <v>92</v>
      </c>
      <c r="E50" s="147">
        <v>105</v>
      </c>
      <c r="F50" s="63">
        <f>E50*F46</f>
        <v>357</v>
      </c>
      <c r="G50" s="10"/>
      <c r="H50" s="10"/>
      <c r="I50" s="10"/>
      <c r="J50" s="10"/>
      <c r="K50" s="10"/>
      <c r="L50" s="10"/>
      <c r="M50" s="10"/>
      <c r="N50" s="223"/>
      <c r="O50" s="17"/>
    </row>
    <row r="51" spans="1:15" ht="54">
      <c r="A51" s="144">
        <v>11</v>
      </c>
      <c r="B51" s="144" t="s">
        <v>93</v>
      </c>
      <c r="C51" s="144" t="s">
        <v>94</v>
      </c>
      <c r="D51" s="144" t="s">
        <v>79</v>
      </c>
      <c r="E51" s="144"/>
      <c r="F51" s="92">
        <v>12</v>
      </c>
      <c r="G51" s="91"/>
      <c r="H51" s="92"/>
      <c r="I51" s="92"/>
      <c r="J51" s="92"/>
      <c r="K51" s="92"/>
      <c r="L51" s="92"/>
      <c r="M51" s="92"/>
      <c r="N51" s="223"/>
      <c r="O51" s="17"/>
    </row>
    <row r="52" spans="1:15" ht="15">
      <c r="A52" s="145">
        <v>11.1</v>
      </c>
      <c r="B52" s="147"/>
      <c r="C52" s="147" t="s">
        <v>95</v>
      </c>
      <c r="D52" s="147" t="s">
        <v>49</v>
      </c>
      <c r="E52" s="145">
        <v>3</v>
      </c>
      <c r="F52" s="88">
        <f>E52*F51</f>
        <v>36</v>
      </c>
      <c r="G52" s="88"/>
      <c r="H52" s="25"/>
      <c r="I52" s="25"/>
      <c r="J52" s="25"/>
      <c r="K52" s="25"/>
      <c r="L52" s="25"/>
      <c r="M52" s="25"/>
      <c r="N52" s="223"/>
      <c r="O52" s="17"/>
    </row>
    <row r="53" spans="1:15" ht="15">
      <c r="A53" s="145">
        <v>11.2</v>
      </c>
      <c r="B53" s="146"/>
      <c r="C53" s="147" t="s">
        <v>169</v>
      </c>
      <c r="D53" s="158" t="s">
        <v>68</v>
      </c>
      <c r="E53" s="147">
        <v>3.33</v>
      </c>
      <c r="F53" s="63">
        <f>E53*F51</f>
        <v>39.96</v>
      </c>
      <c r="G53" s="63"/>
      <c r="H53" s="10"/>
      <c r="I53" s="10"/>
      <c r="J53" s="10"/>
      <c r="K53" s="10"/>
      <c r="L53" s="10"/>
      <c r="M53" s="10"/>
      <c r="N53" s="223"/>
      <c r="O53" s="17"/>
    </row>
    <row r="54" spans="1:15" ht="15">
      <c r="A54" s="145">
        <v>11.3</v>
      </c>
      <c r="B54" s="146"/>
      <c r="C54" s="147" t="s">
        <v>162</v>
      </c>
      <c r="D54" s="158" t="s">
        <v>19</v>
      </c>
      <c r="E54" s="147">
        <v>0.48</v>
      </c>
      <c r="F54" s="63">
        <f>E54*F51</f>
        <v>5.76</v>
      </c>
      <c r="G54" s="63"/>
      <c r="H54" s="10"/>
      <c r="I54" s="10"/>
      <c r="J54" s="10"/>
      <c r="K54" s="10"/>
      <c r="L54" s="10"/>
      <c r="M54" s="10"/>
      <c r="N54" s="223"/>
      <c r="O54" s="17"/>
    </row>
    <row r="55" spans="1:15" ht="15">
      <c r="A55" s="145">
        <v>11.4</v>
      </c>
      <c r="B55" s="147" t="s">
        <v>170</v>
      </c>
      <c r="C55" s="147" t="s">
        <v>97</v>
      </c>
      <c r="D55" s="158" t="s">
        <v>52</v>
      </c>
      <c r="E55" s="147">
        <v>1</v>
      </c>
      <c r="F55" s="88">
        <f>E55*F51</f>
        <v>12</v>
      </c>
      <c r="G55" s="88"/>
      <c r="H55" s="25"/>
      <c r="I55" s="25"/>
      <c r="J55" s="25"/>
      <c r="K55" s="25"/>
      <c r="L55" s="25"/>
      <c r="M55" s="25"/>
      <c r="N55" s="223"/>
      <c r="O55" s="17"/>
    </row>
    <row r="56" spans="1:15" ht="15">
      <c r="A56" s="145">
        <v>11.5</v>
      </c>
      <c r="B56" s="147" t="s">
        <v>170</v>
      </c>
      <c r="C56" s="147" t="s">
        <v>98</v>
      </c>
      <c r="D56" s="147" t="s">
        <v>52</v>
      </c>
      <c r="E56" s="147">
        <v>1</v>
      </c>
      <c r="F56" s="88">
        <f>E56*F51</f>
        <v>12</v>
      </c>
      <c r="G56" s="88"/>
      <c r="H56" s="25"/>
      <c r="I56" s="25"/>
      <c r="J56" s="25"/>
      <c r="K56" s="25"/>
      <c r="L56" s="25"/>
      <c r="M56" s="25"/>
      <c r="N56" s="223"/>
      <c r="O56" s="17"/>
    </row>
    <row r="57" spans="1:15" ht="27">
      <c r="A57" s="145">
        <v>11.6</v>
      </c>
      <c r="B57" s="147" t="s">
        <v>170</v>
      </c>
      <c r="C57" s="147" t="s">
        <v>99</v>
      </c>
      <c r="D57" s="147" t="s">
        <v>52</v>
      </c>
      <c r="E57" s="147"/>
      <c r="F57" s="88">
        <v>2</v>
      </c>
      <c r="G57" s="88"/>
      <c r="H57" s="25"/>
      <c r="I57" s="25"/>
      <c r="J57" s="25"/>
      <c r="K57" s="25"/>
      <c r="L57" s="25"/>
      <c r="M57" s="25"/>
      <c r="N57" s="223"/>
      <c r="O57" s="17"/>
    </row>
    <row r="58" spans="1:15" ht="54">
      <c r="A58" s="144">
        <v>12</v>
      </c>
      <c r="B58" s="144" t="s">
        <v>171</v>
      </c>
      <c r="C58" s="144" t="s">
        <v>101</v>
      </c>
      <c r="D58" s="144" t="s">
        <v>52</v>
      </c>
      <c r="E58" s="144"/>
      <c r="F58" s="92">
        <f>F51</f>
        <v>12</v>
      </c>
      <c r="G58" s="91"/>
      <c r="H58" s="92"/>
      <c r="I58" s="92"/>
      <c r="J58" s="92"/>
      <c r="K58" s="92"/>
      <c r="L58" s="92"/>
      <c r="M58" s="92"/>
      <c r="N58" s="17"/>
      <c r="O58" s="17"/>
    </row>
    <row r="59" spans="1:15" ht="15">
      <c r="A59" s="145">
        <v>12.1</v>
      </c>
      <c r="B59" s="147" t="s">
        <v>161</v>
      </c>
      <c r="C59" s="147" t="s">
        <v>95</v>
      </c>
      <c r="D59" s="147" t="s">
        <v>49</v>
      </c>
      <c r="E59" s="178">
        <f>1.76-0.28-0.05*3</f>
        <v>1.33</v>
      </c>
      <c r="F59" s="25">
        <f>E59*F58</f>
        <v>15.96</v>
      </c>
      <c r="G59" s="25"/>
      <c r="H59" s="25"/>
      <c r="I59" s="25"/>
      <c r="J59" s="25"/>
      <c r="K59" s="25"/>
      <c r="L59" s="25"/>
      <c r="M59" s="25"/>
      <c r="N59" s="17"/>
      <c r="O59" s="17"/>
    </row>
    <row r="60" spans="1:15" ht="15">
      <c r="A60" s="145">
        <v>12.2</v>
      </c>
      <c r="B60" s="147" t="s">
        <v>172</v>
      </c>
      <c r="C60" s="147" t="s">
        <v>173</v>
      </c>
      <c r="D60" s="147" t="s">
        <v>174</v>
      </c>
      <c r="E60" s="179">
        <f>0.36-0.05*3</f>
        <v>0.20999999999999996</v>
      </c>
      <c r="F60" s="25">
        <f>E60*F58</f>
        <v>2.5199999999999996</v>
      </c>
      <c r="G60" s="25"/>
      <c r="H60" s="25"/>
      <c r="I60" s="25"/>
      <c r="J60" s="25"/>
      <c r="K60" s="25"/>
      <c r="L60" s="25"/>
      <c r="M60" s="25"/>
      <c r="N60" s="17"/>
      <c r="O60" s="17"/>
    </row>
    <row r="61" spans="1:15" ht="15">
      <c r="A61" s="145">
        <v>12.3</v>
      </c>
      <c r="B61" s="147" t="s">
        <v>175</v>
      </c>
      <c r="C61" s="147" t="s">
        <v>154</v>
      </c>
      <c r="D61" s="147" t="s">
        <v>174</v>
      </c>
      <c r="E61" s="179">
        <v>0.25</v>
      </c>
      <c r="F61" s="25">
        <f>E61*F58</f>
        <v>3</v>
      </c>
      <c r="G61" s="25"/>
      <c r="H61" s="25"/>
      <c r="I61" s="25"/>
      <c r="J61" s="25"/>
      <c r="K61" s="25"/>
      <c r="L61" s="25"/>
      <c r="M61" s="25"/>
      <c r="N61" s="17"/>
      <c r="O61" s="17"/>
    </row>
    <row r="62" spans="1:15" ht="15">
      <c r="A62" s="145">
        <v>12.4</v>
      </c>
      <c r="B62" s="147" t="s">
        <v>161</v>
      </c>
      <c r="C62" s="147" t="s">
        <v>176</v>
      </c>
      <c r="D62" s="147" t="s">
        <v>19</v>
      </c>
      <c r="E62" s="179">
        <v>0.16</v>
      </c>
      <c r="F62" s="25">
        <f>E62*F58</f>
        <v>1.92</v>
      </c>
      <c r="G62" s="25"/>
      <c r="H62" s="25"/>
      <c r="I62" s="25"/>
      <c r="J62" s="25"/>
      <c r="K62" s="25"/>
      <c r="L62" s="25"/>
      <c r="M62" s="25"/>
      <c r="N62" s="17"/>
      <c r="O62" s="17"/>
    </row>
    <row r="63" spans="1:15" ht="15">
      <c r="A63" s="145">
        <v>12.5</v>
      </c>
      <c r="B63" s="147" t="s">
        <v>135</v>
      </c>
      <c r="C63" s="147" t="s">
        <v>102</v>
      </c>
      <c r="D63" s="147" t="s">
        <v>64</v>
      </c>
      <c r="E63" s="179">
        <f>((4.53-0.91*3)/0.89)*2</f>
        <v>4.044943820224719</v>
      </c>
      <c r="F63" s="88">
        <f>E63*F58</f>
        <v>48.53932584269663</v>
      </c>
      <c r="G63" s="88"/>
      <c r="H63" s="25"/>
      <c r="I63" s="25"/>
      <c r="J63" s="25"/>
      <c r="K63" s="25"/>
      <c r="L63" s="25"/>
      <c r="M63" s="25"/>
      <c r="N63" s="17"/>
      <c r="O63" s="17"/>
    </row>
    <row r="64" spans="1:15" ht="15">
      <c r="A64" s="145">
        <v>12.6</v>
      </c>
      <c r="B64" s="147" t="s">
        <v>177</v>
      </c>
      <c r="C64" s="147" t="s">
        <v>104</v>
      </c>
      <c r="D64" s="147" t="s">
        <v>64</v>
      </c>
      <c r="E64" s="179">
        <v>0.4</v>
      </c>
      <c r="F64" s="88">
        <f>E64*F58</f>
        <v>4.800000000000001</v>
      </c>
      <c r="G64" s="88"/>
      <c r="H64" s="25"/>
      <c r="I64" s="25"/>
      <c r="J64" s="25"/>
      <c r="K64" s="25"/>
      <c r="L64" s="25"/>
      <c r="M64" s="25"/>
      <c r="N64" s="17"/>
      <c r="O64" s="17"/>
    </row>
    <row r="65" spans="1:15" ht="15">
      <c r="A65" s="145">
        <v>12.7</v>
      </c>
      <c r="B65" s="147"/>
      <c r="C65" s="147" t="s">
        <v>178</v>
      </c>
      <c r="D65" s="147" t="s">
        <v>19</v>
      </c>
      <c r="E65" s="179">
        <v>0.04</v>
      </c>
      <c r="F65" s="88">
        <f>E65*F58</f>
        <v>0.48</v>
      </c>
      <c r="G65" s="88"/>
      <c r="H65" s="25"/>
      <c r="I65" s="25"/>
      <c r="J65" s="25"/>
      <c r="K65" s="25"/>
      <c r="L65" s="25"/>
      <c r="M65" s="25"/>
      <c r="N65" s="17"/>
      <c r="O65" s="17"/>
    </row>
    <row r="66" spans="1:15" ht="15">
      <c r="A66" s="13"/>
      <c r="B66" s="93"/>
      <c r="C66" s="30" t="s">
        <v>5</v>
      </c>
      <c r="D66" s="30" t="s">
        <v>2</v>
      </c>
      <c r="E66" s="30"/>
      <c r="F66" s="30"/>
      <c r="G66" s="30"/>
      <c r="H66" s="190"/>
      <c r="I66" s="97"/>
      <c r="J66" s="190"/>
      <c r="K66" s="97"/>
      <c r="L66" s="190"/>
      <c r="M66" s="190"/>
      <c r="N66" s="24"/>
      <c r="O66" s="17"/>
    </row>
    <row r="67" spans="1:15" ht="30">
      <c r="A67" s="12"/>
      <c r="B67" s="95"/>
      <c r="C67" s="30" t="s">
        <v>187</v>
      </c>
      <c r="D67" s="176"/>
      <c r="E67" s="226"/>
      <c r="F67" s="121"/>
      <c r="G67" s="121"/>
      <c r="H67" s="121"/>
      <c r="I67" s="87"/>
      <c r="J67" s="113"/>
      <c r="K67" s="87"/>
      <c r="L67" s="27"/>
      <c r="M67" s="177"/>
      <c r="N67" s="23"/>
      <c r="O67" s="17"/>
    </row>
    <row r="68" spans="1:15" ht="15">
      <c r="A68" s="12"/>
      <c r="B68" s="95"/>
      <c r="C68" s="121" t="s">
        <v>186</v>
      </c>
      <c r="D68" s="30" t="s">
        <v>2</v>
      </c>
      <c r="E68" s="30"/>
      <c r="F68" s="30"/>
      <c r="G68" s="30"/>
      <c r="H68" s="30"/>
      <c r="I68" s="93"/>
      <c r="J68" s="97"/>
      <c r="K68" s="93"/>
      <c r="L68" s="31"/>
      <c r="M68" s="229"/>
      <c r="N68" s="23"/>
      <c r="O68" s="17"/>
    </row>
    <row r="69" spans="1:15" ht="15">
      <c r="A69" s="12"/>
      <c r="B69" s="95"/>
      <c r="C69" s="30" t="s">
        <v>179</v>
      </c>
      <c r="D69" s="98"/>
      <c r="E69" s="99"/>
      <c r="F69" s="30"/>
      <c r="G69" s="30"/>
      <c r="H69" s="30"/>
      <c r="I69" s="93"/>
      <c r="J69" s="97"/>
      <c r="K69" s="93"/>
      <c r="L69" s="31"/>
      <c r="M69" s="100"/>
      <c r="N69" s="23"/>
      <c r="O69" s="17"/>
    </row>
    <row r="70" spans="1:15" ht="15.75">
      <c r="A70" s="8"/>
      <c r="B70" s="95"/>
      <c r="C70" s="30" t="s">
        <v>180</v>
      </c>
      <c r="D70" s="30" t="s">
        <v>2</v>
      </c>
      <c r="E70" s="30"/>
      <c r="F70" s="30"/>
      <c r="G70" s="30"/>
      <c r="H70" s="30"/>
      <c r="I70" s="85"/>
      <c r="J70" s="101"/>
      <c r="K70" s="85"/>
      <c r="L70" s="86"/>
      <c r="M70" s="230"/>
      <c r="N70" s="23"/>
      <c r="O70" s="17"/>
    </row>
    <row r="71" spans="1:15" ht="13.5">
      <c r="A71" s="19"/>
      <c r="B71" s="20"/>
      <c r="C71" s="20"/>
      <c r="D71" s="20"/>
      <c r="E71" s="20"/>
      <c r="F71" s="20"/>
      <c r="G71" s="20"/>
      <c r="H71" s="20"/>
      <c r="I71" s="20"/>
      <c r="J71" s="20"/>
      <c r="K71" s="20"/>
      <c r="L71" s="20"/>
      <c r="M71" s="21"/>
      <c r="N71" s="23"/>
      <c r="O71" s="17"/>
    </row>
    <row r="72" spans="1:15" ht="13.5">
      <c r="A72" s="19"/>
      <c r="B72" s="22"/>
      <c r="C72" s="20"/>
      <c r="D72" s="20"/>
      <c r="E72" s="20"/>
      <c r="F72" s="20"/>
      <c r="G72" s="20"/>
      <c r="H72" s="20"/>
      <c r="I72" s="20"/>
      <c r="J72" s="20"/>
      <c r="K72" s="20"/>
      <c r="L72" s="20"/>
      <c r="M72" s="20"/>
      <c r="N72" s="23"/>
      <c r="O72" s="23"/>
    </row>
    <row r="73" spans="1:15" ht="16.5">
      <c r="A73" s="19"/>
      <c r="B73" s="20"/>
      <c r="C73" s="256"/>
      <c r="D73" s="256"/>
      <c r="E73" s="256"/>
      <c r="F73" s="256"/>
      <c r="G73" s="256"/>
      <c r="H73" s="256"/>
      <c r="I73" s="256"/>
      <c r="J73" s="256"/>
      <c r="K73" s="256"/>
      <c r="L73" s="256"/>
      <c r="M73" s="256"/>
      <c r="N73" s="17"/>
      <c r="O73" s="17"/>
    </row>
    <row r="74" spans="1:15" ht="12.75">
      <c r="A74" s="189"/>
      <c r="B74" s="189"/>
      <c r="C74" s="189"/>
      <c r="D74" s="189"/>
      <c r="E74" s="189"/>
      <c r="F74" s="189"/>
      <c r="G74" s="189"/>
      <c r="H74" s="189"/>
      <c r="I74" s="189"/>
      <c r="J74" s="189"/>
      <c r="K74" s="189"/>
      <c r="L74" s="189"/>
      <c r="M74" s="189"/>
      <c r="N74" s="220"/>
      <c r="O74" s="189"/>
    </row>
    <row r="75" spans="1:15" ht="15.75">
      <c r="A75" s="20"/>
      <c r="B75" s="20"/>
      <c r="C75" s="227"/>
      <c r="D75" s="227"/>
      <c r="E75" s="227"/>
      <c r="F75" s="227"/>
      <c r="G75" s="227"/>
      <c r="H75" s="227"/>
      <c r="I75" s="228"/>
      <c r="J75" s="227"/>
      <c r="K75" s="227"/>
      <c r="L75" s="227"/>
      <c r="M75" s="227"/>
      <c r="N75" s="189"/>
      <c r="O75" s="189"/>
    </row>
    <row r="76" spans="1:15" ht="12.75">
      <c r="A76" s="221"/>
      <c r="B76" s="221"/>
      <c r="C76" s="221"/>
      <c r="D76" s="221"/>
      <c r="E76" s="221"/>
      <c r="F76" s="221"/>
      <c r="G76" s="221"/>
      <c r="H76" s="221"/>
      <c r="I76" s="221"/>
      <c r="J76" s="221"/>
      <c r="K76" s="221"/>
      <c r="L76" s="221"/>
      <c r="M76" s="221"/>
      <c r="N76" s="221"/>
      <c r="O76" s="221"/>
    </row>
    <row r="77" spans="1:15" ht="12.75">
      <c r="A77" s="221"/>
      <c r="B77" s="221"/>
      <c r="C77" s="221"/>
      <c r="D77" s="221"/>
      <c r="E77" s="221"/>
      <c r="F77" s="221"/>
      <c r="G77" s="221"/>
      <c r="H77" s="221"/>
      <c r="I77" s="221"/>
      <c r="J77" s="221"/>
      <c r="K77" s="221"/>
      <c r="L77" s="221"/>
      <c r="M77" s="221"/>
      <c r="N77" s="221"/>
      <c r="O77" s="221"/>
    </row>
  </sheetData>
  <sheetProtection/>
  <mergeCells count="17">
    <mergeCell ref="C73:M73"/>
    <mergeCell ref="A5:M5"/>
    <mergeCell ref="A6:A7"/>
    <mergeCell ref="B6:B7"/>
    <mergeCell ref="C6:C7"/>
    <mergeCell ref="D6:D7"/>
    <mergeCell ref="E6:F6"/>
    <mergeCell ref="G6:H6"/>
    <mergeCell ref="I6:J6"/>
    <mergeCell ref="K6:L6"/>
    <mergeCell ref="M6:M7"/>
    <mergeCell ref="C1:O1"/>
    <mergeCell ref="C2:M2"/>
    <mergeCell ref="C3:J3"/>
    <mergeCell ref="K3:M3"/>
    <mergeCell ref="C4:J4"/>
    <mergeCell ref="K4:L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gia papashvili</cp:lastModifiedBy>
  <cp:lastPrinted>2018-03-05T14:43:40Z</cp:lastPrinted>
  <dcterms:created xsi:type="dcterms:W3CDTF">2012-03-27T18:14:37Z</dcterms:created>
  <dcterms:modified xsi:type="dcterms:W3CDTF">2018-03-05T15:10:42Z</dcterms:modified>
  <cp:category/>
  <cp:version/>
  <cp:contentType/>
  <cp:contentStatus/>
</cp:coreProperties>
</file>