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480" windowHeight="9600" tabRatio="699"/>
  </bookViews>
  <sheets>
    <sheet name="Sheet1" sheetId="35" r:id="rId1"/>
  </sheets>
  <externalReferences>
    <externalReference r:id="rId2"/>
  </externalReferences>
  <definedNames>
    <definedName name="_xlnm.Print_Area" localSheetId="0">Sheet1!$A$1:$AH$32</definedName>
  </definedNames>
  <calcPr calcId="145621"/>
</workbook>
</file>

<file path=xl/calcChain.xml><?xml version="1.0" encoding="utf-8"?>
<calcChain xmlns="http://schemas.openxmlformats.org/spreadsheetml/2006/main">
  <c r="D19" i="35" l="1"/>
  <c r="D15" i="35"/>
  <c r="D27" i="35"/>
  <c r="D29" i="35" s="1"/>
  <c r="D28" i="35" s="1"/>
  <c r="D25" i="35"/>
  <c r="D23" i="35"/>
  <c r="D22" i="35"/>
  <c r="D21" i="35"/>
  <c r="D18" i="35"/>
  <c r="D17" i="35"/>
  <c r="D16" i="35"/>
  <c r="D12" i="35"/>
  <c r="D11" i="35"/>
  <c r="D13" i="35" s="1"/>
  <c r="D10" i="35"/>
  <c r="D9" i="35"/>
  <c r="D8" i="35"/>
</calcChain>
</file>

<file path=xl/sharedStrings.xml><?xml version="1.0" encoding="utf-8"?>
<sst xmlns="http://schemas.openxmlformats.org/spreadsheetml/2006/main" count="50" uniqueCount="40">
  <si>
    <t>samuSaos dasaxeleba</t>
  </si>
  <si>
    <t>#</t>
  </si>
  <si>
    <t>m3</t>
  </si>
  <si>
    <t>tn</t>
  </si>
  <si>
    <t>Seadgina:</t>
  </si>
  <si>
    <t>100 m3</t>
  </si>
  <si>
    <t>1000 m2</t>
  </si>
  <si>
    <t>Segrovili masalis datvirTva avtoTviTmclelebze avtodamtvirTaviT</t>
  </si>
  <si>
    <t>მისაყრელი გვერდულების მოწყობა</t>
  </si>
  <si>
    <t>მისაყრელი გვერდულების მოწყობა ქვიშა-ხრეშოვანი ნარევით</t>
  </si>
  <si>
    <t>100მ3</t>
  </si>
  <si>
    <t xml:space="preserve"> Txevadi bitumis mosxma </t>
  </si>
  <si>
    <t>100m3</t>
  </si>
  <si>
    <t>t</t>
  </si>
  <si>
    <t>qvabulis damuSaveba me-2 jg gruntSi eqskavatoriT 0,25m3  avtoTviTmclelze datvirTviT</t>
  </si>
  <si>
    <t>1km</t>
  </si>
  <si>
    <t xml:space="preserve"> milebis  qveda da zeda fenilebis mowyoba qviSa-xreSovani nareviT datkepvniT </t>
  </si>
  <si>
    <t>1000 m3</t>
  </si>
  <si>
    <t>saniaRvre arxis mowyobis samuSaoebi</t>
  </si>
  <si>
    <t>datvirTvuli masis transportireba 5 km-ze</t>
  </si>
  <si>
    <t>ეზოებში შესასვლელების მოწყობის სამუშაოები</t>
  </si>
  <si>
    <t>ეზოებში შესასვლელებზე საგზაო სამოსის მოწყობა ქვიშა-ხრეშოვანი ნარევით</t>
  </si>
  <si>
    <r>
      <rPr>
        <sz val="9"/>
        <rFont val="AcadNusx"/>
      </rPr>
      <t>ეზოების შესასვლელების</t>
    </r>
    <r>
      <rPr>
        <sz val="10"/>
        <rFont val="AcadNusx"/>
      </rPr>
      <t xml:space="preserve">  safaris mowyoba wvril-marcvlovani asfaltobetoniT ტიპი </t>
    </r>
    <r>
      <rPr>
        <sz val="10"/>
        <rFont val="Arial"/>
        <family val="2"/>
      </rPr>
      <t>Б</t>
    </r>
    <r>
      <rPr>
        <sz val="10"/>
        <rFont val="AcadNusx"/>
      </rPr>
      <t xml:space="preserve">, მარკა II sisqiT 5 sm </t>
    </r>
  </si>
  <si>
    <t>saproeqto monacemze</t>
  </si>
  <si>
    <t xml:space="preserve"> pk0+00-dan pk 2+47-mde </t>
  </si>
  <si>
    <t>safuZvlis momzadeba qviSa-xreSovani nareviT pk0+00-dan pk2+47-mde</t>
  </si>
  <si>
    <t>safuZvlis mowyoba fraqciuli RorRiT 0-40mm sisqiT 5 sm.</t>
  </si>
  <si>
    <t xml:space="preserve"> Txevadi bitumis mosxma  247 grZ,m-ze </t>
  </si>
  <si>
    <t>safaris mowyoba msxvil-marcvlovani asfaltobetoniT sisqiT 4 sm 247 grZ,m-ze</t>
  </si>
  <si>
    <t xml:space="preserve">zeda fenis mowyoba wvril-marcvlovani asfaltobetoniT sisqiT 3 sm 247 grZ,m-ze </t>
  </si>
  <si>
    <t xml:space="preserve"> ezoebSi Sesasvlelebze d 400mm-iani plastmasis gofrirebuli milis mowyoba 15 adgilas</t>
  </si>
  <si>
    <t xml:space="preserve">plastmasis gofrirebuli milebis d-400mm montaJi  </t>
  </si>
  <si>
    <t>miwis gaTxra saniaRvre arxis  mosawyobad eqskavatoriT 394X0.50X0.60 gverdze miyriT</t>
  </si>
  <si>
    <t>gruntis gatana 2 km-ze</t>
  </si>
  <si>
    <t>კალენდარული გრაფიკი</t>
  </si>
  <si>
    <t>კალენდარული დღეები</t>
  </si>
  <si>
    <t>q.xobSi erekle meores quCis    keTilmowyobis (moasfalteba) samuSaoebi</t>
  </si>
  <si>
    <t>rkina-betonis saTavisebis mowyoba,betoni m-200</t>
  </si>
  <si>
    <t>/ზ.ბუკია/</t>
  </si>
  <si>
    <t>ganz-is 
erTeuli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</si>
</sst>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0000"/>
  </numFmts>
  <fonts count="18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rial Cyr"/>
      <family val="2"/>
      <charset val="204"/>
    </font>
    <font>
      <sz val="10"/>
      <name val="AcadNusx"/>
    </font>
    <font>
      <sz val="11"/>
      <color theme="1"/>
      <name val="Sylfaen"/>
      <family val="2"/>
      <charset val="204"/>
      <scheme val="minor"/>
    </font>
    <font>
      <b/>
      <sz val="10"/>
      <name val="AcadNusx"/>
    </font>
    <font>
      <sz val="8"/>
      <name val="AcadNusx"/>
    </font>
    <font>
      <sz val="10"/>
      <name val="Arial Cyr"/>
      <charset val="1"/>
    </font>
    <font>
      <b/>
      <sz val="12"/>
      <name val="AcadNusx"/>
    </font>
    <font>
      <sz val="12"/>
      <name val="AcadNusx"/>
    </font>
    <font>
      <sz val="9"/>
      <name val="AcadNusx"/>
    </font>
    <font>
      <sz val="9"/>
      <name val="Sylfaen"/>
      <family val="2"/>
      <scheme val="minor"/>
    </font>
    <font>
      <sz val="11"/>
      <color theme="1"/>
      <name val="Sylfaen"/>
      <family val="2"/>
      <scheme val="minor"/>
    </font>
    <font>
      <sz val="9"/>
      <name val="Sylfaen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Sylfaen"/>
      <family val="2"/>
      <scheme val="minor"/>
    </font>
    <font>
      <sz val="10"/>
      <name val="Arial"/>
      <family val="2"/>
    </font>
    <font>
      <sz val="7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12" fillId="0" borderId="0"/>
    <xf numFmtId="0" fontId="4" fillId="0" borderId="0"/>
    <xf numFmtId="164" fontId="14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left" vertical="center" wrapText="1"/>
    </xf>
    <xf numFmtId="167" fontId="13" fillId="2" borderId="1" xfId="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justify" vertical="center"/>
    </xf>
    <xf numFmtId="167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3" fillId="2" borderId="0" xfId="0" applyFont="1" applyFill="1" applyBorder="1"/>
    <xf numFmtId="0" fontId="15" fillId="2" borderId="0" xfId="0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9" fillId="2" borderId="0" xfId="0" applyFont="1" applyFill="1"/>
    <xf numFmtId="0" fontId="1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9">
    <cellStyle name="Normal 2" xfId="1"/>
    <cellStyle name="Normal 2 2" xfId="8"/>
    <cellStyle name="Normal 3" xfId="6"/>
    <cellStyle name="Обычный 2" xfId="2"/>
    <cellStyle name="Обычный 2 2" xfId="3"/>
    <cellStyle name="Обычный 3" xfId="5"/>
    <cellStyle name="მძიმე 2" xfId="7"/>
    <cellStyle name="ჩვეულებრივი" xfId="0" builtinId="0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cho/Desktop/&#4304;&#4334;&#4304;&#4314;&#4312;%20&#4322;&#4308;&#4316;&#4307;&#4308;&#4320;&#4308;&#4305;&#4312;%2012.07.2017/&#4315;&#4304;&#4316;&#4329;&#4317;%20&#4322;&#4308;&#4316;&#4307;&#4308;&#4320;&#4312;%20%204%20&#4306;&#4310;&#4304;%2013.06.2017/&#4308;&#4320;&#4308;&#4313;&#4314;&#4308;%20&#4315;&#4308;&#4317;&#4320;&#4312;&#4321;%20&#4325;&#4323;&#4329;&#4304;%20&#4306;&#4310;&#4304;/&#4315;&#4317;&#4330;&#4323;&#4314;&#4317;&#4305;&#4308;&#4305;&#4312;&#4321;%20&#4313;&#4320;&#4308;&#4305;&#4321;&#4312;&#4311;&#4312;%20&#4323;&#4332;&#4327;&#4312;&#4321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ჭყონდიდელი გზა"/>
    </sheetNames>
    <sheetDataSet>
      <sheetData sheetId="0">
        <row r="20">
          <cell r="D20">
            <v>5.2464000000000004E-2</v>
          </cell>
        </row>
      </sheetData>
    </sheetDataSet>
  </externalBook>
</externalLink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view="pageBreakPreview" zoomScale="110" zoomScaleNormal="100" zoomScaleSheetLayoutView="110" workbookViewId="0">
      <selection activeCell="D9" sqref="D9"/>
    </sheetView>
  </sheetViews>
  <sheetFormatPr defaultRowHeight="16.5"/>
  <cols>
    <col min="1" max="1" width="2.375" style="35" customWidth="1"/>
    <col min="2" max="2" width="46.625" style="38" customWidth="1"/>
    <col min="3" max="3" width="7.875" style="39" customWidth="1"/>
    <col min="4" max="4" width="9.875" style="39" customWidth="1"/>
    <col min="5" max="6" width="2.125" style="39" customWidth="1"/>
    <col min="7" max="34" width="2.125" customWidth="1"/>
  </cols>
  <sheetData>
    <row r="1" spans="1:34" ht="1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">
      <c r="A2" s="40"/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">
      <c r="A3" s="16"/>
      <c r="B3" s="17"/>
      <c r="C3" s="18"/>
      <c r="D3" s="18"/>
      <c r="E3" s="18"/>
      <c r="F3" s="18"/>
    </row>
    <row r="4" spans="1:34" ht="15" customHeight="1">
      <c r="A4" s="51" t="s">
        <v>1</v>
      </c>
      <c r="B4" s="51" t="s">
        <v>0</v>
      </c>
      <c r="C4" s="52" t="s">
        <v>39</v>
      </c>
      <c r="D4" s="53" t="s">
        <v>23</v>
      </c>
      <c r="E4" s="58" t="s">
        <v>35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</row>
    <row r="5" spans="1:34" ht="7.5" customHeight="1">
      <c r="A5" s="51"/>
      <c r="B5" s="51"/>
      <c r="C5" s="52"/>
      <c r="D5" s="53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3"/>
    </row>
    <row r="6" spans="1:34" ht="15">
      <c r="A6" s="51"/>
      <c r="B6" s="51"/>
      <c r="C6" s="52"/>
      <c r="D6" s="53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</row>
    <row r="7" spans="1:34" ht="15">
      <c r="A7" s="55" t="s">
        <v>24</v>
      </c>
      <c r="B7" s="55"/>
      <c r="C7" s="20"/>
      <c r="D7" s="20"/>
      <c r="E7" s="21"/>
      <c r="F7" s="2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25.5">
      <c r="A8" s="1">
        <v>1</v>
      </c>
      <c r="B8" s="6" t="s">
        <v>25</v>
      </c>
      <c r="C8" s="1" t="s">
        <v>5</v>
      </c>
      <c r="D8" s="7">
        <f>1139*0.1/100</f>
        <v>1.139</v>
      </c>
      <c r="E8" s="43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1"/>
      <c r="AH8" s="41"/>
    </row>
    <row r="9" spans="1:34" ht="25.5">
      <c r="A9" s="2">
        <v>2</v>
      </c>
      <c r="B9" s="8" t="s">
        <v>26</v>
      </c>
      <c r="C9" s="4" t="s">
        <v>6</v>
      </c>
      <c r="D9" s="9">
        <f>1139/1000</f>
        <v>1.139</v>
      </c>
      <c r="E9" s="46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1"/>
      <c r="AH9" s="41"/>
    </row>
    <row r="10" spans="1:34" ht="15">
      <c r="A10" s="11">
        <v>3</v>
      </c>
      <c r="B10" s="15" t="s">
        <v>27</v>
      </c>
      <c r="C10" s="4" t="s">
        <v>13</v>
      </c>
      <c r="D10" s="5">
        <f>1139/1000*0.691455</f>
        <v>0.78756724500000008</v>
      </c>
      <c r="E10" s="47"/>
      <c r="F10" s="4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1"/>
      <c r="AH10" s="41"/>
    </row>
    <row r="11" spans="1:34" ht="27">
      <c r="A11" s="11">
        <v>4</v>
      </c>
      <c r="B11" s="3" t="s">
        <v>28</v>
      </c>
      <c r="C11" s="4" t="s">
        <v>6</v>
      </c>
      <c r="D11" s="5">
        <f>1139/1000</f>
        <v>1.139</v>
      </c>
      <c r="E11" s="47"/>
      <c r="F11" s="48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1"/>
      <c r="AH11" s="41"/>
    </row>
    <row r="12" spans="1:34" ht="15">
      <c r="A12" s="11">
        <v>5</v>
      </c>
      <c r="B12" s="15" t="s">
        <v>27</v>
      </c>
      <c r="C12" s="4" t="s">
        <v>13</v>
      </c>
      <c r="D12" s="5">
        <f>1139/1000*0.691455</f>
        <v>0.78756724500000008</v>
      </c>
      <c r="E12" s="47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1"/>
      <c r="AH12" s="41"/>
    </row>
    <row r="13" spans="1:34" ht="27">
      <c r="A13" s="11">
        <v>6</v>
      </c>
      <c r="B13" s="3" t="s">
        <v>29</v>
      </c>
      <c r="C13" s="4" t="s">
        <v>6</v>
      </c>
      <c r="D13" s="5">
        <f>D11</f>
        <v>1.139</v>
      </c>
      <c r="E13" s="47"/>
      <c r="F13" s="48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1"/>
      <c r="AH13" s="41"/>
    </row>
    <row r="14" spans="1:34" ht="15">
      <c r="A14" s="54" t="s">
        <v>30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ht="27">
      <c r="A15" s="25">
        <v>1</v>
      </c>
      <c r="B15" s="26" t="s">
        <v>14</v>
      </c>
      <c r="C15" s="11" t="s">
        <v>12</v>
      </c>
      <c r="D15" s="27">
        <f>0.6*0.8*2*15/100</f>
        <v>0.14399999999999999</v>
      </c>
      <c r="E15" s="27"/>
      <c r="F15" s="28"/>
      <c r="G15" s="41"/>
      <c r="H15" s="41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5">
      <c r="A16" s="25">
        <v>2</v>
      </c>
      <c r="B16" s="26" t="s">
        <v>19</v>
      </c>
      <c r="C16" s="25" t="s">
        <v>13</v>
      </c>
      <c r="D16" s="29">
        <f>D15*100*1.6</f>
        <v>23.04</v>
      </c>
      <c r="E16" s="27"/>
      <c r="F16" s="28"/>
      <c r="G16" s="41"/>
      <c r="H16" s="41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27">
      <c r="A17" s="25">
        <v>3</v>
      </c>
      <c r="B17" s="26" t="s">
        <v>16</v>
      </c>
      <c r="C17" s="4" t="s">
        <v>2</v>
      </c>
      <c r="D17" s="29">
        <f>0.3*0.6*6*15</f>
        <v>16.200000000000003</v>
      </c>
      <c r="E17" s="27"/>
      <c r="F17" s="28"/>
      <c r="G17" s="41"/>
      <c r="H17" s="41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5">
      <c r="A18" s="25">
        <v>4</v>
      </c>
      <c r="B18" s="26" t="s">
        <v>31</v>
      </c>
      <c r="C18" s="25" t="s">
        <v>15</v>
      </c>
      <c r="D18" s="29">
        <f>0.006*15</f>
        <v>0.09</v>
      </c>
      <c r="E18" s="27"/>
      <c r="F18" s="30"/>
      <c r="G18" s="41"/>
      <c r="H18" s="41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5">
      <c r="A19" s="42">
        <v>5</v>
      </c>
      <c r="B19" s="10" t="s">
        <v>37</v>
      </c>
      <c r="C19" s="11" t="s">
        <v>5</v>
      </c>
      <c r="D19" s="27">
        <f>'[1]ჭყონდიდელი გზა'!$D$20</f>
        <v>5.2464000000000004E-2</v>
      </c>
      <c r="E19" s="27"/>
      <c r="F19" s="30"/>
      <c r="G19" s="41"/>
      <c r="H19" s="41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5">
      <c r="A20" s="31"/>
      <c r="B20" s="56" t="s">
        <v>20</v>
      </c>
      <c r="C20" s="56"/>
      <c r="D20" s="56"/>
      <c r="E20" s="56"/>
      <c r="F20" s="56"/>
      <c r="G20" s="41"/>
      <c r="H20" s="4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25.5">
      <c r="A21" s="11">
        <v>1</v>
      </c>
      <c r="B21" s="12" t="s">
        <v>21</v>
      </c>
      <c r="C21" s="11" t="s">
        <v>10</v>
      </c>
      <c r="D21" s="32">
        <f>15*25*0.1/100</f>
        <v>0.375</v>
      </c>
      <c r="E21" s="23"/>
      <c r="F21" s="23"/>
      <c r="G21" s="41"/>
      <c r="H21" s="41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5">
      <c r="A22" s="11">
        <v>2</v>
      </c>
      <c r="B22" s="15" t="s">
        <v>11</v>
      </c>
      <c r="C22" s="11" t="s">
        <v>13</v>
      </c>
      <c r="D22" s="5">
        <f>D23*0.691455</f>
        <v>0.25929562500000003</v>
      </c>
      <c r="E22" s="23"/>
      <c r="F22" s="24"/>
      <c r="G22" s="41"/>
      <c r="H22" s="41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40.5">
      <c r="A23" s="11">
        <v>3</v>
      </c>
      <c r="B23" s="3" t="s">
        <v>22</v>
      </c>
      <c r="C23" s="11" t="s">
        <v>6</v>
      </c>
      <c r="D23" s="5">
        <f>15*25/1000</f>
        <v>0.375</v>
      </c>
      <c r="E23" s="23"/>
      <c r="F23" s="24"/>
      <c r="G23" s="41"/>
      <c r="H23" s="41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5">
      <c r="A24" s="57" t="s">
        <v>8</v>
      </c>
      <c r="B24" s="57"/>
      <c r="C24" s="57"/>
      <c r="D24" s="57"/>
      <c r="E24" s="57"/>
      <c r="F24" s="57"/>
      <c r="G24" s="41"/>
      <c r="H24" s="41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25.5">
      <c r="A25" s="11">
        <v>1</v>
      </c>
      <c r="B25" s="12" t="s">
        <v>9</v>
      </c>
      <c r="C25" s="11" t="s">
        <v>10</v>
      </c>
      <c r="D25" s="5">
        <f>(247*0.5*2*0.15)/100</f>
        <v>0.3705</v>
      </c>
      <c r="E25" s="34"/>
      <c r="F25" s="24"/>
      <c r="G25" s="41"/>
      <c r="H25" s="41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5">
      <c r="A26" s="42"/>
      <c r="B26" s="56" t="s">
        <v>18</v>
      </c>
      <c r="C26" s="56"/>
      <c r="D26" s="56"/>
      <c r="E26" s="56"/>
      <c r="F26" s="5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25.5">
      <c r="A27" s="2">
        <v>1</v>
      </c>
      <c r="B27" s="13" t="s">
        <v>32</v>
      </c>
      <c r="C27" s="2" t="s">
        <v>17</v>
      </c>
      <c r="D27" s="14">
        <f>394*(0.4+0.6)/2*0.6/1000</f>
        <v>0.11819999999999999</v>
      </c>
      <c r="E27" s="2"/>
      <c r="F27" s="2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1"/>
      <c r="AE27" s="41"/>
      <c r="AF27" s="41"/>
      <c r="AG27" s="41"/>
      <c r="AH27" s="41"/>
    </row>
    <row r="28" spans="1:34" ht="27">
      <c r="A28" s="11">
        <v>2</v>
      </c>
      <c r="B28" s="3" t="s">
        <v>7</v>
      </c>
      <c r="C28" s="11" t="s">
        <v>3</v>
      </c>
      <c r="D28" s="32">
        <f>D29</f>
        <v>183.20999999999998</v>
      </c>
      <c r="E28" s="33"/>
      <c r="F28" s="24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1"/>
      <c r="AE28" s="41"/>
      <c r="AF28" s="41"/>
      <c r="AG28" s="41"/>
      <c r="AH28" s="41"/>
    </row>
    <row r="29" spans="1:34" ht="15">
      <c r="A29" s="11">
        <v>3</v>
      </c>
      <c r="B29" s="13" t="s">
        <v>33</v>
      </c>
      <c r="C29" s="11" t="s">
        <v>3</v>
      </c>
      <c r="D29" s="32">
        <f>D27*1550</f>
        <v>183.20999999999998</v>
      </c>
      <c r="E29" s="24"/>
      <c r="F29" s="24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1"/>
      <c r="AE29" s="41"/>
      <c r="AF29" s="41"/>
      <c r="AG29" s="41"/>
      <c r="AH29" s="41"/>
    </row>
    <row r="30" spans="1:34">
      <c r="B30" s="36"/>
      <c r="C30" s="18"/>
      <c r="D30" s="18"/>
      <c r="E30" s="18"/>
      <c r="F30" s="18"/>
    </row>
    <row r="31" spans="1:34">
      <c r="B31" s="36"/>
      <c r="C31" s="18"/>
      <c r="D31" s="18"/>
      <c r="E31" s="18"/>
      <c r="F31" s="18"/>
    </row>
    <row r="32" spans="1:34">
      <c r="B32" s="37" t="s">
        <v>4</v>
      </c>
      <c r="C32" s="18" t="s">
        <v>38</v>
      </c>
      <c r="D32" s="50"/>
      <c r="E32" s="50"/>
      <c r="F32" s="18"/>
    </row>
  </sheetData>
  <mergeCells count="13">
    <mergeCell ref="A1:AH1"/>
    <mergeCell ref="D32:E32"/>
    <mergeCell ref="A4:A6"/>
    <mergeCell ref="B4:B6"/>
    <mergeCell ref="C4:C6"/>
    <mergeCell ref="D4:D6"/>
    <mergeCell ref="A14:P14"/>
    <mergeCell ref="A7:B7"/>
    <mergeCell ref="B20:F20"/>
    <mergeCell ref="A24:F24"/>
    <mergeCell ref="B26:F26"/>
    <mergeCell ref="E4:AH5"/>
    <mergeCell ref="B2:AH2"/>
  </mergeCells>
  <pageMargins left="0.30208333333333331" right="0.35416666666666669" top="0.65625" bottom="0.6354166666666666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Sheet1</vt:lpstr>
      <vt:lpstr>Sheet1!დასაბეჭდი_არე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2018-02-08T07:37:31Z</dcterms:modified>
</cp:coreProperties>
</file>