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65446" windowWidth="17205" windowHeight="11580" activeTab="0"/>
  </bookViews>
  <sheets>
    <sheet name="ხეკორძი" sheetId="1" r:id="rId1"/>
  </sheets>
  <definedNames>
    <definedName name="_xlnm.Print_Area" localSheetId="0">'ხეკორძი'!$A$1:$M$114</definedName>
  </definedNames>
  <calcPr fullCalcOnLoad="1"/>
</workbook>
</file>

<file path=xl/sharedStrings.xml><?xml version="1.0" encoding="utf-8"?>
<sst xmlns="http://schemas.openxmlformats.org/spreadsheetml/2006/main" count="265" uniqueCount="145">
  <si>
    <t>lari</t>
  </si>
  <si>
    <t>#</t>
  </si>
  <si>
    <t>t</t>
  </si>
  <si>
    <t>ჯამი</t>
  </si>
  <si>
    <t>sxva manqanebi</t>
  </si>
  <si>
    <t>მცხეთის მუნიციპალიტეტის, სოფ. ხეკორძში მისასვლელი გზის ასფალტობეტონის საფარის მოწყობა</t>
  </si>
  <si>
    <t>ხარჯთაღრიცხვა  #1</t>
  </si>
  <si>
    <t xml:space="preserve">Sedgenilia 2017w. III kv. mimdinare doneze                                 </t>
  </si>
  <si>
    <t>საფუძველი</t>
  </si>
  <si>
    <t>სამუშაოს დასახელება</t>
  </si>
  <si>
    <t>განზ. ერთ</t>
  </si>
  <si>
    <t>ნორმატიული რესურსი</t>
  </si>
  <si>
    <t>ხელფასი</t>
  </si>
  <si>
    <t>მასალა</t>
  </si>
  <si>
    <t>ტრანპორტი და მექანიზმები</t>
  </si>
  <si>
    <t>ერთეუ ლზე</t>
  </si>
  <si>
    <t>სულ</t>
  </si>
  <si>
    <t>ერთ. ფასი</t>
  </si>
  <si>
    <t>მოსამზადებელი სამუშაოები</t>
  </si>
  <si>
    <t>1_29_6,  1_29_12</t>
  </si>
  <si>
    <t>გრუნტის დამუშავება ჭრილში ბულდოზერით, გადაადგილება საშუალოდ  25 მ–ზე ყრილში</t>
  </si>
  <si>
    <t>კუბ.მ</t>
  </si>
  <si>
    <t>T12 პ143</t>
  </si>
  <si>
    <t>ბულდოზერი 130 ცხ.ძ  8.9+6.28X2=21.46</t>
  </si>
  <si>
    <t>მანქ/სთ</t>
  </si>
  <si>
    <t>1_22_15</t>
  </si>
  <si>
    <t>გრუნტის დამუშავება ბულდოზერით დატვირთვა ექსკავატორით  ა/თვითმცლელზე</t>
  </si>
  <si>
    <t xml:space="preserve">შრომის დანახარჯი </t>
  </si>
  <si>
    <t>კაც/სთ</t>
  </si>
  <si>
    <t>T12 პ134</t>
  </si>
  <si>
    <t>ექსკავატორი V-0,5 მ3</t>
  </si>
  <si>
    <t>სხვა მანქანები</t>
  </si>
  <si>
    <t>ლარი</t>
  </si>
  <si>
    <t>1_80_3</t>
  </si>
  <si>
    <t xml:space="preserve"> გრუნტის დამუშავება ხელით გვერდზე დაყრით</t>
  </si>
  <si>
    <t>SromiTi resursebi</t>
  </si>
  <si>
    <t>kac/sT</t>
  </si>
  <si>
    <t>r1-3</t>
  </si>
  <si>
    <t xml:space="preserve">დამუშავებული  გრუნტის ხელით დატვირთვა ავტოთვითმცლელზე </t>
  </si>
  <si>
    <t>T15 პ.5</t>
  </si>
  <si>
    <t>გრუნტის ტრანსპორტირება 5 კმ-ზე</t>
  </si>
  <si>
    <t>ტნ</t>
  </si>
  <si>
    <t>1_116_3</t>
  </si>
  <si>
    <t>მიწის ვაკისის მოშანდაკება მექანიზირებული წესით</t>
  </si>
  <si>
    <t>1000 m2</t>
  </si>
  <si>
    <t>ბულდოზერი 130 ცხ.ძ</t>
  </si>
  <si>
    <t>T12 პ.200</t>
  </si>
  <si>
    <t>ავტოგრეიდერი საშუალო ტიპის 79 კვტ. (108 ცხ.ძ)</t>
  </si>
  <si>
    <t>საგზაო სამოსი</t>
  </si>
  <si>
    <t>27-7-2</t>
  </si>
  <si>
    <t>თ12 პ222</t>
  </si>
  <si>
    <t>თვითმავალი სატკეპნი 18ტ-მდე</t>
  </si>
  <si>
    <t>თ12 პ228</t>
  </si>
  <si>
    <t xml:space="preserve">მოსარწყავ-მოსარეცხი მანქანა </t>
  </si>
  <si>
    <t xml:space="preserve">წყალი </t>
  </si>
  <si>
    <t>კუბ.მ.</t>
  </si>
  <si>
    <t>ქვიშა-ხრეშოვანი მასალა</t>
  </si>
  <si>
    <r>
      <t>m</t>
    </r>
    <r>
      <rPr>
        <b/>
        <vertAlign val="superscript"/>
        <sz val="10"/>
        <rFont val="AcadNusx"/>
        <family val="0"/>
      </rPr>
      <t>2</t>
    </r>
  </si>
  <si>
    <t>normatiuli Sromatevadoba</t>
  </si>
  <si>
    <t>avtogreideri saSualo tipis 79kvt</t>
  </si>
  <si>
    <t>manq/sT</t>
  </si>
  <si>
    <t>თ12 პ218</t>
  </si>
  <si>
    <t>satkepni sagzao TviTmavali gluvi 5t</t>
  </si>
  <si>
    <t>თ12 პ219</t>
  </si>
  <si>
    <t>igive, 10t</t>
  </si>
  <si>
    <t>mosarwyav-mosarecxi manqana 6000l</t>
  </si>
  <si>
    <r>
      <t>m</t>
    </r>
    <r>
      <rPr>
        <vertAlign val="superscript"/>
        <sz val="10"/>
        <rFont val="AcadNusx"/>
        <family val="0"/>
      </rPr>
      <t>3</t>
    </r>
  </si>
  <si>
    <t>27-63-1.</t>
  </si>
  <si>
    <t>Txevadi biTumis mosxma 0,6kg/m²</t>
  </si>
  <si>
    <t>tona</t>
  </si>
  <si>
    <t>თ12 პ198</t>
  </si>
  <si>
    <t>avtogudronatori 3500l</t>
  </si>
  <si>
    <t>m/sT</t>
  </si>
  <si>
    <t xml:space="preserve">Txevadi bitumi </t>
  </si>
  <si>
    <t xml:space="preserve">safaris qveda fena - msxvilmarcvlovani forovani RorRovani asfaltbetonis cxeli narevi, ფრაქცია მაქქ. 033მმ, sisqiT 5 sm  </t>
  </si>
  <si>
    <t>საბაზრო</t>
  </si>
  <si>
    <r>
      <t>m</t>
    </r>
    <r>
      <rPr>
        <vertAlign val="superscript"/>
        <sz val="10"/>
        <rFont val="AcadNusx"/>
        <family val="0"/>
      </rPr>
      <t>2</t>
    </r>
  </si>
  <si>
    <t>თ12 პ225</t>
  </si>
  <si>
    <t>asfaltobetonis damgebi</t>
  </si>
  <si>
    <t>თ12 პ212</t>
  </si>
  <si>
    <t>თ12 პ213</t>
  </si>
  <si>
    <t>msxvilmarcvlovani asfaltobetoni</t>
  </si>
  <si>
    <t>sxva masalebi</t>
  </si>
  <si>
    <t>Txevadi biTumis mosxma 0,3kg/m²</t>
  </si>
  <si>
    <t>kodi1501</t>
  </si>
  <si>
    <t>27-39-1,2 27-40-1,2</t>
  </si>
  <si>
    <t xml:space="preserve">safari - wvrilmarcvlovani mkvrivi RorRovani asfaltbetonis cxeli narevi, sisqiT 3 sm  </t>
  </si>
  <si>
    <t>თ12  პ225</t>
  </si>
  <si>
    <t>თ12  პ212</t>
  </si>
  <si>
    <t>თ12  პ213</t>
  </si>
  <si>
    <t>wvrilmarcvlovani asfaltobetoni</t>
  </si>
  <si>
    <t>მისაყრელი გვერდულების მოწყობა</t>
  </si>
  <si>
    <t>27-51-13-14</t>
  </si>
  <si>
    <t>მისაყრელი გვერდულების მოწყობა ქვიშა-ხრეშოვანი მასალით  გზის ორივე მხარეს სისქით 15სმ</t>
  </si>
  <si>
    <t>greideri</t>
  </si>
  <si>
    <t>თვითმავალი სატკეპნი 5ტ</t>
  </si>
  <si>
    <t>თვითმავალი სატკეპნი 18ტ</t>
  </si>
  <si>
    <t>მოსარწყავ-მოსარეცხი მანქანა 6000l</t>
  </si>
  <si>
    <t>ქვიშა-ხრეშოვანი მასალა 124+12.24X5</t>
  </si>
  <si>
    <t>მ3</t>
  </si>
  <si>
    <t xml:space="preserve"> ლითონის მილის დ=500მმ L=8მ  მონტაჟი  1 ცალი</t>
  </si>
  <si>
    <t>გრძ.მ</t>
  </si>
  <si>
    <t xml:space="preserve">მექანიზმები </t>
  </si>
  <si>
    <t>ლითონის მილი დ=500მმ  სისქით 5მმ</t>
  </si>
  <si>
    <t xml:space="preserve">სხვადასხვა მასალები  </t>
  </si>
  <si>
    <t>1_81_3</t>
  </si>
  <si>
    <t>გრუნტის უკუჩაყრა</t>
  </si>
  <si>
    <t>ბეტონი B-20  F-100, W-4</t>
  </si>
  <si>
    <t>საყალიბე ფარი</t>
  </si>
  <si>
    <t>მ2</t>
  </si>
  <si>
    <t>ხის ძელები</t>
  </si>
  <si>
    <t xml:space="preserve">ხის მასალა </t>
  </si>
  <si>
    <t>სამშენებლო ჭანჭიკები (მომჭერი ანკერები)</t>
  </si>
  <si>
    <t>კგ</t>
  </si>
  <si>
    <t>jami</t>
  </si>
  <si>
    <t>d.R.g.  18%</t>
  </si>
  <si>
    <t>sul jami</t>
  </si>
  <si>
    <t>27-39-1,2  27-40-1,2</t>
  </si>
  <si>
    <t xml:space="preserve">შემასწორებელი ქვედა ფენის მოწყობა ქვიშახრეშოვანი ნარევით 10სმ </t>
  </si>
  <si>
    <t>27-10-3-4</t>
  </si>
  <si>
    <t>საფუძვლის მოწყობა ქვიშა–ღორღით ფრ. (0÷40)მმ. სისქით 8სმ.</t>
  </si>
  <si>
    <t>qviSa-RorRi 0-40 mm  124_12.4X2=99.2</t>
  </si>
  <si>
    <t>wyali</t>
  </si>
  <si>
    <r>
      <t>m</t>
    </r>
    <r>
      <rPr>
        <sz val="10"/>
        <rFont val="Arial"/>
        <family val="2"/>
      </rPr>
      <t>³</t>
    </r>
  </si>
  <si>
    <t>224</t>
  </si>
  <si>
    <t>225</t>
  </si>
  <si>
    <r>
      <t>1000m</t>
    </r>
    <r>
      <rPr>
        <b/>
        <vertAlign val="superscript"/>
        <sz val="10"/>
        <rFont val="AcadNusx"/>
        <family val="0"/>
      </rPr>
      <t>2</t>
    </r>
  </si>
  <si>
    <r>
      <t>არსებული გრუნტის სანიაღვრის გაწმენდა  2000</t>
    </r>
    <r>
      <rPr>
        <b/>
        <sz val="10"/>
        <rFont val="Calibri"/>
        <family val="2"/>
      </rPr>
      <t>X</t>
    </r>
    <r>
      <rPr>
        <b/>
        <sz val="10"/>
        <rFont val="Calibri"/>
        <family val="1"/>
      </rPr>
      <t>0,8</t>
    </r>
    <r>
      <rPr>
        <b/>
        <sz val="10"/>
        <rFont val="Calibri"/>
        <family val="2"/>
      </rPr>
      <t>X</t>
    </r>
    <r>
      <rPr>
        <b/>
        <sz val="10"/>
        <rFont val="Calibri"/>
        <family val="1"/>
      </rPr>
      <t xml:space="preserve">0,6 (ექსკავატორით) </t>
    </r>
  </si>
  <si>
    <r>
      <t>ტრანშეის გათხრა მილის ჩასადებად 8</t>
    </r>
    <r>
      <rPr>
        <b/>
        <sz val="10"/>
        <rFont val="Calibri"/>
        <family val="2"/>
      </rPr>
      <t>X</t>
    </r>
    <r>
      <rPr>
        <b/>
        <sz val="10"/>
        <rFont val="Calibri"/>
        <family val="1"/>
      </rPr>
      <t>0,6</t>
    </r>
    <r>
      <rPr>
        <b/>
        <sz val="10"/>
        <rFont val="Calibri"/>
        <family val="2"/>
      </rPr>
      <t>X</t>
    </r>
    <r>
      <rPr>
        <b/>
        <sz val="10"/>
        <rFont val="Calibri"/>
        <family val="1"/>
      </rPr>
      <t>0,6</t>
    </r>
  </si>
  <si>
    <r>
      <t>23</t>
    </r>
    <r>
      <rPr>
        <b/>
        <sz val="10"/>
        <rFont val="Times New Roman"/>
        <family val="1"/>
      </rPr>
      <t>–</t>
    </r>
    <r>
      <rPr>
        <b/>
        <sz val="10"/>
        <rFont val="Calibri"/>
        <family val="1"/>
      </rPr>
      <t>1</t>
    </r>
    <r>
      <rPr>
        <b/>
        <sz val="10"/>
        <rFont val="Times New Roman"/>
        <family val="1"/>
      </rPr>
      <t>–</t>
    </r>
    <r>
      <rPr>
        <b/>
        <sz val="10"/>
        <rFont val="Calibri"/>
        <family val="1"/>
      </rPr>
      <t>3</t>
    </r>
  </si>
  <si>
    <r>
      <t>ხრეშის ბალიშის მოწყობა  8</t>
    </r>
    <r>
      <rPr>
        <b/>
        <sz val="10"/>
        <rFont val="Calibri"/>
        <family val="2"/>
      </rPr>
      <t>X</t>
    </r>
    <r>
      <rPr>
        <b/>
        <sz val="10"/>
        <rFont val="Calibri"/>
        <family val="1"/>
      </rPr>
      <t>0,6</t>
    </r>
    <r>
      <rPr>
        <b/>
        <sz val="10"/>
        <rFont val="Calibri"/>
        <family val="2"/>
      </rPr>
      <t>X</t>
    </r>
    <r>
      <rPr>
        <b/>
        <sz val="10"/>
        <rFont val="Calibri"/>
        <family val="1"/>
      </rPr>
      <t>0,1</t>
    </r>
  </si>
  <si>
    <r>
      <t>22</t>
    </r>
    <r>
      <rPr>
        <b/>
        <sz val="10"/>
        <rFont val="Times New Roman"/>
        <family val="1"/>
      </rPr>
      <t>–</t>
    </r>
    <r>
      <rPr>
        <b/>
        <sz val="10"/>
        <rFont val="Calibri"/>
        <family val="1"/>
      </rPr>
      <t>5</t>
    </r>
    <r>
      <rPr>
        <b/>
        <sz val="10"/>
        <rFont val="Times New Roman"/>
        <family val="1"/>
      </rPr>
      <t>–</t>
    </r>
    <r>
      <rPr>
        <b/>
        <sz val="10"/>
        <rFont val="Calibri"/>
        <family val="1"/>
      </rPr>
      <t>11</t>
    </r>
  </si>
  <si>
    <r>
      <t>6</t>
    </r>
    <r>
      <rPr>
        <b/>
        <sz val="10"/>
        <rFont val="Calibri"/>
        <family val="2"/>
      </rPr>
      <t>̶</t>
    </r>
    <r>
      <rPr>
        <b/>
        <sz val="10"/>
        <rFont val="Times New Roman"/>
        <family val="1"/>
      </rPr>
      <t>–11–3</t>
    </r>
  </si>
  <si>
    <r>
      <t xml:space="preserve">ბეტონის პორტალური კედლების მოწყობა ბეტონით </t>
    </r>
    <r>
      <rPr>
        <b/>
        <sz val="10"/>
        <rFont val="Arial Cyr"/>
        <family val="0"/>
      </rPr>
      <t xml:space="preserve"> B-20 F-100 W-4 (0,7</t>
    </r>
    <r>
      <rPr>
        <b/>
        <sz val="11"/>
        <color indexed="8"/>
        <rFont val="Calibri"/>
        <family val="2"/>
      </rPr>
      <t>X0,7X0,1)X2</t>
    </r>
  </si>
  <si>
    <t>სრფ. პოზ.115</t>
  </si>
  <si>
    <t>სრფ. პ.521</t>
  </si>
  <si>
    <t>სრფ. პ.519</t>
  </si>
  <si>
    <t>ბიტუმის ემულსია</t>
  </si>
  <si>
    <t>13</t>
  </si>
  <si>
    <t>14</t>
  </si>
  <si>
    <t xml:space="preserve">zednadebi xarjebi </t>
  </si>
  <si>
    <t>mogeba</t>
  </si>
  <si>
    <t>satransporto xarjebi masalis Rirebulebidan</t>
  </si>
  <si>
    <t>gauTvaliswinebeli xarjebi-ფიქსირებული თანხა 12 102ლარი</t>
  </si>
  <si>
    <t>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2015 წ.</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</si>
</sst>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quot;р.&quot;"/>
    <numFmt numFmtId="186" formatCode="[$-FC19]d\ mmmm\ yyyy\ &quot;г.&quot;"/>
    <numFmt numFmtId="187" formatCode="0.00_);\(0.00\)"/>
    <numFmt numFmtId="188" formatCode="0.0000"/>
    <numFmt numFmtId="189" formatCode="0.000"/>
    <numFmt numFmtId="190" formatCode="0.0000000"/>
    <numFmt numFmtId="191" formatCode="0.000000"/>
    <numFmt numFmtId="192" formatCode="0.00000"/>
    <numFmt numFmtId="193" formatCode="[$-409]dddd\,\ mmmm\ dd\,\ yyyy"/>
    <numFmt numFmtId="194" formatCode="[$-409]h:mm:ss\ AM/PM"/>
    <numFmt numFmtId="195" formatCode="0.0000000000"/>
    <numFmt numFmtId="196" formatCode="#,##0.000"/>
    <numFmt numFmtId="197" formatCode="0.00;[Red]0.00"/>
  </numFmts>
  <fonts count="62">
    <font>
      <sz val="10"/>
      <name val="Arial Cyr"/>
      <family val="0"/>
    </font>
    <font>
      <u val="single"/>
      <sz val="10"/>
      <color indexed="12"/>
      <name val="Arial Cyr"/>
      <family val="0"/>
    </font>
    <font>
      <u val="single"/>
      <sz val="10"/>
      <color indexed="36"/>
      <name val="Arial Cyr"/>
      <family val="0"/>
    </font>
    <font>
      <sz val="12"/>
      <name val="AcadNusx"/>
      <family val="0"/>
    </font>
    <font>
      <b/>
      <sz val="10"/>
      <name val="Arial Cyr"/>
      <family val="0"/>
    </font>
    <font>
      <b/>
      <sz val="10"/>
      <name val="AcadNusx"/>
      <family val="0"/>
    </font>
    <font>
      <b/>
      <sz val="12"/>
      <color indexed="8"/>
      <name val="AcadNusx"/>
      <family val="0"/>
    </font>
    <font>
      <sz val="12"/>
      <color indexed="8"/>
      <name val="AcadNusx"/>
      <family val="0"/>
    </font>
    <font>
      <sz val="10"/>
      <name val="Arial"/>
      <family val="2"/>
    </font>
    <font>
      <sz val="11"/>
      <name val="AcadNusx"/>
      <family val="0"/>
    </font>
    <font>
      <sz val="10"/>
      <name val="AcadNusx"/>
      <family val="0"/>
    </font>
    <font>
      <sz val="10"/>
      <color indexed="8"/>
      <name val="AcadNusx"/>
      <family val="0"/>
    </font>
    <font>
      <b/>
      <sz val="10"/>
      <color indexed="8"/>
      <name val="AcadNusx"/>
      <family val="0"/>
    </font>
    <font>
      <b/>
      <sz val="10"/>
      <name val="Calibri"/>
      <family val="2"/>
    </font>
    <font>
      <sz val="9"/>
      <color indexed="8"/>
      <name val="AcadNusx"/>
      <family val="0"/>
    </font>
    <font>
      <b/>
      <sz val="11"/>
      <name val="Calibri"/>
      <family val="2"/>
    </font>
    <font>
      <b/>
      <vertAlign val="superscript"/>
      <sz val="10"/>
      <name val="AcadNusx"/>
      <family val="0"/>
    </font>
    <font>
      <vertAlign val="superscript"/>
      <sz val="10"/>
      <name val="AcadNusx"/>
      <family val="0"/>
    </font>
    <font>
      <sz val="10"/>
      <color indexed="8"/>
      <name val="Sylfaen"/>
      <family val="1"/>
    </font>
    <font>
      <sz val="11"/>
      <color indexed="8"/>
      <name val="AcadNusx"/>
      <family val="0"/>
    </font>
    <font>
      <b/>
      <sz val="11"/>
      <color indexed="8"/>
      <name val="Calibri"/>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1"/>
    </font>
    <font>
      <sz val="10"/>
      <color indexed="8"/>
      <name val="Calibri"/>
      <family val="1"/>
    </font>
    <font>
      <b/>
      <sz val="10"/>
      <color indexed="8"/>
      <name val="Calibri"/>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1"/>
    </font>
    <font>
      <b/>
      <sz val="10"/>
      <color theme="1"/>
      <name val="AcadNusx"/>
      <family val="0"/>
    </font>
    <font>
      <b/>
      <sz val="10"/>
      <color theme="1"/>
      <name val="Calibri"/>
      <family val="1"/>
    </font>
    <font>
      <sz val="11"/>
      <color theme="1"/>
      <name val="AcadNusx"/>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8" fillId="0" borderId="0">
      <alignment/>
      <protection/>
    </xf>
  </cellStyleXfs>
  <cellXfs count="117">
    <xf numFmtId="0" fontId="0" fillId="0" borderId="0" xfId="0" applyAlignment="1">
      <alignment/>
    </xf>
    <xf numFmtId="0" fontId="4" fillId="0" borderId="0" xfId="0" applyFont="1" applyAlignment="1">
      <alignment/>
    </xf>
    <xf numFmtId="2" fontId="0" fillId="0" borderId="0" xfId="0" applyNumberFormat="1" applyAlignment="1">
      <alignment/>
    </xf>
    <xf numFmtId="0" fontId="10" fillId="33" borderId="0" xfId="64" applyFont="1" applyFill="1" applyBorder="1" applyAlignment="1">
      <alignment horizontal="center"/>
      <protection/>
    </xf>
    <xf numFmtId="0" fontId="10" fillId="33" borderId="0" xfId="64" applyFont="1" applyFill="1" applyBorder="1">
      <alignment/>
      <protection/>
    </xf>
    <xf numFmtId="0" fontId="10" fillId="33" borderId="0" xfId="64" applyFont="1" applyFill="1">
      <alignment/>
      <protection/>
    </xf>
    <xf numFmtId="0" fontId="3" fillId="33" borderId="0" xfId="65" applyFont="1" applyFill="1" applyAlignment="1">
      <alignment horizontal="right"/>
      <protection/>
    </xf>
    <xf numFmtId="1" fontId="9" fillId="33" borderId="0" xfId="65" applyNumberFormat="1" applyFont="1" applyFill="1" applyAlignment="1">
      <alignment horizontal="center"/>
      <protection/>
    </xf>
    <xf numFmtId="0" fontId="3" fillId="33" borderId="0" xfId="65" applyFont="1" applyFill="1" applyAlignment="1">
      <alignment horizontal="center"/>
      <protection/>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top"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0" fontId="13" fillId="33" borderId="10" xfId="0" applyFont="1" applyFill="1" applyBorder="1" applyAlignment="1">
      <alignment horizontal="left" vertical="center" wrapText="1"/>
    </xf>
    <xf numFmtId="197" fontId="5" fillId="33" borderId="10" xfId="0" applyNumberFormat="1" applyFont="1" applyFill="1" applyBorder="1" applyAlignment="1">
      <alignment horizontal="center" vertical="center"/>
    </xf>
    <xf numFmtId="2" fontId="12" fillId="33" borderId="10" xfId="0" applyNumberFormat="1" applyFont="1" applyFill="1" applyBorder="1" applyAlignment="1">
      <alignment horizontal="center" vertical="center" wrapText="1"/>
    </xf>
    <xf numFmtId="0" fontId="11" fillId="33" borderId="10" xfId="0" applyFont="1" applyFill="1" applyBorder="1" applyAlignment="1">
      <alignment vertical="center" wrapText="1"/>
    </xf>
    <xf numFmtId="49"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1" fillId="33" borderId="10" xfId="0" applyFont="1" applyFill="1" applyBorder="1" applyAlignment="1">
      <alignment horizontal="center" vertical="center"/>
    </xf>
    <xf numFmtId="188"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49" fontId="14" fillId="33" borderId="10" xfId="0" applyNumberFormat="1" applyFont="1" applyFill="1" applyBorder="1" applyAlignment="1">
      <alignment vertical="center" wrapText="1"/>
    </xf>
    <xf numFmtId="189" fontId="11" fillId="33" borderId="10" xfId="0" applyNumberFormat="1" applyFont="1" applyFill="1" applyBorder="1" applyAlignment="1">
      <alignment horizontal="center" vertical="center" wrapText="1"/>
    </xf>
    <xf numFmtId="192" fontId="11" fillId="33" borderId="10" xfId="0" applyNumberFormat="1" applyFont="1" applyFill="1" applyBorder="1" applyAlignment="1">
      <alignment horizontal="center" vertical="center" wrapText="1"/>
    </xf>
    <xf numFmtId="197" fontId="15" fillId="33" borderId="10"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0" xfId="0" applyFont="1" applyFill="1" applyBorder="1" applyAlignment="1">
      <alignment horizontal="left" vertical="center"/>
    </xf>
    <xf numFmtId="189" fontId="10" fillId="33" borderId="10" xfId="0" applyNumberFormat="1" applyFont="1" applyFill="1" applyBorder="1" applyAlignment="1">
      <alignment horizontal="center" vertical="center" wrapText="1"/>
    </xf>
    <xf numFmtId="2" fontId="10" fillId="33" borderId="10" xfId="0" applyNumberFormat="1" applyFont="1" applyFill="1" applyBorder="1" applyAlignment="1">
      <alignment horizontal="center" vertical="center"/>
    </xf>
    <xf numFmtId="0" fontId="10" fillId="33" borderId="10" xfId="42" applyNumberFormat="1" applyFont="1" applyFill="1" applyBorder="1" applyAlignment="1">
      <alignment horizontal="center" vertical="center"/>
    </xf>
    <xf numFmtId="184" fontId="10" fillId="33" borderId="10" xfId="0" applyNumberFormat="1" applyFont="1" applyFill="1" applyBorder="1" applyAlignment="1">
      <alignment horizontal="center" vertical="center"/>
    </xf>
    <xf numFmtId="2" fontId="10" fillId="33" borderId="10" xfId="63" applyNumberFormat="1" applyFont="1" applyFill="1" applyBorder="1" applyAlignment="1">
      <alignment horizontal="center" vertical="center"/>
      <protection/>
    </xf>
    <xf numFmtId="189" fontId="10" fillId="33" borderId="10" xfId="0" applyNumberFormat="1" applyFont="1" applyFill="1" applyBorder="1" applyAlignment="1">
      <alignment horizontal="center" vertical="center"/>
    </xf>
    <xf numFmtId="0" fontId="10" fillId="33" borderId="10" xfId="62" applyFont="1" applyFill="1" applyBorder="1" applyAlignment="1">
      <alignment horizontal="center" vertical="center"/>
      <protection/>
    </xf>
    <xf numFmtId="49" fontId="11" fillId="33" borderId="10" xfId="0" applyNumberFormat="1" applyFont="1" applyFill="1" applyBorder="1" applyAlignment="1">
      <alignment horizontal="center" vertical="center"/>
    </xf>
    <xf numFmtId="189" fontId="12"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xf>
    <xf numFmtId="0" fontId="12" fillId="33" borderId="10"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0" fontId="12"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vertical="center"/>
    </xf>
    <xf numFmtId="49" fontId="11" fillId="33" borderId="10" xfId="0" applyNumberFormat="1" applyFont="1" applyFill="1" applyBorder="1" applyAlignment="1">
      <alignment vertical="center"/>
    </xf>
    <xf numFmtId="0" fontId="11" fillId="33" borderId="10"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xf>
    <xf numFmtId="0" fontId="5" fillId="33" borderId="10" xfId="57" applyFont="1" applyFill="1" applyBorder="1" applyAlignment="1">
      <alignment horizontal="center" vertical="center"/>
      <protection/>
    </xf>
    <xf numFmtId="2" fontId="5" fillId="33" borderId="10" xfId="57" applyNumberFormat="1" applyFont="1" applyFill="1" applyBorder="1" applyAlignment="1">
      <alignment horizontal="center" vertical="center"/>
      <protection/>
    </xf>
    <xf numFmtId="189" fontId="5" fillId="33" borderId="10" xfId="57" applyNumberFormat="1" applyFont="1" applyFill="1" applyBorder="1" applyAlignment="1">
      <alignment horizontal="center" vertical="center"/>
      <protection/>
    </xf>
    <xf numFmtId="49" fontId="10" fillId="33" borderId="10" xfId="0" applyNumberFormat="1" applyFont="1" applyFill="1" applyBorder="1" applyAlignment="1">
      <alignment horizontal="center" vertical="center"/>
    </xf>
    <xf numFmtId="49" fontId="10" fillId="33" borderId="10" xfId="0" applyNumberFormat="1" applyFont="1" applyFill="1" applyBorder="1" applyAlignment="1">
      <alignment horizontal="left" vertical="center" wrapText="1"/>
    </xf>
    <xf numFmtId="192" fontId="10" fillId="33" borderId="10" xfId="0" applyNumberFormat="1" applyFont="1" applyFill="1" applyBorder="1" applyAlignment="1">
      <alignment horizontal="center" vertical="center"/>
    </xf>
    <xf numFmtId="49" fontId="11" fillId="33" borderId="11" xfId="0" applyNumberFormat="1" applyFont="1" applyFill="1" applyBorder="1" applyAlignment="1">
      <alignment horizontal="center" vertical="center" wrapText="1"/>
    </xf>
    <xf numFmtId="188" fontId="10" fillId="33" borderId="10" xfId="0" applyNumberFormat="1" applyFont="1" applyFill="1" applyBorder="1" applyAlignment="1">
      <alignment horizontal="center" vertical="center"/>
    </xf>
    <xf numFmtId="0" fontId="10" fillId="33" borderId="10" xfId="60" applyFont="1" applyFill="1" applyBorder="1" applyAlignment="1">
      <alignment horizontal="center" vertical="center"/>
      <protection/>
    </xf>
    <xf numFmtId="0" fontId="10" fillId="33" borderId="10" xfId="60" applyFont="1" applyFill="1" applyBorder="1" applyAlignment="1">
      <alignment horizontal="left" vertical="center"/>
      <protection/>
    </xf>
    <xf numFmtId="189" fontId="10" fillId="33" borderId="10" xfId="60" applyNumberFormat="1" applyFont="1" applyFill="1" applyBorder="1" applyAlignment="1">
      <alignment horizontal="center" vertical="center"/>
      <protection/>
    </xf>
    <xf numFmtId="2" fontId="10" fillId="33" borderId="10" xfId="62" applyNumberFormat="1" applyFont="1" applyFill="1" applyBorder="1" applyAlignment="1">
      <alignment horizontal="center" vertical="center"/>
      <protection/>
    </xf>
    <xf numFmtId="2" fontId="10" fillId="33" borderId="10" xfId="60" applyNumberFormat="1" applyFont="1" applyFill="1" applyBorder="1" applyAlignment="1">
      <alignment horizontal="center" vertical="center"/>
      <protection/>
    </xf>
    <xf numFmtId="2" fontId="10" fillId="33" borderId="10" xfId="57" applyNumberFormat="1" applyFont="1" applyFill="1" applyBorder="1" applyAlignment="1">
      <alignment horizontal="center" vertical="center"/>
      <protection/>
    </xf>
    <xf numFmtId="184" fontId="10" fillId="33" borderId="10" xfId="60" applyNumberFormat="1" applyFont="1" applyFill="1" applyBorder="1" applyAlignment="1">
      <alignment horizontal="center" vertical="center"/>
      <protection/>
    </xf>
    <xf numFmtId="0" fontId="0" fillId="33" borderId="0" xfId="0" applyFill="1" applyAlignment="1">
      <alignment/>
    </xf>
    <xf numFmtId="0" fontId="5" fillId="33" borderId="10" xfId="0" applyFont="1" applyFill="1" applyBorder="1" applyAlignment="1">
      <alignment horizontal="center" vertical="center"/>
    </xf>
    <xf numFmtId="0" fontId="12" fillId="33" borderId="10" xfId="0" applyFont="1" applyFill="1" applyBorder="1" applyAlignment="1">
      <alignment horizontal="left" vertical="center" wrapText="1"/>
    </xf>
    <xf numFmtId="0" fontId="5" fillId="33" borderId="10" xfId="60" applyFont="1" applyFill="1" applyBorder="1" applyAlignment="1">
      <alignment horizontal="center" vertical="center"/>
      <protection/>
    </xf>
    <xf numFmtId="0" fontId="5" fillId="33" borderId="10" xfId="60" applyFont="1" applyFill="1" applyBorder="1" applyAlignment="1">
      <alignment horizontal="left" vertical="center"/>
      <protection/>
    </xf>
    <xf numFmtId="189" fontId="5" fillId="33" borderId="10" xfId="60" applyNumberFormat="1" applyFont="1" applyFill="1" applyBorder="1" applyAlignment="1">
      <alignment horizontal="center" vertical="center"/>
      <protection/>
    </xf>
    <xf numFmtId="0" fontId="5" fillId="33" borderId="10" xfId="62" applyFont="1" applyFill="1" applyBorder="1" applyAlignment="1">
      <alignment horizontal="center" vertical="center"/>
      <protection/>
    </xf>
    <xf numFmtId="2" fontId="5" fillId="33" borderId="10" xfId="62" applyNumberFormat="1" applyFont="1" applyFill="1" applyBorder="1" applyAlignment="1">
      <alignment horizontal="center" vertical="center"/>
      <protection/>
    </xf>
    <xf numFmtId="2" fontId="5" fillId="33" borderId="10" xfId="60" applyNumberFormat="1" applyFont="1" applyFill="1" applyBorder="1" applyAlignment="1">
      <alignment horizontal="center" vertical="center"/>
      <protection/>
    </xf>
    <xf numFmtId="49" fontId="5"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wrapText="1"/>
    </xf>
    <xf numFmtId="0" fontId="10" fillId="33" borderId="10" xfId="57" applyFont="1" applyFill="1" applyBorder="1" applyAlignment="1">
      <alignment horizontal="center" vertical="center"/>
      <protection/>
    </xf>
    <xf numFmtId="49" fontId="18" fillId="33" borderId="11" xfId="0" applyNumberFormat="1" applyFont="1" applyFill="1" applyBorder="1" applyAlignment="1">
      <alignment horizontal="center" vertical="center" wrapText="1"/>
    </xf>
    <xf numFmtId="49" fontId="38" fillId="33" borderId="10" xfId="0" applyNumberFormat="1" applyFont="1" applyFill="1" applyBorder="1" applyAlignment="1">
      <alignment horizontal="center" vertical="center"/>
    </xf>
    <xf numFmtId="0" fontId="13" fillId="33" borderId="10" xfId="0" applyNumberFormat="1" applyFont="1" applyFill="1" applyBorder="1" applyAlignment="1">
      <alignment horizontal="center" vertical="center" wrapText="1"/>
    </xf>
    <xf numFmtId="2" fontId="38" fillId="33" borderId="10" xfId="0" applyNumberFormat="1" applyFont="1" applyFill="1" applyBorder="1" applyAlignment="1">
      <alignment horizontal="center" vertical="center"/>
    </xf>
    <xf numFmtId="189" fontId="38" fillId="33" borderId="10" xfId="0" applyNumberFormat="1" applyFont="1" applyFill="1" applyBorder="1" applyAlignment="1">
      <alignment horizontal="center" vertical="center"/>
    </xf>
    <xf numFmtId="0" fontId="38" fillId="33" borderId="10" xfId="0" applyFont="1" applyFill="1" applyBorder="1" applyAlignment="1">
      <alignment horizontal="center" vertical="center" wrapText="1"/>
    </xf>
    <xf numFmtId="0" fontId="38" fillId="33" borderId="10" xfId="0" applyNumberFormat="1" applyFont="1" applyFill="1" applyBorder="1" applyAlignment="1">
      <alignment horizontal="center" vertical="center" wrapText="1"/>
    </xf>
    <xf numFmtId="2" fontId="38" fillId="33" borderId="10" xfId="0" applyNumberFormat="1" applyFont="1" applyFill="1" applyBorder="1" applyAlignment="1">
      <alignment horizontal="center" vertical="center" wrapText="1"/>
    </xf>
    <xf numFmtId="1" fontId="13" fillId="33" borderId="10" xfId="0" applyNumberFormat="1" applyFont="1" applyFill="1" applyBorder="1" applyAlignment="1">
      <alignment horizontal="center" vertical="center" wrapText="1"/>
    </xf>
    <xf numFmtId="0" fontId="38" fillId="33" borderId="10" xfId="0" applyFont="1" applyFill="1" applyBorder="1" applyAlignment="1">
      <alignment horizontal="left" vertical="center" wrapText="1"/>
    </xf>
    <xf numFmtId="0" fontId="38" fillId="33" borderId="10" xfId="0" applyFont="1" applyFill="1" applyBorder="1" applyAlignment="1">
      <alignment horizontal="center" vertical="center"/>
    </xf>
    <xf numFmtId="2" fontId="38" fillId="33" borderId="10" xfId="72" applyNumberFormat="1" applyFont="1" applyFill="1" applyBorder="1" applyAlignment="1">
      <alignment horizontal="center" vertical="center"/>
      <protection/>
    </xf>
    <xf numFmtId="0" fontId="58" fillId="33" borderId="10" xfId="0" applyFont="1" applyFill="1" applyBorder="1" applyAlignment="1">
      <alignment horizontal="left" vertical="center" wrapText="1"/>
    </xf>
    <xf numFmtId="0" fontId="38" fillId="33" borderId="10" xfId="0" applyFont="1" applyFill="1" applyBorder="1" applyAlignment="1">
      <alignment horizontal="center" vertical="top" wrapText="1"/>
    </xf>
    <xf numFmtId="2" fontId="38" fillId="33" borderId="10" xfId="0" applyNumberFormat="1" applyFont="1" applyFill="1" applyBorder="1" applyAlignment="1">
      <alignment horizontal="center" vertical="top" wrapText="1"/>
    </xf>
    <xf numFmtId="0" fontId="38" fillId="33" borderId="10" xfId="0" applyNumberFormat="1" applyFont="1" applyFill="1" applyBorder="1" applyAlignment="1">
      <alignment horizontal="center" vertical="top" wrapText="1"/>
    </xf>
    <xf numFmtId="189" fontId="38" fillId="33" borderId="10" xfId="0" applyNumberFormat="1" applyFont="1" applyFill="1" applyBorder="1" applyAlignment="1">
      <alignment horizontal="center" vertical="center" wrapText="1"/>
    </xf>
    <xf numFmtId="0" fontId="11" fillId="33" borderId="10" xfId="0" applyFont="1" applyFill="1" applyBorder="1" applyAlignment="1">
      <alignment wrapText="1"/>
    </xf>
    <xf numFmtId="49" fontId="19" fillId="33" borderId="10" xfId="0" applyNumberFormat="1" applyFont="1" applyFill="1" applyBorder="1" applyAlignment="1">
      <alignment horizontal="center" vertical="center" wrapText="1"/>
    </xf>
    <xf numFmtId="0" fontId="12" fillId="33" borderId="10" xfId="0" applyFont="1" applyFill="1" applyBorder="1" applyAlignment="1">
      <alignment vertical="center" wrapText="1"/>
    </xf>
    <xf numFmtId="0" fontId="59" fillId="33" borderId="10" xfId="0" applyFont="1" applyFill="1" applyBorder="1" applyAlignment="1">
      <alignment horizontal="center" vertical="center"/>
    </xf>
    <xf numFmtId="0" fontId="59" fillId="33" borderId="10" xfId="0" applyFont="1" applyFill="1" applyBorder="1" applyAlignment="1">
      <alignment horizontal="left" vertical="center"/>
    </xf>
    <xf numFmtId="2" fontId="59" fillId="33" borderId="10" xfId="0" applyNumberFormat="1" applyFont="1" applyFill="1" applyBorder="1" applyAlignment="1">
      <alignment horizontal="center" vertical="center"/>
    </xf>
    <xf numFmtId="0" fontId="0" fillId="33" borderId="10" xfId="0" applyFill="1" applyBorder="1" applyAlignment="1">
      <alignment/>
    </xf>
    <xf numFmtId="0" fontId="59" fillId="33" borderId="10" xfId="0" applyFont="1" applyFill="1" applyBorder="1" applyAlignment="1">
      <alignment horizontal="left" vertical="center" wrapText="1"/>
    </xf>
    <xf numFmtId="9" fontId="59" fillId="33" borderId="10" xfId="0" applyNumberFormat="1" applyFont="1" applyFill="1" applyBorder="1" applyAlignment="1">
      <alignment horizontal="center" vertical="center"/>
    </xf>
    <xf numFmtId="49" fontId="13" fillId="33" borderId="10" xfId="0" applyNumberFormat="1" applyFont="1" applyFill="1" applyBorder="1" applyAlignment="1">
      <alignment horizontal="left" vertical="center" wrapText="1"/>
    </xf>
    <xf numFmtId="189" fontId="5" fillId="33" borderId="10" xfId="0" applyNumberFormat="1" applyFont="1" applyFill="1" applyBorder="1" applyAlignment="1">
      <alignment horizontal="center" vertical="center"/>
    </xf>
    <xf numFmtId="2" fontId="5" fillId="33" borderId="10" xfId="0" applyNumberFormat="1" applyFont="1" applyFill="1" applyBorder="1" applyAlignment="1">
      <alignment horizontal="center" vertical="center"/>
    </xf>
    <xf numFmtId="0" fontId="13" fillId="33" borderId="10" xfId="0" applyFont="1" applyFill="1" applyBorder="1" applyAlignment="1">
      <alignment horizontal="center" vertical="center" wrapText="1"/>
    </xf>
    <xf numFmtId="2" fontId="13" fillId="33" borderId="10" xfId="0" applyNumberFormat="1" applyFont="1" applyFill="1" applyBorder="1" applyAlignment="1">
      <alignment horizontal="center" vertical="center" wrapText="1"/>
    </xf>
    <xf numFmtId="184" fontId="13" fillId="33" borderId="10" xfId="0" applyNumberFormat="1" applyFont="1" applyFill="1" applyBorder="1" applyAlignment="1">
      <alignment horizontal="center" vertical="center" wrapText="1"/>
    </xf>
    <xf numFmtId="0" fontId="60" fillId="33" borderId="10" xfId="0" applyFont="1" applyFill="1" applyBorder="1" applyAlignment="1">
      <alignment horizontal="left" vertical="center" wrapText="1"/>
    </xf>
    <xf numFmtId="0" fontId="60" fillId="33" borderId="10" xfId="0" applyFont="1" applyFill="1" applyBorder="1" applyAlignment="1">
      <alignment horizontal="left" vertical="center" wrapText="1"/>
    </xf>
    <xf numFmtId="0" fontId="60" fillId="33" borderId="10" xfId="0" applyNumberFormat="1" applyFont="1" applyFill="1" applyBorder="1" applyAlignment="1">
      <alignment horizontal="left" vertical="center" wrapText="1"/>
    </xf>
    <xf numFmtId="0" fontId="59" fillId="33"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9" fillId="33" borderId="12" xfId="64" applyFont="1" applyFill="1" applyBorder="1" applyAlignment="1">
      <alignment horizontal="left" vertical="center"/>
      <protection/>
    </xf>
    <xf numFmtId="0" fontId="11" fillId="0" borderId="10" xfId="0" applyFont="1" applyFill="1" applyBorder="1" applyAlignment="1">
      <alignment horizontal="center" vertical="center" textRotation="90" wrapText="1"/>
    </xf>
    <xf numFmtId="0" fontId="61" fillId="33" borderId="0" xfId="0" applyFont="1" applyFill="1" applyAlignment="1">
      <alignment horizontal="center" vertical="center" wrapText="1"/>
    </xf>
    <xf numFmtId="0" fontId="61" fillId="33" borderId="13" xfId="0"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4_anakia II etapi.xls sm. defeqturi 2" xfId="58"/>
    <cellStyle name="Normal 16 2" xfId="59"/>
    <cellStyle name="Normal 17" xfId="60"/>
    <cellStyle name="Normal 3" xfId="61"/>
    <cellStyle name="Normal_gare wyalsadfenigagarini 10" xfId="62"/>
    <cellStyle name="Normal_gare wyalsadfenigagarini 2 2" xfId="63"/>
    <cellStyle name="Normal_gare wyalsadfenigagarini 3 2" xfId="64"/>
    <cellStyle name="Normal_sida wyalsadeni" xfId="65"/>
    <cellStyle name="Note" xfId="66"/>
    <cellStyle name="Output" xfId="67"/>
    <cellStyle name="Percent" xfId="68"/>
    <cellStyle name="Title" xfId="69"/>
    <cellStyle name="Total" xfId="70"/>
    <cellStyle name="Warning Text" xfId="71"/>
    <cellStyle name="Обычный_VAKE-SABURTALI (SHILAKADZE)" xfId="7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PageLayoutView="0" workbookViewId="0" topLeftCell="A91">
      <selection activeCell="A110" sqref="A110:M115"/>
    </sheetView>
  </sheetViews>
  <sheetFormatPr defaultColWidth="9.00390625" defaultRowHeight="12.75"/>
  <cols>
    <col min="1" max="1" width="4.25390625" style="0" customWidth="1"/>
    <col min="3" max="3" width="54.75390625" style="0" customWidth="1"/>
    <col min="8" max="8" width="7.875" style="0" customWidth="1"/>
    <col min="9" max="9" width="7.625" style="0" customWidth="1"/>
    <col min="10" max="10" width="9.25390625" style="0" customWidth="1"/>
    <col min="13" max="13" width="12.75390625" style="0" customWidth="1"/>
    <col min="14" max="15" width="9.625" style="0" bestFit="1" customWidth="1"/>
  </cols>
  <sheetData>
    <row r="1" spans="1:13" ht="16.5">
      <c r="A1" s="111" t="s">
        <v>5</v>
      </c>
      <c r="B1" s="111"/>
      <c r="C1" s="111"/>
      <c r="D1" s="111"/>
      <c r="E1" s="111"/>
      <c r="F1" s="111"/>
      <c r="G1" s="111"/>
      <c r="H1" s="111"/>
      <c r="I1" s="111"/>
      <c r="J1" s="111"/>
      <c r="K1" s="111"/>
      <c r="L1" s="111"/>
      <c r="M1" s="111"/>
    </row>
    <row r="2" spans="1:13" ht="16.5">
      <c r="A2" s="112" t="s">
        <v>6</v>
      </c>
      <c r="B2" s="112"/>
      <c r="C2" s="112"/>
      <c r="D2" s="112"/>
      <c r="E2" s="112"/>
      <c r="F2" s="112"/>
      <c r="G2" s="112"/>
      <c r="H2" s="112"/>
      <c r="I2" s="112"/>
      <c r="J2" s="112"/>
      <c r="K2" s="112"/>
      <c r="L2" s="112"/>
      <c r="M2" s="112"/>
    </row>
    <row r="3" spans="1:13" ht="16.5">
      <c r="A3" s="113" t="s">
        <v>7</v>
      </c>
      <c r="B3" s="113"/>
      <c r="C3" s="113"/>
      <c r="D3" s="113"/>
      <c r="E3" s="3"/>
      <c r="F3" s="4"/>
      <c r="G3" s="4"/>
      <c r="H3" s="5"/>
      <c r="I3" s="5"/>
      <c r="J3" s="5"/>
      <c r="K3" s="6"/>
      <c r="L3" s="7"/>
      <c r="M3" s="8"/>
    </row>
    <row r="4" spans="1:13" ht="13.5">
      <c r="A4" s="110" t="s">
        <v>1</v>
      </c>
      <c r="B4" s="114" t="s">
        <v>8</v>
      </c>
      <c r="C4" s="110" t="s">
        <v>9</v>
      </c>
      <c r="D4" s="110" t="s">
        <v>10</v>
      </c>
      <c r="E4" s="110" t="s">
        <v>11</v>
      </c>
      <c r="F4" s="110"/>
      <c r="G4" s="110" t="s">
        <v>12</v>
      </c>
      <c r="H4" s="110"/>
      <c r="I4" s="110" t="s">
        <v>13</v>
      </c>
      <c r="J4" s="110"/>
      <c r="K4" s="110" t="s">
        <v>14</v>
      </c>
      <c r="L4" s="110"/>
      <c r="M4" s="110" t="s">
        <v>3</v>
      </c>
    </row>
    <row r="5" spans="1:13" ht="27">
      <c r="A5" s="110"/>
      <c r="B5" s="114"/>
      <c r="C5" s="110"/>
      <c r="D5" s="110"/>
      <c r="E5" s="9" t="s">
        <v>15</v>
      </c>
      <c r="F5" s="9" t="s">
        <v>16</v>
      </c>
      <c r="G5" s="9" t="s">
        <v>17</v>
      </c>
      <c r="H5" s="9" t="s">
        <v>16</v>
      </c>
      <c r="I5" s="9" t="s">
        <v>17</v>
      </c>
      <c r="J5" s="9" t="s">
        <v>16</v>
      </c>
      <c r="K5" s="9" t="s">
        <v>17</v>
      </c>
      <c r="L5" s="9" t="s">
        <v>16</v>
      </c>
      <c r="M5" s="110"/>
    </row>
    <row r="6" spans="1:13" ht="13.5">
      <c r="A6" s="9">
        <v>1</v>
      </c>
      <c r="B6" s="9">
        <v>2</v>
      </c>
      <c r="C6" s="10">
        <v>3</v>
      </c>
      <c r="D6" s="10">
        <v>4</v>
      </c>
      <c r="E6" s="10">
        <v>5</v>
      </c>
      <c r="F6" s="10">
        <v>6</v>
      </c>
      <c r="G6" s="10">
        <v>7</v>
      </c>
      <c r="H6" s="10">
        <v>8</v>
      </c>
      <c r="I6" s="10">
        <v>9</v>
      </c>
      <c r="J6" s="10">
        <v>10</v>
      </c>
      <c r="K6" s="10">
        <v>11</v>
      </c>
      <c r="L6" s="10">
        <v>12</v>
      </c>
      <c r="M6" s="10">
        <v>13</v>
      </c>
    </row>
    <row r="7" spans="1:13" ht="13.5">
      <c r="A7" s="9"/>
      <c r="B7" s="9"/>
      <c r="C7" s="11" t="s">
        <v>18</v>
      </c>
      <c r="D7" s="10"/>
      <c r="E7" s="10"/>
      <c r="F7" s="10"/>
      <c r="G7" s="10"/>
      <c r="H7" s="10"/>
      <c r="I7" s="10"/>
      <c r="J7" s="10"/>
      <c r="K7" s="10"/>
      <c r="L7" s="10"/>
      <c r="M7" s="10"/>
    </row>
    <row r="8" spans="1:13" ht="27">
      <c r="A8" s="12">
        <v>1</v>
      </c>
      <c r="B8" s="13" t="s">
        <v>19</v>
      </c>
      <c r="C8" s="14" t="s">
        <v>20</v>
      </c>
      <c r="D8" s="12" t="s">
        <v>21</v>
      </c>
      <c r="E8" s="12"/>
      <c r="F8" s="15">
        <v>2007.5</v>
      </c>
      <c r="G8" s="16"/>
      <c r="H8" s="16"/>
      <c r="I8" s="16"/>
      <c r="J8" s="16"/>
      <c r="K8" s="16"/>
      <c r="L8" s="16"/>
      <c r="M8" s="16"/>
    </row>
    <row r="9" spans="1:13" ht="13.5">
      <c r="A9" s="17"/>
      <c r="B9" s="18" t="s">
        <v>22</v>
      </c>
      <c r="C9" s="19" t="s">
        <v>23</v>
      </c>
      <c r="D9" s="20" t="s">
        <v>24</v>
      </c>
      <c r="E9" s="21">
        <v>0.02146</v>
      </c>
      <c r="F9" s="22">
        <f>F8*E9</f>
        <v>43.08095</v>
      </c>
      <c r="G9" s="23"/>
      <c r="H9" s="23"/>
      <c r="I9" s="23"/>
      <c r="J9" s="23"/>
      <c r="K9" s="23"/>
      <c r="L9" s="23"/>
      <c r="M9" s="23"/>
    </row>
    <row r="10" spans="1:13" ht="25.5">
      <c r="A10" s="12">
        <v>2</v>
      </c>
      <c r="B10" s="13" t="s">
        <v>25</v>
      </c>
      <c r="C10" s="14" t="s">
        <v>26</v>
      </c>
      <c r="D10" s="12" t="s">
        <v>21</v>
      </c>
      <c r="E10" s="12"/>
      <c r="F10" s="16">
        <v>415</v>
      </c>
      <c r="G10" s="16"/>
      <c r="H10" s="16"/>
      <c r="I10" s="16"/>
      <c r="J10" s="16"/>
      <c r="K10" s="16"/>
      <c r="L10" s="16"/>
      <c r="M10" s="16"/>
    </row>
    <row r="11" spans="1:13" ht="13.5">
      <c r="A11" s="17"/>
      <c r="B11" s="24"/>
      <c r="C11" s="19" t="s">
        <v>27</v>
      </c>
      <c r="D11" s="20" t="s">
        <v>28</v>
      </c>
      <c r="E11" s="22">
        <v>0.02</v>
      </c>
      <c r="F11" s="25">
        <f>F10*E11</f>
        <v>8.3</v>
      </c>
      <c r="G11" s="23"/>
      <c r="H11" s="23"/>
      <c r="I11" s="23"/>
      <c r="J11" s="23"/>
      <c r="K11" s="23"/>
      <c r="L11" s="23"/>
      <c r="M11" s="23"/>
    </row>
    <row r="12" spans="1:13" ht="13.5">
      <c r="A12" s="17"/>
      <c r="B12" s="18" t="s">
        <v>29</v>
      </c>
      <c r="C12" s="19" t="s">
        <v>30</v>
      </c>
      <c r="D12" s="20" t="s">
        <v>24</v>
      </c>
      <c r="E12" s="21">
        <v>0.0448</v>
      </c>
      <c r="F12" s="25">
        <f>F10*E12</f>
        <v>18.592</v>
      </c>
      <c r="G12" s="23"/>
      <c r="H12" s="23"/>
      <c r="I12" s="23"/>
      <c r="J12" s="23"/>
      <c r="K12" s="23"/>
      <c r="L12" s="23"/>
      <c r="M12" s="23"/>
    </row>
    <row r="13" spans="1:13" ht="13.5">
      <c r="A13" s="17"/>
      <c r="B13" s="24"/>
      <c r="C13" s="19" t="s">
        <v>31</v>
      </c>
      <c r="D13" s="20" t="s">
        <v>32</v>
      </c>
      <c r="E13" s="26">
        <v>0.0021</v>
      </c>
      <c r="F13" s="25">
        <f>F10*E13</f>
        <v>0.8714999999999999</v>
      </c>
      <c r="G13" s="23"/>
      <c r="H13" s="23"/>
      <c r="I13" s="23"/>
      <c r="J13" s="23"/>
      <c r="K13" s="23"/>
      <c r="L13" s="23"/>
      <c r="M13" s="23"/>
    </row>
    <row r="14" spans="1:13" ht="15">
      <c r="A14" s="12">
        <v>3</v>
      </c>
      <c r="B14" s="13" t="s">
        <v>33</v>
      </c>
      <c r="C14" s="14" t="s">
        <v>34</v>
      </c>
      <c r="D14" s="12" t="s">
        <v>21</v>
      </c>
      <c r="E14" s="12"/>
      <c r="F14" s="27">
        <v>25</v>
      </c>
      <c r="G14" s="16"/>
      <c r="H14" s="16"/>
      <c r="I14" s="16"/>
      <c r="J14" s="16"/>
      <c r="K14" s="16"/>
      <c r="L14" s="16"/>
      <c r="M14" s="16"/>
    </row>
    <row r="15" spans="1:13" ht="13.5">
      <c r="A15" s="28"/>
      <c r="B15" s="28"/>
      <c r="C15" s="29" t="s">
        <v>35</v>
      </c>
      <c r="D15" s="28" t="s">
        <v>36</v>
      </c>
      <c r="E15" s="30">
        <v>2.06</v>
      </c>
      <c r="F15" s="31">
        <f>F14*E15</f>
        <v>51.5</v>
      </c>
      <c r="G15" s="31"/>
      <c r="H15" s="32"/>
      <c r="I15" s="33"/>
      <c r="J15" s="31"/>
      <c r="K15" s="34"/>
      <c r="L15" s="34"/>
      <c r="M15" s="31"/>
    </row>
    <row r="16" spans="1:13" s="1" customFormat="1" ht="25.5">
      <c r="A16" s="12">
        <v>4</v>
      </c>
      <c r="B16" s="63" t="s">
        <v>37</v>
      </c>
      <c r="C16" s="14" t="s">
        <v>38</v>
      </c>
      <c r="D16" s="12" t="s">
        <v>21</v>
      </c>
      <c r="E16" s="12"/>
      <c r="F16" s="27">
        <f>F14</f>
        <v>25</v>
      </c>
      <c r="G16" s="16"/>
      <c r="H16" s="16"/>
      <c r="I16" s="16"/>
      <c r="J16" s="16"/>
      <c r="K16" s="16"/>
      <c r="L16" s="16"/>
      <c r="M16" s="16"/>
    </row>
    <row r="17" spans="1:13" ht="13.5">
      <c r="A17" s="28"/>
      <c r="B17" s="28"/>
      <c r="C17" s="29" t="s">
        <v>35</v>
      </c>
      <c r="D17" s="28" t="s">
        <v>36</v>
      </c>
      <c r="E17" s="35">
        <v>1.24</v>
      </c>
      <c r="F17" s="35">
        <f>F16*E17</f>
        <v>31</v>
      </c>
      <c r="G17" s="31"/>
      <c r="H17" s="31"/>
      <c r="I17" s="36"/>
      <c r="J17" s="36"/>
      <c r="K17" s="36"/>
      <c r="L17" s="36"/>
      <c r="M17" s="31"/>
    </row>
    <row r="18" spans="1:13" s="1" customFormat="1" ht="13.5">
      <c r="A18" s="12">
        <v>5</v>
      </c>
      <c r="B18" s="41" t="s">
        <v>39</v>
      </c>
      <c r="C18" s="64" t="s">
        <v>40</v>
      </c>
      <c r="D18" s="12" t="s">
        <v>41</v>
      </c>
      <c r="E18" s="16">
        <v>1.85</v>
      </c>
      <c r="F18" s="38">
        <f>(F10+F16)*1.85</f>
        <v>814</v>
      </c>
      <c r="G18" s="16"/>
      <c r="H18" s="16"/>
      <c r="I18" s="16"/>
      <c r="J18" s="16"/>
      <c r="K18" s="16"/>
      <c r="L18" s="16"/>
      <c r="M18" s="16"/>
    </row>
    <row r="19" spans="1:13" ht="13.5">
      <c r="A19" s="12">
        <v>6</v>
      </c>
      <c r="B19" s="13" t="s">
        <v>42</v>
      </c>
      <c r="C19" s="14" t="s">
        <v>43</v>
      </c>
      <c r="D19" s="12" t="s">
        <v>44</v>
      </c>
      <c r="E19" s="12"/>
      <c r="F19" s="38">
        <v>14.562</v>
      </c>
      <c r="G19" s="16"/>
      <c r="H19" s="16"/>
      <c r="I19" s="16"/>
      <c r="J19" s="16"/>
      <c r="K19" s="16"/>
      <c r="L19" s="16"/>
      <c r="M19" s="16"/>
    </row>
    <row r="20" spans="1:13" ht="13.5">
      <c r="A20" s="20"/>
      <c r="B20" s="18" t="s">
        <v>22</v>
      </c>
      <c r="C20" s="19" t="s">
        <v>45</v>
      </c>
      <c r="D20" s="20" t="s">
        <v>24</v>
      </c>
      <c r="E20" s="39">
        <v>0.9</v>
      </c>
      <c r="F20" s="25">
        <f>F19*E20</f>
        <v>13.1058</v>
      </c>
      <c r="G20" s="23"/>
      <c r="H20" s="23"/>
      <c r="I20" s="23"/>
      <c r="J20" s="23"/>
      <c r="K20" s="23"/>
      <c r="L20" s="23"/>
      <c r="M20" s="23"/>
    </row>
    <row r="21" spans="1:13" ht="13.5">
      <c r="A21" s="20"/>
      <c r="B21" s="18" t="s">
        <v>46</v>
      </c>
      <c r="C21" s="19" t="s">
        <v>47</v>
      </c>
      <c r="D21" s="20" t="s">
        <v>24</v>
      </c>
      <c r="E21" s="23">
        <v>0.45</v>
      </c>
      <c r="F21" s="25">
        <f>F19*E21</f>
        <v>6.5529</v>
      </c>
      <c r="G21" s="23"/>
      <c r="H21" s="23"/>
      <c r="I21" s="23"/>
      <c r="J21" s="23"/>
      <c r="K21" s="23"/>
      <c r="L21" s="23"/>
      <c r="M21" s="23"/>
    </row>
    <row r="22" spans="1:13" ht="13.5">
      <c r="A22" s="20"/>
      <c r="B22" s="18"/>
      <c r="C22" s="12" t="s">
        <v>48</v>
      </c>
      <c r="D22" s="20"/>
      <c r="E22" s="23"/>
      <c r="F22" s="22"/>
      <c r="G22" s="23"/>
      <c r="H22" s="23"/>
      <c r="I22" s="23"/>
      <c r="J22" s="23"/>
      <c r="K22" s="23"/>
      <c r="L22" s="23"/>
      <c r="M22" s="23"/>
    </row>
    <row r="23" spans="1:13" ht="25.5">
      <c r="A23" s="40">
        <v>7</v>
      </c>
      <c r="B23" s="41" t="s">
        <v>49</v>
      </c>
      <c r="C23" s="14" t="s">
        <v>118</v>
      </c>
      <c r="D23" s="12" t="s">
        <v>21</v>
      </c>
      <c r="E23" s="42"/>
      <c r="F23" s="16">
        <v>1456</v>
      </c>
      <c r="G23" s="16"/>
      <c r="H23" s="16"/>
      <c r="I23" s="16"/>
      <c r="J23" s="16"/>
      <c r="K23" s="16"/>
      <c r="L23" s="16"/>
      <c r="M23" s="16"/>
    </row>
    <row r="24" spans="1:13" ht="13.5">
      <c r="A24" s="43"/>
      <c r="B24" s="44"/>
      <c r="C24" s="19" t="s">
        <v>27</v>
      </c>
      <c r="D24" s="20" t="s">
        <v>28</v>
      </c>
      <c r="E24" s="45">
        <v>0.015</v>
      </c>
      <c r="F24" s="22">
        <f>F23*E24</f>
        <v>21.84</v>
      </c>
      <c r="G24" s="23"/>
      <c r="H24" s="23"/>
      <c r="I24" s="23"/>
      <c r="J24" s="23"/>
      <c r="K24" s="23"/>
      <c r="L24" s="23"/>
      <c r="M24" s="23"/>
    </row>
    <row r="25" spans="1:13" ht="13.5">
      <c r="A25" s="43"/>
      <c r="B25" s="18" t="s">
        <v>46</v>
      </c>
      <c r="C25" s="19" t="s">
        <v>47</v>
      </c>
      <c r="D25" s="21" t="s">
        <v>24</v>
      </c>
      <c r="E25" s="46">
        <v>0.0216</v>
      </c>
      <c r="F25" s="22">
        <f>F23*E25</f>
        <v>31.4496</v>
      </c>
      <c r="G25" s="39"/>
      <c r="H25" s="39"/>
      <c r="I25" s="39"/>
      <c r="J25" s="39"/>
      <c r="K25" s="39"/>
      <c r="L25" s="39"/>
      <c r="M25" s="39"/>
    </row>
    <row r="26" spans="1:14" ht="13.5">
      <c r="A26" s="43"/>
      <c r="B26" s="37" t="s">
        <v>50</v>
      </c>
      <c r="C26" s="19" t="s">
        <v>51</v>
      </c>
      <c r="D26" s="20" t="s">
        <v>24</v>
      </c>
      <c r="E26" s="45">
        <v>0.0273</v>
      </c>
      <c r="F26" s="22">
        <f>F23*E26</f>
        <v>39.7488</v>
      </c>
      <c r="G26" s="23"/>
      <c r="H26" s="23"/>
      <c r="I26" s="23"/>
      <c r="J26" s="23"/>
      <c r="K26" s="23"/>
      <c r="L26" s="23"/>
      <c r="M26" s="23"/>
      <c r="N26" s="2"/>
    </row>
    <row r="27" spans="1:14" ht="13.5">
      <c r="A27" s="43"/>
      <c r="B27" s="37" t="s">
        <v>52</v>
      </c>
      <c r="C27" s="19" t="s">
        <v>53</v>
      </c>
      <c r="D27" s="20" t="s">
        <v>24</v>
      </c>
      <c r="E27" s="45">
        <v>0.0097</v>
      </c>
      <c r="F27" s="22">
        <f>F23*E27</f>
        <v>14.1232</v>
      </c>
      <c r="G27" s="23"/>
      <c r="H27" s="23"/>
      <c r="I27" s="23"/>
      <c r="J27" s="23"/>
      <c r="K27" s="23"/>
      <c r="L27" s="23"/>
      <c r="M27" s="23"/>
      <c r="N27" s="2"/>
    </row>
    <row r="28" spans="1:14" ht="13.5">
      <c r="A28" s="43"/>
      <c r="B28" s="37"/>
      <c r="C28" s="19" t="s">
        <v>54</v>
      </c>
      <c r="D28" s="20" t="s">
        <v>55</v>
      </c>
      <c r="E28" s="45">
        <v>0.07</v>
      </c>
      <c r="F28" s="25">
        <f>F23*E28</f>
        <v>101.92000000000002</v>
      </c>
      <c r="G28" s="23"/>
      <c r="H28" s="23"/>
      <c r="I28" s="23"/>
      <c r="J28" s="23"/>
      <c r="K28" s="23"/>
      <c r="L28" s="23"/>
      <c r="M28" s="23"/>
      <c r="N28" s="2"/>
    </row>
    <row r="29" spans="1:14" ht="13.5">
      <c r="A29" s="43"/>
      <c r="B29" s="37" t="s">
        <v>125</v>
      </c>
      <c r="C29" s="19" t="s">
        <v>56</v>
      </c>
      <c r="D29" s="20" t="s">
        <v>55</v>
      </c>
      <c r="E29" s="45">
        <v>1.22</v>
      </c>
      <c r="F29" s="25">
        <f>F23*E29</f>
        <v>1776.32</v>
      </c>
      <c r="G29" s="23"/>
      <c r="H29" s="23"/>
      <c r="I29" s="23"/>
      <c r="J29" s="23"/>
      <c r="K29" s="23"/>
      <c r="L29" s="23"/>
      <c r="M29" s="23"/>
      <c r="N29" s="2"/>
    </row>
    <row r="30" spans="1:13" ht="25.5">
      <c r="A30" s="47">
        <v>8</v>
      </c>
      <c r="B30" s="71" t="s">
        <v>119</v>
      </c>
      <c r="C30" s="14" t="s">
        <v>120</v>
      </c>
      <c r="D30" s="47" t="s">
        <v>57</v>
      </c>
      <c r="E30" s="47"/>
      <c r="F30" s="48">
        <v>13105</v>
      </c>
      <c r="G30" s="48"/>
      <c r="H30" s="49"/>
      <c r="I30" s="48"/>
      <c r="J30" s="48"/>
      <c r="K30" s="48"/>
      <c r="L30" s="48"/>
      <c r="M30" s="48"/>
    </row>
    <row r="31" spans="1:14" ht="13.5">
      <c r="A31" s="50"/>
      <c r="B31" s="50"/>
      <c r="C31" s="51" t="s">
        <v>58</v>
      </c>
      <c r="D31" s="31" t="s">
        <v>36</v>
      </c>
      <c r="E31" s="35">
        <v>0.0373</v>
      </c>
      <c r="F31" s="31">
        <f>F30*E31</f>
        <v>488.8165</v>
      </c>
      <c r="G31" s="31"/>
      <c r="H31" s="28"/>
      <c r="I31" s="28"/>
      <c r="J31" s="28"/>
      <c r="K31" s="28"/>
      <c r="L31" s="28"/>
      <c r="M31" s="31"/>
      <c r="N31" s="2"/>
    </row>
    <row r="32" spans="1:14" ht="13.5">
      <c r="A32" s="50"/>
      <c r="B32" s="18" t="s">
        <v>46</v>
      </c>
      <c r="C32" s="51" t="s">
        <v>59</v>
      </c>
      <c r="D32" s="31" t="s">
        <v>60</v>
      </c>
      <c r="E32" s="52">
        <v>0.00237</v>
      </c>
      <c r="F32" s="31">
        <f>F30*E32</f>
        <v>31.058850000000003</v>
      </c>
      <c r="G32" s="31"/>
      <c r="H32" s="28"/>
      <c r="I32" s="28"/>
      <c r="J32" s="28"/>
      <c r="K32" s="31"/>
      <c r="L32" s="31"/>
      <c r="M32" s="31"/>
      <c r="N32" s="2"/>
    </row>
    <row r="33" spans="1:14" ht="13.5">
      <c r="A33" s="50"/>
      <c r="B33" s="53" t="s">
        <v>61</v>
      </c>
      <c r="C33" s="51" t="s">
        <v>62</v>
      </c>
      <c r="D33" s="31" t="s">
        <v>60</v>
      </c>
      <c r="E33" s="35">
        <v>0.00409</v>
      </c>
      <c r="F33" s="31">
        <f>F30*E33</f>
        <v>53.59945</v>
      </c>
      <c r="G33" s="31"/>
      <c r="H33" s="31"/>
      <c r="I33" s="31"/>
      <c r="J33" s="31"/>
      <c r="K33" s="31"/>
      <c r="L33" s="31"/>
      <c r="M33" s="31"/>
      <c r="N33" s="2"/>
    </row>
    <row r="34" spans="1:13" ht="13.5">
      <c r="A34" s="50"/>
      <c r="B34" s="53" t="s">
        <v>63</v>
      </c>
      <c r="C34" s="51" t="s">
        <v>64</v>
      </c>
      <c r="D34" s="31" t="s">
        <v>60</v>
      </c>
      <c r="E34" s="35">
        <v>0.00437</v>
      </c>
      <c r="F34" s="31">
        <f>F30*E34</f>
        <v>57.26884999999999</v>
      </c>
      <c r="G34" s="31"/>
      <c r="H34" s="31"/>
      <c r="I34" s="31"/>
      <c r="J34" s="31"/>
      <c r="K34" s="31"/>
      <c r="L34" s="31"/>
      <c r="M34" s="31"/>
    </row>
    <row r="35" spans="1:13" ht="13.5">
      <c r="A35" s="50"/>
      <c r="B35" s="37" t="s">
        <v>52</v>
      </c>
      <c r="C35" s="51" t="s">
        <v>65</v>
      </c>
      <c r="D35" s="31" t="s">
        <v>60</v>
      </c>
      <c r="E35" s="52">
        <v>0.00112</v>
      </c>
      <c r="F35" s="31">
        <f>F30*E35</f>
        <v>14.677599999999998</v>
      </c>
      <c r="G35" s="31"/>
      <c r="H35" s="31"/>
      <c r="I35" s="31"/>
      <c r="J35" s="31"/>
      <c r="K35" s="31"/>
      <c r="L35" s="31"/>
      <c r="M35" s="31"/>
    </row>
    <row r="36" spans="1:13" ht="15.75">
      <c r="A36" s="50"/>
      <c r="B36" s="50" t="s">
        <v>124</v>
      </c>
      <c r="C36" s="51" t="s">
        <v>121</v>
      </c>
      <c r="D36" s="31" t="s">
        <v>66</v>
      </c>
      <c r="E36" s="54">
        <v>0.0992</v>
      </c>
      <c r="F36" s="31">
        <f>F30*E36</f>
        <v>1300.0159999999998</v>
      </c>
      <c r="G36" s="31"/>
      <c r="H36" s="31"/>
      <c r="I36" s="35"/>
      <c r="J36" s="31"/>
      <c r="K36" s="31"/>
      <c r="L36" s="31"/>
      <c r="M36" s="31"/>
    </row>
    <row r="37" spans="1:13" ht="13.5">
      <c r="A37" s="50"/>
      <c r="B37" s="50"/>
      <c r="C37" s="51" t="s">
        <v>122</v>
      </c>
      <c r="D37" s="31" t="s">
        <v>123</v>
      </c>
      <c r="E37" s="54">
        <v>0.008</v>
      </c>
      <c r="F37" s="31">
        <f>F30*E37</f>
        <v>104.84</v>
      </c>
      <c r="G37" s="31"/>
      <c r="H37" s="31"/>
      <c r="I37" s="35"/>
      <c r="J37" s="31"/>
      <c r="K37" s="31"/>
      <c r="L37" s="31"/>
      <c r="M37" s="31"/>
    </row>
    <row r="38" spans="1:13" s="1" customFormat="1" ht="13.5">
      <c r="A38" s="65">
        <v>9</v>
      </c>
      <c r="B38" s="65" t="s">
        <v>67</v>
      </c>
      <c r="C38" s="66" t="s">
        <v>68</v>
      </c>
      <c r="D38" s="65" t="s">
        <v>69</v>
      </c>
      <c r="E38" s="67"/>
      <c r="F38" s="67">
        <f>F30*0.6/1000</f>
        <v>7.863</v>
      </c>
      <c r="G38" s="68"/>
      <c r="H38" s="69"/>
      <c r="I38" s="70"/>
      <c r="J38" s="70"/>
      <c r="K38" s="69"/>
      <c r="L38" s="69"/>
      <c r="M38" s="70"/>
    </row>
    <row r="39" spans="1:14" ht="13.5">
      <c r="A39" s="55"/>
      <c r="B39" s="37" t="s">
        <v>70</v>
      </c>
      <c r="C39" s="56" t="s">
        <v>71</v>
      </c>
      <c r="D39" s="55" t="s">
        <v>72</v>
      </c>
      <c r="E39" s="57">
        <v>0.3</v>
      </c>
      <c r="F39" s="57">
        <f>F38*E39</f>
        <v>2.3589</v>
      </c>
      <c r="G39" s="36"/>
      <c r="H39" s="58"/>
      <c r="I39" s="58"/>
      <c r="J39" s="58"/>
      <c r="K39" s="60"/>
      <c r="L39" s="59"/>
      <c r="M39" s="59"/>
      <c r="N39" s="2"/>
    </row>
    <row r="40" spans="1:13" ht="13.5">
      <c r="A40" s="55"/>
      <c r="B40" s="55"/>
      <c r="C40" s="56" t="s">
        <v>73</v>
      </c>
      <c r="D40" s="55" t="s">
        <v>69</v>
      </c>
      <c r="E40" s="57">
        <v>1.03</v>
      </c>
      <c r="F40" s="57">
        <f>F38*E40</f>
        <v>8.09889</v>
      </c>
      <c r="G40" s="36"/>
      <c r="H40" s="58"/>
      <c r="I40" s="59"/>
      <c r="J40" s="61"/>
      <c r="K40" s="58"/>
      <c r="L40" s="58"/>
      <c r="M40" s="59"/>
    </row>
    <row r="41" spans="1:13" ht="41.25" customHeight="1">
      <c r="A41" s="47">
        <v>10</v>
      </c>
      <c r="B41" s="72" t="s">
        <v>117</v>
      </c>
      <c r="C41" s="64" t="s">
        <v>74</v>
      </c>
      <c r="D41" s="47" t="s">
        <v>57</v>
      </c>
      <c r="E41" s="47"/>
      <c r="F41" s="48">
        <v>12130</v>
      </c>
      <c r="G41" s="48"/>
      <c r="H41" s="48"/>
      <c r="I41" s="48"/>
      <c r="J41" s="48"/>
      <c r="K41" s="48"/>
      <c r="L41" s="48"/>
      <c r="M41" s="48"/>
    </row>
    <row r="42" spans="1:13" ht="15.75">
      <c r="A42" s="50"/>
      <c r="B42" s="50" t="s">
        <v>75</v>
      </c>
      <c r="C42" s="51" t="s">
        <v>58</v>
      </c>
      <c r="D42" s="73" t="s">
        <v>76</v>
      </c>
      <c r="E42" s="54">
        <v>0.03764</v>
      </c>
      <c r="F42" s="31">
        <f>F41*E42</f>
        <v>456.5732</v>
      </c>
      <c r="G42" s="35"/>
      <c r="H42" s="31"/>
      <c r="I42" s="31"/>
      <c r="J42" s="28"/>
      <c r="K42" s="28"/>
      <c r="L42" s="28"/>
      <c r="M42" s="31"/>
    </row>
    <row r="43" spans="1:13" ht="13.5">
      <c r="A43" s="50"/>
      <c r="B43" s="53" t="s">
        <v>77</v>
      </c>
      <c r="C43" s="51" t="s">
        <v>78</v>
      </c>
      <c r="D43" s="31" t="s">
        <v>60</v>
      </c>
      <c r="E43" s="54">
        <v>0.00302</v>
      </c>
      <c r="F43" s="31">
        <f>F41*E43</f>
        <v>36.632600000000004</v>
      </c>
      <c r="G43" s="31"/>
      <c r="H43" s="31"/>
      <c r="I43" s="31"/>
      <c r="J43" s="28"/>
      <c r="K43" s="31"/>
      <c r="L43" s="31"/>
      <c r="M43" s="31"/>
    </row>
    <row r="44" spans="1:13" ht="13.5">
      <c r="A44" s="50"/>
      <c r="B44" s="53" t="s">
        <v>79</v>
      </c>
      <c r="C44" s="51" t="s">
        <v>62</v>
      </c>
      <c r="D44" s="31" t="s">
        <v>60</v>
      </c>
      <c r="E44" s="54">
        <f>0.37/100</f>
        <v>0.0037</v>
      </c>
      <c r="F44" s="31">
        <f>F41*E44</f>
        <v>44.881</v>
      </c>
      <c r="G44" s="31"/>
      <c r="H44" s="31"/>
      <c r="I44" s="31"/>
      <c r="J44" s="28"/>
      <c r="K44" s="31"/>
      <c r="L44" s="31"/>
      <c r="M44" s="31"/>
    </row>
    <row r="45" spans="1:13" ht="13.5">
      <c r="A45" s="50"/>
      <c r="B45" s="53" t="s">
        <v>80</v>
      </c>
      <c r="C45" s="51" t="s">
        <v>64</v>
      </c>
      <c r="D45" s="31" t="s">
        <v>60</v>
      </c>
      <c r="E45" s="54">
        <f>1.11/100</f>
        <v>0.0111</v>
      </c>
      <c r="F45" s="31">
        <f>F41*E45</f>
        <v>134.643</v>
      </c>
      <c r="G45" s="31"/>
      <c r="H45" s="31"/>
      <c r="I45" s="31"/>
      <c r="J45" s="28"/>
      <c r="K45" s="31"/>
      <c r="L45" s="31"/>
      <c r="M45" s="31"/>
    </row>
    <row r="46" spans="1:13" ht="13.5">
      <c r="A46" s="50"/>
      <c r="B46" s="50"/>
      <c r="C46" s="51" t="s">
        <v>4</v>
      </c>
      <c r="D46" s="31" t="s">
        <v>0</v>
      </c>
      <c r="E46" s="54">
        <f>0.23/100</f>
        <v>0.0023</v>
      </c>
      <c r="F46" s="31">
        <f>F41*E46</f>
        <v>27.899</v>
      </c>
      <c r="G46" s="31"/>
      <c r="H46" s="31"/>
      <c r="I46" s="31"/>
      <c r="J46" s="28"/>
      <c r="K46" s="31"/>
      <c r="L46" s="31"/>
      <c r="M46" s="31"/>
    </row>
    <row r="47" spans="1:13" ht="13.5">
      <c r="A47" s="50"/>
      <c r="B47" s="50" t="s">
        <v>136</v>
      </c>
      <c r="C47" s="51" t="s">
        <v>81</v>
      </c>
      <c r="D47" s="31" t="s">
        <v>2</v>
      </c>
      <c r="E47" s="54">
        <v>0.121</v>
      </c>
      <c r="F47" s="31">
        <f>F41*E47</f>
        <v>1467.73</v>
      </c>
      <c r="G47" s="31"/>
      <c r="H47" s="31"/>
      <c r="I47" s="31"/>
      <c r="J47" s="31"/>
      <c r="K47" s="31"/>
      <c r="L47" s="31"/>
      <c r="M47" s="31"/>
    </row>
    <row r="48" spans="1:14" ht="13.5">
      <c r="A48" s="50"/>
      <c r="B48" s="50"/>
      <c r="C48" s="51" t="s">
        <v>82</v>
      </c>
      <c r="D48" s="31" t="s">
        <v>0</v>
      </c>
      <c r="E48" s="54">
        <v>0.0149</v>
      </c>
      <c r="F48" s="31">
        <f>F41*E48</f>
        <v>180.737</v>
      </c>
      <c r="G48" s="31"/>
      <c r="H48" s="31"/>
      <c r="I48" s="31"/>
      <c r="J48" s="31"/>
      <c r="K48" s="31"/>
      <c r="L48" s="31"/>
      <c r="M48" s="31"/>
      <c r="N48" s="2"/>
    </row>
    <row r="49" spans="1:13" ht="13.5">
      <c r="A49" s="65">
        <v>11</v>
      </c>
      <c r="B49" s="65" t="s">
        <v>67</v>
      </c>
      <c r="C49" s="66" t="s">
        <v>83</v>
      </c>
      <c r="D49" s="65" t="s">
        <v>69</v>
      </c>
      <c r="E49" s="67"/>
      <c r="F49" s="67">
        <f>F38/2</f>
        <v>3.9315</v>
      </c>
      <c r="G49" s="68"/>
      <c r="H49" s="69"/>
      <c r="I49" s="70"/>
      <c r="J49" s="70"/>
      <c r="K49" s="69"/>
      <c r="L49" s="69"/>
      <c r="M49" s="70"/>
    </row>
    <row r="50" spans="1:14" ht="13.5">
      <c r="A50" s="55"/>
      <c r="B50" s="73" t="s">
        <v>84</v>
      </c>
      <c r="C50" s="56" t="s">
        <v>71</v>
      </c>
      <c r="D50" s="55" t="s">
        <v>72</v>
      </c>
      <c r="E50" s="57">
        <v>0.3</v>
      </c>
      <c r="F50" s="57">
        <f>F49*E50</f>
        <v>1.17945</v>
      </c>
      <c r="G50" s="36"/>
      <c r="H50" s="58"/>
      <c r="I50" s="58"/>
      <c r="J50" s="58"/>
      <c r="K50" s="60"/>
      <c r="L50" s="59"/>
      <c r="M50" s="59"/>
      <c r="N50" s="2"/>
    </row>
    <row r="51" spans="1:13" ht="13.5">
      <c r="A51" s="55"/>
      <c r="B51" s="55">
        <v>535</v>
      </c>
      <c r="C51" s="56" t="s">
        <v>137</v>
      </c>
      <c r="D51" s="55" t="s">
        <v>69</v>
      </c>
      <c r="E51" s="57">
        <v>1.03</v>
      </c>
      <c r="F51" s="57">
        <f>F49*E51</f>
        <v>4.049445</v>
      </c>
      <c r="G51" s="36"/>
      <c r="H51" s="58"/>
      <c r="I51" s="59"/>
      <c r="J51" s="61"/>
      <c r="K51" s="58"/>
      <c r="L51" s="58"/>
      <c r="M51" s="59"/>
    </row>
    <row r="52" spans="1:13" ht="27">
      <c r="A52" s="65">
        <v>12</v>
      </c>
      <c r="B52" s="72" t="s">
        <v>85</v>
      </c>
      <c r="C52" s="64" t="s">
        <v>86</v>
      </c>
      <c r="D52" s="47" t="s">
        <v>57</v>
      </c>
      <c r="E52" s="47"/>
      <c r="F52" s="48">
        <v>12130</v>
      </c>
      <c r="G52" s="48"/>
      <c r="H52" s="48"/>
      <c r="I52" s="48"/>
      <c r="J52" s="48"/>
      <c r="K52" s="48"/>
      <c r="L52" s="48"/>
      <c r="M52" s="48"/>
    </row>
    <row r="53" spans="1:14" ht="15.75">
      <c r="A53" s="73"/>
      <c r="B53" s="50" t="s">
        <v>75</v>
      </c>
      <c r="C53" s="51" t="s">
        <v>58</v>
      </c>
      <c r="D53" s="73" t="s">
        <v>76</v>
      </c>
      <c r="E53" s="54">
        <v>0.0376</v>
      </c>
      <c r="F53" s="31">
        <f>F52*E53</f>
        <v>456.088</v>
      </c>
      <c r="G53" s="35"/>
      <c r="H53" s="31"/>
      <c r="I53" s="31"/>
      <c r="J53" s="28"/>
      <c r="K53" s="28"/>
      <c r="L53" s="28"/>
      <c r="M53" s="31"/>
      <c r="N53" s="2"/>
    </row>
    <row r="54" spans="1:13" ht="30">
      <c r="A54" s="50"/>
      <c r="B54" s="74" t="s">
        <v>87</v>
      </c>
      <c r="C54" s="51" t="s">
        <v>78</v>
      </c>
      <c r="D54" s="31" t="s">
        <v>60</v>
      </c>
      <c r="E54" s="54">
        <f>0.3/100</f>
        <v>0.003</v>
      </c>
      <c r="F54" s="31">
        <f>F52*E54</f>
        <v>36.39</v>
      </c>
      <c r="G54" s="31"/>
      <c r="H54" s="31"/>
      <c r="I54" s="31"/>
      <c r="J54" s="28"/>
      <c r="K54" s="31"/>
      <c r="L54" s="31"/>
      <c r="M54" s="31"/>
    </row>
    <row r="55" spans="1:13" ht="30">
      <c r="A55" s="50"/>
      <c r="B55" s="74" t="s">
        <v>88</v>
      </c>
      <c r="C55" s="51" t="s">
        <v>62</v>
      </c>
      <c r="D55" s="31" t="s">
        <v>60</v>
      </c>
      <c r="E55" s="54">
        <f>0.37/100</f>
        <v>0.0037</v>
      </c>
      <c r="F55" s="31">
        <f>F52*E55</f>
        <v>44.881</v>
      </c>
      <c r="G55" s="31"/>
      <c r="H55" s="31"/>
      <c r="I55" s="31"/>
      <c r="J55" s="28"/>
      <c r="K55" s="31"/>
      <c r="L55" s="31"/>
      <c r="M55" s="31"/>
    </row>
    <row r="56" spans="1:13" ht="30">
      <c r="A56" s="50"/>
      <c r="B56" s="74" t="s">
        <v>89</v>
      </c>
      <c r="C56" s="51" t="s">
        <v>64</v>
      </c>
      <c r="D56" s="31" t="s">
        <v>60</v>
      </c>
      <c r="E56" s="54">
        <f>1.11/100</f>
        <v>0.0111</v>
      </c>
      <c r="F56" s="31">
        <f>F52*E56</f>
        <v>134.643</v>
      </c>
      <c r="G56" s="31"/>
      <c r="H56" s="31"/>
      <c r="I56" s="31"/>
      <c r="J56" s="28"/>
      <c r="K56" s="31"/>
      <c r="L56" s="31"/>
      <c r="M56" s="31"/>
    </row>
    <row r="57" spans="1:13" ht="13.5">
      <c r="A57" s="50"/>
      <c r="B57" s="50"/>
      <c r="C57" s="51" t="s">
        <v>4</v>
      </c>
      <c r="D57" s="31" t="s">
        <v>0</v>
      </c>
      <c r="E57" s="54">
        <f>0.23/100</f>
        <v>0.0023</v>
      </c>
      <c r="F57" s="31">
        <f>F52*E57</f>
        <v>27.899</v>
      </c>
      <c r="G57" s="31"/>
      <c r="H57" s="31"/>
      <c r="I57" s="31"/>
      <c r="J57" s="28"/>
      <c r="K57" s="31"/>
      <c r="L57" s="31"/>
      <c r="M57" s="31"/>
    </row>
    <row r="58" spans="1:13" ht="13.5">
      <c r="A58" s="50"/>
      <c r="B58" s="50" t="s">
        <v>135</v>
      </c>
      <c r="C58" s="51" t="s">
        <v>90</v>
      </c>
      <c r="D58" s="31" t="s">
        <v>2</v>
      </c>
      <c r="E58" s="54">
        <v>0.0733</v>
      </c>
      <c r="F58" s="31">
        <f>F52*E58</f>
        <v>889.129</v>
      </c>
      <c r="G58" s="31"/>
      <c r="H58" s="31"/>
      <c r="I58" s="31"/>
      <c r="J58" s="31"/>
      <c r="K58" s="31"/>
      <c r="L58" s="31"/>
      <c r="M58" s="31"/>
    </row>
    <row r="59" spans="1:13" ht="13.5">
      <c r="A59" s="50"/>
      <c r="B59" s="50"/>
      <c r="C59" s="51" t="s">
        <v>82</v>
      </c>
      <c r="D59" s="31" t="s">
        <v>0</v>
      </c>
      <c r="E59" s="54">
        <v>0.0145</v>
      </c>
      <c r="F59" s="31">
        <f>F52*E59</f>
        <v>175.88500000000002</v>
      </c>
      <c r="G59" s="31"/>
      <c r="H59" s="31"/>
      <c r="I59" s="31"/>
      <c r="J59" s="31"/>
      <c r="K59" s="31"/>
      <c r="L59" s="31"/>
      <c r="M59" s="31"/>
    </row>
    <row r="60" spans="1:13" ht="13.5">
      <c r="A60" s="20"/>
      <c r="B60" s="75"/>
      <c r="C60" s="76" t="s">
        <v>91</v>
      </c>
      <c r="D60" s="77"/>
      <c r="E60" s="78"/>
      <c r="F60" s="77"/>
      <c r="G60" s="77"/>
      <c r="H60" s="77"/>
      <c r="I60" s="77"/>
      <c r="J60" s="77"/>
      <c r="K60" s="77"/>
      <c r="L60" s="77"/>
      <c r="M60" s="77"/>
    </row>
    <row r="61" spans="1:13" s="1" customFormat="1" ht="27">
      <c r="A61" s="71" t="s">
        <v>138</v>
      </c>
      <c r="B61" s="72" t="s">
        <v>92</v>
      </c>
      <c r="C61" s="100" t="s">
        <v>93</v>
      </c>
      <c r="D61" s="47" t="s">
        <v>126</v>
      </c>
      <c r="E61" s="101"/>
      <c r="F61" s="101">
        <v>2.426</v>
      </c>
      <c r="G61" s="102"/>
      <c r="H61" s="102"/>
      <c r="I61" s="102"/>
      <c r="J61" s="102"/>
      <c r="K61" s="102"/>
      <c r="L61" s="102"/>
      <c r="M61" s="102"/>
    </row>
    <row r="62" spans="1:13" ht="13.5">
      <c r="A62" s="50"/>
      <c r="B62" s="44"/>
      <c r="C62" s="19" t="s">
        <v>27</v>
      </c>
      <c r="D62" s="20" t="s">
        <v>28</v>
      </c>
      <c r="E62" s="45">
        <v>31.7</v>
      </c>
      <c r="F62" s="25">
        <f>F61*E62</f>
        <v>76.9042</v>
      </c>
      <c r="G62" s="23"/>
      <c r="H62" s="23"/>
      <c r="I62" s="23"/>
      <c r="J62" s="23"/>
      <c r="K62" s="23"/>
      <c r="L62" s="23"/>
      <c r="M62" s="23"/>
    </row>
    <row r="63" spans="1:13" ht="13.5">
      <c r="A63" s="50"/>
      <c r="B63" s="44"/>
      <c r="C63" s="19" t="s">
        <v>94</v>
      </c>
      <c r="D63" s="20" t="s">
        <v>24</v>
      </c>
      <c r="E63" s="45">
        <v>3.51</v>
      </c>
      <c r="F63" s="25">
        <f>F61*E63</f>
        <v>8.51526</v>
      </c>
      <c r="G63" s="23"/>
      <c r="H63" s="23"/>
      <c r="I63" s="23"/>
      <c r="J63" s="23"/>
      <c r="K63" s="23"/>
      <c r="L63" s="23"/>
      <c r="M63" s="23"/>
    </row>
    <row r="64" spans="1:13" ht="13.5">
      <c r="A64" s="50"/>
      <c r="B64" s="37" t="s">
        <v>61</v>
      </c>
      <c r="C64" s="19" t="s">
        <v>95</v>
      </c>
      <c r="D64" s="20" t="s">
        <v>24</v>
      </c>
      <c r="E64" s="45">
        <v>11</v>
      </c>
      <c r="F64" s="25">
        <f>F61*E64</f>
        <v>26.686</v>
      </c>
      <c r="G64" s="23"/>
      <c r="H64" s="23"/>
      <c r="I64" s="23"/>
      <c r="J64" s="23"/>
      <c r="K64" s="23"/>
      <c r="L64" s="23"/>
      <c r="M64" s="23"/>
    </row>
    <row r="65" spans="1:13" ht="13.5">
      <c r="A65" s="50"/>
      <c r="B65" s="37"/>
      <c r="C65" s="19" t="s">
        <v>96</v>
      </c>
      <c r="D65" s="20" t="s">
        <v>24</v>
      </c>
      <c r="E65" s="45">
        <v>0.45</v>
      </c>
      <c r="F65" s="25">
        <f>F61*E65</f>
        <v>1.0917000000000001</v>
      </c>
      <c r="G65" s="23"/>
      <c r="H65" s="23"/>
      <c r="I65" s="23"/>
      <c r="J65" s="23"/>
      <c r="K65" s="23"/>
      <c r="L65" s="23"/>
      <c r="M65" s="23"/>
    </row>
    <row r="66" spans="1:13" ht="13.5">
      <c r="A66" s="50"/>
      <c r="B66" s="37" t="s">
        <v>52</v>
      </c>
      <c r="C66" s="19" t="s">
        <v>97</v>
      </c>
      <c r="D66" s="20" t="s">
        <v>24</v>
      </c>
      <c r="E66" s="45">
        <v>0.97</v>
      </c>
      <c r="F66" s="25">
        <f>F61*E66</f>
        <v>2.35322</v>
      </c>
      <c r="G66" s="23"/>
      <c r="H66" s="23"/>
      <c r="I66" s="23"/>
      <c r="J66" s="23"/>
      <c r="K66" s="23"/>
      <c r="L66" s="23"/>
      <c r="M66" s="23"/>
    </row>
    <row r="67" spans="1:13" ht="13.5">
      <c r="A67" s="50"/>
      <c r="B67" s="37"/>
      <c r="C67" s="19" t="s">
        <v>54</v>
      </c>
      <c r="D67" s="20" t="s">
        <v>55</v>
      </c>
      <c r="E67" s="45">
        <v>7</v>
      </c>
      <c r="F67" s="25">
        <f>F61*E67</f>
        <v>16.982</v>
      </c>
      <c r="G67" s="23"/>
      <c r="H67" s="23"/>
      <c r="I67" s="23"/>
      <c r="J67" s="23"/>
      <c r="K67" s="23"/>
      <c r="L67" s="23"/>
      <c r="M67" s="23"/>
    </row>
    <row r="68" spans="1:13" ht="13.5">
      <c r="A68" s="50"/>
      <c r="B68" s="37" t="s">
        <v>125</v>
      </c>
      <c r="C68" s="19" t="s">
        <v>98</v>
      </c>
      <c r="D68" s="20" t="s">
        <v>55</v>
      </c>
      <c r="E68" s="45">
        <v>185.2</v>
      </c>
      <c r="F68" s="25">
        <f>F61*E68</f>
        <v>449.2952</v>
      </c>
      <c r="G68" s="23"/>
      <c r="H68" s="23"/>
      <c r="I68" s="23"/>
      <c r="J68" s="23"/>
      <c r="K68" s="23"/>
      <c r="L68" s="23"/>
      <c r="M68" s="23"/>
    </row>
    <row r="69" spans="1:13" s="1" customFormat="1" ht="25.5">
      <c r="A69" s="71" t="s">
        <v>139</v>
      </c>
      <c r="B69" s="13" t="s">
        <v>25</v>
      </c>
      <c r="C69" s="100" t="s">
        <v>127</v>
      </c>
      <c r="D69" s="12" t="s">
        <v>55</v>
      </c>
      <c r="E69" s="42"/>
      <c r="F69" s="38">
        <v>680</v>
      </c>
      <c r="G69" s="16"/>
      <c r="H69" s="16"/>
      <c r="I69" s="16"/>
      <c r="J69" s="16"/>
      <c r="K69" s="16"/>
      <c r="L69" s="16"/>
      <c r="M69" s="16"/>
    </row>
    <row r="70" spans="1:13" ht="13.5">
      <c r="A70" s="17"/>
      <c r="B70" s="24"/>
      <c r="C70" s="19" t="s">
        <v>27</v>
      </c>
      <c r="D70" s="20" t="s">
        <v>28</v>
      </c>
      <c r="E70" s="22">
        <v>0.02</v>
      </c>
      <c r="F70" s="25">
        <f>F69*E70</f>
        <v>13.6</v>
      </c>
      <c r="G70" s="23"/>
      <c r="H70" s="23"/>
      <c r="I70" s="23"/>
      <c r="J70" s="23"/>
      <c r="K70" s="23"/>
      <c r="L70" s="23"/>
      <c r="M70" s="23"/>
    </row>
    <row r="71" spans="1:13" ht="13.5">
      <c r="A71" s="17"/>
      <c r="B71" s="18" t="s">
        <v>29</v>
      </c>
      <c r="C71" s="19" t="s">
        <v>30</v>
      </c>
      <c r="D71" s="20" t="s">
        <v>24</v>
      </c>
      <c r="E71" s="21">
        <v>0.0448</v>
      </c>
      <c r="F71" s="25">
        <f>F69*E71</f>
        <v>30.464</v>
      </c>
      <c r="G71" s="23"/>
      <c r="H71" s="23"/>
      <c r="I71" s="23"/>
      <c r="J71" s="23"/>
      <c r="K71" s="23"/>
      <c r="L71" s="23"/>
      <c r="M71" s="23"/>
    </row>
    <row r="72" spans="1:13" ht="13.5">
      <c r="A72" s="17"/>
      <c r="B72" s="24"/>
      <c r="C72" s="19" t="s">
        <v>31</v>
      </c>
      <c r="D72" s="20" t="s">
        <v>32</v>
      </c>
      <c r="E72" s="26">
        <v>0.0021</v>
      </c>
      <c r="F72" s="25">
        <f>F69*E72</f>
        <v>1.428</v>
      </c>
      <c r="G72" s="23"/>
      <c r="H72" s="23"/>
      <c r="I72" s="23"/>
      <c r="J72" s="23"/>
      <c r="K72" s="23"/>
      <c r="L72" s="23"/>
      <c r="M72" s="23"/>
    </row>
    <row r="73" spans="1:13" s="1" customFormat="1" ht="13.5">
      <c r="A73" s="12">
        <v>15</v>
      </c>
      <c r="B73" s="41" t="s">
        <v>39</v>
      </c>
      <c r="C73" s="64" t="s">
        <v>40</v>
      </c>
      <c r="D73" s="12" t="s">
        <v>41</v>
      </c>
      <c r="E73" s="16">
        <v>1.85</v>
      </c>
      <c r="F73" s="38">
        <f>F69*E73</f>
        <v>1258</v>
      </c>
      <c r="G73" s="16"/>
      <c r="H73" s="16"/>
      <c r="I73" s="16"/>
      <c r="J73" s="16"/>
      <c r="K73" s="16"/>
      <c r="L73" s="16"/>
      <c r="M73" s="16"/>
    </row>
    <row r="74" spans="1:17" s="1" customFormat="1" ht="15">
      <c r="A74" s="12">
        <v>16</v>
      </c>
      <c r="B74" s="13" t="s">
        <v>33</v>
      </c>
      <c r="C74" s="100" t="s">
        <v>128</v>
      </c>
      <c r="D74" s="12" t="s">
        <v>21</v>
      </c>
      <c r="E74" s="12"/>
      <c r="F74" s="27">
        <v>2.88</v>
      </c>
      <c r="G74" s="16"/>
      <c r="H74" s="16"/>
      <c r="I74" s="16"/>
      <c r="J74" s="16"/>
      <c r="K74" s="16"/>
      <c r="L74" s="16"/>
      <c r="M74" s="16"/>
      <c r="P74" s="1">
        <v>5866</v>
      </c>
      <c r="Q74" s="1" t="e">
        <f>P74*O109</f>
        <v>#DIV/0!</v>
      </c>
    </row>
    <row r="75" spans="1:13" ht="13.5">
      <c r="A75" s="28"/>
      <c r="B75" s="28"/>
      <c r="C75" s="29" t="s">
        <v>35</v>
      </c>
      <c r="D75" s="28" t="s">
        <v>36</v>
      </c>
      <c r="E75" s="30">
        <v>2.06</v>
      </c>
      <c r="F75" s="31">
        <f>F74*E75</f>
        <v>5.9328</v>
      </c>
      <c r="G75" s="31"/>
      <c r="H75" s="32"/>
      <c r="I75" s="33"/>
      <c r="J75" s="31"/>
      <c r="K75" s="34"/>
      <c r="L75" s="34"/>
      <c r="M75" s="31"/>
    </row>
    <row r="76" spans="1:13" s="1" customFormat="1" ht="12.75">
      <c r="A76" s="103">
        <v>17</v>
      </c>
      <c r="B76" s="103" t="s">
        <v>129</v>
      </c>
      <c r="C76" s="100" t="s">
        <v>130</v>
      </c>
      <c r="D76" s="103" t="s">
        <v>99</v>
      </c>
      <c r="E76" s="103"/>
      <c r="F76" s="76">
        <v>0.5</v>
      </c>
      <c r="G76" s="103"/>
      <c r="H76" s="104"/>
      <c r="I76" s="76"/>
      <c r="J76" s="105"/>
      <c r="K76" s="76"/>
      <c r="L76" s="104"/>
      <c r="M76" s="82"/>
    </row>
    <row r="77" spans="1:13" ht="12.75">
      <c r="A77" s="79"/>
      <c r="B77" s="79"/>
      <c r="C77" s="83" t="s">
        <v>27</v>
      </c>
      <c r="D77" s="84" t="s">
        <v>28</v>
      </c>
      <c r="E77" s="79">
        <v>1.78</v>
      </c>
      <c r="F77" s="81">
        <f>E77*F76</f>
        <v>0.89</v>
      </c>
      <c r="G77" s="81"/>
      <c r="H77" s="81"/>
      <c r="I77" s="77"/>
      <c r="J77" s="85"/>
      <c r="K77" s="77"/>
      <c r="L77" s="77"/>
      <c r="M77" s="77"/>
    </row>
    <row r="78" spans="1:13" ht="12.75">
      <c r="A78" s="79"/>
      <c r="B78" s="79">
        <v>225</v>
      </c>
      <c r="C78" s="83" t="s">
        <v>56</v>
      </c>
      <c r="D78" s="79" t="s">
        <v>99</v>
      </c>
      <c r="E78" s="79">
        <v>1.1</v>
      </c>
      <c r="F78" s="81">
        <f>E78*F76</f>
        <v>0.55</v>
      </c>
      <c r="G78" s="84"/>
      <c r="H78" s="81"/>
      <c r="I78" s="84"/>
      <c r="J78" s="85"/>
      <c r="K78" s="80"/>
      <c r="L78" s="81"/>
      <c r="M78" s="77"/>
    </row>
    <row r="79" spans="1:13" s="1" customFormat="1" ht="12.75">
      <c r="A79" s="103">
        <v>18</v>
      </c>
      <c r="B79" s="103" t="s">
        <v>131</v>
      </c>
      <c r="C79" s="106" t="s">
        <v>100</v>
      </c>
      <c r="D79" s="103" t="s">
        <v>101</v>
      </c>
      <c r="E79" s="103"/>
      <c r="F79" s="76">
        <v>8</v>
      </c>
      <c r="G79" s="103"/>
      <c r="H79" s="104"/>
      <c r="I79" s="76"/>
      <c r="J79" s="105"/>
      <c r="K79" s="76"/>
      <c r="L79" s="104"/>
      <c r="M79" s="82"/>
    </row>
    <row r="80" spans="1:13" ht="12.75">
      <c r="A80" s="79"/>
      <c r="B80" s="79"/>
      <c r="C80" s="83" t="s">
        <v>27</v>
      </c>
      <c r="D80" s="84" t="s">
        <v>28</v>
      </c>
      <c r="E80" s="79">
        <v>0.973</v>
      </c>
      <c r="F80" s="81">
        <f>E80*F79</f>
        <v>7.784</v>
      </c>
      <c r="G80" s="81"/>
      <c r="H80" s="81"/>
      <c r="I80" s="77"/>
      <c r="J80" s="85"/>
      <c r="K80" s="77"/>
      <c r="L80" s="77"/>
      <c r="M80" s="77"/>
    </row>
    <row r="81" spans="1:13" ht="12.75">
      <c r="A81" s="79"/>
      <c r="B81" s="79"/>
      <c r="C81" s="83" t="s">
        <v>102</v>
      </c>
      <c r="D81" s="79" t="s">
        <v>32</v>
      </c>
      <c r="E81" s="79">
        <v>0.483</v>
      </c>
      <c r="F81" s="81">
        <f>E81*F79</f>
        <v>3.864</v>
      </c>
      <c r="G81" s="79"/>
      <c r="H81" s="81"/>
      <c r="I81" s="80"/>
      <c r="J81" s="85"/>
      <c r="K81" s="80"/>
      <c r="L81" s="81"/>
      <c r="M81" s="77"/>
    </row>
    <row r="82" spans="1:13" ht="25.5">
      <c r="A82" s="79"/>
      <c r="B82" s="79" t="s">
        <v>134</v>
      </c>
      <c r="C82" s="86" t="s">
        <v>103</v>
      </c>
      <c r="D82" s="79" t="s">
        <v>101</v>
      </c>
      <c r="E82" s="79">
        <v>1</v>
      </c>
      <c r="F82" s="81">
        <f>E82*F79</f>
        <v>8</v>
      </c>
      <c r="G82" s="84"/>
      <c r="H82" s="81"/>
      <c r="I82" s="84"/>
      <c r="J82" s="85"/>
      <c r="K82" s="80"/>
      <c r="L82" s="81"/>
      <c r="M82" s="77"/>
    </row>
    <row r="83" spans="1:13" ht="12.75">
      <c r="A83" s="79"/>
      <c r="B83" s="79"/>
      <c r="C83" s="83" t="s">
        <v>104</v>
      </c>
      <c r="D83" s="79" t="s">
        <v>32</v>
      </c>
      <c r="E83" s="79">
        <v>0.22</v>
      </c>
      <c r="F83" s="79">
        <f>E83*F79</f>
        <v>1.76</v>
      </c>
      <c r="G83" s="80"/>
      <c r="H83" s="81"/>
      <c r="I83" s="80"/>
      <c r="J83" s="85"/>
      <c r="K83" s="80"/>
      <c r="L83" s="81"/>
      <c r="M83" s="77"/>
    </row>
    <row r="84" spans="1:13" s="1" customFormat="1" ht="15">
      <c r="A84" s="12">
        <v>19</v>
      </c>
      <c r="B84" s="13" t="s">
        <v>105</v>
      </c>
      <c r="C84" s="107" t="s">
        <v>106</v>
      </c>
      <c r="D84" s="12" t="s">
        <v>21</v>
      </c>
      <c r="E84" s="12"/>
      <c r="F84" s="27">
        <v>1.4</v>
      </c>
      <c r="G84" s="16"/>
      <c r="H84" s="16"/>
      <c r="I84" s="16"/>
      <c r="J84" s="16"/>
      <c r="K84" s="16"/>
      <c r="L84" s="16"/>
      <c r="M84" s="16"/>
    </row>
    <row r="85" spans="1:13" ht="13.5">
      <c r="A85" s="28"/>
      <c r="B85" s="28"/>
      <c r="C85" s="29" t="s">
        <v>35</v>
      </c>
      <c r="D85" s="28" t="s">
        <v>36</v>
      </c>
      <c r="E85" s="30">
        <v>1.21</v>
      </c>
      <c r="F85" s="31">
        <f>F84*E85</f>
        <v>1.694</v>
      </c>
      <c r="G85" s="31"/>
      <c r="H85" s="32"/>
      <c r="I85" s="33"/>
      <c r="J85" s="31"/>
      <c r="K85" s="34"/>
      <c r="L85" s="34"/>
      <c r="M85" s="31"/>
    </row>
    <row r="86" spans="1:13" s="1" customFormat="1" ht="25.5">
      <c r="A86" s="12">
        <v>20</v>
      </c>
      <c r="B86" s="63" t="s">
        <v>37</v>
      </c>
      <c r="C86" s="14" t="s">
        <v>38</v>
      </c>
      <c r="D86" s="12" t="s">
        <v>21</v>
      </c>
      <c r="E86" s="12"/>
      <c r="F86" s="27">
        <v>1.5</v>
      </c>
      <c r="G86" s="16"/>
      <c r="H86" s="16"/>
      <c r="I86" s="16"/>
      <c r="J86" s="16"/>
      <c r="K86" s="16"/>
      <c r="L86" s="16"/>
      <c r="M86" s="16"/>
    </row>
    <row r="87" spans="1:13" ht="13.5">
      <c r="A87" s="28"/>
      <c r="B87" s="28"/>
      <c r="C87" s="29" t="s">
        <v>35</v>
      </c>
      <c r="D87" s="28" t="s">
        <v>36</v>
      </c>
      <c r="E87" s="35">
        <v>1.24</v>
      </c>
      <c r="F87" s="35">
        <f>F86*E87</f>
        <v>1.8599999999999999</v>
      </c>
      <c r="G87" s="31"/>
      <c r="H87" s="31"/>
      <c r="I87" s="36"/>
      <c r="J87" s="36"/>
      <c r="K87" s="36"/>
      <c r="L87" s="36"/>
      <c r="M87" s="31"/>
    </row>
    <row r="88" spans="1:13" s="1" customFormat="1" ht="13.5">
      <c r="A88" s="12">
        <v>21</v>
      </c>
      <c r="B88" s="41" t="s">
        <v>39</v>
      </c>
      <c r="C88" s="64" t="s">
        <v>40</v>
      </c>
      <c r="D88" s="12" t="s">
        <v>41</v>
      </c>
      <c r="E88" s="16">
        <v>1.85</v>
      </c>
      <c r="F88" s="38">
        <f>F86*E88</f>
        <v>2.7750000000000004</v>
      </c>
      <c r="G88" s="16"/>
      <c r="H88" s="16"/>
      <c r="I88" s="16"/>
      <c r="J88" s="16"/>
      <c r="K88" s="16"/>
      <c r="L88" s="16"/>
      <c r="M88" s="16"/>
    </row>
    <row r="89" spans="1:13" s="1" customFormat="1" ht="27.75">
      <c r="A89" s="103">
        <v>22</v>
      </c>
      <c r="B89" s="103" t="s">
        <v>132</v>
      </c>
      <c r="C89" s="108" t="s">
        <v>133</v>
      </c>
      <c r="D89" s="103" t="s">
        <v>99</v>
      </c>
      <c r="E89" s="103"/>
      <c r="F89" s="76">
        <v>0.2</v>
      </c>
      <c r="G89" s="103"/>
      <c r="H89" s="104"/>
      <c r="I89" s="76"/>
      <c r="J89" s="105"/>
      <c r="K89" s="76"/>
      <c r="L89" s="104"/>
      <c r="M89" s="82"/>
    </row>
    <row r="90" spans="1:13" ht="12.75">
      <c r="A90" s="79"/>
      <c r="B90" s="79"/>
      <c r="C90" s="83" t="s">
        <v>27</v>
      </c>
      <c r="D90" s="84" t="s">
        <v>99</v>
      </c>
      <c r="E90" s="79">
        <v>8.44</v>
      </c>
      <c r="F90" s="81">
        <f>E90*F89</f>
        <v>1.688</v>
      </c>
      <c r="G90" s="81"/>
      <c r="H90" s="81"/>
      <c r="I90" s="77"/>
      <c r="J90" s="85"/>
      <c r="K90" s="77"/>
      <c r="L90" s="77"/>
      <c r="M90" s="77"/>
    </row>
    <row r="91" spans="1:13" ht="12.75">
      <c r="A91" s="79"/>
      <c r="B91" s="79"/>
      <c r="C91" s="83" t="s">
        <v>102</v>
      </c>
      <c r="D91" s="79" t="s">
        <v>32</v>
      </c>
      <c r="E91" s="79">
        <v>0.33</v>
      </c>
      <c r="F91" s="81">
        <f>E91*F89</f>
        <v>0.066</v>
      </c>
      <c r="G91" s="79"/>
      <c r="H91" s="81"/>
      <c r="I91" s="80"/>
      <c r="J91" s="85"/>
      <c r="K91" s="80"/>
      <c r="L91" s="81"/>
      <c r="M91" s="77"/>
    </row>
    <row r="92" spans="1:13" ht="12.75">
      <c r="A92" s="79"/>
      <c r="B92" s="79">
        <v>354</v>
      </c>
      <c r="C92" s="83" t="s">
        <v>107</v>
      </c>
      <c r="D92" s="79" t="s">
        <v>99</v>
      </c>
      <c r="E92" s="79">
        <v>1.02</v>
      </c>
      <c r="F92" s="81">
        <f>E92*F89</f>
        <v>0.20400000000000001</v>
      </c>
      <c r="G92" s="84"/>
      <c r="H92" s="81"/>
      <c r="I92" s="84"/>
      <c r="J92" s="85"/>
      <c r="K92" s="80"/>
      <c r="L92" s="81"/>
      <c r="M92" s="77"/>
    </row>
    <row r="93" spans="1:13" ht="12.75">
      <c r="A93" s="79"/>
      <c r="B93" s="79"/>
      <c r="C93" s="83" t="s">
        <v>108</v>
      </c>
      <c r="D93" s="79" t="s">
        <v>109</v>
      </c>
      <c r="E93" s="79">
        <v>0.717</v>
      </c>
      <c r="F93" s="81">
        <f>E93*F89</f>
        <v>0.1434</v>
      </c>
      <c r="G93" s="81"/>
      <c r="H93" s="81"/>
      <c r="I93" s="77"/>
      <c r="J93" s="85"/>
      <c r="K93" s="80"/>
      <c r="L93" s="81"/>
      <c r="M93" s="77"/>
    </row>
    <row r="94" spans="1:13" ht="12.75">
      <c r="A94" s="79"/>
      <c r="B94" s="79"/>
      <c r="C94" s="83" t="s">
        <v>110</v>
      </c>
      <c r="D94" s="87" t="s">
        <v>99</v>
      </c>
      <c r="E94" s="87">
        <v>0.0013</v>
      </c>
      <c r="F94" s="88">
        <f>F89*E94</f>
        <v>0.00026</v>
      </c>
      <c r="G94" s="87"/>
      <c r="H94" s="88"/>
      <c r="I94" s="77"/>
      <c r="J94" s="85"/>
      <c r="K94" s="89"/>
      <c r="L94" s="88"/>
      <c r="M94" s="77"/>
    </row>
    <row r="95" spans="1:13" ht="12.75">
      <c r="A95" s="79"/>
      <c r="B95" s="79"/>
      <c r="C95" s="83" t="s">
        <v>111</v>
      </c>
      <c r="D95" s="79" t="s">
        <v>99</v>
      </c>
      <c r="E95" s="90">
        <v>0.0152</v>
      </c>
      <c r="F95" s="81">
        <f>E95*F89</f>
        <v>0.00304</v>
      </c>
      <c r="G95" s="80"/>
      <c r="H95" s="81"/>
      <c r="I95" s="77"/>
      <c r="J95" s="85"/>
      <c r="K95" s="80"/>
      <c r="L95" s="81"/>
      <c r="M95" s="77"/>
    </row>
    <row r="96" spans="1:13" ht="12.75">
      <c r="A96" s="79"/>
      <c r="B96" s="79"/>
      <c r="C96" s="83" t="s">
        <v>112</v>
      </c>
      <c r="D96" s="79" t="s">
        <v>113</v>
      </c>
      <c r="E96" s="79">
        <v>0.9</v>
      </c>
      <c r="F96" s="81">
        <f>E96*F89</f>
        <v>0.18000000000000002</v>
      </c>
      <c r="G96" s="81"/>
      <c r="H96" s="81"/>
      <c r="I96" s="81"/>
      <c r="J96" s="85"/>
      <c r="K96" s="80"/>
      <c r="L96" s="81"/>
      <c r="M96" s="77"/>
    </row>
    <row r="97" spans="1:13" ht="12.75">
      <c r="A97" s="79"/>
      <c r="B97" s="79"/>
      <c r="C97" s="83" t="s">
        <v>104</v>
      </c>
      <c r="D97" s="79" t="s">
        <v>32</v>
      </c>
      <c r="E97" s="79">
        <v>0.32</v>
      </c>
      <c r="F97" s="79">
        <f>E97*F89</f>
        <v>0.064</v>
      </c>
      <c r="G97" s="80"/>
      <c r="H97" s="81"/>
      <c r="I97" s="80"/>
      <c r="J97" s="85"/>
      <c r="K97" s="80"/>
      <c r="L97" s="81"/>
      <c r="M97" s="77"/>
    </row>
    <row r="98" spans="1:13" ht="13.5">
      <c r="A98" s="20"/>
      <c r="B98" s="37"/>
      <c r="C98" s="19"/>
      <c r="D98" s="20"/>
      <c r="E98" s="23"/>
      <c r="F98" s="25"/>
      <c r="G98" s="23"/>
      <c r="H98" s="23"/>
      <c r="I98" s="23"/>
      <c r="J98" s="23"/>
      <c r="K98" s="23"/>
      <c r="L98" s="23"/>
      <c r="M98" s="23"/>
    </row>
    <row r="99" spans="1:15" ht="15.75">
      <c r="A99" s="91"/>
      <c r="B99" s="92"/>
      <c r="C99" s="93" t="s">
        <v>114</v>
      </c>
      <c r="D99" s="93"/>
      <c r="E99" s="12"/>
      <c r="F99" s="12"/>
      <c r="G99" s="16"/>
      <c r="H99" s="16"/>
      <c r="I99" s="16"/>
      <c r="J99" s="16"/>
      <c r="K99" s="16"/>
      <c r="L99" s="16"/>
      <c r="M99" s="16"/>
      <c r="O99" s="2"/>
    </row>
    <row r="100" spans="1:13" ht="13.5">
      <c r="A100" s="94"/>
      <c r="B100" s="94"/>
      <c r="C100" s="95" t="s">
        <v>140</v>
      </c>
      <c r="D100" s="94"/>
      <c r="E100" s="94"/>
      <c r="F100" s="94"/>
      <c r="G100" s="96"/>
      <c r="H100" s="96"/>
      <c r="I100" s="96"/>
      <c r="J100" s="96"/>
      <c r="K100" s="96"/>
      <c r="L100" s="96"/>
      <c r="M100" s="96"/>
    </row>
    <row r="101" spans="1:13" ht="13.5">
      <c r="A101" s="94"/>
      <c r="B101" s="94"/>
      <c r="C101" s="95" t="s">
        <v>114</v>
      </c>
      <c r="D101" s="94"/>
      <c r="E101" s="94"/>
      <c r="F101" s="94"/>
      <c r="G101" s="96"/>
      <c r="H101" s="96"/>
      <c r="I101" s="96"/>
      <c r="J101" s="96"/>
      <c r="K101" s="96"/>
      <c r="L101" s="96"/>
      <c r="M101" s="96"/>
    </row>
    <row r="102" spans="1:13" ht="13.5">
      <c r="A102" s="94"/>
      <c r="B102" s="94"/>
      <c r="C102" s="95" t="s">
        <v>141</v>
      </c>
      <c r="D102" s="94"/>
      <c r="E102" s="94"/>
      <c r="F102" s="94"/>
      <c r="G102" s="96"/>
      <c r="H102" s="96"/>
      <c r="I102" s="96"/>
      <c r="J102" s="96"/>
      <c r="K102" s="96"/>
      <c r="L102" s="96"/>
      <c r="M102" s="96"/>
    </row>
    <row r="103" spans="1:13" ht="13.5">
      <c r="A103" s="94"/>
      <c r="B103" s="94"/>
      <c r="C103" s="95" t="s">
        <v>114</v>
      </c>
      <c r="D103" s="94"/>
      <c r="E103" s="94"/>
      <c r="F103" s="94"/>
      <c r="G103" s="96"/>
      <c r="H103" s="96"/>
      <c r="I103" s="96"/>
      <c r="J103" s="96"/>
      <c r="K103" s="96"/>
      <c r="L103" s="96"/>
      <c r="M103" s="96"/>
    </row>
    <row r="104" spans="1:13" ht="37.5" customHeight="1">
      <c r="A104" s="94"/>
      <c r="B104" s="97"/>
      <c r="C104" s="98" t="s">
        <v>142</v>
      </c>
      <c r="D104" s="99"/>
      <c r="E104" s="94"/>
      <c r="F104" s="94"/>
      <c r="G104" s="96"/>
      <c r="H104" s="96"/>
      <c r="I104" s="96"/>
      <c r="J104" s="96"/>
      <c r="K104" s="96"/>
      <c r="L104" s="96"/>
      <c r="M104" s="96"/>
    </row>
    <row r="105" spans="1:13" ht="20.25" customHeight="1">
      <c r="A105" s="94"/>
      <c r="B105" s="62"/>
      <c r="C105" s="95" t="s">
        <v>114</v>
      </c>
      <c r="D105" s="94"/>
      <c r="E105" s="94"/>
      <c r="F105" s="94"/>
      <c r="G105" s="94"/>
      <c r="H105" s="96"/>
      <c r="I105" s="96"/>
      <c r="J105" s="96"/>
      <c r="K105" s="96"/>
      <c r="L105" s="96"/>
      <c r="M105" s="96"/>
    </row>
    <row r="106" spans="1:13" ht="27">
      <c r="A106" s="94"/>
      <c r="B106" s="94"/>
      <c r="C106" s="109" t="s">
        <v>143</v>
      </c>
      <c r="D106" s="94"/>
      <c r="E106" s="94"/>
      <c r="F106" s="94"/>
      <c r="G106" s="96"/>
      <c r="H106" s="96"/>
      <c r="I106" s="96"/>
      <c r="J106" s="96"/>
      <c r="K106" s="96"/>
      <c r="L106" s="96"/>
      <c r="M106" s="96"/>
    </row>
    <row r="107" spans="1:13" ht="13.5">
      <c r="A107" s="94"/>
      <c r="B107" s="94"/>
      <c r="C107" s="95" t="s">
        <v>114</v>
      </c>
      <c r="D107" s="94"/>
      <c r="E107" s="94"/>
      <c r="F107" s="94"/>
      <c r="G107" s="96"/>
      <c r="H107" s="96"/>
      <c r="I107" s="96"/>
      <c r="J107" s="96"/>
      <c r="K107" s="96"/>
      <c r="L107" s="96"/>
      <c r="M107" s="96"/>
    </row>
    <row r="108" spans="1:13" ht="13.5">
      <c r="A108" s="94"/>
      <c r="B108" s="94"/>
      <c r="C108" s="95" t="s">
        <v>115</v>
      </c>
      <c r="D108" s="94"/>
      <c r="E108" s="94"/>
      <c r="F108" s="94"/>
      <c r="G108" s="96"/>
      <c r="H108" s="96"/>
      <c r="I108" s="96"/>
      <c r="J108" s="96"/>
      <c r="K108" s="96"/>
      <c r="L108" s="96"/>
      <c r="M108" s="96"/>
    </row>
    <row r="109" spans="1:15" ht="13.5">
      <c r="A109" s="94"/>
      <c r="B109" s="94"/>
      <c r="C109" s="95" t="s">
        <v>116</v>
      </c>
      <c r="D109" s="94"/>
      <c r="E109" s="94"/>
      <c r="F109" s="94"/>
      <c r="G109" s="96"/>
      <c r="H109" s="96"/>
      <c r="I109" s="96"/>
      <c r="J109" s="96"/>
      <c r="K109" s="96"/>
      <c r="L109" s="96"/>
      <c r="M109" s="96"/>
      <c r="O109" t="e">
        <f>M109/M99</f>
        <v>#DIV/0!</v>
      </c>
    </row>
    <row r="110" spans="1:13" ht="15.75" customHeight="1">
      <c r="A110" s="116" t="s">
        <v>144</v>
      </c>
      <c r="B110" s="116"/>
      <c r="C110" s="116"/>
      <c r="D110" s="116"/>
      <c r="E110" s="116"/>
      <c r="F110" s="116"/>
      <c r="G110" s="116"/>
      <c r="H110" s="116"/>
      <c r="I110" s="116"/>
      <c r="J110" s="116"/>
      <c r="K110" s="116"/>
      <c r="L110" s="116"/>
      <c r="M110" s="116"/>
    </row>
    <row r="111" spans="1:13" ht="15.75" customHeight="1">
      <c r="A111" s="115"/>
      <c r="B111" s="115"/>
      <c r="C111" s="115"/>
      <c r="D111" s="115"/>
      <c r="E111" s="115"/>
      <c r="F111" s="115"/>
      <c r="G111" s="115"/>
      <c r="H111" s="115"/>
      <c r="I111" s="115"/>
      <c r="J111" s="115"/>
      <c r="K111" s="115"/>
      <c r="L111" s="115"/>
      <c r="M111" s="115"/>
    </row>
    <row r="112" spans="1:13" ht="13.5" customHeight="1">
      <c r="A112" s="115"/>
      <c r="B112" s="115"/>
      <c r="C112" s="115"/>
      <c r="D112" s="115"/>
      <c r="E112" s="115"/>
      <c r="F112" s="115"/>
      <c r="G112" s="115"/>
      <c r="H112" s="115"/>
      <c r="I112" s="115"/>
      <c r="J112" s="115"/>
      <c r="K112" s="115"/>
      <c r="L112" s="115"/>
      <c r="M112" s="115"/>
    </row>
    <row r="113" spans="1:13" ht="15.75" customHeight="1">
      <c r="A113" s="115"/>
      <c r="B113" s="115"/>
      <c r="C113" s="115"/>
      <c r="D113" s="115"/>
      <c r="E113" s="115"/>
      <c r="F113" s="115"/>
      <c r="G113" s="115"/>
      <c r="H113" s="115"/>
      <c r="I113" s="115"/>
      <c r="J113" s="115"/>
      <c r="K113" s="115"/>
      <c r="L113" s="115"/>
      <c r="M113" s="115"/>
    </row>
    <row r="114" spans="1:13" ht="12.75">
      <c r="A114" s="115"/>
      <c r="B114" s="115"/>
      <c r="C114" s="115"/>
      <c r="D114" s="115"/>
      <c r="E114" s="115"/>
      <c r="F114" s="115"/>
      <c r="G114" s="115"/>
      <c r="H114" s="115"/>
      <c r="I114" s="115"/>
      <c r="J114" s="115"/>
      <c r="K114" s="115"/>
      <c r="L114" s="115"/>
      <c r="M114" s="115"/>
    </row>
    <row r="115" spans="1:13" ht="12.75">
      <c r="A115" s="115"/>
      <c r="B115" s="115"/>
      <c r="C115" s="115"/>
      <c r="D115" s="115"/>
      <c r="E115" s="115"/>
      <c r="F115" s="115"/>
      <c r="G115" s="115"/>
      <c r="H115" s="115"/>
      <c r="I115" s="115"/>
      <c r="J115" s="115"/>
      <c r="K115" s="115"/>
      <c r="L115" s="115"/>
      <c r="M115" s="115"/>
    </row>
  </sheetData>
  <sheetProtection/>
  <mergeCells count="13">
    <mergeCell ref="A1:M1"/>
    <mergeCell ref="A2:M2"/>
    <mergeCell ref="A3:D3"/>
    <mergeCell ref="A4:A5"/>
    <mergeCell ref="B4:B5"/>
    <mergeCell ref="C4:C5"/>
    <mergeCell ref="D4:D5"/>
    <mergeCell ref="E4:F4"/>
    <mergeCell ref="G4:H4"/>
    <mergeCell ref="I4:J4"/>
    <mergeCell ref="K4:L4"/>
    <mergeCell ref="M4:M5"/>
    <mergeCell ref="A110:M115"/>
  </mergeCells>
  <conditionalFormatting sqref="D41:F48 C67:C69 D91:D97 D79 E89:F97 D89 C77 C78:F78 E76:F77 D76 D81:D83 E79:F83 C89:C97 C79:C84 D52:F69 D30:F37">
    <cfRule type="cellIs" priority="2" dxfId="2" operator="equal" stopIfTrue="1">
      <formula>0</formula>
    </cfRule>
  </conditionalFormatting>
  <conditionalFormatting sqref="C89">
    <cfRule type="cellIs" priority="1" dxfId="2" operator="equal" stopIfTrue="1">
      <formula>0</formula>
    </cfRule>
  </conditionalFormatting>
  <printOptions/>
  <pageMargins left="0.7" right="0.7" top="0.75" bottom="0.75" header="0.3" footer="0.3"/>
  <pageSetup horizontalDpi="600" verticalDpi="600" orientation="landscape" scale="77" r:id="rId1"/>
  <rowBreaks count="2" manualBreakCount="2">
    <brk id="40" max="12" man="1"/>
    <brk id="78"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dc:creator>
  <cp:keywords/>
  <dc:description/>
  <cp:lastModifiedBy>gia papashvili</cp:lastModifiedBy>
  <cp:lastPrinted>2017-12-05T07:30:54Z</cp:lastPrinted>
  <dcterms:created xsi:type="dcterms:W3CDTF">2006-03-03T07:45:10Z</dcterms:created>
  <dcterms:modified xsi:type="dcterms:W3CDTF">2018-02-07T08:00:52Z</dcterms:modified>
  <cp:category/>
  <cp:version/>
  <cp:contentType/>
  <cp:contentStatus/>
</cp:coreProperties>
</file>