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 tabRatio="793" activeTab="12"/>
  </bookViews>
  <sheets>
    <sheet name="ყდა" sheetId="1" r:id="rId1"/>
    <sheet name="კრებსითი" sheetId="4" r:id="rId2"/>
    <sheet name="1" sheetId="5" r:id="rId3"/>
    <sheet name="1-1" sheetId="6" r:id="rId4"/>
    <sheet name="1-2" sheetId="7" r:id="rId5"/>
    <sheet name="1-3" sheetId="8" r:id="rId6"/>
    <sheet name="1-4" sheetId="23" r:id="rId7"/>
    <sheet name="1-5" sheetId="30" r:id="rId8"/>
    <sheet name="2" sheetId="10" r:id="rId9"/>
    <sheet name="2.1" sheetId="26" r:id="rId10"/>
    <sheet name="2.2" sheetId="27" r:id="rId11"/>
    <sheet name="2.3" sheetId="18" r:id="rId12"/>
    <sheet name="2.4" sheetId="28" r:id="rId13"/>
  </sheets>
  <definedNames>
    <definedName name="ghgfhjkjh54789" localSheetId="8">#REF!</definedName>
    <definedName name="ghgfhjkjh54789" localSheetId="0">#REF!</definedName>
    <definedName name="ghgfhjkjh54789">#REF!</definedName>
    <definedName name="yhyujkiu4785689">#REF!</definedName>
  </definedNames>
  <calcPr calcId="124519"/>
</workbook>
</file>

<file path=xl/calcChain.xml><?xml version="1.0" encoding="utf-8"?>
<calcChain xmlns="http://schemas.openxmlformats.org/spreadsheetml/2006/main">
  <c r="D12" i="10"/>
  <c r="D11"/>
  <c r="D10"/>
  <c r="D9"/>
  <c r="D11" i="5"/>
  <c r="D10"/>
  <c r="D9"/>
  <c r="D8"/>
  <c r="D7"/>
  <c r="D12" l="1"/>
  <c r="F18" i="28"/>
  <c r="F17"/>
  <c r="F16"/>
  <c r="F15"/>
  <c r="F14"/>
  <c r="F12"/>
  <c r="F11"/>
  <c r="F79" i="30"/>
  <c r="F77"/>
  <c r="F76"/>
  <c r="F75"/>
  <c r="F74"/>
  <c r="F72"/>
  <c r="F71"/>
  <c r="F70"/>
  <c r="F68"/>
  <c r="F66"/>
  <c r="F63"/>
  <c r="F62"/>
  <c r="F61"/>
  <c r="F60"/>
  <c r="F64" s="1"/>
  <c r="F58"/>
  <c r="F55"/>
  <c r="F54"/>
  <c r="F52"/>
  <c r="F51"/>
  <c r="F50"/>
  <c r="F48"/>
  <c r="F46"/>
  <c r="F44"/>
  <c r="F43"/>
  <c r="F42"/>
  <c r="F41"/>
  <c r="F39"/>
  <c r="F37"/>
  <c r="F36"/>
  <c r="F35"/>
  <c r="F34"/>
  <c r="F32"/>
  <c r="F31"/>
  <c r="F30"/>
  <c r="F28"/>
  <c r="F26"/>
  <c r="F24"/>
  <c r="F23"/>
  <c r="F22"/>
  <c r="F21"/>
  <c r="F19"/>
  <c r="F18"/>
  <c r="F17"/>
  <c r="F15"/>
  <c r="F13" i="18" l="1"/>
  <c r="F12"/>
  <c r="F133" i="6"/>
  <c r="F131"/>
  <c r="F130"/>
  <c r="F129"/>
  <c r="F127"/>
  <c r="F126"/>
  <c r="F125"/>
  <c r="F124"/>
  <c r="F113"/>
  <c r="F115"/>
  <c r="F114"/>
  <c r="F112"/>
  <c r="F111"/>
  <c r="F110"/>
  <c r="F280" l="1"/>
  <c r="F279"/>
  <c r="F278"/>
  <c r="F277"/>
  <c r="F276"/>
  <c r="F274"/>
  <c r="F272"/>
  <c r="F271"/>
  <c r="F270"/>
  <c r="F269"/>
  <c r="F25" i="28" l="1"/>
  <c r="F26"/>
  <c r="F24"/>
  <c r="F23"/>
  <c r="F21"/>
  <c r="F19"/>
  <c r="F13"/>
  <c r="F9"/>
  <c r="F27" l="1"/>
  <c r="F50" i="18"/>
  <c r="F49"/>
  <c r="F48"/>
  <c r="F46"/>
  <c r="F45"/>
  <c r="F44"/>
  <c r="F42"/>
  <c r="F41"/>
  <c r="F40"/>
  <c r="F38"/>
  <c r="F37"/>
  <c r="F36"/>
  <c r="F22"/>
  <c r="F21"/>
  <c r="F20"/>
  <c r="F14" l="1"/>
  <c r="F18"/>
  <c r="F17"/>
  <c r="F16"/>
  <c r="F11"/>
  <c r="F10"/>
  <c r="F9"/>
  <c r="F29" i="27" l="1"/>
  <c r="F28"/>
  <c r="F26"/>
  <c r="F25"/>
  <c r="A25"/>
  <c r="A26" s="1"/>
  <c r="F23"/>
  <c r="F22"/>
  <c r="A22"/>
  <c r="A23" s="1"/>
  <c r="F20"/>
  <c r="F19"/>
  <c r="A19"/>
  <c r="A20" s="1"/>
  <c r="F17"/>
  <c r="F16"/>
  <c r="A16"/>
  <c r="A17" s="1"/>
  <c r="F14"/>
  <c r="F13"/>
  <c r="F12"/>
  <c r="A12"/>
  <c r="A13" s="1"/>
  <c r="A14" s="1"/>
  <c r="F10"/>
  <c r="F9"/>
  <c r="A9"/>
  <c r="A10" s="1"/>
  <c r="F90" i="26"/>
  <c r="F89"/>
  <c r="F88"/>
  <c r="F87"/>
  <c r="F84"/>
  <c r="F83"/>
  <c r="F81"/>
  <c r="F80"/>
  <c r="A80"/>
  <c r="A81" s="1"/>
  <c r="A82" s="1"/>
  <c r="A83" s="1"/>
  <c r="A84" s="1"/>
  <c r="F78"/>
  <c r="F77"/>
  <c r="F76"/>
  <c r="A76"/>
  <c r="A77" s="1"/>
  <c r="A78" s="1"/>
  <c r="F74"/>
  <c r="F73"/>
  <c r="F72"/>
  <c r="F71"/>
  <c r="A71"/>
  <c r="A72" s="1"/>
  <c r="A73" s="1"/>
  <c r="A74" s="1"/>
  <c r="F69"/>
  <c r="F67"/>
  <c r="F66"/>
  <c r="F65"/>
  <c r="F64"/>
  <c r="A64"/>
  <c r="A65" s="1"/>
  <c r="A66" s="1"/>
  <c r="A67" s="1"/>
  <c r="A68" s="1"/>
  <c r="A69" s="1"/>
  <c r="F62"/>
  <c r="F61"/>
  <c r="F60"/>
  <c r="F59"/>
  <c r="F58"/>
  <c r="F56"/>
  <c r="F55"/>
  <c r="A55"/>
  <c r="A56" s="1"/>
  <c r="A57" s="1"/>
  <c r="A58" s="1"/>
  <c r="A59" s="1"/>
  <c r="A60" s="1"/>
  <c r="A61" s="1"/>
  <c r="A62" s="1"/>
  <c r="F53"/>
  <c r="A53"/>
  <c r="F52"/>
  <c r="F50"/>
  <c r="A50"/>
  <c r="F49"/>
  <c r="F48"/>
  <c r="F46"/>
  <c r="F45"/>
  <c r="F44"/>
  <c r="F43"/>
  <c r="A43"/>
  <c r="A44" s="1"/>
  <c r="A45" s="1"/>
  <c r="A46" s="1"/>
  <c r="F41"/>
  <c r="F40"/>
  <c r="F39"/>
  <c r="F38"/>
  <c r="F37"/>
  <c r="A37"/>
  <c r="A38" s="1"/>
  <c r="A39" s="1"/>
  <c r="A40" s="1"/>
  <c r="A41" s="1"/>
  <c r="F35"/>
  <c r="F34"/>
  <c r="F33"/>
  <c r="F32"/>
  <c r="A32"/>
  <c r="A33" s="1"/>
  <c r="A34" s="1"/>
  <c r="A35" s="1"/>
  <c r="F29"/>
  <c r="F28"/>
  <c r="F27"/>
  <c r="F26"/>
  <c r="F24"/>
  <c r="F23"/>
  <c r="F22"/>
  <c r="A22"/>
  <c r="A23" s="1"/>
  <c r="A24" s="1"/>
  <c r="A25" s="1"/>
  <c r="A26" s="1"/>
  <c r="A27" s="1"/>
  <c r="A28" s="1"/>
  <c r="A29" s="1"/>
  <c r="A30" s="1"/>
  <c r="F20"/>
  <c r="F19"/>
  <c r="F18"/>
  <c r="F17"/>
  <c r="F16"/>
  <c r="A16"/>
  <c r="A17" s="1"/>
  <c r="A18" s="1"/>
  <c r="A19" s="1"/>
  <c r="A20" s="1"/>
  <c r="F14"/>
  <c r="F13"/>
  <c r="F12"/>
  <c r="F11"/>
  <c r="A11"/>
  <c r="A12" s="1"/>
  <c r="A13" s="1"/>
  <c r="A14" s="1"/>
  <c r="F9"/>
  <c r="A9"/>
  <c r="F78" i="23" l="1"/>
  <c r="F77"/>
  <c r="F76"/>
  <c r="F75"/>
  <c r="F73"/>
  <c r="F72"/>
  <c r="F71"/>
  <c r="F70"/>
  <c r="F68"/>
  <c r="F60"/>
  <c r="F59"/>
  <c r="F58"/>
  <c r="F57"/>
  <c r="F66"/>
  <c r="F64"/>
  <c r="F63"/>
  <c r="F62"/>
  <c r="F14" i="8"/>
  <c r="F15" s="1"/>
  <c r="F26"/>
  <c r="F68" i="7"/>
  <c r="F67"/>
  <c r="F66"/>
  <c r="F65"/>
  <c r="F267" i="6"/>
  <c r="F265"/>
  <c r="F264"/>
  <c r="F263"/>
  <c r="F262"/>
  <c r="F260"/>
  <c r="F259"/>
  <c r="F258"/>
  <c r="F257"/>
  <c r="F256"/>
  <c r="F252"/>
  <c r="F254"/>
  <c r="F253"/>
  <c r="F251"/>
  <c r="F250"/>
  <c r="F246"/>
  <c r="F248"/>
  <c r="F247"/>
  <c r="F244"/>
  <c r="F243"/>
  <c r="F242"/>
  <c r="F240"/>
  <c r="F239"/>
  <c r="F238"/>
  <c r="F237"/>
  <c r="F236"/>
  <c r="E234"/>
  <c r="F234" s="1"/>
  <c r="E233"/>
  <c r="F233" s="1"/>
  <c r="F232"/>
  <c r="F231"/>
  <c r="F229"/>
  <c r="F228"/>
  <c r="F227"/>
  <c r="F226"/>
  <c r="F223"/>
  <c r="F222"/>
  <c r="F221"/>
  <c r="F220"/>
  <c r="F219"/>
  <c r="F212"/>
  <c r="F217" s="1"/>
  <c r="F211"/>
  <c r="F210"/>
  <c r="F209"/>
  <c r="F164"/>
  <c r="F174" s="1"/>
  <c r="F161"/>
  <c r="F150"/>
  <c r="F145"/>
  <c r="F144"/>
  <c r="F143"/>
  <c r="F142"/>
  <c r="F141"/>
  <c r="F121"/>
  <c r="F120"/>
  <c r="F122"/>
  <c r="F119"/>
  <c r="F118"/>
  <c r="F117"/>
  <c r="F23"/>
  <c r="F22"/>
  <c r="F71"/>
  <c r="F70"/>
  <c r="F69"/>
  <c r="F68"/>
  <c r="F66"/>
  <c r="F65"/>
  <c r="F64"/>
  <c r="F63"/>
  <c r="F61"/>
  <c r="F60"/>
  <c r="F59"/>
  <c r="F58"/>
  <c r="F47"/>
  <c r="F46"/>
  <c r="F44"/>
  <c r="F43"/>
  <c r="F41"/>
  <c r="F40"/>
  <c r="F37"/>
  <c r="F38"/>
  <c r="F34"/>
  <c r="F13"/>
  <c r="F14"/>
  <c r="F16"/>
  <c r="F17"/>
  <c r="F19"/>
  <c r="F20"/>
  <c r="F25"/>
  <c r="F26"/>
  <c r="F28"/>
  <c r="F30"/>
  <c r="F32"/>
  <c r="F35"/>
  <c r="F49"/>
  <c r="F27" i="7"/>
  <c r="F26"/>
  <c r="F25"/>
  <c r="F24"/>
  <c r="A24"/>
  <c r="A25" s="1"/>
  <c r="A26" s="1"/>
  <c r="F17"/>
  <c r="F16"/>
  <c r="F15"/>
  <c r="F14"/>
  <c r="A14"/>
  <c r="A15" s="1"/>
  <c r="D13" i="10"/>
  <c r="F63" i="7"/>
  <c r="F62"/>
  <c r="F61"/>
  <c r="F60"/>
  <c r="F58"/>
  <c r="F57"/>
  <c r="F56"/>
  <c r="F55"/>
  <c r="F34" i="18"/>
  <c r="F33"/>
  <c r="F32"/>
  <c r="F30"/>
  <c r="F29"/>
  <c r="F28"/>
  <c r="F66"/>
  <c r="F188" i="6"/>
  <c r="F191" s="1"/>
  <c r="F139"/>
  <c r="F138"/>
  <c r="F137"/>
  <c r="F136"/>
  <c r="F135"/>
  <c r="F101"/>
  <c r="F100"/>
  <c r="F99"/>
  <c r="F98"/>
  <c r="F97"/>
  <c r="F95"/>
  <c r="F94"/>
  <c r="E93"/>
  <c r="F93" s="1"/>
  <c r="F92"/>
  <c r="F91"/>
  <c r="F90"/>
  <c r="E88"/>
  <c r="F88" s="1"/>
  <c r="F87"/>
  <c r="F86"/>
  <c r="F85"/>
  <c r="F27" i="8"/>
  <c r="F40" i="23"/>
  <c r="F37"/>
  <c r="F33"/>
  <c r="F32"/>
  <c r="F55"/>
  <c r="F54"/>
  <c r="F53"/>
  <c r="F52"/>
  <c r="F51"/>
  <c r="F49"/>
  <c r="F46"/>
  <c r="F43"/>
  <c r="F42"/>
  <c r="F30"/>
  <c r="F28"/>
  <c r="F24"/>
  <c r="F23"/>
  <c r="F21"/>
  <c r="F20"/>
  <c r="F19"/>
  <c r="F18"/>
  <c r="F17"/>
  <c r="F15"/>
  <c r="F32" i="8"/>
  <c r="F31"/>
  <c r="F25"/>
  <c r="F24"/>
  <c r="F10"/>
  <c r="F9"/>
  <c r="F202" i="6"/>
  <c r="F187"/>
  <c r="F186"/>
  <c r="F184"/>
  <c r="F183"/>
  <c r="F149"/>
  <c r="F148"/>
  <c r="F151" s="1"/>
  <c r="F156"/>
  <c r="F155"/>
  <c r="F154"/>
  <c r="F153"/>
  <c r="E83"/>
  <c r="F83" s="1"/>
  <c r="E82"/>
  <c r="F82" s="1"/>
  <c r="F81"/>
  <c r="F80"/>
  <c r="F77"/>
  <c r="F76"/>
  <c r="F75"/>
  <c r="F74"/>
  <c r="F56"/>
  <c r="F55"/>
  <c r="F54"/>
  <c r="F53"/>
  <c r="F26" i="18"/>
  <c r="F21" i="7"/>
  <c r="F22"/>
  <c r="F20"/>
  <c r="F19"/>
  <c r="A19"/>
  <c r="A20" s="1"/>
  <c r="F12"/>
  <c r="F11"/>
  <c r="F10"/>
  <c r="F9"/>
  <c r="A9"/>
  <c r="A10" s="1"/>
  <c r="F32"/>
  <c r="F31"/>
  <c r="F30"/>
  <c r="F29"/>
  <c r="F54" i="18"/>
  <c r="F52"/>
  <c r="F72"/>
  <c r="F69"/>
  <c r="F68"/>
  <c r="F60"/>
  <c r="F59"/>
  <c r="F58"/>
  <c r="F57"/>
  <c r="F55"/>
  <c r="F25"/>
  <c r="F24"/>
  <c r="F53" s="1"/>
  <c r="F160" i="6"/>
  <c r="F162"/>
  <c r="F159"/>
  <c r="F158"/>
  <c r="A34" i="7"/>
  <c r="A35" s="1"/>
  <c r="A36" s="1"/>
  <c r="F34"/>
  <c r="F35"/>
  <c r="F36"/>
  <c r="F37"/>
  <c r="F39"/>
  <c r="F40"/>
  <c r="F41"/>
  <c r="F42"/>
  <c r="F44"/>
  <c r="F45"/>
  <c r="F46"/>
  <c r="F47"/>
  <c r="F49"/>
  <c r="F50"/>
  <c r="F51"/>
  <c r="F52"/>
  <c r="A12" i="4"/>
  <c r="A44" i="7"/>
  <c r="A45" s="1"/>
  <c r="A46" s="1"/>
  <c r="A47" s="1"/>
  <c r="A49"/>
  <c r="A50" s="1"/>
  <c r="A51" s="1"/>
  <c r="A52" s="1"/>
  <c r="A29"/>
  <c r="A30" s="1"/>
  <c r="A31" s="1"/>
  <c r="F62" i="18"/>
  <c r="F205" i="6"/>
  <c r="F204"/>
  <c r="F200"/>
  <c r="F201"/>
  <c r="F108"/>
  <c r="F105"/>
  <c r="F106"/>
  <c r="F104"/>
  <c r="F207"/>
  <c r="F208"/>
  <c r="A17" i="7" l="1"/>
  <c r="A16"/>
  <c r="A12"/>
  <c r="A11"/>
  <c r="A22"/>
  <c r="A21"/>
  <c r="A27"/>
  <c r="F189" i="6"/>
  <c r="F190"/>
  <c r="F170"/>
  <c r="F166"/>
  <c r="F172"/>
  <c r="F171"/>
  <c r="F213"/>
  <c r="F214"/>
  <c r="F173"/>
  <c r="F175"/>
  <c r="F177" s="1"/>
  <c r="F165"/>
  <c r="F195"/>
  <c r="F198" s="1"/>
  <c r="F192"/>
  <c r="F194"/>
  <c r="F193"/>
  <c r="F63" i="18"/>
  <c r="H13" i="4"/>
  <c r="F178" i="6" l="1"/>
  <c r="F176"/>
  <c r="F179"/>
  <c r="F180"/>
  <c r="F196"/>
  <c r="F181"/>
  <c r="F197"/>
  <c r="H12" i="4" l="1"/>
  <c r="H14" s="1"/>
  <c r="H15" l="1"/>
  <c r="H16" s="1"/>
  <c r="H17" s="1"/>
  <c r="H18" s="1"/>
  <c r="H19" s="1"/>
  <c r="H20" s="1"/>
</calcChain>
</file>

<file path=xl/sharedStrings.xml><?xml version="1.0" encoding="utf-8"?>
<sst xmlns="http://schemas.openxmlformats.org/spreadsheetml/2006/main" count="1959" uniqueCount="553">
  <si>
    <t xml:space="preserve">დამკვეთი: </t>
  </si>
  <si>
    <t xml:space="preserve">ხ ა რ ჯ თ ა ღ რ ი ც ხ ვ ა </t>
  </si>
  <si>
    <t>ბათუმი</t>
  </si>
  <si>
    <t>ლარი</t>
  </si>
  <si>
    <t>-</t>
  </si>
  <si>
    <t>№</t>
  </si>
  <si>
    <t>ხარჯთაღრიცხვის ნომერი</t>
  </si>
  <si>
    <t>სამუშაოს და ხარჯების დასახელება</t>
  </si>
  <si>
    <t xml:space="preserve"> სახარჯთაღრიცხვო ღირებულება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</si>
  <si>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</si>
  <si>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</si>
  <si>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</si>
  <si>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 ინვენტარი</t>
  </si>
  <si>
    <t>სხვადასხვა ხარჯები</t>
  </si>
  <si>
    <t xml:space="preserve"> ძირითადი ობიექტები</t>
  </si>
  <si>
    <t>ო.ხ. №1</t>
  </si>
  <si>
    <t>ო.ხ. №2</t>
  </si>
  <si>
    <t>თავი II ჯამი</t>
  </si>
  <si>
    <t>ჯამი</t>
  </si>
  <si>
    <t>დღგ 18%</t>
  </si>
  <si>
    <t>საობიექტო-სახარჯთაღრიცხვო ანგარიში  № 1</t>
  </si>
  <si>
    <t>სახარჯთაღრიცხვო ღირებულება</t>
  </si>
  <si>
    <t>განზომილების ერთეული</t>
  </si>
  <si>
    <t>სულ</t>
  </si>
  <si>
    <t>ხარჯთ №1/1</t>
  </si>
  <si>
    <t>ხარჯთ №1/2</t>
  </si>
  <si>
    <t>შიგა  წყალსადენი  და  კანალიზაცია</t>
  </si>
  <si>
    <t>ხარჯთ №1/3</t>
  </si>
  <si>
    <t>ელ. სამონტაჟო სამუშაოებზე</t>
  </si>
  <si>
    <t>ლოკალურ-რესურსული  ხარჯთაღრიცხვა №1/1</t>
  </si>
  <si>
    <t>საფუძველი</t>
  </si>
  <si>
    <t>სამუშაოს დასახელება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</si>
  <si>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</si>
  <si>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</si>
  <si>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</si>
  <si>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</si>
  <si>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კვმ</t>
  </si>
  <si>
    <t>შრომითი დანახარჯები</t>
  </si>
  <si>
    <t>კაც/სთ</t>
  </si>
  <si>
    <t>სხვადასხვა მანქანები</t>
  </si>
  <si>
    <t>ლარიı</t>
  </si>
  <si>
    <t>მანქანები</t>
  </si>
  <si>
    <t>ლ</t>
  </si>
  <si>
    <t>საბაზრო</t>
  </si>
  <si>
    <t>სამშენებლო ნარჩენებისა და ნაგავის შენობიდან გამოტანა, ა/თვითმცლელებზე დატვირთვა</t>
  </si>
  <si>
    <t xml:space="preserve">შრომითი დანახარჯები </t>
  </si>
  <si>
    <t>სამშენებლო ნანგრევების გატანა,  ავტომანქანით 5 კმ  მანძილზე</t>
  </si>
  <si>
    <t>1 ტ</t>
  </si>
  <si>
    <t>კედელი</t>
  </si>
  <si>
    <t>ცალი</t>
  </si>
  <si>
    <t>კგ</t>
  </si>
  <si>
    <t>სხვა მასალები</t>
  </si>
  <si>
    <t>მ2</t>
  </si>
  <si>
    <t>სხვა მასალა</t>
  </si>
  <si>
    <t>სხვა მანქანა</t>
  </si>
  <si>
    <t>მ3</t>
  </si>
  <si>
    <t>გრძ.მ</t>
  </si>
  <si>
    <t>კედლების მოპირკეთება</t>
  </si>
  <si>
    <t>ფითხი</t>
  </si>
  <si>
    <t>საღებავი მაღალხარისხოვანი წყალემულსიური</t>
  </si>
  <si>
    <t xml:space="preserve">კერამიკული ფილები                                                                                                                                                                                                       </t>
  </si>
  <si>
    <t xml:space="preserve">    წებო-ცემენტი </t>
  </si>
  <si>
    <t>ჭერის მოწყობის სამუშაოები</t>
  </si>
  <si>
    <t xml:space="preserve"> სამშენებლო რესურსების მიხედვით პირდაპირი დანახარჯების ჯამი</t>
  </si>
  <si>
    <t>ლოკალურ-რესურსული  ხარჯთაღრიცხვა #1/2</t>
  </si>
  <si>
    <t xml:space="preserve">შიგა წყალსადენზე და კანალიზაციაზე </t>
  </si>
  <si>
    <t>ც</t>
  </si>
  <si>
    <t>კომპლ</t>
  </si>
  <si>
    <t>წყალშემრევი ხელსაბანებისათვის</t>
  </si>
  <si>
    <t>წყალშემრევი</t>
  </si>
  <si>
    <t>მილი, დ-20მმ</t>
  </si>
  <si>
    <t>მ</t>
  </si>
  <si>
    <t>პლასტმასის ფასონური ნაწილები</t>
  </si>
  <si>
    <t>10 ც.</t>
  </si>
  <si>
    <t>ფასონური ნაწილები</t>
  </si>
  <si>
    <t>თუჯის  ტრაპის  მონტაჟი</t>
  </si>
  <si>
    <t>თუჯის  ტრაპი</t>
  </si>
  <si>
    <t>წყლის ვენტილების მონტაჟი დ20</t>
  </si>
  <si>
    <t>ლოკალური ხარჯთაღრიცხვა  #1/3</t>
  </si>
  <si>
    <t>ელ.სამონტაჟო სამუშაოები</t>
  </si>
  <si>
    <t>შიფრი</t>
  </si>
  <si>
    <t>განზ.</t>
  </si>
  <si>
    <t>ნორმ.ერთეულზე</t>
  </si>
  <si>
    <t>ერთ.ფასი</t>
  </si>
  <si>
    <t>განზ.ერთეულზე</t>
  </si>
  <si>
    <t>ღირებულება</t>
  </si>
  <si>
    <t>ერთ.
ფასი</t>
  </si>
  <si>
    <t>8-402-2</t>
  </si>
  <si>
    <t xml:space="preserve"> კაბელის მონტაჟი </t>
  </si>
  <si>
    <t>8-591-8</t>
  </si>
  <si>
    <t xml:space="preserve"> ორპოლუსიანი  როზეტის მონტაჟი  დამიწების კონტაქტით</t>
  </si>
  <si>
    <t xml:space="preserve">ც </t>
  </si>
  <si>
    <t>8-604-1</t>
  </si>
  <si>
    <t>ერთპოლუსიანი გამომრთველი</t>
  </si>
  <si>
    <t>ჩამრთველი</t>
  </si>
  <si>
    <t>8-599-2</t>
  </si>
  <si>
    <t>საობიექტო-სახარჯთაღრიცხვო ანგარიში  № 2</t>
  </si>
  <si>
    <t>ხარჯთ №2/1</t>
  </si>
  <si>
    <t>ელექტროდი</t>
  </si>
  <si>
    <t>ლოკალურ-რესურსული უწყისის ჯამი</t>
  </si>
  <si>
    <t>#</t>
  </si>
  <si>
    <t>სამუსაოების და დანახარჯების  ჩამონათვალი</t>
  </si>
  <si>
    <t>განზომილების ერტეული</t>
  </si>
  <si>
    <t>საპროექტო მონაცემზე</t>
  </si>
  <si>
    <t>ჯამი სულ</t>
  </si>
  <si>
    <t>სხვადასხვა მასალები</t>
  </si>
  <si>
    <t>გრძ.მ.</t>
  </si>
  <si>
    <t>16-12-1</t>
  </si>
  <si>
    <t xml:space="preserve">სპეციალური ვენტილების მონტაჟი რადიატორებთან </t>
  </si>
  <si>
    <t>16-100 
 16-11-1</t>
  </si>
  <si>
    <t>10ცალი</t>
  </si>
  <si>
    <t>შრომითი რესურსები</t>
  </si>
  <si>
    <t xml:space="preserve"> </t>
  </si>
  <si>
    <t>11,20,3</t>
  </si>
  <si>
    <t>ქვიშა ცემენტის  ხსნარი 1/3</t>
  </si>
  <si>
    <t>4,1,355</t>
  </si>
  <si>
    <t>4,2,37</t>
  </si>
  <si>
    <t>34,61,1</t>
  </si>
  <si>
    <t>პლასტიკატი ლითონის კარკასით</t>
  </si>
  <si>
    <t>4,1,319</t>
  </si>
  <si>
    <t>გეგმიური მოგება</t>
  </si>
  <si>
    <t>16,6,2</t>
  </si>
  <si>
    <t>16,12,1</t>
  </si>
  <si>
    <t>17,4,2</t>
  </si>
  <si>
    <t>12,23,1</t>
  </si>
  <si>
    <t xml:space="preserve">      შრომითი რესურსები</t>
  </si>
  <si>
    <t>პირდაპირი დანახარჯების ჯამი</t>
  </si>
  <si>
    <t>ზედდებული ხარჯი შრომითებიდან</t>
  </si>
  <si>
    <t xml:space="preserve"> გათბობის სისტემა</t>
  </si>
  <si>
    <t>გათბობა</t>
  </si>
  <si>
    <t>სპეციალური ვენტილები</t>
  </si>
  <si>
    <t>პლასტმასის ფასონური ნაწილების მონტაჟი</t>
  </si>
  <si>
    <t xml:space="preserve">გრძივი პანელური რადიატორების მონტაჟი </t>
  </si>
  <si>
    <t>46,32,3</t>
  </si>
  <si>
    <t>9,14,5</t>
  </si>
  <si>
    <t>15,52,3</t>
  </si>
  <si>
    <t>10,11,1</t>
  </si>
  <si>
    <t>სამშენებლო ლურსმანი</t>
  </si>
  <si>
    <t>ტოლი</t>
  </si>
  <si>
    <t>პასტა ანტისეპტიკური</t>
  </si>
  <si>
    <t>სჭვალი</t>
  </si>
  <si>
    <t xml:space="preserve">პირსაბანი  </t>
  </si>
  <si>
    <t>16,24,5</t>
  </si>
  <si>
    <t>1-80-3</t>
  </si>
  <si>
    <t>მ 3</t>
  </si>
  <si>
    <t>შრომის დანახარჯები</t>
  </si>
  <si>
    <t>გრ.მ</t>
  </si>
  <si>
    <t>არსებული კარისა და ფანჯრის ბლოკების დემონტაჟი</t>
  </si>
  <si>
    <t>შესაკრავი ლენტა</t>
  </si>
  <si>
    <t>ანტისეპტიკური  პასტა</t>
  </si>
  <si>
    <t>მავთული გლინულა</t>
  </si>
  <si>
    <t>10,37,1</t>
  </si>
  <si>
    <t>ხის კოჭების ცეცხლდაცვა</t>
  </si>
  <si>
    <t>ფოსფორმჟავა ამონიუმი</t>
  </si>
  <si>
    <t>ამონიუმის სულფატი</t>
  </si>
  <si>
    <t>ნავთის კონტაქტი</t>
  </si>
  <si>
    <t>10,36,4</t>
  </si>
  <si>
    <t>სხვა მანქანები</t>
  </si>
  <si>
    <t>ლურსმანი</t>
  </si>
  <si>
    <t>10,37,3</t>
  </si>
  <si>
    <t>ხის მოლარტყვის ცეცხლდაცვა</t>
  </si>
  <si>
    <t>10,39,3</t>
  </si>
  <si>
    <t>ხის მოლარტყვის ანტისეპტირება</t>
  </si>
  <si>
    <t>12,8,5</t>
  </si>
  <si>
    <t>სახურავის მოწყობის სამუშაოები</t>
  </si>
  <si>
    <t xml:space="preserve">  კედლების შელესვა ქვიშა ცემენტის ხსნარით</t>
  </si>
  <si>
    <t>21-7</t>
  </si>
  <si>
    <t xml:space="preserve"> შრომითი დანახარჯები</t>
  </si>
  <si>
    <t>7,17,240</t>
  </si>
  <si>
    <t>ლოკალური ხარჯთაღრიცხვა #1/4</t>
  </si>
  <si>
    <t>ტერიტორიის კეთილმოწყობის სამუშაოები</t>
  </si>
  <si>
    <t>ბეტონი მ150</t>
  </si>
  <si>
    <t>მან/სთ</t>
  </si>
  <si>
    <t>6,11,3</t>
  </si>
  <si>
    <t>ხარჯთ №1/4</t>
  </si>
  <si>
    <t>გარე ტერიტორია</t>
  </si>
  <si>
    <t>მეტალოპლასმასის კარები თეთრი</t>
  </si>
  <si>
    <t>1,80,3</t>
  </si>
  <si>
    <t xml:space="preserve"> აჭარის ავტონომიური რესპუბლიკის განათლების, კულტურისა და სპორტის სამინისტრო</t>
  </si>
  <si>
    <t>სარეალიბიტაციო სამუშაოები</t>
  </si>
  <si>
    <t>46,30,2</t>
  </si>
  <si>
    <t>რ  21,87</t>
  </si>
  <si>
    <t>46,28,2</t>
  </si>
  <si>
    <t>25,8,15</t>
  </si>
  <si>
    <t>კედლებიდან კერამიკული ფილების მოხსნა</t>
  </si>
  <si>
    <t>25,13,5</t>
  </si>
  <si>
    <t>ხელსაბანების დემონტაჯი</t>
  </si>
  <si>
    <t>კარისა და ფანჯრის  ფერდოების შელესვა ქვიშა ცემენტის ხსნარით</t>
  </si>
  <si>
    <t>15,168,3</t>
  </si>
  <si>
    <t>შიდა კედლების და ფერდოების  დამუშავება და  შეღებვა მაღალხარისხოვანი წყალემულსიური საღებავით</t>
  </si>
  <si>
    <t>საგრუნტი</t>
  </si>
  <si>
    <t>შეკიდული ჭერების მოწყობა პლასტიკატით ლითონის კარკასზე  სანკვანძებში</t>
  </si>
  <si>
    <t>სახურავის მოწყობა ფერადი პროფნასტილით     სისქით არანაკლებ 0,5 მმ</t>
  </si>
  <si>
    <t>1,4,13</t>
  </si>
  <si>
    <t xml:space="preserve">ფერადი პროფნასტილი (ტრაპეცია) სისქით არანაკლებ 0,5 მმ   </t>
  </si>
  <si>
    <t>1,5,5</t>
  </si>
  <si>
    <t xml:space="preserve">სახურავის მოსაწყობად ხის კოჭების მონტაჟი    </t>
  </si>
  <si>
    <t>გამანაწილებელი ფარის მონტაჟი</t>
  </si>
  <si>
    <t>გამანაწილებელი კორობკები</t>
  </si>
  <si>
    <t xml:space="preserve"> ჭერის სანათების მოწყობა </t>
  </si>
  <si>
    <t>7,21,8</t>
  </si>
  <si>
    <t>2,2,83</t>
  </si>
  <si>
    <t>2,2,44</t>
  </si>
  <si>
    <t>2,2,19</t>
  </si>
  <si>
    <t>საჭრელი ქვა</t>
  </si>
  <si>
    <t>7,22,1</t>
  </si>
  <si>
    <t>ლა</t>
  </si>
  <si>
    <t>2,2,70</t>
  </si>
  <si>
    <t>2,2,50</t>
  </si>
  <si>
    <t>ანჯამები</t>
  </si>
  <si>
    <t>საკეტი</t>
  </si>
  <si>
    <t>16,164,8</t>
  </si>
  <si>
    <t xml:space="preserve">  ღობეებისა და ჭიშკრების შეღებვა</t>
  </si>
  <si>
    <t>4,2,28</t>
  </si>
  <si>
    <t>ზეთოვანი საღებავი</t>
  </si>
  <si>
    <t>ოლიფა</t>
  </si>
  <si>
    <t>მონოლითური ბეტონი მ-150</t>
  </si>
  <si>
    <t>11,1,5</t>
  </si>
  <si>
    <t>2,5,13</t>
  </si>
  <si>
    <t>26,4,3</t>
  </si>
  <si>
    <t>მინერალური ბამბა</t>
  </si>
  <si>
    <t>1,81,3</t>
  </si>
  <si>
    <t>გრუნტის უკუჩაყრა ხელით</t>
  </si>
  <si>
    <t>იატაკების მოწყობის სამუშაოები</t>
  </si>
  <si>
    <t xml:space="preserve">მეტლახის ფილები                                                                                                                                                                                                       </t>
  </si>
  <si>
    <r>
      <t>მილები 40 მმ</t>
    </r>
    <r>
      <rPr>
        <b/>
        <sz val="11"/>
        <color indexed="8"/>
        <rFont val="AcadNusx"/>
      </rPr>
      <t xml:space="preserve"> folgiani cxeli wylis</t>
    </r>
  </si>
  <si>
    <t>მილები 40 მმ ფოლგიანი</t>
  </si>
  <si>
    <r>
      <t>მილები 32მმ</t>
    </r>
    <r>
      <rPr>
        <b/>
        <sz val="9"/>
        <color indexed="8"/>
        <rFont val="AcadNusx"/>
      </rPr>
      <t xml:space="preserve"> folgiani cxeli wylis</t>
    </r>
  </si>
  <si>
    <t>2,5,12</t>
  </si>
  <si>
    <t>მილები 32მმ</t>
  </si>
  <si>
    <t>16,24,2</t>
  </si>
  <si>
    <t>მილები 20მმ ფოლგიანი ცხელი წყლის</t>
  </si>
  <si>
    <t>2,5,10</t>
  </si>
  <si>
    <t>მილები 20მმ</t>
  </si>
  <si>
    <t>ვენტილების მონტაჟი</t>
  </si>
  <si>
    <t>ვენტილები დ-32 მმ</t>
  </si>
  <si>
    <t>ვენტილები დ-20 მმ</t>
  </si>
  <si>
    <t xml:space="preserve">  პირსაბანების მოწყობა </t>
  </si>
  <si>
    <t>16,6,1</t>
  </si>
  <si>
    <t>50 მმ-ნი კანალიზაციის პლასტმასის მილების მოწყობა</t>
  </si>
  <si>
    <t>მილი, დ-50მმ</t>
  </si>
  <si>
    <t>100 მმ-ნი კანალიზაციის პლასტმასის მილების მოწყობა</t>
  </si>
  <si>
    <t>მილი, დ-100 მმ სქელკედლიანი</t>
  </si>
  <si>
    <t xml:space="preserve">სკოლის შენობის სარემონტო სამუშაოებზე  </t>
  </si>
  <si>
    <t xml:space="preserve"> გათბობა   </t>
  </si>
  <si>
    <t xml:space="preserve">  პირსაბანების მოწყობა შშპ-ის</t>
  </si>
  <si>
    <t>პირსაბანი  შშპ-ის</t>
  </si>
  <si>
    <t xml:space="preserve">  უნიტაზის მოწყობა შშპ-ის</t>
  </si>
  <si>
    <t>უნიტაზი შშპ-ის</t>
  </si>
  <si>
    <t>ბეტონი მ250</t>
  </si>
  <si>
    <t>ცემენტის ხსნარი 1/3</t>
  </si>
  <si>
    <t>46.31.2</t>
  </si>
  <si>
    <t>ჩაშა გენუას დემონტაჟი</t>
  </si>
  <si>
    <t>კიბის მოაჯირების დემონტაჯი</t>
  </si>
  <si>
    <t>46.15.2</t>
  </si>
  <si>
    <t xml:space="preserve">თუნუქის სახურავის მოხსნა </t>
  </si>
  <si>
    <t xml:space="preserve">ხის მოლარტყვის დემონტაჟი   </t>
  </si>
  <si>
    <t xml:space="preserve">ხის ნივნივების  დაშლა    </t>
  </si>
  <si>
    <t>პანელური რადიატორების დემონტაჟი</t>
  </si>
  <si>
    <t xml:space="preserve">ხის იატაკების  დაშლა    </t>
  </si>
  <si>
    <t>46.30.2</t>
  </si>
  <si>
    <t xml:space="preserve">მეტლახის იატაკების  დაშლა    </t>
  </si>
  <si>
    <t xml:space="preserve">ბლოკის კედლების  დაშლა    </t>
  </si>
  <si>
    <t>46.23.4</t>
  </si>
  <si>
    <t xml:space="preserve"> მეტალოპლასმასის კარის ბლოკების მონტაჟი  </t>
  </si>
  <si>
    <t xml:space="preserve">ლითონის კარის ბლოკების მონტაჟი  </t>
  </si>
  <si>
    <t xml:space="preserve">მდფ-ს კარის ბლოკების მონტაჟი  </t>
  </si>
  <si>
    <t>კედლებიდან დაზიანებული ნალესის მოხსნა  40%</t>
  </si>
  <si>
    <t xml:space="preserve">სანკვანძის კედლების მოპირკეთება კერამიკული ფილებით სიმაღლით 1.6მ.    ჰიდროსაიზოლაციო  წებო-ცემენტით   </t>
  </si>
  <si>
    <t>15.82. 15,14,2</t>
  </si>
  <si>
    <t>ცემენტის მჭიმის მოწყობა იატაკებზე 5 სმ</t>
  </si>
  <si>
    <t>15.55.     11-8-1</t>
  </si>
  <si>
    <t xml:space="preserve">პემზა სისქით 5 სმ         </t>
  </si>
  <si>
    <t>ცემენტის მჭიმის მოწყობა იატაკებზე 7 სმ ლითონის ბადეზე</t>
  </si>
  <si>
    <t>ლითონის ბადე 2,5 სმ  60*60 მმ</t>
  </si>
  <si>
    <t>11.30.6</t>
  </si>
  <si>
    <t>ლამინირებული პარკეტის იატაკების მოწყობა</t>
  </si>
  <si>
    <t>11.27.6</t>
  </si>
  <si>
    <t xml:space="preserve">    წებო </t>
  </si>
  <si>
    <t>ლამინირებული პარკეტი სისქით 12 მმ</t>
  </si>
  <si>
    <t>პვც ფენილის დაგება</t>
  </si>
  <si>
    <t>პვც ფენილი სისქით 5 სმ</t>
  </si>
  <si>
    <t xml:space="preserve"> შეკიდული ჭერების მოწყობა თაბაშირ მუყაოს ფილებით ლითონის კარკასზე  </t>
  </si>
  <si>
    <t>თაბაშირ მუყაოს ფილა ლითონის კარკასით</t>
  </si>
  <si>
    <t xml:space="preserve"> ჭერების  შეღებვა წყალმედეგი საღებავით</t>
  </si>
  <si>
    <t>15.168.3</t>
  </si>
  <si>
    <t>საღებავი წყალემულსიური</t>
  </si>
  <si>
    <t>ხის ნივნივები    11,78*1.12</t>
  </si>
  <si>
    <t>დგარები   2.8*1.12</t>
  </si>
  <si>
    <t xml:space="preserve">ირიბნები  1.4*1.12 </t>
  </si>
  <si>
    <t xml:space="preserve">ხის ფიცრებით მოლარტყვა   </t>
  </si>
  <si>
    <t>ხის ფიცარი სისქით 3 სმ  (1103*0.15*0.03)*1.12  მ3</t>
  </si>
  <si>
    <t>ფერადი ფურცლოვანი თუნუქი კეხისათვის (186*0,5 ) მ2</t>
  </si>
  <si>
    <t>წყალშემკრები მილების მოწყობა</t>
  </si>
  <si>
    <t>12.8.3</t>
  </si>
  <si>
    <t>ნაჭედი</t>
  </si>
  <si>
    <t xml:space="preserve">წყალშემკრები მილები </t>
  </si>
  <si>
    <t>16.17.4</t>
  </si>
  <si>
    <t>წყალმიმღები ძაბრები</t>
  </si>
  <si>
    <t>წყალმიმღები ძაბრებისა და მუხლების მოწყობა</t>
  </si>
  <si>
    <t>მუხლები</t>
  </si>
  <si>
    <t>წყალსაწრეტი მილების მოწყობა</t>
  </si>
  <si>
    <t>ფურცლოვანა</t>
  </si>
  <si>
    <t xml:space="preserve"> მეტალოპლასმასის რაფების მონტაჟი  </t>
  </si>
  <si>
    <t>ფასადები</t>
  </si>
  <si>
    <t xml:space="preserve">  კედლების დეკორატიული შელესვა მიუნხენის ბათქაშით   </t>
  </si>
  <si>
    <t>15.53.1</t>
  </si>
  <si>
    <t>ბათქაში მიუნხენის</t>
  </si>
  <si>
    <t>წებო-ცემენტი</t>
  </si>
  <si>
    <t xml:space="preserve">  ცოკოლის შელესვა ქვიშა ცემენტის ხსნარით</t>
  </si>
  <si>
    <t>15.14.1</t>
  </si>
  <si>
    <t>მოჭიქული ფილები</t>
  </si>
  <si>
    <t>კედლების შეფუთვა ფერადი პროფნასტილით     სისქით არანაკლებ 0,5 მმ ლითონის კარკასზე</t>
  </si>
  <si>
    <t xml:space="preserve">ფერადი ფურცლოვანი თუნუქი კეხისათვის  </t>
  </si>
  <si>
    <t>ლითონის კარკასი</t>
  </si>
  <si>
    <t>პენოპოლისტიროლის მართკუთხა პროფილების მოწყობა ზომებით   6*25 სმ</t>
  </si>
  <si>
    <t xml:space="preserve">ფანჯრის ჯალუზების მოწყობა </t>
  </si>
  <si>
    <t>ჯალუზები</t>
  </si>
  <si>
    <t>ფანჯრის ჯალუზების მოწყობა გასახსნელი</t>
  </si>
  <si>
    <t>ანჭამები</t>
  </si>
  <si>
    <t xml:space="preserve">  ჩაშა გენუას მოწყობა </t>
  </si>
  <si>
    <t>ჭურჭლის სარეცხი ნიჯარა</t>
  </si>
  <si>
    <t>ჭურჭლის სარეცხი ნიჯარის მოწყობა</t>
  </si>
  <si>
    <t>ჩაშა გენუა</t>
  </si>
  <si>
    <t>20 მმ-ნი წყალსადენის პოლიეთილენის მილების მონტაჯი</t>
  </si>
  <si>
    <t>150 მმ-ნი კანალიზაციის პლასტმასის მილების მოწყობა</t>
  </si>
  <si>
    <t>გამანაწილებელი ფარი  OP-6</t>
  </si>
  <si>
    <t>ელ. ავტომატები 32 ამპ</t>
  </si>
  <si>
    <t>ელ. ავტომატები 50 ამპ</t>
  </si>
  <si>
    <t>სპილენძის ძარღვიანი სადენი 2*1,5 მმ2</t>
  </si>
  <si>
    <t>სპილენძის ძარღვიანი სადენი 3*2,5 მმ2</t>
  </si>
  <si>
    <t>სპილენძის ძარღვიანი სადენი 4*6 მმ2</t>
  </si>
  <si>
    <t>სპილენძის ძარღვიანი სადენი 1*6 მმ2</t>
  </si>
  <si>
    <t>სპილენძის ძარღვიანი სადენი 4*4 მმ2</t>
  </si>
  <si>
    <t>სპილენძის ძარღვიანი სადენი 1*4 მმ2</t>
  </si>
  <si>
    <t>გერმეტული სანათი 60 ვტ</t>
  </si>
  <si>
    <t>ლუმინესცენტრული ჭერის სანათი  20 ვტ</t>
  </si>
  <si>
    <t>როზეტი  დამიწების კონტაქტით</t>
  </si>
  <si>
    <t>შემყვან გამანაწილებელი ფარი</t>
  </si>
  <si>
    <t xml:space="preserve"> ღობის მოწყობა ლითონის ბოძებზე  (190*1,4) მ2</t>
  </si>
  <si>
    <t>გრუნტის მოთხრა  საძირკვლებისათვის  (190*0.5*0.2) მ3</t>
  </si>
  <si>
    <t xml:space="preserve">მილიკვადრატები ბოძებისათვის 80*80*3  მმ ( 96*1,9*1,02) მ </t>
  </si>
  <si>
    <t xml:space="preserve">მილიკვადრატები კარკასისათვის 40*40*3  მმ ( 95*7,8*1,02) მ </t>
  </si>
  <si>
    <t xml:space="preserve">მილიკვადრატები ვერტიკალურები 40*20*2  მმ  (95*10*1,32*1,02) მ </t>
  </si>
  <si>
    <t>მილი კვადრატი 40*40*3  მმ    კარკასისათვის 4,8 მ*1,02*2</t>
  </si>
  <si>
    <t>მილი კვადრატი 40*20*2 მმ    ვერტიკალურები  1,32*5*1,02*2</t>
  </si>
  <si>
    <t>11,1,11</t>
  </si>
  <si>
    <t>4,1,321</t>
  </si>
  <si>
    <t>ბეტონის საფარისა და სარინელის მოწყობა  მ-250 ბეტონით ლითონის ბადეზე  (1590.6*0.10) მ3</t>
  </si>
  <si>
    <t>ღორღის საფუძველის მოჭყობა ბეტონის ქვეშ სისქით 10 სმ</t>
  </si>
  <si>
    <t>ღორღი მ400</t>
  </si>
  <si>
    <t>ლითონის ბადე 2,5 მმ  60*60  მმ</t>
  </si>
  <si>
    <t>8.3.2</t>
  </si>
  <si>
    <t>ბეტონი მ 200</t>
  </si>
  <si>
    <t>ბეტონის ბორდიურების მოწყობა მ-200 ბეტონით</t>
  </si>
  <si>
    <t xml:space="preserve">გრუნტის დამუშავება ხელით  ბორდიურების მოსაწყობად  (59.0*0.1*0.15) მ3 </t>
  </si>
  <si>
    <t xml:space="preserve">ქვიშა  </t>
  </si>
  <si>
    <t xml:space="preserve">დ-50 მმ   მილების   ჩადება არხში    </t>
  </si>
  <si>
    <t>პლასმასის   მილი დ-50 მმ</t>
  </si>
  <si>
    <t xml:space="preserve">დ-150 მმ  გოფრირებული მილების   ჩადება არხში    </t>
  </si>
  <si>
    <t xml:space="preserve"> ქვიშის საფუძველის მოწყობა (60*0.3*0.3 ) მ3</t>
  </si>
  <si>
    <t>პლასმასის  გოფრირებული მილი დ-150 მმ</t>
  </si>
  <si>
    <t xml:space="preserve"> ქვიშის საფუძველის მოწყობა (21*0.3*0.05  ) მ3</t>
  </si>
  <si>
    <t xml:space="preserve">დ-63 მმ  გოფრირებული მილების   ჩადება არხში    </t>
  </si>
  <si>
    <t>ცხელი წყლის მილი დ-63 მმ</t>
  </si>
  <si>
    <t>ცივი წყლის მილი დ-63 მმ</t>
  </si>
  <si>
    <t xml:space="preserve">დ- 63 მმ გათბობის მილების  შეფუთვა ფოლგაიზოლაციური მინერალური ბამბით    </t>
  </si>
  <si>
    <t xml:space="preserve">გრუნტის დამუშავება ხელით  თბოტრასის მოსაწყობად      (21*0.5*0.3) მ3  </t>
  </si>
  <si>
    <t xml:space="preserve">გრუნტის დამუშავება ხელით  კანალიზაციის მილების ჩასაწყობად      (60*0.6*0.3) მ3  </t>
  </si>
  <si>
    <t xml:space="preserve"> ქვიშის საფუძველის მოწყობა (220*0.3*0.1  ) მ3</t>
  </si>
  <si>
    <t xml:space="preserve">დ-50 მმ  წყალსადენის მილების   ჩადება არხში    </t>
  </si>
  <si>
    <t xml:space="preserve"> პლასმასის  წყლის მილი დ-50 მმ</t>
  </si>
  <si>
    <t xml:space="preserve">გრუნტის დამუშავება  მაგისტრალური წყალსადენის მოსაწყობად      (220*0.4*0.3) მ3  </t>
  </si>
  <si>
    <t xml:space="preserve">გრუნტის დამუშავება ხელით  ჭების მოსაწყობად    (0.6*0.6*0.8)*2   მ3  </t>
  </si>
  <si>
    <t>ჭების მოწყობა თუჯის ხუფებით</t>
  </si>
  <si>
    <t>8.140  8.15.1</t>
  </si>
  <si>
    <t xml:space="preserve">ქვიშა ცემენტის ხსნარი </t>
  </si>
  <si>
    <t>საამშენებლო ბლოკი 20 სმ</t>
  </si>
  <si>
    <t>თუჯის ხუფი  60*60 სმ</t>
  </si>
  <si>
    <t>ლოკალური ხარჯთაღრიცხვა #2/1</t>
  </si>
  <si>
    <t xml:space="preserve"> საქვაბის  სამშენებლო სამუშაოები</t>
  </si>
  <si>
    <t>1</t>
  </si>
  <si>
    <t>გრუნტის დამუშავება ხელით  შენობის  საძირკვლის მოსაწყობად  (21*0,3*0,3) მ3</t>
  </si>
  <si>
    <t>6-1-22</t>
  </si>
  <si>
    <t>შენობის  საძირკვლის და ზეძირკვლის  მოწყობა (21*0,6*0,3) მ3</t>
  </si>
  <si>
    <t>8-140
8-5-1</t>
  </si>
  <si>
    <t>კედლების მოწყობა (სისქით 20 სმ) მცირე საკედლე ბლოკებისაგან (21*2,7*0,2) მ3</t>
  </si>
  <si>
    <t>ცემენტის ხსნარიმ-75</t>
  </si>
  <si>
    <t>მცირე საკედლე ბლოკი   39*19*19 სმ</t>
  </si>
  <si>
    <t>6-11-3</t>
  </si>
  <si>
    <t xml:space="preserve"> რკ/ბეტონის სარტყლის მოწყობა მ-200</t>
  </si>
  <si>
    <t>კ/სთ</t>
  </si>
  <si>
    <t>არმატურა  ა12III</t>
  </si>
  <si>
    <t>გ.მ.</t>
  </si>
  <si>
    <t>დახერხილი მასალა</t>
  </si>
  <si>
    <t>ფარი ყალიბის</t>
  </si>
  <si>
    <t>სამშენებლო ჭანჭიკი</t>
  </si>
  <si>
    <t>გლინულა</t>
  </si>
  <si>
    <t>15-55-9</t>
  </si>
  <si>
    <t xml:space="preserve">ბათქაშის მოწყობა შიგა და გარე  კედლებზე ცემენტის ხსნარით    </t>
  </si>
  <si>
    <t>ხსნარტუმბო 1მ3/სთ</t>
  </si>
  <si>
    <t>მანქ/სთ</t>
  </si>
  <si>
    <t xml:space="preserve">კედლების დამუშავება და შეღებვა წყალ-ემულსიის საღებავით </t>
  </si>
  <si>
    <t>საღებავიი ფასადის  წყალგაუმტარი</t>
  </si>
  <si>
    <t>საფითხნი  ფასადის</t>
  </si>
  <si>
    <t>7</t>
  </si>
  <si>
    <t>11-8-1</t>
  </si>
  <si>
    <t>ცემენტის მჭიმის მოწყობა იატაკებზე 3 სმ სისქით</t>
  </si>
  <si>
    <t>ცემენტის ხსნარი მსუბუქი ბეტონიმ100</t>
  </si>
  <si>
    <t>8</t>
  </si>
  <si>
    <t>მეტალოპლასმასის   კარის მოწყობა</t>
  </si>
  <si>
    <t>კარის ღირებულება</t>
  </si>
  <si>
    <t>9</t>
  </si>
  <si>
    <t>9-14-5</t>
  </si>
  <si>
    <t>მეტალოპლასტმასის ფანჯრის ბლოკების შეძენა და მონტაჟი</t>
  </si>
  <si>
    <t>მეტალოპლასტმასის ფანჯრის ბლოკი თეთრი,5სმ სისქით</t>
  </si>
  <si>
    <t>სხვა მასალაs</t>
  </si>
  <si>
    <t>10</t>
  </si>
  <si>
    <t>გადახურვის ხის ელემენტების მოწყობა</t>
  </si>
  <si>
    <t>ხის მასალა (მაუერლატი,დგარი,კოჭი,განივი)</t>
  </si>
  <si>
    <t>ნაჭედი სამშენებლო</t>
  </si>
  <si>
    <t>11</t>
  </si>
  <si>
    <t>სახურავის მოწყობა ფერადი თუნუქის ფურცელით (6,4*3,4*1,15)  მ2</t>
  </si>
  <si>
    <t>ფერადი პროფილირებული  თუნუქი 0.5მმ</t>
  </si>
  <si>
    <t>ლითონის ფურცელი  ბტყელი ფერადი</t>
  </si>
  <si>
    <t>12</t>
  </si>
  <si>
    <t>10-37-3</t>
  </si>
  <si>
    <t>სახურავის ბურულის ხის კონსტრუქციების ცეცხლდაცვა</t>
  </si>
  <si>
    <t>კვ.მ.</t>
  </si>
  <si>
    <t>ცეცხლდამცავი ხსნარი</t>
  </si>
  <si>
    <t>10-38-3</t>
  </si>
  <si>
    <t>სახურავის ბურულის ხის კონსტრუქციების დამუშავება ანტისეპტიკური ხსნარით</t>
  </si>
  <si>
    <t>ანსტისეპტიკური ხსნარი</t>
  </si>
  <si>
    <t>ტ</t>
  </si>
  <si>
    <t>10-12</t>
  </si>
  <si>
    <t xml:space="preserve">ჭერზე პლასტიკატის აკვრა  </t>
  </si>
  <si>
    <t>100მ2</t>
  </si>
  <si>
    <t>ხე-მასალა შავი პოლი</t>
  </si>
  <si>
    <t>ლურსმანი სამშენებლო</t>
  </si>
  <si>
    <t>პლასტიკატი</t>
  </si>
  <si>
    <t>გამწოვი ვენტილიატორის მონტაჟი დ-150 მმ</t>
  </si>
  <si>
    <t>დიზელის საწვავის ლითონის ავზის მონტაჟი მოცულობით 5 ტნ</t>
  </si>
  <si>
    <t>კომპ</t>
  </si>
  <si>
    <t>5 მ3 მოცულობის დიზელის საწვავის ავზი საყრდენი კონსტრუქციით</t>
  </si>
  <si>
    <t>ლოკალური ხარჯთაღრიცხვა #2/2</t>
  </si>
  <si>
    <t>სამუშაოების დასახელება</t>
  </si>
  <si>
    <t>განზ.ერთ.</t>
  </si>
  <si>
    <t>განზ.. ერთეულზე</t>
  </si>
  <si>
    <t>3X2,5 სადენი მონტაჟი</t>
  </si>
  <si>
    <t>63-32</t>
  </si>
  <si>
    <t>3X2,5 კაბელი</t>
  </si>
  <si>
    <t>3X1.5სადენი მონტაჟი</t>
  </si>
  <si>
    <t>3X1.5კაბელი</t>
  </si>
  <si>
    <t>63-31</t>
  </si>
  <si>
    <t>სნ და წ.2-82
 21-23-2</t>
  </si>
  <si>
    <t>ერთპოლუსიანი გამომრთველის მონტაჟი</t>
  </si>
  <si>
    <t>სნ და წ.2-82
 21-23-7</t>
  </si>
  <si>
    <t xml:space="preserve"> შტეპსელური  როზეტის მონტაჟი დამიწების კონტურით</t>
  </si>
  <si>
    <t>როზეტი დამიწების კონტურით</t>
  </si>
  <si>
    <t>ჭერის სანათების მონტაჟი ვარვარა ნათურით</t>
  </si>
  <si>
    <t>ჭერის სანათი</t>
  </si>
  <si>
    <t>გამანაწილებელი კოლოფების მონტაჟი როზეტებისა და გამომრთველებისათვის</t>
  </si>
  <si>
    <t xml:space="preserve"> კოლოფები როზეტებისა და გამომრთველებისათვის</t>
  </si>
  <si>
    <t>8,402,2</t>
  </si>
  <si>
    <t>საქვაბედან ცენტრალურ კარადაზე დაერთება</t>
  </si>
  <si>
    <t>ცალფაზა ავტომატები 50 ამპ</t>
  </si>
  <si>
    <t>მათ.შორის შრომის დანახარჯები</t>
  </si>
  <si>
    <t>ზედნადები ხარჯები შრ.დანახარჯებიდან - 75%</t>
  </si>
  <si>
    <t>გეგმიური დაგროვება - 8%</t>
  </si>
  <si>
    <t>ქვაბი"ფონდიტალი"</t>
  </si>
  <si>
    <t>18.2.6</t>
  </si>
  <si>
    <r>
      <t>მილები 63 მმ</t>
    </r>
    <r>
      <rPr>
        <b/>
        <sz val="11"/>
        <color indexed="8"/>
        <rFont val="AcadNusx"/>
      </rPr>
      <t xml:space="preserve"> folgiani cxeli wylis</t>
    </r>
  </si>
  <si>
    <t>მილები 63 მმ ფოლგიანი</t>
  </si>
  <si>
    <t xml:space="preserve">მილები 63 მმ </t>
  </si>
  <si>
    <t xml:space="preserve">მილები 40 მმ  </t>
  </si>
  <si>
    <t>200 ლ. საფართოებელი ავზის მონტაჯი</t>
  </si>
  <si>
    <t xml:space="preserve">200 ლ. საფართოებელი ავზი </t>
  </si>
  <si>
    <t>საცირკულაციო ტუმბოების მონტაჯი</t>
  </si>
  <si>
    <t>8.8.1. 4.2.82</t>
  </si>
  <si>
    <t>სუსტი დენების მოწყობა</t>
  </si>
  <si>
    <t>ხანძარსაწინააღმდეგო დაცვის ავტომატური სისტემა</t>
  </si>
  <si>
    <t>დამოუკიდებელი კვამლის დეტექტორი</t>
  </si>
  <si>
    <t>ორმხრივი მანათობელი</t>
  </si>
  <si>
    <t>ინტერნეტის ქსელის მიწყობა</t>
  </si>
  <si>
    <t>ინტერნეტის სადენი</t>
  </si>
  <si>
    <t>ინტერნეტის როზეტი</t>
  </si>
  <si>
    <t>სატელეფონო როზეტი</t>
  </si>
  <si>
    <t>ქსელის გამანაწილებელი</t>
  </si>
  <si>
    <t>ლოკალური ხარჯთარრიცხვა  #2/3</t>
  </si>
  <si>
    <t>საქვაბე</t>
  </si>
  <si>
    <t>ხარჯთ №2/2</t>
  </si>
  <si>
    <t>ხარჯთ №2/3</t>
  </si>
  <si>
    <t>ხარჯთ №2/4</t>
  </si>
  <si>
    <t>გარე ქსელები</t>
  </si>
  <si>
    <t>სსიპ ხულოს მუნიციპალიტეტის სოფ. დიოკნისის საჯარო სკოლის სარეალიბიტაციო სამუშაოები</t>
  </si>
  <si>
    <t>5</t>
  </si>
  <si>
    <t>6</t>
  </si>
  <si>
    <t>ლითონის მოაჯირების მოწყობა</t>
  </si>
  <si>
    <t xml:space="preserve">ლითონის მოაჯირები </t>
  </si>
  <si>
    <t xml:space="preserve">  ლითონის მოაჯირების შეღებვა</t>
  </si>
  <si>
    <r>
      <t>მილები 63 მმ</t>
    </r>
    <r>
      <rPr>
        <b/>
        <sz val="11"/>
        <color indexed="8"/>
        <rFont val="AcadNusx"/>
      </rPr>
      <t xml:space="preserve"> folgiani ცივი wylis</t>
    </r>
  </si>
  <si>
    <r>
      <t>მილები 40 მმ</t>
    </r>
    <r>
      <rPr>
        <b/>
        <sz val="11"/>
        <color indexed="8"/>
        <rFont val="AcadNusx"/>
      </rPr>
      <t xml:space="preserve"> folgiani ცივი wylis</t>
    </r>
  </si>
  <si>
    <t>დამათბუნებელი  ღრუბელი</t>
  </si>
  <si>
    <t>ლინოკრომი 1-ი ფენა</t>
  </si>
  <si>
    <t xml:space="preserve">კერამოგრანიტის  ფილები                                                                                                                                                                                                       </t>
  </si>
  <si>
    <t>იატაკების დაგება კერამოგრანიტის ფილებით პლინტუსებით</t>
  </si>
  <si>
    <t>იატაკების დაგება ხაოიანი მეტლახის ფილებით პლინტუსებით</t>
  </si>
  <si>
    <t>თერმომანომეტრი</t>
  </si>
  <si>
    <t>ავტომატური ხაერგამშვები</t>
  </si>
  <si>
    <t>პანელური რადიატორები (0.7*0,8) მ</t>
  </si>
  <si>
    <t>პანელური რადიატორები (1.2*0,8) მ</t>
  </si>
  <si>
    <t>ბეტონი მ-200</t>
  </si>
  <si>
    <t xml:space="preserve">  პანდუსის მოწყობა</t>
  </si>
  <si>
    <t>ლითონის ჭიშკრის მონტაჟი (5,0*1,4) მ2</t>
  </si>
  <si>
    <t xml:space="preserve">მილიკვადრატები ბოძებისათვის 80*80*3  მმ  </t>
  </si>
  <si>
    <t xml:space="preserve">მილი კვადრატი 40*40*3  მმ     </t>
  </si>
  <si>
    <t xml:space="preserve">მილი კვადრატი 40*20*2 მმ    ვერტიკალურები   </t>
  </si>
  <si>
    <t>ლითონის კუტიკარის მონტაჟი (1,0*1,4)*2მ2</t>
  </si>
  <si>
    <t xml:space="preserve">გრუნტის დამუშავება ხელით ელ. სადენების ჩასამარხად      (95*0.4*0.3) მ3  </t>
  </si>
  <si>
    <t xml:space="preserve"> ქვიშის საფუძველის მოწყობა (95*0.3*0.1  ) მ3</t>
  </si>
  <si>
    <t>დაშლა კონსტრუქციების  (ვარგისი მასალების დასაწყოება)</t>
  </si>
  <si>
    <t>გარე ქსელების მოწყობა</t>
  </si>
  <si>
    <t>ლოკალური ხარჯთაღრიცხვა #1/5</t>
  </si>
  <si>
    <t>ერთწრედიანი სახანძრო სიგნალიზაციის მართვის პანელი C-TEC</t>
  </si>
  <si>
    <t>ოპტიკურ აკუსტიკური მაუწყებელი 100 დბ</t>
  </si>
  <si>
    <t>სამისამართო ხელის ღილაკი</t>
  </si>
  <si>
    <t>აკუმულატორი 12V/7Ah RSA15</t>
  </si>
  <si>
    <t>სახანძრო სიგნალიზაციის კაბელი 2*2*0.8</t>
  </si>
  <si>
    <t>სპილენძის ძარღვიანი კაბელი 3*2.5 მმ</t>
  </si>
  <si>
    <t>სირენის ხაზი 2*1.5 მმ</t>
  </si>
  <si>
    <t>ლოკალური ხარჯთარრიცხვა  #2/4</t>
  </si>
  <si>
    <t xml:space="preserve"> ექსპერტიზა  1,2 %</t>
  </si>
  <si>
    <t>მეტალოპლასმასის ფანჯარა თეთრი</t>
  </si>
  <si>
    <t xml:space="preserve">ლითონის  კარები </t>
  </si>
  <si>
    <t xml:space="preserve">მდფ-ის კარები </t>
  </si>
  <si>
    <t>საცრემლეების მოწყობა      (164*0.30)</t>
  </si>
  <si>
    <t xml:space="preserve">  კედლების მოპირკეთება დეკორატიული ფილებით აგურის ფაქტურით  </t>
  </si>
  <si>
    <t>თუჯის დასადგმელი ქვაბის მონტაჟი :ფონდიტალი" 200-400 KW</t>
  </si>
  <si>
    <t>დიზელის სანთურის მონტაჯი : "  LO 400</t>
  </si>
  <si>
    <t>დიზელის სანთურის მონტაჯი  "  LO 400</t>
  </si>
  <si>
    <t xml:space="preserve"> მეტალოპლასმასის ფანჯრის ბლოკების მონტაჟი  ევრო გაღებით</t>
  </si>
  <si>
    <t>ზედნადები ხარჯები არაუმეტეს 10%</t>
  </si>
  <si>
    <t>ზედდებული ხარჯი არაუმეტეს 10%</t>
  </si>
  <si>
    <t>ზედნადები ხარჯები  არაუმეტეს 10%</t>
  </si>
  <si>
    <t>სახარჯთაღრიცხვო მოგება  არაუმეტეს 8%</t>
  </si>
  <si>
    <t>ზედნადები ხარჯები არაუმეტეს 12%</t>
  </si>
  <si>
    <t>გეგმიური მიგება არაუმეტეს 8%</t>
  </si>
  <si>
    <t>გეგმიური დაგროვება  არაუმეტეს 8%</t>
  </si>
  <si>
    <t>გეგმიური დაგროვება არაუმეტეს 8%</t>
  </si>
  <si>
    <t>ხარჯთ №1/5</t>
  </si>
  <si>
    <t>ღირებულებები</t>
  </si>
  <si>
    <t>მათ შორის შრომის დანახარჯები</t>
  </si>
  <si>
    <t xml:space="preserve">რეზერვი გაუთვალისწინებელ სამუშაოებზე 3 % 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</si>
</sst>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#,##0.0000"/>
    <numFmt numFmtId="170" formatCode="0.00000"/>
  </numFmts>
  <fonts count="79"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i/>
      <sz val="13"/>
      <name val="Sylfaen"/>
      <family val="1"/>
      <charset val="204"/>
    </font>
    <font>
      <sz val="9"/>
      <name val="Sylfaen"/>
      <family val="1"/>
      <charset val="204"/>
    </font>
    <font>
      <b/>
      <sz val="14"/>
      <name val="Sylfaen"/>
      <family val="1"/>
      <charset val="204"/>
    </font>
    <font>
      <b/>
      <sz val="12"/>
      <name val="Sylfaen"/>
      <family val="1"/>
      <charset val="204"/>
    </font>
    <font>
      <i/>
      <sz val="11"/>
      <name val="Sylfaen"/>
      <family val="1"/>
      <charset val="204"/>
    </font>
    <font>
      <i/>
      <sz val="10"/>
      <name val="Sylfaen"/>
      <family val="1"/>
      <charset val="204"/>
    </font>
    <font>
      <b/>
      <sz val="11"/>
      <name val="Sylfaen"/>
      <family val="1"/>
      <charset val="204"/>
    </font>
    <font>
      <sz val="12"/>
      <name val="Sylfaen"/>
      <family val="1"/>
      <charset val="204"/>
    </font>
    <font>
      <i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color indexed="12"/>
      <name val="Sylfaen"/>
      <family val="1"/>
      <charset val="204"/>
    </font>
    <font>
      <b/>
      <sz val="10"/>
      <color indexed="10"/>
      <name val="Sylfaen"/>
      <family val="1"/>
      <charset val="204"/>
    </font>
    <font>
      <b/>
      <sz val="9"/>
      <name val="Sylfaen"/>
      <family val="1"/>
      <charset val="204"/>
    </font>
    <font>
      <b/>
      <sz val="8"/>
      <name val="Sylfaen"/>
      <family val="1"/>
      <charset val="204"/>
    </font>
    <font>
      <sz val="10"/>
      <color indexed="10"/>
      <name val="Sylfaen"/>
      <family val="1"/>
      <charset val="204"/>
    </font>
    <font>
      <b/>
      <sz val="10"/>
      <name val="Sylfaen"/>
      <family val="1"/>
    </font>
    <font>
      <sz val="10"/>
      <name val="AcadNusx"/>
    </font>
    <font>
      <b/>
      <sz val="10"/>
      <color indexed="8"/>
      <name val="AcadNusx"/>
    </font>
    <font>
      <sz val="10"/>
      <name val="Arial"/>
      <family val="2"/>
    </font>
    <font>
      <b/>
      <sz val="11"/>
      <name val="Sylfaen"/>
      <family val="1"/>
    </font>
    <font>
      <b/>
      <sz val="9"/>
      <name val="Sylfaen"/>
      <family val="1"/>
    </font>
    <font>
      <sz val="10"/>
      <name val="Sylfaen"/>
      <family val="1"/>
    </font>
    <font>
      <sz val="9"/>
      <name val="Sylfaen"/>
      <family val="1"/>
    </font>
    <font>
      <b/>
      <sz val="8"/>
      <name val="Sylfaen"/>
      <family val="1"/>
      <charset val="1"/>
    </font>
    <font>
      <sz val="8"/>
      <name val="Sylfaen"/>
      <family val="1"/>
      <charset val="1"/>
    </font>
    <font>
      <sz val="8"/>
      <name val="Arial"/>
      <family val="2"/>
      <charset val="1"/>
    </font>
    <font>
      <b/>
      <sz val="8"/>
      <color indexed="10"/>
      <name val="Sylfaen"/>
      <family val="1"/>
      <charset val="1"/>
    </font>
    <font>
      <sz val="8"/>
      <name val="Sylfaen"/>
      <family val="1"/>
    </font>
    <font>
      <b/>
      <sz val="10"/>
      <color indexed="8"/>
      <name val="Sylfaen"/>
      <family val="1"/>
    </font>
    <font>
      <b/>
      <sz val="10"/>
      <name val="Sylfaen"/>
      <family val="1"/>
      <charset val="1"/>
    </font>
    <font>
      <b/>
      <sz val="10"/>
      <name val="Arial"/>
      <family val="2"/>
      <charset val="1"/>
    </font>
    <font>
      <b/>
      <sz val="12"/>
      <name val="Sylfaen"/>
      <family val="1"/>
    </font>
    <font>
      <b/>
      <sz val="8"/>
      <color indexed="8"/>
      <name val="Sylfaen"/>
      <family val="1"/>
      <charset val="1"/>
    </font>
    <font>
      <sz val="8"/>
      <color indexed="8"/>
      <name val="Sylfaen"/>
      <family val="1"/>
      <charset val="1"/>
    </font>
    <font>
      <b/>
      <sz val="11"/>
      <color indexed="8"/>
      <name val="AcadNusx"/>
    </font>
    <font>
      <b/>
      <sz val="8"/>
      <name val="Arial"/>
      <family val="2"/>
      <charset val="1"/>
    </font>
    <font>
      <sz val="8"/>
      <color indexed="8"/>
      <name val="Sylfaen"/>
      <family val="1"/>
    </font>
    <font>
      <sz val="10"/>
      <color indexed="8"/>
      <name val="Sylfaen"/>
      <family val="1"/>
    </font>
    <font>
      <b/>
      <sz val="11"/>
      <name val="Sylfaen"/>
      <family val="1"/>
      <charset val="1"/>
    </font>
    <font>
      <sz val="9"/>
      <color indexed="8"/>
      <name val="Sylfaen"/>
      <family val="1"/>
      <charset val="204"/>
    </font>
    <font>
      <b/>
      <sz val="8"/>
      <color indexed="8"/>
      <name val="Sylfaen"/>
      <family val="1"/>
      <charset val="204"/>
    </font>
    <font>
      <b/>
      <sz val="9"/>
      <name val="Sylfaen"/>
      <family val="1"/>
      <charset val="1"/>
    </font>
    <font>
      <sz val="9"/>
      <name val="Sylfaen"/>
      <family val="1"/>
      <charset val="1"/>
    </font>
    <font>
      <sz val="10"/>
      <name val="Arial"/>
      <family val="2"/>
      <charset val="1"/>
    </font>
    <font>
      <sz val="14"/>
      <name val="Sylfaen"/>
      <family val="1"/>
      <charset val="204"/>
    </font>
    <font>
      <b/>
      <sz val="10"/>
      <name val="Arial"/>
      <family val="2"/>
    </font>
    <font>
      <sz val="12"/>
      <name val="Sylfaen"/>
      <family val="1"/>
      <charset val="1"/>
    </font>
    <font>
      <sz val="9"/>
      <name val="Arial"/>
      <family val="2"/>
      <charset val="1"/>
    </font>
    <font>
      <b/>
      <sz val="9"/>
      <name val="Arial"/>
      <family val="2"/>
    </font>
    <font>
      <sz val="9"/>
      <color indexed="8"/>
      <name val="Sylfaen"/>
      <family val="1"/>
      <charset val="1"/>
    </font>
    <font>
      <b/>
      <sz val="9"/>
      <color indexed="8"/>
      <name val="Sylfaen"/>
      <family val="1"/>
      <charset val="1"/>
    </font>
    <font>
      <b/>
      <sz val="9"/>
      <color indexed="8"/>
      <name val="AcadNusx"/>
    </font>
    <font>
      <b/>
      <sz val="9"/>
      <color indexed="8"/>
      <name val="Sylfaen"/>
      <family val="1"/>
      <charset val="204"/>
    </font>
    <font>
      <b/>
      <sz val="8"/>
      <name val="Sylfaen"/>
      <family val="1"/>
    </font>
    <font>
      <b/>
      <sz val="9"/>
      <color rgb="FFFF0000"/>
      <name val="Sylfaen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</font>
    <font>
      <b/>
      <sz val="12"/>
      <color rgb="FFFF0000"/>
      <name val="Sylfaen"/>
      <family val="1"/>
      <charset val="204"/>
    </font>
    <font>
      <b/>
      <u/>
      <sz val="11"/>
      <color rgb="FFFF0000"/>
      <name val="Sylfaen"/>
      <family val="1"/>
      <charset val="204"/>
    </font>
    <font>
      <b/>
      <sz val="11"/>
      <color rgb="FFFF0000"/>
      <name val="Sylfaen"/>
      <family val="1"/>
    </font>
    <font>
      <b/>
      <i/>
      <sz val="10"/>
      <color rgb="FFFF0000"/>
      <name val="Sylfaen"/>
      <family val="1"/>
      <charset val="204"/>
    </font>
    <font>
      <b/>
      <sz val="10"/>
      <color rgb="FFFF0000"/>
      <name val="Sylfaen"/>
      <family val="1"/>
    </font>
    <font>
      <b/>
      <sz val="12"/>
      <color rgb="FFFF0000"/>
      <name val="Sylfaen"/>
      <family val="1"/>
    </font>
    <font>
      <b/>
      <i/>
      <sz val="12"/>
      <color rgb="FFFF0000"/>
      <name val="Sylfaen"/>
      <family val="1"/>
    </font>
    <font>
      <b/>
      <u/>
      <sz val="10"/>
      <name val="Sylfaen"/>
      <family val="1"/>
      <charset val="1"/>
    </font>
    <font>
      <sz val="8"/>
      <name val="AcadNusx"/>
    </font>
    <font>
      <sz val="12"/>
      <name val="AcadNusx"/>
    </font>
    <font>
      <sz val="11"/>
      <color indexed="8"/>
      <name val="AcadNusx"/>
    </font>
    <font>
      <b/>
      <sz val="14"/>
      <name val="Sylfaen"/>
      <family val="1"/>
    </font>
    <font>
      <sz val="12"/>
      <name val="Sylfaen"/>
      <family val="1"/>
    </font>
    <font>
      <b/>
      <sz val="10"/>
      <color theme="1"/>
      <name val="Sylfaen"/>
      <family val="1"/>
    </font>
    <font>
      <sz val="9"/>
      <color indexed="8"/>
      <name val="Sylfae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00"/>
        <bgColor indexed="26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5" fillId="0" borderId="0"/>
  </cellStyleXfs>
  <cellXfs count="7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15" fillId="3" borderId="7" xfId="0" applyNumberFormat="1" applyFont="1" applyFill="1" applyBorder="1" applyAlignment="1">
      <alignment horizontal="center" vertical="center" wrapText="1"/>
    </xf>
    <xf numFmtId="2" fontId="14" fillId="3" borderId="8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65" fontId="12" fillId="4" borderId="0" xfId="0" applyNumberFormat="1" applyFont="1" applyFill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2" fontId="19" fillId="0" borderId="4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1" fontId="1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4" borderId="0" xfId="0" applyFill="1"/>
    <xf numFmtId="0" fontId="3" fillId="0" borderId="0" xfId="3" applyFont="1"/>
    <xf numFmtId="0" fontId="12" fillId="0" borderId="0" xfId="3" applyFont="1" applyAlignment="1"/>
    <xf numFmtId="0" fontId="25" fillId="0" borderId="0" xfId="3"/>
    <xf numFmtId="0" fontId="0" fillId="0" borderId="0" xfId="3" applyFont="1"/>
    <xf numFmtId="0" fontId="7" fillId="0" borderId="0" xfId="3" applyFont="1"/>
    <xf numFmtId="0" fontId="3" fillId="0" borderId="0" xfId="3" applyFont="1" applyAlignment="1"/>
    <xf numFmtId="0" fontId="12" fillId="0" borderId="0" xfId="3" applyFont="1" applyAlignment="1">
      <alignment horizontal="center"/>
    </xf>
    <xf numFmtId="0" fontId="25" fillId="0" borderId="0" xfId="3" applyBorder="1"/>
    <xf numFmtId="0" fontId="3" fillId="0" borderId="0" xfId="3" applyFont="1" applyBorder="1" applyAlignment="1"/>
    <xf numFmtId="0" fontId="0" fillId="0" borderId="0" xfId="0" applyFont="1"/>
    <xf numFmtId="1" fontId="0" fillId="0" borderId="0" xfId="0" applyNumberFormat="1" applyFont="1"/>
    <xf numFmtId="0" fontId="16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" fontId="15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0" fillId="4" borderId="0" xfId="0" applyNumberFormat="1" applyFont="1" applyFill="1"/>
    <xf numFmtId="0" fontId="0" fillId="4" borderId="0" xfId="0" applyFont="1" applyFill="1"/>
    <xf numFmtId="0" fontId="23" fillId="0" borderId="0" xfId="0" applyFont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2" fontId="14" fillId="5" borderId="10" xfId="0" applyNumberFormat="1" applyFont="1" applyFill="1" applyBorder="1" applyAlignment="1">
      <alignment horizontal="center" vertical="center" wrapText="1"/>
    </xf>
    <xf numFmtId="165" fontId="14" fillId="5" borderId="10" xfId="0" applyNumberFormat="1" applyFont="1" applyFill="1" applyBorder="1" applyAlignment="1">
      <alignment horizontal="center" vertical="center" wrapText="1"/>
    </xf>
    <xf numFmtId="2" fontId="14" fillId="5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5" fontId="14" fillId="0" borderId="1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4" fontId="14" fillId="6" borderId="12" xfId="0" applyNumberFormat="1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164" fontId="19" fillId="3" borderId="12" xfId="3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vertical="center" wrapText="1"/>
    </xf>
    <xf numFmtId="0" fontId="19" fillId="3" borderId="12" xfId="3" applyFont="1" applyFill="1" applyBorder="1" applyAlignment="1">
      <alignment horizontal="center" vertical="center" wrapText="1"/>
    </xf>
    <xf numFmtId="2" fontId="19" fillId="3" borderId="12" xfId="3" applyNumberFormat="1" applyFont="1" applyFill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top" wrapText="1"/>
    </xf>
    <xf numFmtId="2" fontId="6" fillId="0" borderId="12" xfId="3" applyNumberFormat="1" applyFont="1" applyBorder="1" applyAlignment="1">
      <alignment horizontal="center" vertical="top" wrapText="1"/>
    </xf>
    <xf numFmtId="0" fontId="6" fillId="0" borderId="12" xfId="3" applyFont="1" applyBorder="1" applyAlignment="1">
      <alignment horizontal="center" vertical="top"/>
    </xf>
    <xf numFmtId="0" fontId="22" fillId="6" borderId="12" xfId="3" applyFont="1" applyFill="1" applyBorder="1" applyAlignment="1">
      <alignment horizontal="center" vertical="center"/>
    </xf>
    <xf numFmtId="0" fontId="22" fillId="6" borderId="12" xfId="3" applyFont="1" applyFill="1" applyBorder="1" applyAlignment="1">
      <alignment horizontal="center" vertical="center" wrapText="1"/>
    </xf>
    <xf numFmtId="0" fontId="27" fillId="6" borderId="12" xfId="3" applyFont="1" applyFill="1" applyBorder="1" applyAlignment="1">
      <alignment horizontal="center" vertical="center" wrapText="1"/>
    </xf>
    <xf numFmtId="2" fontId="27" fillId="6" borderId="12" xfId="3" applyNumberFormat="1" applyFont="1" applyFill="1" applyBorder="1" applyAlignment="1">
      <alignment horizontal="center" vertical="center" wrapText="1"/>
    </xf>
    <xf numFmtId="0" fontId="27" fillId="6" borderId="12" xfId="3" applyFont="1" applyFill="1" applyBorder="1" applyAlignment="1">
      <alignment horizontal="center" vertical="center"/>
    </xf>
    <xf numFmtId="2" fontId="27" fillId="7" borderId="12" xfId="3" applyNumberFormat="1" applyFont="1" applyFill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2" fontId="6" fillId="0" borderId="12" xfId="3" applyNumberFormat="1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/>
    </xf>
    <xf numFmtId="2" fontId="6" fillId="4" borderId="12" xfId="3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2" fontId="19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left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4" fontId="19" fillId="6" borderId="12" xfId="0" applyNumberFormat="1" applyFont="1" applyFill="1" applyBorder="1" applyAlignment="1">
      <alignment horizontal="center" vertical="center" wrapText="1"/>
    </xf>
    <xf numFmtId="2" fontId="19" fillId="6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19" fillId="3" borderId="12" xfId="0" applyNumberFormat="1" applyFont="1" applyFill="1" applyBorder="1" applyAlignment="1">
      <alignment horizontal="center" vertical="center" wrapText="1"/>
    </xf>
    <xf numFmtId="2" fontId="19" fillId="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2" fontId="6" fillId="0" borderId="0" xfId="0" applyNumberFormat="1" applyFont="1" applyFill="1"/>
    <xf numFmtId="0" fontId="3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2" fillId="0" borderId="0" xfId="0" applyFont="1"/>
    <xf numFmtId="0" fontId="30" fillId="0" borderId="0" xfId="0" applyFont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2" fontId="30" fillId="3" borderId="12" xfId="0" applyNumberFormat="1" applyFont="1" applyFill="1" applyBorder="1" applyAlignment="1">
      <alignment horizontal="center"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165" fontId="22" fillId="0" borderId="0" xfId="3" applyNumberFormat="1" applyFont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4" fontId="31" fillId="0" borderId="12" xfId="0" applyNumberFormat="1" applyFont="1" applyFill="1" applyBorder="1" applyAlignment="1">
      <alignment horizontal="center" vertical="center" wrapText="1"/>
    </xf>
    <xf numFmtId="0" fontId="30" fillId="6" borderId="12" xfId="3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2" fontId="22" fillId="6" borderId="12" xfId="3" applyNumberFormat="1" applyFont="1" applyFill="1" applyBorder="1" applyAlignment="1">
      <alignment horizontal="center" vertical="center" wrapText="1"/>
    </xf>
    <xf numFmtId="0" fontId="26" fillId="6" borderId="12" xfId="3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 wrapText="1"/>
    </xf>
    <xf numFmtId="165" fontId="61" fillId="9" borderId="12" xfId="0" applyNumberFormat="1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center"/>
    </xf>
    <xf numFmtId="0" fontId="22" fillId="3" borderId="12" xfId="3" applyFont="1" applyFill="1" applyBorder="1" applyAlignment="1">
      <alignment horizontal="center" vertical="center" wrapText="1"/>
    </xf>
    <xf numFmtId="49" fontId="31" fillId="0" borderId="12" xfId="3" applyNumberFormat="1" applyFont="1" applyBorder="1" applyAlignment="1">
      <alignment horizontal="center" vertical="center"/>
    </xf>
    <xf numFmtId="164" fontId="6" fillId="0" borderId="12" xfId="3" applyNumberFormat="1" applyFont="1" applyBorder="1" applyAlignment="1">
      <alignment horizontal="center" vertical="center"/>
    </xf>
    <xf numFmtId="0" fontId="36" fillId="3" borderId="12" xfId="3" applyFont="1" applyFill="1" applyBorder="1" applyAlignment="1">
      <alignment horizontal="center" vertical="center" wrapText="1"/>
    </xf>
    <xf numFmtId="164" fontId="36" fillId="3" borderId="12" xfId="3" applyNumberFormat="1" applyFont="1" applyFill="1" applyBorder="1" applyAlignment="1">
      <alignment horizontal="center" vertical="center" wrapText="1"/>
    </xf>
    <xf numFmtId="164" fontId="36" fillId="3" borderId="12" xfId="3" applyNumberFormat="1" applyFont="1" applyFill="1" applyBorder="1" applyAlignment="1">
      <alignment horizontal="center" vertical="center"/>
    </xf>
    <xf numFmtId="164" fontId="6" fillId="0" borderId="12" xfId="3" applyNumberFormat="1" applyFont="1" applyBorder="1" applyAlignment="1">
      <alignment horizontal="center" vertical="center" wrapText="1"/>
    </xf>
    <xf numFmtId="2" fontId="6" fillId="0" borderId="12" xfId="3" applyNumberFormat="1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 wrapText="1"/>
    </xf>
    <xf numFmtId="2" fontId="6" fillId="4" borderId="12" xfId="3" applyNumberFormat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49" fontId="4" fillId="0" borderId="12" xfId="3" applyNumberFormat="1" applyFont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 wrapText="1"/>
    </xf>
    <xf numFmtId="0" fontId="3" fillId="10" borderId="12" xfId="3" applyFont="1" applyFill="1" applyBorder="1" applyAlignment="1">
      <alignment horizontal="center" vertical="center"/>
    </xf>
    <xf numFmtId="0" fontId="4" fillId="10" borderId="12" xfId="3" applyFont="1" applyFill="1" applyBorder="1" applyAlignment="1">
      <alignment horizontal="center" vertical="center"/>
    </xf>
    <xf numFmtId="2" fontId="4" fillId="10" borderId="12" xfId="3" applyNumberFormat="1" applyFont="1" applyFill="1" applyBorder="1" applyAlignment="1">
      <alignment horizontal="center" vertical="center"/>
    </xf>
    <xf numFmtId="9" fontId="3" fillId="0" borderId="12" xfId="3" applyNumberFormat="1" applyFont="1" applyBorder="1" applyAlignment="1">
      <alignment horizontal="center" vertical="center"/>
    </xf>
    <xf numFmtId="2" fontId="4" fillId="4" borderId="12" xfId="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2" fontId="6" fillId="0" borderId="12" xfId="0" applyNumberFormat="1" applyFont="1" applyFill="1" applyBorder="1" applyAlignment="1">
      <alignment horizontal="center" vertical="center" textRotation="90" wrapText="1"/>
    </xf>
    <xf numFmtId="0" fontId="19" fillId="3" borderId="12" xfId="0" applyFont="1" applyFill="1" applyBorder="1" applyAlignment="1">
      <alignment horizontal="center" vertical="center" wrapText="1"/>
    </xf>
    <xf numFmtId="164" fontId="19" fillId="3" borderId="12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2" fontId="6" fillId="0" borderId="12" xfId="2" applyNumberFormat="1" applyFont="1" applyFill="1" applyBorder="1" applyAlignment="1">
      <alignment horizontal="center" vertical="center" wrapText="1"/>
    </xf>
    <xf numFmtId="0" fontId="14" fillId="3" borderId="12" xfId="3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167" fontId="19" fillId="6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1" fontId="30" fillId="3" borderId="12" xfId="0" applyNumberFormat="1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167" fontId="31" fillId="0" borderId="12" xfId="0" applyNumberFormat="1" applyFont="1" applyFill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/>
    </xf>
    <xf numFmtId="165" fontId="30" fillId="3" borderId="12" xfId="0" applyNumberFormat="1" applyFont="1" applyFill="1" applyBorder="1" applyAlignment="1">
      <alignment horizontal="center" vertical="center" wrapText="1"/>
    </xf>
    <xf numFmtId="164" fontId="31" fillId="0" borderId="12" xfId="0" applyNumberFormat="1" applyFont="1" applyBorder="1" applyAlignment="1">
      <alignment horizontal="center" vertical="center" wrapText="1"/>
    </xf>
    <xf numFmtId="4" fontId="30" fillId="3" borderId="12" xfId="0" applyNumberFormat="1" applyFont="1" applyFill="1" applyBorder="1" applyAlignment="1">
      <alignment horizontal="center" vertical="center" wrapText="1"/>
    </xf>
    <xf numFmtId="167" fontId="30" fillId="3" borderId="12" xfId="0" applyNumberFormat="1" applyFont="1" applyFill="1" applyBorder="1" applyAlignment="1">
      <alignment horizontal="center" vertical="center" wrapText="1"/>
    </xf>
    <xf numFmtId="2" fontId="31" fillId="4" borderId="12" xfId="0" applyNumberFormat="1" applyFont="1" applyFill="1" applyBorder="1" applyAlignment="1">
      <alignment horizontal="center" vertical="center" wrapText="1"/>
    </xf>
    <xf numFmtId="0" fontId="31" fillId="6" borderId="12" xfId="3" applyFont="1" applyFill="1" applyBorder="1" applyAlignment="1">
      <alignment horizontal="center" vertical="top"/>
    </xf>
    <xf numFmtId="0" fontId="31" fillId="6" borderId="12" xfId="3" applyFont="1" applyFill="1" applyBorder="1" applyAlignment="1">
      <alignment horizontal="center" vertical="top" wrapText="1"/>
    </xf>
    <xf numFmtId="2" fontId="30" fillId="7" borderId="12" xfId="3" applyNumberFormat="1" applyFont="1" applyFill="1" applyBorder="1" applyAlignment="1">
      <alignment horizontal="center" vertical="center" wrapText="1"/>
    </xf>
    <xf numFmtId="2" fontId="30" fillId="7" borderId="12" xfId="0" applyNumberFormat="1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9" fontId="31" fillId="0" borderId="12" xfId="0" applyNumberFormat="1" applyFont="1" applyFill="1" applyBorder="1" applyAlignment="1">
      <alignment horizontal="center" vertical="center" wrapText="1"/>
    </xf>
    <xf numFmtId="2" fontId="34" fillId="8" borderId="12" xfId="0" applyNumberFormat="1" applyFont="1" applyFill="1" applyBorder="1" applyAlignment="1">
      <alignment horizontal="center" vertical="center" wrapText="1"/>
    </xf>
    <xf numFmtId="2" fontId="30" fillId="6" borderId="12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 wrapText="1"/>
    </xf>
    <xf numFmtId="1" fontId="16" fillId="0" borderId="12" xfId="0" applyNumberFormat="1" applyFont="1" applyBorder="1" applyAlignment="1">
      <alignment horizontal="center" vertical="center" textRotation="90" wrapText="1"/>
    </xf>
    <xf numFmtId="1" fontId="16" fillId="0" borderId="12" xfId="0" applyNumberFormat="1" applyFont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1" fontId="15" fillId="3" borderId="12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" fontId="16" fillId="4" borderId="12" xfId="0" applyNumberFormat="1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/>
    </xf>
    <xf numFmtId="0" fontId="42" fillId="4" borderId="12" xfId="0" applyFont="1" applyFill="1" applyBorder="1" applyAlignment="1">
      <alignment horizontal="center" vertical="center"/>
    </xf>
    <xf numFmtId="49" fontId="40" fillId="3" borderId="12" xfId="0" applyNumberFormat="1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center" vertical="center" wrapText="1"/>
    </xf>
    <xf numFmtId="49" fontId="43" fillId="10" borderId="12" xfId="0" applyNumberFormat="1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1" fontId="44" fillId="10" borderId="12" xfId="0" applyNumberFormat="1" applyFont="1" applyFill="1" applyBorder="1" applyAlignment="1">
      <alignment horizontal="center" vertical="center" wrapText="1"/>
    </xf>
    <xf numFmtId="0" fontId="0" fillId="8" borderId="0" xfId="0" applyFont="1" applyFill="1"/>
    <xf numFmtId="0" fontId="35" fillId="3" borderId="12" xfId="0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center" vertical="center" wrapText="1"/>
    </xf>
    <xf numFmtId="164" fontId="16" fillId="4" borderId="12" xfId="0" applyNumberFormat="1" applyFont="1" applyFill="1" applyBorder="1" applyAlignment="1">
      <alignment horizontal="center" vertical="center" wrapText="1"/>
    </xf>
    <xf numFmtId="2" fontId="16" fillId="4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35" fillId="11" borderId="12" xfId="0" applyFont="1" applyFill="1" applyBorder="1" applyAlignment="1">
      <alignment horizontal="center" vertical="center" wrapText="1"/>
    </xf>
    <xf numFmtId="1" fontId="35" fillId="12" borderId="12" xfId="0" applyNumberFormat="1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1" fontId="16" fillId="10" borderId="12" xfId="0" applyNumberFormat="1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9" fontId="3" fillId="13" borderId="12" xfId="0" applyNumberFormat="1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1" fontId="16" fillId="8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/>
    <xf numFmtId="0" fontId="0" fillId="11" borderId="12" xfId="0" applyFont="1" applyFill="1" applyBorder="1"/>
    <xf numFmtId="0" fontId="16" fillId="12" borderId="12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0" fontId="35" fillId="14" borderId="12" xfId="0" applyFont="1" applyFill="1" applyBorder="1" applyAlignment="1">
      <alignment horizontal="center" vertical="center" wrapText="1"/>
    </xf>
    <xf numFmtId="1" fontId="35" fillId="14" borderId="12" xfId="0" applyNumberFormat="1" applyFont="1" applyFill="1" applyBorder="1" applyAlignment="1">
      <alignment horizontal="center" vertical="center" wrapText="1"/>
    </xf>
    <xf numFmtId="166" fontId="27" fillId="6" borderId="12" xfId="0" applyNumberFormat="1" applyFont="1" applyFill="1" applyBorder="1" applyAlignment="1">
      <alignment horizontal="center" vertical="center" wrapText="1"/>
    </xf>
    <xf numFmtId="4" fontId="27" fillId="6" borderId="12" xfId="0" applyNumberFormat="1" applyFont="1" applyFill="1" applyBorder="1" applyAlignment="1">
      <alignment horizontal="center" vertical="center" wrapText="1"/>
    </xf>
    <xf numFmtId="2" fontId="27" fillId="6" borderId="12" xfId="0" applyNumberFormat="1" applyFont="1" applyFill="1" applyBorder="1" applyAlignment="1">
      <alignment horizontal="center" vertical="center" wrapText="1"/>
    </xf>
    <xf numFmtId="164" fontId="27" fillId="6" borderId="12" xfId="3" applyNumberFormat="1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30" fillId="3" borderId="7" xfId="0" applyNumberFormat="1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2" fontId="19" fillId="3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31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37" fillId="0" borderId="0" xfId="3" applyFont="1"/>
    <xf numFmtId="0" fontId="37" fillId="0" borderId="0" xfId="0" applyFont="1"/>
    <xf numFmtId="0" fontId="45" fillId="6" borderId="12" xfId="3" applyFont="1" applyFill="1" applyBorder="1" applyAlignment="1">
      <alignment horizontal="center" vertical="center"/>
    </xf>
    <xf numFmtId="49" fontId="45" fillId="6" borderId="12" xfId="3" applyNumberFormat="1" applyFont="1" applyFill="1" applyBorder="1" applyAlignment="1">
      <alignment horizontal="center" vertical="center"/>
    </xf>
    <xf numFmtId="0" fontId="36" fillId="7" borderId="12" xfId="3" applyFont="1" applyFill="1" applyBorder="1" applyAlignment="1">
      <alignment horizontal="center" vertical="center"/>
    </xf>
    <xf numFmtId="0" fontId="45" fillId="7" borderId="12" xfId="3" applyFont="1" applyFill="1" applyBorder="1" applyAlignment="1">
      <alignment horizontal="center" vertical="center"/>
    </xf>
    <xf numFmtId="2" fontId="45" fillId="7" borderId="12" xfId="3" applyNumberFormat="1" applyFont="1" applyFill="1" applyBorder="1" applyAlignment="1">
      <alignment horizontal="center" vertical="center"/>
    </xf>
    <xf numFmtId="2" fontId="36" fillId="7" borderId="12" xfId="0" applyNumberFormat="1" applyFont="1" applyFill="1" applyBorder="1" applyAlignment="1">
      <alignment horizontal="center" vertical="center"/>
    </xf>
    <xf numFmtId="0" fontId="36" fillId="3" borderId="12" xfId="3" applyFont="1" applyFill="1" applyBorder="1" applyAlignment="1">
      <alignment horizontal="center" vertical="center"/>
    </xf>
    <xf numFmtId="2" fontId="36" fillId="3" borderId="12" xfId="3" applyNumberFormat="1" applyFont="1" applyFill="1" applyBorder="1" applyAlignment="1">
      <alignment horizontal="center" vertical="center"/>
    </xf>
    <xf numFmtId="2" fontId="36" fillId="3" borderId="12" xfId="3" applyNumberFormat="1" applyFont="1" applyFill="1" applyBorder="1" applyAlignment="1">
      <alignment horizontal="center" vertical="center" wrapText="1"/>
    </xf>
    <xf numFmtId="0" fontId="31" fillId="6" borderId="12" xfId="3" applyFont="1" applyFill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16" fillId="4" borderId="12" xfId="0" applyNumberFormat="1" applyFont="1" applyFill="1" applyBorder="1" applyAlignment="1">
      <alignment horizontal="center" vertical="center" wrapText="1"/>
    </xf>
    <xf numFmtId="0" fontId="47" fillId="3" borderId="12" xfId="0" applyFont="1" applyFill="1" applyBorder="1" applyAlignment="1">
      <alignment horizontal="center" vertical="center" wrapText="1"/>
    </xf>
    <xf numFmtId="2" fontId="29" fillId="8" borderId="12" xfId="3" applyNumberFormat="1" applyFont="1" applyFill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2" fontId="48" fillId="6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/>
    </xf>
    <xf numFmtId="2" fontId="48" fillId="6" borderId="12" xfId="0" applyNumberFormat="1" applyFont="1" applyFill="1" applyBorder="1" applyAlignment="1">
      <alignment horizontal="center" vertical="center"/>
    </xf>
    <xf numFmtId="0" fontId="29" fillId="0" borderId="12" xfId="3" applyFont="1" applyBorder="1" applyAlignment="1">
      <alignment horizontal="center" vertical="center"/>
    </xf>
    <xf numFmtId="0" fontId="29" fillId="0" borderId="14" xfId="3" applyFont="1" applyBorder="1" applyAlignment="1">
      <alignment horizontal="center" vertical="center"/>
    </xf>
    <xf numFmtId="0" fontId="29" fillId="0" borderId="14" xfId="3" applyFont="1" applyBorder="1" applyAlignment="1">
      <alignment horizontal="center" vertical="center" wrapText="1"/>
    </xf>
    <xf numFmtId="0" fontId="29" fillId="0" borderId="16" xfId="3" applyFont="1" applyBorder="1" applyAlignment="1">
      <alignment horizontal="center" vertical="center"/>
    </xf>
    <xf numFmtId="2" fontId="29" fillId="8" borderId="16" xfId="3" applyNumberFormat="1" applyFont="1" applyFill="1" applyBorder="1" applyAlignment="1">
      <alignment horizontal="center" vertical="center" wrapText="1"/>
    </xf>
    <xf numFmtId="0" fontId="29" fillId="0" borderId="13" xfId="3" applyFont="1" applyBorder="1" applyAlignment="1">
      <alignment horizontal="center" vertical="center"/>
    </xf>
    <xf numFmtId="164" fontId="29" fillId="0" borderId="13" xfId="3" applyNumberFormat="1" applyFont="1" applyBorder="1" applyAlignment="1">
      <alignment horizontal="center" vertical="center"/>
    </xf>
    <xf numFmtId="164" fontId="29" fillId="0" borderId="12" xfId="3" applyNumberFormat="1" applyFont="1" applyBorder="1" applyAlignment="1">
      <alignment horizontal="center" vertical="center"/>
    </xf>
    <xf numFmtId="0" fontId="29" fillId="0" borderId="12" xfId="1" applyFont="1" applyBorder="1" applyAlignment="1">
      <alignment horizontal="center" vertical="center" wrapText="1"/>
    </xf>
    <xf numFmtId="0" fontId="63" fillId="0" borderId="12" xfId="3" applyFont="1" applyBorder="1" applyAlignment="1">
      <alignment horizontal="center" vertical="center"/>
    </xf>
    <xf numFmtId="2" fontId="29" fillId="0" borderId="12" xfId="3" applyNumberFormat="1" applyFont="1" applyBorder="1" applyAlignment="1">
      <alignment horizontal="center" vertical="center"/>
    </xf>
    <xf numFmtId="2" fontId="29" fillId="8" borderId="12" xfId="3" applyNumberFormat="1" applyFont="1" applyFill="1" applyBorder="1" applyAlignment="1">
      <alignment horizontal="center" vertical="center"/>
    </xf>
    <xf numFmtId="0" fontId="27" fillId="6" borderId="17" xfId="3" applyFont="1" applyFill="1" applyBorder="1" applyAlignment="1">
      <alignment horizontal="center" vertical="center"/>
    </xf>
    <xf numFmtId="0" fontId="27" fillId="6" borderId="18" xfId="3" applyFont="1" applyFill="1" applyBorder="1" applyAlignment="1">
      <alignment horizontal="center" vertical="center"/>
    </xf>
    <xf numFmtId="0" fontId="27" fillId="6" borderId="19" xfId="3" applyFont="1" applyFill="1" applyBorder="1" applyAlignment="1">
      <alignment horizontal="center" vertical="center"/>
    </xf>
    <xf numFmtId="164" fontId="27" fillId="6" borderId="19" xfId="3" applyNumberFormat="1" applyFont="1" applyFill="1" applyBorder="1" applyAlignment="1">
      <alignment horizontal="center" vertical="center"/>
    </xf>
    <xf numFmtId="2" fontId="27" fillId="6" borderId="20" xfId="3" applyNumberFormat="1" applyFont="1" applyFill="1" applyBorder="1" applyAlignment="1">
      <alignment horizontal="center" vertical="center" wrapText="1"/>
    </xf>
    <xf numFmtId="0" fontId="3" fillId="0" borderId="0" xfId="3" applyFont="1" applyBorder="1"/>
    <xf numFmtId="0" fontId="12" fillId="0" borderId="0" xfId="3" applyFont="1" applyBorder="1" applyAlignment="1"/>
    <xf numFmtId="0" fontId="51" fillId="0" borderId="0" xfId="3" applyFont="1" applyBorder="1"/>
    <xf numFmtId="0" fontId="3" fillId="0" borderId="12" xfId="3" applyFont="1" applyBorder="1"/>
    <xf numFmtId="0" fontId="13" fillId="0" borderId="12" xfId="3" applyFont="1" applyBorder="1" applyAlignment="1">
      <alignment horizontal="center"/>
    </xf>
    <xf numFmtId="164" fontId="22" fillId="3" borderId="12" xfId="3" applyNumberFormat="1" applyFont="1" applyFill="1" applyBorder="1" applyAlignment="1">
      <alignment horizontal="center" vertical="center"/>
    </xf>
    <xf numFmtId="2" fontId="22" fillId="3" borderId="12" xfId="3" applyNumberFormat="1" applyFont="1" applyFill="1" applyBorder="1" applyAlignment="1">
      <alignment horizontal="center" vertical="center" wrapText="1"/>
    </xf>
    <xf numFmtId="0" fontId="48" fillId="6" borderId="12" xfId="3" applyFont="1" applyFill="1" applyBorder="1" applyAlignment="1">
      <alignment horizontal="center" vertical="center" wrapText="1"/>
    </xf>
    <xf numFmtId="0" fontId="27" fillId="3" borderId="12" xfId="3" applyFont="1" applyFill="1" applyBorder="1" applyAlignment="1">
      <alignment horizontal="center" vertical="center" wrapText="1"/>
    </xf>
    <xf numFmtId="0" fontId="48" fillId="3" borderId="12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>
      <alignment horizontal="center" vertical="top"/>
    </xf>
    <xf numFmtId="2" fontId="22" fillId="7" borderId="12" xfId="3" applyNumberFormat="1" applyFont="1" applyFill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top"/>
    </xf>
    <xf numFmtId="9" fontId="6" fillId="0" borderId="12" xfId="3" applyNumberFormat="1" applyFont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2" fillId="6" borderId="12" xfId="3" applyFont="1" applyFill="1" applyBorder="1" applyAlignment="1">
      <alignment horizontal="center" vertical="top"/>
    </xf>
    <xf numFmtId="0" fontId="26" fillId="6" borderId="12" xfId="3" applyFont="1" applyFill="1" applyBorder="1" applyAlignment="1">
      <alignment horizontal="center" vertical="center" wrapText="1"/>
    </xf>
    <xf numFmtId="2" fontId="26" fillId="6" borderId="12" xfId="3" applyNumberFormat="1" applyFont="1" applyFill="1" applyBorder="1" applyAlignment="1">
      <alignment horizontal="center" vertical="center" wrapText="1"/>
    </xf>
    <xf numFmtId="164" fontId="26" fillId="7" borderId="12" xfId="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1"/>
    <xf numFmtId="49" fontId="31" fillId="3" borderId="12" xfId="3" applyNumberFormat="1" applyFont="1" applyFill="1" applyBorder="1" applyAlignment="1">
      <alignment horizontal="center" vertical="center"/>
    </xf>
    <xf numFmtId="49" fontId="31" fillId="6" borderId="12" xfId="3" applyNumberFormat="1" applyFont="1" applyFill="1" applyBorder="1" applyAlignment="1">
      <alignment horizontal="center" vertical="center"/>
    </xf>
    <xf numFmtId="1" fontId="31" fillId="3" borderId="12" xfId="0" applyNumberFormat="1" applyFont="1" applyFill="1" applyBorder="1" applyAlignment="1">
      <alignment horizontal="center" vertical="center" wrapText="1"/>
    </xf>
    <xf numFmtId="1" fontId="31" fillId="6" borderId="12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49" fontId="31" fillId="3" borderId="12" xfId="3" applyNumberFormat="1" applyFont="1" applyFill="1" applyBorder="1" applyAlignment="1">
      <alignment horizontal="center" vertical="center" wrapText="1"/>
    </xf>
    <xf numFmtId="14" fontId="49" fillId="6" borderId="12" xfId="0" applyNumberFormat="1" applyFont="1" applyFill="1" applyBorder="1" applyAlignment="1">
      <alignment horizontal="center" vertical="center" wrapText="1"/>
    </xf>
    <xf numFmtId="2" fontId="49" fillId="6" borderId="12" xfId="0" applyNumberFormat="1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0" fontId="50" fillId="6" borderId="12" xfId="1" applyFont="1" applyFill="1" applyBorder="1" applyAlignment="1">
      <alignment horizontal="center" vertical="center"/>
    </xf>
    <xf numFmtId="0" fontId="52" fillId="6" borderId="12" xfId="1" applyFont="1" applyFill="1" applyBorder="1" applyAlignment="1">
      <alignment horizontal="center" vertical="center"/>
    </xf>
    <xf numFmtId="2" fontId="52" fillId="6" borderId="12" xfId="1" applyNumberFormat="1" applyFont="1" applyFill="1" applyBorder="1" applyAlignment="1">
      <alignment horizontal="center" vertical="center"/>
    </xf>
    <xf numFmtId="2" fontId="54" fillId="0" borderId="12" xfId="1" applyNumberFormat="1" applyFont="1" applyBorder="1" applyAlignment="1">
      <alignment horizontal="center" vertical="center"/>
    </xf>
    <xf numFmtId="2" fontId="49" fillId="0" borderId="12" xfId="0" applyNumberFormat="1" applyFont="1" applyFill="1" applyBorder="1" applyAlignment="1">
      <alignment horizontal="center" vertical="center"/>
    </xf>
    <xf numFmtId="9" fontId="49" fillId="0" borderId="12" xfId="0" applyNumberFormat="1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2" fontId="49" fillId="0" borderId="13" xfId="0" applyNumberFormat="1" applyFont="1" applyBorder="1" applyAlignment="1">
      <alignment horizontal="center" vertical="center"/>
    </xf>
    <xf numFmtId="165" fontId="49" fillId="0" borderId="12" xfId="0" applyNumberFormat="1" applyFont="1" applyBorder="1" applyAlignment="1">
      <alignment horizontal="center" vertical="center"/>
    </xf>
    <xf numFmtId="164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8" borderId="12" xfId="0" applyFont="1" applyFill="1" applyBorder="1" applyAlignment="1">
      <alignment horizontal="center" vertical="center"/>
    </xf>
    <xf numFmtId="2" fontId="49" fillId="8" borderId="12" xfId="0" applyNumberFormat="1" applyFont="1" applyFill="1" applyBorder="1" applyAlignment="1">
      <alignment horizontal="center" vertical="center"/>
    </xf>
    <xf numFmtId="49" fontId="31" fillId="6" borderId="21" xfId="3" applyNumberFormat="1" applyFont="1" applyFill="1" applyBorder="1" applyAlignment="1">
      <alignment horizontal="center" vertical="center"/>
    </xf>
    <xf numFmtId="0" fontId="31" fillId="0" borderId="14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/>
    </xf>
    <xf numFmtId="0" fontId="31" fillId="3" borderId="12" xfId="3" applyFont="1" applyFill="1" applyBorder="1" applyAlignment="1">
      <alignment horizontal="center" vertical="center"/>
    </xf>
    <xf numFmtId="0" fontId="48" fillId="3" borderId="12" xfId="1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2" fontId="22" fillId="3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1" fillId="3" borderId="12" xfId="3" applyFont="1" applyFill="1" applyBorder="1" applyAlignment="1">
      <alignment horizontal="center" vertical="center" wrapText="1"/>
    </xf>
    <xf numFmtId="2" fontId="24" fillId="3" borderId="12" xfId="3" applyNumberFormat="1" applyFont="1" applyFill="1" applyBorder="1" applyAlignment="1">
      <alignment horizontal="center" vertical="center"/>
    </xf>
    <xf numFmtId="2" fontId="23" fillId="0" borderId="12" xfId="3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31" fillId="6" borderId="12" xfId="3" applyFont="1" applyFill="1" applyBorder="1" applyAlignment="1">
      <alignment horizontal="center" vertical="center" wrapText="1"/>
    </xf>
    <xf numFmtId="164" fontId="48" fillId="6" borderId="12" xfId="0" applyNumberFormat="1" applyFont="1" applyFill="1" applyBorder="1" applyAlignment="1">
      <alignment horizontal="center" vertical="center" wrapText="1"/>
    </xf>
    <xf numFmtId="2" fontId="37" fillId="6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1" fillId="0" borderId="12" xfId="3" applyFont="1" applyBorder="1" applyAlignment="1">
      <alignment horizontal="center" vertical="top"/>
    </xf>
    <xf numFmtId="0" fontId="6" fillId="0" borderId="12" xfId="3" applyFont="1" applyBorder="1" applyAlignment="1">
      <alignment horizontal="left" vertical="top" wrapText="1"/>
    </xf>
    <xf numFmtId="2" fontId="6" fillId="4" borderId="12" xfId="3" applyNumberFormat="1" applyFont="1" applyFill="1" applyBorder="1" applyAlignment="1">
      <alignment horizontal="center" vertical="top" wrapText="1"/>
    </xf>
    <xf numFmtId="0" fontId="31" fillId="0" borderId="12" xfId="3" applyFont="1" applyBorder="1" applyAlignment="1">
      <alignment horizontal="center"/>
    </xf>
    <xf numFmtId="0" fontId="6" fillId="0" borderId="12" xfId="3" applyFont="1" applyBorder="1" applyAlignment="1">
      <alignment horizontal="left" vertical="center" wrapText="1"/>
    </xf>
    <xf numFmtId="0" fontId="55" fillId="6" borderId="12" xfId="1" applyFont="1" applyFill="1" applyBorder="1" applyAlignment="1">
      <alignment horizontal="center" vertical="center" wrapText="1"/>
    </xf>
    <xf numFmtId="0" fontId="32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2" fontId="1" fillId="0" borderId="12" xfId="1" applyNumberFormat="1" applyBorder="1" applyAlignment="1">
      <alignment horizontal="center" vertical="center"/>
    </xf>
    <xf numFmtId="0" fontId="54" fillId="0" borderId="12" xfId="1" applyFont="1" applyBorder="1" applyAlignment="1">
      <alignment horizontal="center" vertical="center"/>
    </xf>
    <xf numFmtId="0" fontId="49" fillId="0" borderId="12" xfId="3" applyFont="1" applyBorder="1" applyAlignment="1">
      <alignment horizontal="center" vertical="center"/>
    </xf>
    <xf numFmtId="0" fontId="27" fillId="15" borderId="12" xfId="1" applyFont="1" applyFill="1" applyBorder="1" applyAlignment="1">
      <alignment horizontal="center" vertical="center" wrapText="1"/>
    </xf>
    <xf numFmtId="2" fontId="27" fillId="6" borderId="12" xfId="3" applyNumberFormat="1" applyFont="1" applyFill="1" applyBorder="1" applyAlignment="1">
      <alignment horizontal="center" vertical="center"/>
    </xf>
    <xf numFmtId="0" fontId="49" fillId="3" borderId="12" xfId="3" applyFont="1" applyFill="1" applyBorder="1" applyAlignment="1">
      <alignment horizontal="center" vertical="center"/>
    </xf>
    <xf numFmtId="49" fontId="49" fillId="0" borderId="12" xfId="3" applyNumberFormat="1" applyFont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 wrapText="1"/>
    </xf>
    <xf numFmtId="0" fontId="57" fillId="3" borderId="12" xfId="0" applyFont="1" applyFill="1" applyBorder="1" applyAlignment="1">
      <alignment horizontal="center" vertical="center" wrapText="1"/>
    </xf>
    <xf numFmtId="1" fontId="57" fillId="3" borderId="12" xfId="0" applyNumberFormat="1" applyFont="1" applyFill="1" applyBorder="1" applyAlignment="1">
      <alignment horizontal="center" vertical="center" wrapText="1"/>
    </xf>
    <xf numFmtId="0" fontId="54" fillId="4" borderId="12" xfId="0" applyFont="1" applyFill="1" applyBorder="1"/>
    <xf numFmtId="0" fontId="56" fillId="4" borderId="12" xfId="0" applyFont="1" applyFill="1" applyBorder="1" applyAlignment="1">
      <alignment horizontal="center" vertical="center" wrapText="1"/>
    </xf>
    <xf numFmtId="0" fontId="16" fillId="4" borderId="12" xfId="0" applyNumberFormat="1" applyFont="1" applyFill="1" applyBorder="1" applyAlignment="1">
      <alignment horizontal="center" vertical="center" wrapText="1"/>
    </xf>
    <xf numFmtId="0" fontId="54" fillId="3" borderId="12" xfId="0" applyFont="1" applyFill="1" applyBorder="1" applyAlignment="1">
      <alignment horizontal="center" vertical="center"/>
    </xf>
    <xf numFmtId="0" fontId="59" fillId="3" borderId="12" xfId="0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center" wrapText="1"/>
    </xf>
    <xf numFmtId="0" fontId="59" fillId="17" borderId="12" xfId="0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 wrapText="1"/>
    </xf>
    <xf numFmtId="1" fontId="31" fillId="3" borderId="6" xfId="0" applyNumberFormat="1" applyFont="1" applyFill="1" applyBorder="1" applyAlignment="1">
      <alignment horizontal="center" vertical="center" wrapText="1"/>
    </xf>
    <xf numFmtId="0" fontId="14" fillId="6" borderId="12" xfId="3" applyFont="1" applyFill="1" applyBorder="1" applyAlignment="1">
      <alignment horizontal="center" vertical="center" wrapText="1"/>
    </xf>
    <xf numFmtId="2" fontId="31" fillId="6" borderId="12" xfId="0" applyNumberFormat="1" applyFont="1" applyFill="1" applyBorder="1" applyAlignment="1">
      <alignment horizontal="center" vertical="center" wrapText="1"/>
    </xf>
    <xf numFmtId="167" fontId="19" fillId="3" borderId="12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7" fontId="27" fillId="6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64" fontId="19" fillId="6" borderId="12" xfId="0" applyNumberFormat="1" applyFont="1" applyFill="1" applyBorder="1" applyAlignment="1">
      <alignment horizontal="center" vertical="center" wrapText="1"/>
    </xf>
    <xf numFmtId="4" fontId="19" fillId="3" borderId="12" xfId="3" applyNumberFormat="1" applyFont="1" applyFill="1" applyBorder="1" applyAlignment="1">
      <alignment horizontal="center" vertical="center" wrapText="1"/>
    </xf>
    <xf numFmtId="167" fontId="6" fillId="0" borderId="12" xfId="0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64" fontId="30" fillId="7" borderId="12" xfId="0" applyNumberFormat="1" applyFont="1" applyFill="1" applyBorder="1" applyAlignment="1">
      <alignment horizontal="center" vertical="center" wrapText="1"/>
    </xf>
    <xf numFmtId="164" fontId="30" fillId="6" borderId="12" xfId="0" applyNumberFormat="1" applyFont="1" applyFill="1" applyBorder="1" applyAlignment="1">
      <alignment horizontal="center" vertical="center" wrapText="1"/>
    </xf>
    <xf numFmtId="164" fontId="45" fillId="7" borderId="12" xfId="3" applyNumberFormat="1" applyFont="1" applyFill="1" applyBorder="1" applyAlignment="1">
      <alignment horizontal="center" vertical="center"/>
    </xf>
    <xf numFmtId="1" fontId="19" fillId="3" borderId="12" xfId="0" applyNumberFormat="1" applyFont="1" applyFill="1" applyBorder="1" applyAlignment="1">
      <alignment horizontal="center" vertical="center" wrapText="1"/>
    </xf>
    <xf numFmtId="164" fontId="48" fillId="3" borderId="12" xfId="3" applyNumberFormat="1" applyFont="1" applyFill="1" applyBorder="1" applyAlignment="1">
      <alignment horizontal="center" vertical="center" wrapText="1"/>
    </xf>
    <xf numFmtId="164" fontId="48" fillId="3" borderId="12" xfId="3" applyNumberFormat="1" applyFont="1" applyFill="1" applyBorder="1" applyAlignment="1">
      <alignment horizontal="center" vertical="center"/>
    </xf>
    <xf numFmtId="2" fontId="41" fillId="3" borderId="12" xfId="3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wrapText="1"/>
    </xf>
    <xf numFmtId="0" fontId="23" fillId="0" borderId="12" xfId="3" applyFont="1" applyBorder="1" applyAlignment="1">
      <alignment horizontal="center" vertical="center"/>
    </xf>
    <xf numFmtId="0" fontId="60" fillId="3" borderId="12" xfId="0" applyFont="1" applyFill="1" applyBorder="1" applyAlignment="1">
      <alignment horizontal="center" vertical="center" wrapText="1"/>
    </xf>
    <xf numFmtId="49" fontId="60" fillId="3" borderId="12" xfId="3" applyNumberFormat="1" applyFont="1" applyFill="1" applyBorder="1" applyAlignment="1">
      <alignment horizontal="center" vertical="center"/>
    </xf>
    <xf numFmtId="0" fontId="52" fillId="6" borderId="12" xfId="1" applyFont="1" applyFill="1" applyBorder="1" applyAlignment="1">
      <alignment horizontal="center" vertical="center"/>
    </xf>
    <xf numFmtId="0" fontId="52" fillId="6" borderId="12" xfId="1" applyFont="1" applyFill="1" applyBorder="1" applyAlignment="1">
      <alignment horizontal="center" vertical="center" wrapText="1"/>
    </xf>
    <xf numFmtId="2" fontId="52" fillId="6" borderId="12" xfId="1" applyNumberFormat="1" applyFont="1" applyFill="1" applyBorder="1" applyAlignment="1">
      <alignment horizontal="center" vertical="center"/>
    </xf>
    <xf numFmtId="0" fontId="32" fillId="6" borderId="12" xfId="1" applyFont="1" applyFill="1" applyBorder="1" applyAlignment="1">
      <alignment horizontal="center" vertical="center"/>
    </xf>
    <xf numFmtId="0" fontId="32" fillId="6" borderId="12" xfId="1" applyFont="1" applyFill="1" applyBorder="1" applyAlignment="1">
      <alignment horizontal="center" vertical="center" wrapText="1"/>
    </xf>
    <xf numFmtId="2" fontId="49" fillId="0" borderId="12" xfId="3" applyNumberFormat="1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 wrapText="1"/>
    </xf>
    <xf numFmtId="0" fontId="25" fillId="0" borderId="0" xfId="3"/>
    <xf numFmtId="0" fontId="3" fillId="0" borderId="0" xfId="3" applyFont="1" applyBorder="1" applyAlignment="1"/>
    <xf numFmtId="0" fontId="6" fillId="0" borderId="12" xfId="3" applyFont="1" applyBorder="1" applyAlignment="1">
      <alignment horizontal="center" vertical="top" wrapText="1"/>
    </xf>
    <xf numFmtId="2" fontId="6" fillId="0" borderId="12" xfId="3" applyNumberFormat="1" applyFont="1" applyBorder="1" applyAlignment="1">
      <alignment horizontal="center" vertical="top" wrapText="1"/>
    </xf>
    <xf numFmtId="0" fontId="6" fillId="0" borderId="12" xfId="3" applyFont="1" applyBorder="1" applyAlignment="1">
      <alignment horizontal="center" vertical="top"/>
    </xf>
    <xf numFmtId="0" fontId="22" fillId="6" borderId="12" xfId="3" applyFont="1" applyFill="1" applyBorder="1" applyAlignment="1">
      <alignment horizontal="center" vertical="center"/>
    </xf>
    <xf numFmtId="0" fontId="6" fillId="0" borderId="12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/>
    </xf>
    <xf numFmtId="2" fontId="6" fillId="4" borderId="12" xfId="3" applyNumberFormat="1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/>
    </xf>
    <xf numFmtId="49" fontId="31" fillId="0" borderId="12" xfId="3" applyNumberFormat="1" applyFont="1" applyBorder="1" applyAlignment="1">
      <alignment horizontal="center" vertical="center"/>
    </xf>
    <xf numFmtId="0" fontId="36" fillId="3" borderId="12" xfId="3" applyFont="1" applyFill="1" applyBorder="1" applyAlignment="1">
      <alignment horizontal="center" vertical="center" wrapText="1"/>
    </xf>
    <xf numFmtId="164" fontId="36" fillId="3" borderId="12" xfId="3" applyNumberFormat="1" applyFont="1" applyFill="1" applyBorder="1" applyAlignment="1">
      <alignment horizontal="center" vertical="center" wrapText="1"/>
    </xf>
    <xf numFmtId="164" fontId="6" fillId="0" borderId="12" xfId="3" applyNumberFormat="1" applyFont="1" applyBorder="1" applyAlignment="1">
      <alignment horizontal="center" vertical="center" wrapText="1"/>
    </xf>
    <xf numFmtId="2" fontId="6" fillId="0" borderId="12" xfId="3" applyNumberFormat="1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/>
    </xf>
    <xf numFmtId="2" fontId="36" fillId="3" borderId="12" xfId="3" applyNumberFormat="1" applyFont="1" applyFill="1" applyBorder="1" applyAlignment="1">
      <alignment horizontal="center" vertical="center" wrapText="1"/>
    </xf>
    <xf numFmtId="0" fontId="29" fillId="0" borderId="12" xfId="3" applyFont="1" applyBorder="1" applyAlignment="1">
      <alignment horizontal="center"/>
    </xf>
    <xf numFmtId="0" fontId="28" fillId="15" borderId="12" xfId="3" applyFont="1" applyFill="1" applyBorder="1" applyAlignment="1">
      <alignment horizontal="center" vertical="center"/>
    </xf>
    <xf numFmtId="0" fontId="62" fillId="15" borderId="12" xfId="3" applyFont="1" applyFill="1" applyBorder="1" applyAlignment="1">
      <alignment horizontal="center" vertical="center"/>
    </xf>
    <xf numFmtId="164" fontId="22" fillId="15" borderId="12" xfId="3" applyNumberFormat="1" applyFont="1" applyFill="1" applyBorder="1" applyAlignment="1">
      <alignment horizontal="center" vertical="center"/>
    </xf>
    <xf numFmtId="2" fontId="22" fillId="15" borderId="12" xfId="3" applyNumberFormat="1" applyFont="1" applyFill="1" applyBorder="1" applyAlignment="1">
      <alignment horizontal="center" vertical="center"/>
    </xf>
    <xf numFmtId="0" fontId="28" fillId="0" borderId="12" xfId="3" applyFont="1" applyBorder="1" applyAlignment="1">
      <alignment horizontal="center" vertical="center"/>
    </xf>
    <xf numFmtId="0" fontId="28" fillId="0" borderId="12" xfId="3" applyFont="1" applyBorder="1" applyAlignment="1">
      <alignment horizontal="center" vertical="center" wrapText="1"/>
    </xf>
    <xf numFmtId="0" fontId="62" fillId="0" borderId="12" xfId="3" applyFont="1" applyBorder="1" applyAlignment="1">
      <alignment horizontal="center" vertical="center"/>
    </xf>
    <xf numFmtId="2" fontId="28" fillId="0" borderId="12" xfId="3" applyNumberFormat="1" applyFont="1" applyBorder="1" applyAlignment="1">
      <alignment horizontal="center" vertical="center"/>
    </xf>
    <xf numFmtId="2" fontId="28" fillId="8" borderId="12" xfId="3" applyNumberFormat="1" applyFont="1" applyFill="1" applyBorder="1" applyAlignment="1">
      <alignment horizontal="center" vertical="center"/>
    </xf>
    <xf numFmtId="0" fontId="31" fillId="6" borderId="12" xfId="3" applyFont="1" applyFill="1" applyBorder="1" applyAlignment="1">
      <alignment horizontal="center" vertical="center"/>
    </xf>
    <xf numFmtId="0" fontId="48" fillId="3" borderId="12" xfId="3" applyFont="1" applyFill="1" applyBorder="1" applyAlignment="1">
      <alignment horizontal="center" vertical="center" wrapText="1"/>
    </xf>
    <xf numFmtId="49" fontId="31" fillId="6" borderId="12" xfId="3" applyNumberFormat="1" applyFont="1" applyFill="1" applyBorder="1" applyAlignment="1">
      <alignment horizontal="center" vertical="center"/>
    </xf>
    <xf numFmtId="0" fontId="52" fillId="6" borderId="12" xfId="1" applyFont="1" applyFill="1" applyBorder="1" applyAlignment="1">
      <alignment horizontal="center" vertical="center"/>
    </xf>
    <xf numFmtId="2" fontId="52" fillId="6" borderId="12" xfId="1" applyNumberFormat="1" applyFont="1" applyFill="1" applyBorder="1" applyAlignment="1">
      <alignment horizontal="center" vertical="center"/>
    </xf>
    <xf numFmtId="0" fontId="32" fillId="6" borderId="12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49" fillId="0" borderId="12" xfId="3" applyFont="1" applyBorder="1" applyAlignment="1">
      <alignment horizontal="center" vertical="center"/>
    </xf>
    <xf numFmtId="0" fontId="31" fillId="15" borderId="12" xfId="3" applyFont="1" applyFill="1" applyBorder="1" applyAlignment="1">
      <alignment horizontal="center" vertical="center"/>
    </xf>
    <xf numFmtId="49" fontId="31" fillId="15" borderId="12" xfId="3" applyNumberFormat="1" applyFont="1" applyFill="1" applyBorder="1" applyAlignment="1">
      <alignment horizontal="center" vertical="center"/>
    </xf>
    <xf numFmtId="0" fontId="49" fillId="3" borderId="12" xfId="3" applyFont="1" applyFill="1" applyBorder="1" applyAlignment="1">
      <alignment horizontal="center" vertical="center"/>
    </xf>
    <xf numFmtId="49" fontId="49" fillId="0" borderId="12" xfId="3" applyNumberFormat="1" applyFont="1" applyBorder="1" applyAlignment="1">
      <alignment horizontal="center" vertical="center"/>
    </xf>
    <xf numFmtId="2" fontId="6" fillId="0" borderId="12" xfId="3" applyNumberFormat="1" applyFont="1" applyBorder="1" applyAlignment="1">
      <alignment horizontal="center" vertical="top"/>
    </xf>
    <xf numFmtId="0" fontId="52" fillId="6" borderId="12" xfId="1" applyFont="1" applyFill="1" applyBorder="1" applyAlignment="1">
      <alignment horizontal="center" vertical="center" wrapText="1"/>
    </xf>
    <xf numFmtId="0" fontId="22" fillId="15" borderId="12" xfId="1" applyFont="1" applyFill="1" applyBorder="1" applyAlignment="1">
      <alignment horizontal="center" vertical="center" wrapText="1"/>
    </xf>
    <xf numFmtId="49" fontId="28" fillId="15" borderId="12" xfId="3" applyNumberFormat="1" applyFont="1" applyFill="1" applyBorder="1" applyAlignment="1">
      <alignment horizontal="center" vertical="center"/>
    </xf>
    <xf numFmtId="0" fontId="77" fillId="6" borderId="12" xfId="3" applyFont="1" applyFill="1" applyBorder="1" applyAlignment="1">
      <alignment horizontal="center" vertical="center"/>
    </xf>
    <xf numFmtId="2" fontId="22" fillId="6" borderId="12" xfId="3" applyNumberFormat="1" applyFont="1" applyFill="1" applyBorder="1" applyAlignment="1">
      <alignment horizontal="center" vertical="center"/>
    </xf>
    <xf numFmtId="164" fontId="22" fillId="6" borderId="12" xfId="3" applyNumberFormat="1" applyFont="1" applyFill="1" applyBorder="1" applyAlignment="1">
      <alignment horizontal="center" vertical="center"/>
    </xf>
    <xf numFmtId="0" fontId="28" fillId="0" borderId="12" xfId="1" applyFont="1" applyBorder="1" applyAlignment="1">
      <alignment horizontal="center" vertical="center" wrapText="1"/>
    </xf>
    <xf numFmtId="164" fontId="28" fillId="0" borderId="12" xfId="3" applyNumberFormat="1" applyFont="1" applyBorder="1" applyAlignment="1">
      <alignment horizontal="center" vertical="center"/>
    </xf>
    <xf numFmtId="0" fontId="36" fillId="15" borderId="12" xfId="3" applyFont="1" applyFill="1" applyBorder="1" applyAlignment="1">
      <alignment horizontal="center" vertical="center" wrapText="1"/>
    </xf>
    <xf numFmtId="0" fontId="36" fillId="15" borderId="12" xfId="3" applyFont="1" applyFill="1" applyBorder="1" applyAlignment="1">
      <alignment horizontal="center" vertical="center"/>
    </xf>
    <xf numFmtId="0" fontId="71" fillId="15" borderId="12" xfId="3" applyFont="1" applyFill="1" applyBorder="1" applyAlignment="1">
      <alignment horizontal="center" vertical="center"/>
    </xf>
    <xf numFmtId="164" fontId="71" fillId="15" borderId="12" xfId="3" applyNumberFormat="1" applyFont="1" applyFill="1" applyBorder="1" applyAlignment="1">
      <alignment horizontal="center" vertical="center"/>
    </xf>
    <xf numFmtId="2" fontId="36" fillId="15" borderId="12" xfId="3" applyNumberFormat="1" applyFont="1" applyFill="1" applyBorder="1" applyAlignment="1">
      <alignment horizontal="center" vertical="center"/>
    </xf>
    <xf numFmtId="164" fontId="6" fillId="0" borderId="12" xfId="3" applyNumberFormat="1" applyFont="1" applyBorder="1" applyAlignment="1">
      <alignment horizontal="center" vertical="top"/>
    </xf>
    <xf numFmtId="2" fontId="6" fillId="8" borderId="12" xfId="3" applyNumberFormat="1" applyFont="1" applyFill="1" applyBorder="1" applyAlignment="1">
      <alignment horizontal="center" vertical="top"/>
    </xf>
    <xf numFmtId="164" fontId="36" fillId="15" borderId="12" xfId="3" applyNumberFormat="1" applyFont="1" applyFill="1" applyBorder="1" applyAlignment="1">
      <alignment horizontal="center" vertical="center" wrapText="1"/>
    </xf>
    <xf numFmtId="2" fontId="36" fillId="15" borderId="12" xfId="3" applyNumberFormat="1" applyFont="1" applyFill="1" applyBorder="1" applyAlignment="1">
      <alignment horizontal="center" vertical="center" wrapText="1"/>
    </xf>
    <xf numFmtId="0" fontId="50" fillId="0" borderId="12" xfId="1" applyFont="1" applyBorder="1" applyAlignment="1">
      <alignment horizontal="center" vertical="center"/>
    </xf>
    <xf numFmtId="0" fontId="31" fillId="0" borderId="0" xfId="3" applyFont="1" applyBorder="1" applyAlignment="1">
      <alignment vertical="center"/>
    </xf>
    <xf numFmtId="0" fontId="4" fillId="0" borderId="12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/>
    </xf>
    <xf numFmtId="0" fontId="30" fillId="15" borderId="12" xfId="3" applyFont="1" applyFill="1" applyBorder="1" applyAlignment="1">
      <alignment horizontal="center" vertical="center"/>
    </xf>
    <xf numFmtId="164" fontId="36" fillId="15" borderId="12" xfId="3" applyNumberFormat="1" applyFont="1" applyFill="1" applyBorder="1" applyAlignment="1">
      <alignment horizontal="center" vertical="center"/>
    </xf>
    <xf numFmtId="49" fontId="30" fillId="15" borderId="12" xfId="3" applyNumberFormat="1" applyFont="1" applyFill="1" applyBorder="1" applyAlignment="1">
      <alignment horizontal="center" vertical="center"/>
    </xf>
    <xf numFmtId="164" fontId="6" fillId="0" borderId="12" xfId="3" applyNumberFormat="1" applyFont="1" applyBorder="1" applyAlignment="1">
      <alignment horizontal="center" vertical="top" wrapText="1"/>
    </xf>
    <xf numFmtId="2" fontId="6" fillId="8" borderId="12" xfId="3" applyNumberFormat="1" applyFont="1" applyFill="1" applyBorder="1" applyAlignment="1">
      <alignment horizontal="center" vertical="top" wrapText="1"/>
    </xf>
    <xf numFmtId="168" fontId="6" fillId="0" borderId="12" xfId="3" applyNumberFormat="1" applyFont="1" applyBorder="1" applyAlignment="1">
      <alignment horizontal="center" vertical="top" wrapText="1"/>
    </xf>
    <xf numFmtId="164" fontId="46" fillId="0" borderId="12" xfId="3" applyNumberFormat="1" applyFont="1" applyBorder="1" applyAlignment="1">
      <alignment horizontal="center" vertical="top"/>
    </xf>
    <xf numFmtId="2" fontId="6" fillId="8" borderId="12" xfId="3" applyNumberFormat="1" applyFont="1" applyFill="1" applyBorder="1" applyAlignment="1">
      <alignment horizontal="center" vertical="center" wrapText="1"/>
    </xf>
    <xf numFmtId="165" fontId="6" fillId="0" borderId="12" xfId="3" applyNumberFormat="1" applyFont="1" applyBorder="1" applyAlignment="1">
      <alignment horizontal="center" vertical="top" wrapText="1"/>
    </xf>
    <xf numFmtId="0" fontId="4" fillId="0" borderId="12" xfId="3" applyFont="1" applyBorder="1" applyAlignment="1">
      <alignment horizontal="center" vertical="top" wrapText="1"/>
    </xf>
    <xf numFmtId="0" fontId="11" fillId="0" borderId="12" xfId="3" applyFont="1" applyBorder="1" applyAlignment="1">
      <alignment horizontal="center" vertical="top" wrapText="1"/>
    </xf>
    <xf numFmtId="0" fontId="30" fillId="15" borderId="12" xfId="0" applyFont="1" applyFill="1" applyBorder="1" applyAlignment="1">
      <alignment horizontal="center" vertical="center" wrapText="1"/>
    </xf>
    <xf numFmtId="165" fontId="36" fillId="15" borderId="12" xfId="3" applyNumberFormat="1" applyFont="1" applyFill="1" applyBorder="1" applyAlignment="1">
      <alignment horizontal="center" vertical="center" wrapText="1"/>
    </xf>
    <xf numFmtId="164" fontId="31" fillId="0" borderId="12" xfId="3" applyNumberFormat="1" applyFont="1" applyBorder="1" applyAlignment="1">
      <alignment horizontal="center" vertical="center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top"/>
    </xf>
    <xf numFmtId="0" fontId="36" fillId="15" borderId="12" xfId="3" applyFont="1" applyFill="1" applyBorder="1" applyAlignment="1">
      <alignment horizontal="center" vertical="top" wrapText="1"/>
    </xf>
    <xf numFmtId="2" fontId="36" fillId="15" borderId="12" xfId="3" applyNumberFormat="1" applyFont="1" applyFill="1" applyBorder="1" applyAlignment="1">
      <alignment horizontal="center" vertical="top" wrapText="1"/>
    </xf>
    <xf numFmtId="49" fontId="3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vertical="top"/>
    </xf>
    <xf numFmtId="4" fontId="36" fillId="15" borderId="12" xfId="0" applyNumberFormat="1" applyFont="1" applyFill="1" applyBorder="1" applyAlignment="1">
      <alignment horizontal="center" vertical="center" wrapText="1"/>
    </xf>
    <xf numFmtId="169" fontId="36" fillId="15" borderId="12" xfId="0" applyNumberFormat="1" applyFont="1" applyFill="1" applyBorder="1" applyAlignment="1">
      <alignment horizontal="center" vertical="center" wrapText="1"/>
    </xf>
    <xf numFmtId="2" fontId="36" fillId="15" borderId="12" xfId="0" applyNumberFormat="1" applyFont="1" applyFill="1" applyBorder="1" applyAlignment="1">
      <alignment horizontal="center" vertical="center" wrapText="1"/>
    </xf>
    <xf numFmtId="0" fontId="22" fillId="6" borderId="12" xfId="3" applyFont="1" applyFill="1" applyBorder="1" applyAlignment="1">
      <alignment horizontal="center" vertical="center" wrapText="1"/>
    </xf>
    <xf numFmtId="0" fontId="22" fillId="6" borderId="12" xfId="3" applyFont="1" applyFill="1" applyBorder="1" applyAlignment="1">
      <alignment horizontal="center" vertical="top" wrapText="1"/>
    </xf>
    <xf numFmtId="2" fontId="22" fillId="6" borderId="12" xfId="3" applyNumberFormat="1" applyFont="1" applyFill="1" applyBorder="1" applyAlignment="1">
      <alignment horizontal="center" vertical="top" wrapText="1"/>
    </xf>
    <xf numFmtId="0" fontId="3" fillId="8" borderId="12" xfId="3" applyFont="1" applyFill="1" applyBorder="1" applyAlignment="1">
      <alignment horizontal="center" vertical="center" wrapText="1"/>
    </xf>
    <xf numFmtId="0" fontId="3" fillId="8" borderId="12" xfId="3" applyFont="1" applyFill="1" applyBorder="1" applyAlignment="1">
      <alignment horizontal="center" vertical="top" wrapText="1"/>
    </xf>
    <xf numFmtId="0" fontId="14" fillId="8" borderId="12" xfId="3" applyFont="1" applyFill="1" applyBorder="1" applyAlignment="1">
      <alignment horizontal="center" vertical="top" wrapText="1"/>
    </xf>
    <xf numFmtId="2" fontId="3" fillId="8" borderId="12" xfId="3" applyNumberFormat="1" applyFont="1" applyFill="1" applyBorder="1" applyAlignment="1">
      <alignment horizontal="center" vertical="top" wrapText="1"/>
    </xf>
    <xf numFmtId="9" fontId="3" fillId="0" borderId="12" xfId="3" applyNumberFormat="1" applyFont="1" applyBorder="1" applyAlignment="1">
      <alignment horizontal="center" vertical="top" wrapText="1"/>
    </xf>
    <xf numFmtId="0" fontId="3" fillId="0" borderId="12" xfId="3" applyFont="1" applyBorder="1" applyAlignment="1">
      <alignment horizontal="center" vertical="top" wrapText="1"/>
    </xf>
    <xf numFmtId="0" fontId="14" fillId="0" borderId="12" xfId="3" applyFont="1" applyBorder="1" applyAlignment="1">
      <alignment horizontal="center" vertical="top" wrapText="1"/>
    </xf>
    <xf numFmtId="2" fontId="3" fillId="0" borderId="12" xfId="3" applyNumberFormat="1" applyFont="1" applyBorder="1" applyAlignment="1">
      <alignment horizontal="center" vertical="top" wrapText="1"/>
    </xf>
    <xf numFmtId="0" fontId="26" fillId="15" borderId="12" xfId="3" applyFont="1" applyFill="1" applyBorder="1" applyAlignment="1">
      <alignment horizontal="center" vertical="center" wrapText="1"/>
    </xf>
    <xf numFmtId="0" fontId="22" fillId="15" borderId="12" xfId="3" applyFont="1" applyFill="1" applyBorder="1" applyAlignment="1">
      <alignment horizontal="center" vertical="center" wrapText="1"/>
    </xf>
    <xf numFmtId="2" fontId="22" fillId="15" borderId="12" xfId="3" applyNumberFormat="1" applyFont="1" applyFill="1" applyBorder="1" applyAlignment="1">
      <alignment horizontal="center" vertical="center" wrapText="1"/>
    </xf>
    <xf numFmtId="0" fontId="72" fillId="0" borderId="0" xfId="3" applyFont="1" applyBorder="1" applyAlignment="1">
      <alignment vertical="center"/>
    </xf>
    <xf numFmtId="0" fontId="72" fillId="0" borderId="0" xfId="3" applyFont="1" applyAlignment="1">
      <alignment vertical="center"/>
    </xf>
    <xf numFmtId="0" fontId="23" fillId="0" borderId="0" xfId="3" applyFont="1" applyAlignment="1">
      <alignment horizontal="center" vertical="center"/>
    </xf>
    <xf numFmtId="0" fontId="23" fillId="0" borderId="0" xfId="3" applyFont="1"/>
    <xf numFmtId="1" fontId="72" fillId="0" borderId="0" xfId="3" applyNumberFormat="1" applyFont="1" applyAlignment="1">
      <alignment vertical="center"/>
    </xf>
    <xf numFmtId="0" fontId="32" fillId="0" borderId="0" xfId="3" applyFont="1" applyAlignment="1">
      <alignment vertical="center"/>
    </xf>
    <xf numFmtId="0" fontId="25" fillId="0" borderId="0" xfId="3" applyAlignment="1">
      <alignment horizontal="center" vertical="center"/>
    </xf>
    <xf numFmtId="2" fontId="74" fillId="0" borderId="0" xfId="3" applyNumberFormat="1" applyFont="1" applyBorder="1" applyAlignment="1">
      <alignment horizontal="center" vertical="center"/>
    </xf>
    <xf numFmtId="2" fontId="74" fillId="0" borderId="0" xfId="3" applyNumberFormat="1" applyFont="1" applyBorder="1" applyAlignment="1">
      <alignment horizontal="center"/>
    </xf>
    <xf numFmtId="0" fontId="1" fillId="0" borderId="12" xfId="1" applyBorder="1" applyAlignment="1">
      <alignment horizontal="center" vertical="center" wrapText="1"/>
    </xf>
    <xf numFmtId="0" fontId="28" fillId="0" borderId="0" xfId="3" applyFont="1"/>
    <xf numFmtId="0" fontId="75" fillId="0" borderId="0" xfId="3" applyFont="1"/>
    <xf numFmtId="165" fontId="76" fillId="0" borderId="0" xfId="3" applyNumberFormat="1" applyFont="1" applyAlignment="1">
      <alignment horizontal="center"/>
    </xf>
    <xf numFmtId="2" fontId="76" fillId="0" borderId="0" xfId="3" applyNumberFormat="1" applyFont="1" applyAlignment="1">
      <alignment horizontal="center"/>
    </xf>
    <xf numFmtId="0" fontId="29" fillId="0" borderId="12" xfId="3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15" borderId="12" xfId="3" applyFont="1" applyFill="1" applyBorder="1" applyAlignment="1">
      <alignment horizontal="center" vertical="center" wrapText="1"/>
    </xf>
    <xf numFmtId="164" fontId="28" fillId="15" borderId="12" xfId="3" applyNumberFormat="1" applyFont="1" applyFill="1" applyBorder="1" applyAlignment="1">
      <alignment horizontal="center" vertical="center" wrapText="1"/>
    </xf>
    <xf numFmtId="164" fontId="22" fillId="15" borderId="12" xfId="3" applyNumberFormat="1" applyFont="1" applyFill="1" applyBorder="1" applyAlignment="1">
      <alignment horizontal="center" vertical="center" wrapText="1"/>
    </xf>
    <xf numFmtId="49" fontId="28" fillId="0" borderId="12" xfId="3" applyNumberFormat="1" applyFont="1" applyBorder="1" applyAlignment="1">
      <alignment horizontal="center" vertical="center"/>
    </xf>
    <xf numFmtId="164" fontId="28" fillId="0" borderId="12" xfId="3" applyNumberFormat="1" applyFont="1" applyBorder="1" applyAlignment="1">
      <alignment horizontal="center" vertical="center" wrapText="1"/>
    </xf>
    <xf numFmtId="2" fontId="28" fillId="8" borderId="12" xfId="3" applyNumberFormat="1" applyFont="1" applyFill="1" applyBorder="1" applyAlignment="1">
      <alignment horizontal="center" vertical="center" wrapText="1"/>
    </xf>
    <xf numFmtId="0" fontId="62" fillId="0" borderId="12" xfId="3" applyFont="1" applyBorder="1" applyAlignment="1">
      <alignment horizontal="center" vertical="center" wrapText="1"/>
    </xf>
    <xf numFmtId="0" fontId="62" fillId="15" borderId="12" xfId="3" applyFont="1" applyFill="1" applyBorder="1" applyAlignment="1">
      <alignment horizontal="center" vertical="center" wrapText="1"/>
    </xf>
    <xf numFmtId="164" fontId="22" fillId="6" borderId="12" xfId="3" applyNumberFormat="1" applyFont="1" applyFill="1" applyBorder="1" applyAlignment="1">
      <alignment horizontal="center" vertical="center" wrapText="1"/>
    </xf>
    <xf numFmtId="2" fontId="22" fillId="6" borderId="12" xfId="3" applyNumberFormat="1" applyFont="1" applyFill="1" applyBorder="1" applyAlignment="1">
      <alignment horizontal="center" vertical="center" wrapText="1"/>
    </xf>
    <xf numFmtId="9" fontId="28" fillId="0" borderId="12" xfId="3" applyNumberFormat="1" applyFont="1" applyBorder="1" applyAlignment="1">
      <alignment horizontal="center" vertical="center"/>
    </xf>
    <xf numFmtId="0" fontId="76" fillId="0" borderId="0" xfId="3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center" vertical="center" wrapText="1"/>
    </xf>
    <xf numFmtId="0" fontId="31" fillId="15" borderId="12" xfId="3" applyFont="1" applyFill="1" applyBorder="1" applyAlignment="1">
      <alignment horizontal="center" vertical="center" wrapText="1"/>
    </xf>
    <xf numFmtId="0" fontId="31" fillId="15" borderId="12" xfId="0" applyFont="1" applyFill="1" applyBorder="1" applyAlignment="1">
      <alignment horizontal="center" vertical="center" wrapText="1"/>
    </xf>
    <xf numFmtId="49" fontId="31" fillId="15" borderId="12" xfId="0" applyNumberFormat="1" applyFont="1" applyFill="1" applyBorder="1" applyAlignment="1">
      <alignment horizontal="center" vertical="center" wrapText="1"/>
    </xf>
    <xf numFmtId="49" fontId="31" fillId="15" borderId="12" xfId="0" applyNumberFormat="1" applyFont="1" applyFill="1" applyBorder="1" applyAlignment="1">
      <alignment horizontal="center" vertical="center"/>
    </xf>
    <xf numFmtId="165" fontId="22" fillId="6" borderId="12" xfId="3" applyNumberFormat="1" applyFont="1" applyFill="1" applyBorder="1" applyAlignment="1">
      <alignment horizontal="center" vertical="top" wrapText="1"/>
    </xf>
    <xf numFmtId="165" fontId="3" fillId="0" borderId="0" xfId="3" applyNumberFormat="1" applyFont="1" applyBorder="1" applyAlignment="1"/>
    <xf numFmtId="2" fontId="46" fillId="4" borderId="12" xfId="0" applyNumberFormat="1" applyFont="1" applyFill="1" applyBorder="1" applyAlignment="1">
      <alignment horizontal="center" vertical="center" wrapText="1"/>
    </xf>
    <xf numFmtId="164" fontId="59" fillId="3" borderId="12" xfId="0" applyNumberFormat="1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2" fillId="0" borderId="0" xfId="0" applyFont="1"/>
    <xf numFmtId="0" fontId="30" fillId="6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0" fillId="0" borderId="0" xfId="0" applyFont="1"/>
    <xf numFmtId="0" fontId="16" fillId="0" borderId="12" xfId="0" applyFont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0" fillId="4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5" fontId="40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1" fontId="57" fillId="0" borderId="0" xfId="0" applyNumberFormat="1" applyFont="1" applyAlignment="1">
      <alignment horizontal="center" vertical="center" wrapText="1"/>
    </xf>
    <xf numFmtId="0" fontId="56" fillId="0" borderId="12" xfId="0" applyFont="1" applyBorder="1" applyAlignment="1">
      <alignment horizontal="center" vertical="center" textRotation="90" wrapText="1"/>
    </xf>
    <xf numFmtId="1" fontId="56" fillId="0" borderId="12" xfId="0" applyNumberFormat="1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horizontal="center" vertical="center" wrapText="1"/>
    </xf>
    <xf numFmtId="1" fontId="56" fillId="0" borderId="12" xfId="0" applyNumberFormat="1" applyFont="1" applyBorder="1" applyAlignment="1">
      <alignment horizontal="center" vertical="center" wrapText="1"/>
    </xf>
    <xf numFmtId="0" fontId="57" fillId="3" borderId="12" xfId="0" applyFont="1" applyFill="1" applyBorder="1" applyAlignment="1">
      <alignment horizontal="center" vertical="center" wrapText="1"/>
    </xf>
    <xf numFmtId="0" fontId="56" fillId="3" borderId="12" xfId="0" applyFont="1" applyFill="1" applyBorder="1" applyAlignment="1">
      <alignment horizontal="center" vertical="center" wrapText="1"/>
    </xf>
    <xf numFmtId="1" fontId="57" fillId="3" borderId="12" xfId="0" applyNumberFormat="1" applyFont="1" applyFill="1" applyBorder="1" applyAlignment="1">
      <alignment horizontal="center" vertical="center" wrapText="1"/>
    </xf>
    <xf numFmtId="0" fontId="32" fillId="4" borderId="12" xfId="0" applyFont="1" applyFill="1" applyBorder="1"/>
    <xf numFmtId="0" fontId="56" fillId="4" borderId="12" xfId="0" applyFont="1" applyFill="1" applyBorder="1" applyAlignment="1">
      <alignment horizontal="center" vertical="center" wrapText="1"/>
    </xf>
    <xf numFmtId="2" fontId="56" fillId="4" borderId="12" xfId="0" applyNumberFormat="1" applyFont="1" applyFill="1" applyBorder="1" applyAlignment="1">
      <alignment horizontal="center" vertical="center" wrapText="1"/>
    </xf>
    <xf numFmtId="0" fontId="40" fillId="6" borderId="12" xfId="0" applyFont="1" applyFill="1" applyBorder="1" applyAlignment="1">
      <alignment horizontal="center" vertical="center" wrapText="1"/>
    </xf>
    <xf numFmtId="0" fontId="57" fillId="6" borderId="12" xfId="0" applyFont="1" applyFill="1" applyBorder="1" applyAlignment="1">
      <alignment horizontal="center" vertical="center" wrapText="1"/>
    </xf>
    <xf numFmtId="1" fontId="57" fillId="7" borderId="12" xfId="0" applyNumberFormat="1" applyFont="1" applyFill="1" applyBorder="1" applyAlignment="1">
      <alignment horizontal="center" vertical="center" wrapText="1"/>
    </xf>
    <xf numFmtId="0" fontId="31" fillId="10" borderId="12" xfId="0" applyFont="1" applyFill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vertical="center" wrapText="1"/>
    </xf>
    <xf numFmtId="1" fontId="56" fillId="10" borderId="12" xfId="0" applyNumberFormat="1" applyFont="1" applyFill="1" applyBorder="1" applyAlignment="1">
      <alignment horizontal="center" vertical="center" wrapText="1"/>
    </xf>
    <xf numFmtId="9" fontId="31" fillId="13" borderId="12" xfId="0" applyNumberFormat="1" applyFont="1" applyFill="1" applyBorder="1" applyAlignment="1">
      <alignment horizontal="center" vertical="center" wrapText="1"/>
    </xf>
    <xf numFmtId="0" fontId="56" fillId="13" borderId="12" xfId="0" applyFont="1" applyFill="1" applyBorder="1" applyAlignment="1">
      <alignment horizontal="center" vertical="center" wrapText="1"/>
    </xf>
    <xf numFmtId="0" fontId="56" fillId="8" borderId="12" xfId="0" applyFont="1" applyFill="1" applyBorder="1" applyAlignment="1">
      <alignment horizontal="center" vertical="center" wrapText="1"/>
    </xf>
    <xf numFmtId="1" fontId="56" fillId="8" borderId="12" xfId="0" applyNumberFormat="1" applyFont="1" applyFill="1" applyBorder="1" applyAlignment="1">
      <alignment horizontal="center" vertical="center" wrapText="1"/>
    </xf>
    <xf numFmtId="0" fontId="32" fillId="0" borderId="12" xfId="0" applyFont="1" applyBorder="1"/>
    <xf numFmtId="0" fontId="31" fillId="13" borderId="12" xfId="0" applyFont="1" applyFill="1" applyBorder="1" applyAlignment="1">
      <alignment horizontal="center" vertical="center" wrapText="1"/>
    </xf>
    <xf numFmtId="0" fontId="32" fillId="6" borderId="12" xfId="0" applyFont="1" applyFill="1" applyBorder="1"/>
    <xf numFmtId="0" fontId="40" fillId="7" borderId="12" xfId="0" applyFont="1" applyFill="1" applyBorder="1" applyAlignment="1">
      <alignment horizontal="center" vertical="center" wrapText="1"/>
    </xf>
    <xf numFmtId="0" fontId="54" fillId="0" borderId="0" xfId="0" applyFont="1"/>
    <xf numFmtId="1" fontId="54" fillId="0" borderId="0" xfId="0" applyNumberFormat="1" applyFont="1"/>
    <xf numFmtId="0" fontId="72" fillId="0" borderId="0" xfId="0" applyFont="1" applyAlignment="1">
      <alignment horizontal="center" vertical="center" wrapText="1"/>
    </xf>
    <xf numFmtId="170" fontId="31" fillId="6" borderId="12" xfId="0" applyNumberFormat="1" applyFont="1" applyFill="1" applyBorder="1" applyAlignment="1">
      <alignment horizontal="center" vertical="center" wrapText="1"/>
    </xf>
    <xf numFmtId="170" fontId="14" fillId="8" borderId="12" xfId="3" applyNumberFormat="1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/>
    </xf>
    <xf numFmtId="0" fontId="31" fillId="0" borderId="12" xfId="3" applyFont="1" applyBorder="1" applyAlignment="1">
      <alignment horizontal="center" vertical="center"/>
    </xf>
    <xf numFmtId="0" fontId="29" fillId="0" borderId="12" xfId="3" applyFont="1" applyBorder="1" applyAlignment="1">
      <alignment horizontal="center"/>
    </xf>
    <xf numFmtId="0" fontId="78" fillId="1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65" fillId="9" borderId="25" xfId="0" applyFont="1" applyFill="1" applyBorder="1" applyAlignment="1">
      <alignment wrapText="1"/>
    </xf>
    <xf numFmtId="0" fontId="65" fillId="9" borderId="26" xfId="0" applyFont="1" applyFill="1" applyBorder="1" applyAlignment="1">
      <alignment wrapText="1"/>
    </xf>
    <xf numFmtId="164" fontId="66" fillId="9" borderId="25" xfId="0" applyNumberFormat="1" applyFont="1" applyFill="1" applyBorder="1" applyAlignment="1">
      <alignment vertical="center" wrapText="1"/>
    </xf>
    <xf numFmtId="164" fontId="66" fillId="9" borderId="26" xfId="0" applyNumberFormat="1" applyFont="1" applyFill="1" applyBorder="1" applyAlignment="1">
      <alignment vertical="center" wrapText="1"/>
    </xf>
    <xf numFmtId="0" fontId="67" fillId="9" borderId="25" xfId="0" applyFont="1" applyFill="1" applyBorder="1" applyAlignment="1">
      <alignment vertical="center" wrapText="1"/>
    </xf>
    <xf numFmtId="0" fontId="67" fillId="9" borderId="26" xfId="0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4" fillId="9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7" fillId="9" borderId="15" xfId="0" applyFont="1" applyFill="1" applyBorder="1" applyAlignment="1">
      <alignment horizontal="center" vertical="center" wrapText="1"/>
    </xf>
    <xf numFmtId="0" fontId="67" fillId="9" borderId="25" xfId="0" applyFont="1" applyFill="1" applyBorder="1" applyAlignment="1">
      <alignment horizontal="center" vertical="center" wrapText="1"/>
    </xf>
    <xf numFmtId="164" fontId="66" fillId="9" borderId="15" xfId="0" applyNumberFormat="1" applyFont="1" applyFill="1" applyBorder="1" applyAlignment="1">
      <alignment horizontal="center" vertical="center" wrapText="1"/>
    </xf>
    <xf numFmtId="164" fontId="66" fillId="9" borderId="25" xfId="0" applyNumberFormat="1" applyFont="1" applyFill="1" applyBorder="1" applyAlignment="1">
      <alignment horizontal="center" vertical="center" wrapText="1"/>
    </xf>
    <xf numFmtId="0" fontId="66" fillId="9" borderId="12" xfId="0" applyFont="1" applyFill="1" applyBorder="1" applyAlignment="1">
      <alignment horizontal="center" vertical="center" wrapText="1"/>
    </xf>
    <xf numFmtId="0" fontId="65" fillId="9" borderId="15" xfId="0" applyFont="1" applyFill="1" applyBorder="1" applyAlignment="1">
      <alignment horizontal="center" wrapText="1"/>
    </xf>
    <xf numFmtId="0" fontId="65" fillId="9" borderId="25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textRotation="90" wrapText="1"/>
    </xf>
    <xf numFmtId="0" fontId="31" fillId="0" borderId="1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68" fillId="9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69" fillId="9" borderId="0" xfId="3" applyFont="1" applyFill="1" applyBorder="1" applyAlignment="1">
      <alignment horizontal="center"/>
    </xf>
    <xf numFmtId="0" fontId="3" fillId="0" borderId="12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/>
    </xf>
    <xf numFmtId="0" fontId="12" fillId="0" borderId="0" xfId="3" applyFont="1" applyFill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/>
    </xf>
    <xf numFmtId="0" fontId="70" fillId="9" borderId="0" xfId="3" applyFont="1" applyFill="1" applyBorder="1" applyAlignment="1">
      <alignment horizontal="center"/>
    </xf>
    <xf numFmtId="0" fontId="3" fillId="0" borderId="0" xfId="3" applyFont="1" applyBorder="1" applyAlignment="1">
      <alignment horizontal="right"/>
    </xf>
    <xf numFmtId="165" fontId="3" fillId="0" borderId="0" xfId="3" applyNumberFormat="1" applyFont="1" applyBorder="1" applyAlignment="1">
      <alignment horizontal="center"/>
    </xf>
    <xf numFmtId="165" fontId="21" fillId="0" borderId="0" xfId="3" applyNumberFormat="1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8" fillId="0" borderId="12" xfId="3" applyFont="1" applyBorder="1" applyAlignment="1">
      <alignment horizontal="left"/>
    </xf>
    <xf numFmtId="0" fontId="3" fillId="0" borderId="12" xfId="3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left" vertical="center" wrapText="1"/>
    </xf>
    <xf numFmtId="0" fontId="4" fillId="0" borderId="12" xfId="3" applyFont="1" applyBorder="1" applyAlignment="1">
      <alignment horizontal="center"/>
    </xf>
    <xf numFmtId="0" fontId="73" fillId="0" borderId="0" xfId="3" applyFont="1" applyFill="1" applyBorder="1" applyAlignment="1">
      <alignment horizontal="center" vertical="top" wrapText="1"/>
    </xf>
    <xf numFmtId="0" fontId="38" fillId="0" borderId="0" xfId="3" applyFont="1" applyBorder="1" applyAlignment="1">
      <alignment horizontal="center"/>
    </xf>
    <xf numFmtId="0" fontId="31" fillId="0" borderId="12" xfId="3" applyFont="1" applyBorder="1" applyAlignment="1">
      <alignment horizontal="center" vertical="center"/>
    </xf>
    <xf numFmtId="0" fontId="31" fillId="0" borderId="12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29" fillId="0" borderId="12" xfId="3" applyFont="1" applyBorder="1" applyAlignment="1">
      <alignment horizontal="center"/>
    </xf>
    <xf numFmtId="0" fontId="76" fillId="0" borderId="0" xfId="3" applyFont="1" applyFill="1" applyBorder="1" applyAlignment="1">
      <alignment horizontal="center" vertical="center" wrapText="1"/>
    </xf>
    <xf numFmtId="0" fontId="38" fillId="0" borderId="0" xfId="3" applyFont="1" applyAlignment="1">
      <alignment horizontal="center"/>
    </xf>
    <xf numFmtId="0" fontId="69" fillId="9" borderId="0" xfId="3" applyFont="1" applyFill="1" applyAlignment="1">
      <alignment horizontal="center"/>
    </xf>
    <xf numFmtId="0" fontId="76" fillId="0" borderId="0" xfId="3" applyFont="1" applyBorder="1" applyAlignment="1">
      <alignment horizontal="center"/>
    </xf>
    <xf numFmtId="0" fontId="29" fillId="0" borderId="12" xfId="3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8" fillId="18" borderId="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textRotation="90" wrapText="1"/>
    </xf>
  </cellXfs>
  <cellStyles count="4">
    <cellStyle name="Normal" xfId="0" builtinId="0"/>
    <cellStyle name="Обычный 2" xfId="1"/>
    <cellStyle name="Обычный_eras 50-5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D16" sqref="D16"/>
    </sheetView>
  </sheetViews>
  <sheetFormatPr defaultRowHeight="15"/>
  <cols>
    <col min="1" max="1" width="5.7109375" style="1" customWidth="1"/>
    <col min="2" max="2" width="9.140625" style="2"/>
    <col min="3" max="3" width="9.140625" style="1"/>
    <col min="4" max="6" width="9.140625" style="2"/>
    <col min="7" max="7" width="11" style="2" customWidth="1"/>
    <col min="8" max="8" width="9.140625" style="2"/>
    <col min="9" max="9" width="9.140625" style="3"/>
    <col min="10" max="16384" width="9.140625" style="1"/>
  </cols>
  <sheetData>
    <row r="1" spans="1:11" ht="32.25" customHeight="1">
      <c r="D1" s="683"/>
      <c r="E1" s="683"/>
      <c r="F1" s="683"/>
      <c r="G1" s="683"/>
      <c r="H1" s="683"/>
    </row>
    <row r="2" spans="1:11" ht="32.25" customHeight="1">
      <c r="D2" s="683"/>
      <c r="E2" s="683"/>
      <c r="F2" s="683"/>
      <c r="G2" s="683"/>
      <c r="H2" s="683"/>
      <c r="I2" s="684"/>
      <c r="J2" s="684"/>
      <c r="K2" s="684"/>
    </row>
    <row r="7" spans="1:11" ht="49.5" customHeight="1">
      <c r="B7" s="685" t="s">
        <v>0</v>
      </c>
      <c r="C7" s="685"/>
      <c r="D7" s="686" t="s">
        <v>178</v>
      </c>
      <c r="E7" s="686"/>
      <c r="F7" s="686"/>
      <c r="G7" s="686"/>
      <c r="H7" s="686"/>
      <c r="I7" s="686"/>
      <c r="J7" s="686"/>
    </row>
    <row r="8" spans="1:11" ht="9.75" customHeight="1"/>
    <row r="11" spans="1:11" ht="24.75" customHeight="1">
      <c r="A11" s="687" t="s">
        <v>1</v>
      </c>
      <c r="B11" s="687"/>
      <c r="C11" s="687"/>
      <c r="D11" s="687"/>
      <c r="E11" s="687"/>
      <c r="F11" s="687"/>
      <c r="G11" s="687"/>
      <c r="H11" s="687"/>
      <c r="I11" s="687"/>
      <c r="J11" s="687"/>
    </row>
    <row r="13" spans="1:11" ht="52.5" customHeight="1">
      <c r="A13" s="682"/>
      <c r="B13" s="682"/>
      <c r="C13" s="682"/>
      <c r="D13" s="682"/>
      <c r="E13" s="682"/>
      <c r="F13" s="682"/>
      <c r="G13" s="682"/>
      <c r="H13" s="682"/>
      <c r="I13" s="682"/>
      <c r="J13" s="682"/>
    </row>
    <row r="18" spans="1:15" ht="36.75" customHeight="1">
      <c r="A18" s="688" t="s">
        <v>494</v>
      </c>
      <c r="B18" s="688"/>
      <c r="C18" s="688"/>
      <c r="D18" s="688"/>
      <c r="E18" s="688"/>
      <c r="F18" s="688"/>
      <c r="G18" s="688"/>
      <c r="H18" s="688"/>
      <c r="I18" s="688"/>
      <c r="J18" s="688"/>
      <c r="M18" s="4"/>
      <c r="N18" s="4"/>
      <c r="O18" s="4"/>
    </row>
    <row r="24" spans="1:15" ht="15" customHeight="1">
      <c r="B24" s="5"/>
      <c r="C24" s="6"/>
      <c r="D24" s="689"/>
      <c r="E24" s="689"/>
      <c r="F24" s="5"/>
      <c r="G24" s="689"/>
      <c r="H24" s="689"/>
      <c r="I24" s="689"/>
    </row>
    <row r="29" spans="1:15" s="2" customFormat="1" ht="10.5" customHeight="1">
      <c r="A29" s="1"/>
      <c r="C29" s="1"/>
      <c r="I29" s="3"/>
      <c r="J29" s="1"/>
      <c r="K29" s="1"/>
      <c r="L29" s="1"/>
      <c r="M29" s="1"/>
      <c r="N29" s="1"/>
      <c r="O29" s="1"/>
    </row>
    <row r="30" spans="1:15" s="2" customFormat="1" hidden="1">
      <c r="A30" s="1"/>
      <c r="C30" s="1"/>
      <c r="I30" s="3"/>
      <c r="J30" s="1"/>
      <c r="K30" s="1"/>
      <c r="L30" s="1"/>
      <c r="M30" s="1"/>
      <c r="N30" s="1"/>
      <c r="O30" s="1"/>
    </row>
    <row r="31" spans="1:15" s="2" customFormat="1" hidden="1">
      <c r="A31" s="1"/>
      <c r="C31" s="1"/>
      <c r="I31" s="3"/>
      <c r="J31" s="1"/>
      <c r="K31" s="1"/>
      <c r="L31" s="1"/>
      <c r="M31" s="1"/>
      <c r="N31" s="1"/>
      <c r="O31" s="1"/>
    </row>
    <row r="32" spans="1:15" s="2" customFormat="1" ht="13.5" customHeight="1">
      <c r="A32" s="1"/>
      <c r="C32" s="1"/>
      <c r="I32" s="3"/>
      <c r="J32" s="1"/>
      <c r="K32" s="1"/>
      <c r="L32" s="1"/>
      <c r="M32" s="1"/>
      <c r="N32" s="1"/>
      <c r="O32" s="1"/>
    </row>
    <row r="34" spans="1:15" s="2" customFormat="1" ht="93.75" customHeight="1">
      <c r="A34" s="1"/>
      <c r="C34" s="1"/>
      <c r="I34" s="3"/>
      <c r="J34" s="1"/>
      <c r="K34" s="1"/>
      <c r="L34" s="1"/>
      <c r="M34" s="1"/>
      <c r="N34" s="1"/>
      <c r="O34" s="1"/>
    </row>
    <row r="36" spans="1:15" s="2" customFormat="1" ht="9.75" customHeight="1">
      <c r="A36" s="1"/>
      <c r="C36" s="1"/>
      <c r="I36" s="3"/>
      <c r="J36" s="1"/>
      <c r="K36" s="1"/>
      <c r="L36" s="1"/>
      <c r="M36" s="1"/>
      <c r="N36" s="1"/>
      <c r="O36" s="1"/>
    </row>
    <row r="37" spans="1:15" s="2" customFormat="1" ht="23.25" customHeight="1">
      <c r="A37" s="1"/>
      <c r="C37" s="1"/>
      <c r="E37" s="682" t="s">
        <v>2</v>
      </c>
      <c r="F37" s="682"/>
      <c r="G37" s="682"/>
      <c r="I37" s="3"/>
      <c r="J37" s="1"/>
      <c r="K37" s="1"/>
      <c r="L37" s="1"/>
      <c r="M37" s="1"/>
      <c r="N37" s="1"/>
      <c r="O37" s="1"/>
    </row>
    <row r="38" spans="1:15" s="2" customFormat="1" ht="18.75" customHeight="1">
      <c r="A38" s="1"/>
      <c r="C38" s="1"/>
      <c r="E38" s="682">
        <v>2017</v>
      </c>
      <c r="F38" s="682"/>
      <c r="G38" s="682"/>
      <c r="I38" s="3"/>
      <c r="J38" s="1"/>
      <c r="K38" s="1"/>
      <c r="L38" s="1"/>
      <c r="M38" s="1"/>
      <c r="N38" s="1"/>
      <c r="O38" s="1"/>
    </row>
  </sheetData>
  <sheetProtection selectLockedCells="1" selectUnlockedCells="1"/>
  <mergeCells count="12">
    <mergeCell ref="E38:G38"/>
    <mergeCell ref="D1:H1"/>
    <mergeCell ref="D2:H2"/>
    <mergeCell ref="I2:K2"/>
    <mergeCell ref="B7:C7"/>
    <mergeCell ref="D7:J7"/>
    <mergeCell ref="A11:J11"/>
    <mergeCell ref="A13:J13"/>
    <mergeCell ref="A18:J18"/>
    <mergeCell ref="D24:E24"/>
    <mergeCell ref="G24:I24"/>
    <mergeCell ref="E37:G37"/>
  </mergeCells>
  <pageMargins left="0.4" right="0.42986111111111114" top="0.52986111111111112" bottom="0.44027777777777777" header="0.51180555555555551" footer="0.51180555555555551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1"/>
  <sheetViews>
    <sheetView topLeftCell="A70" workbookViewId="0">
      <selection activeCell="C85" sqref="C85"/>
    </sheetView>
  </sheetViews>
  <sheetFormatPr defaultRowHeight="12.75"/>
  <cols>
    <col min="1" max="1" width="5.7109375" customWidth="1"/>
    <col min="2" max="2" width="7.42578125" customWidth="1"/>
    <col min="3" max="3" width="41" customWidth="1"/>
    <col min="4" max="4" width="7.42578125" customWidth="1"/>
    <col min="5" max="5" width="7.7109375" customWidth="1"/>
    <col min="6" max="6" width="7" customWidth="1"/>
    <col min="7" max="7" width="6.7109375" customWidth="1"/>
  </cols>
  <sheetData>
    <row r="1" spans="1:8" ht="18">
      <c r="A1" s="521"/>
      <c r="B1" s="521"/>
      <c r="C1" s="748" t="s">
        <v>379</v>
      </c>
      <c r="D1" s="748"/>
      <c r="E1" s="748"/>
      <c r="F1" s="748"/>
      <c r="G1" s="748"/>
      <c r="H1" s="748"/>
    </row>
    <row r="2" spans="1:8" ht="18">
      <c r="A2" s="732" t="s">
        <v>380</v>
      </c>
      <c r="B2" s="732"/>
      <c r="C2" s="732"/>
      <c r="D2" s="732"/>
      <c r="E2" s="732"/>
      <c r="F2" s="732"/>
      <c r="G2" s="732"/>
      <c r="H2" s="732"/>
    </row>
    <row r="3" spans="1:8" ht="18">
      <c r="A3" s="521"/>
      <c r="B3" s="521"/>
      <c r="C3" s="734"/>
      <c r="D3" s="734"/>
      <c r="E3" s="734"/>
      <c r="F3" s="734"/>
      <c r="G3" s="602"/>
      <c r="H3" s="463"/>
    </row>
    <row r="4" spans="1:8" ht="18">
      <c r="A4" s="521"/>
      <c r="B4" s="521"/>
      <c r="C4" s="734"/>
      <c r="D4" s="734"/>
      <c r="E4" s="734"/>
      <c r="F4" s="734"/>
      <c r="G4" s="602"/>
      <c r="H4" s="463"/>
    </row>
    <row r="5" spans="1:8" ht="15">
      <c r="A5" s="749"/>
      <c r="B5" s="750" t="s">
        <v>80</v>
      </c>
      <c r="C5" s="751" t="s">
        <v>31</v>
      </c>
      <c r="D5" s="751" t="s">
        <v>81</v>
      </c>
      <c r="E5" s="746" t="s">
        <v>32</v>
      </c>
      <c r="F5" s="746"/>
      <c r="G5" s="746" t="s">
        <v>85</v>
      </c>
      <c r="H5" s="746"/>
    </row>
    <row r="6" spans="1:8" ht="45">
      <c r="A6" s="749"/>
      <c r="B6" s="750"/>
      <c r="C6" s="751"/>
      <c r="D6" s="751"/>
      <c r="E6" s="522" t="s">
        <v>82</v>
      </c>
      <c r="F6" s="522" t="s">
        <v>23</v>
      </c>
      <c r="G6" s="522" t="s">
        <v>83</v>
      </c>
      <c r="H6" s="522" t="s">
        <v>18</v>
      </c>
    </row>
    <row r="7" spans="1:8" ht="15">
      <c r="A7" s="472" t="s">
        <v>381</v>
      </c>
      <c r="B7" s="478">
        <v>2</v>
      </c>
      <c r="C7" s="471">
        <v>3</v>
      </c>
      <c r="D7" s="523">
        <v>4</v>
      </c>
      <c r="E7" s="523">
        <v>5</v>
      </c>
      <c r="F7" s="523">
        <v>6</v>
      </c>
      <c r="G7" s="523">
        <v>7</v>
      </c>
      <c r="H7" s="523">
        <v>8</v>
      </c>
    </row>
    <row r="8" spans="1:8" ht="30" customHeight="1">
      <c r="A8" s="524">
        <v>1</v>
      </c>
      <c r="B8" s="498" t="s">
        <v>143</v>
      </c>
      <c r="C8" s="511" t="s">
        <v>382</v>
      </c>
      <c r="D8" s="512" t="s">
        <v>144</v>
      </c>
      <c r="E8" s="513"/>
      <c r="F8" s="525">
        <v>1.89</v>
      </c>
      <c r="G8" s="514"/>
      <c r="H8" s="515"/>
    </row>
    <row r="9" spans="1:8" ht="24.75" hidden="1" customHeight="1">
      <c r="A9" s="478">
        <f>A8+0.1</f>
        <v>1.1000000000000001</v>
      </c>
      <c r="B9" s="478"/>
      <c r="C9" s="468" t="s">
        <v>37</v>
      </c>
      <c r="D9" s="466" t="s">
        <v>38</v>
      </c>
      <c r="E9" s="466">
        <v>2.6</v>
      </c>
      <c r="F9" s="516">
        <f>F8*E9</f>
        <v>4.9139999999999997</v>
      </c>
      <c r="G9" s="516"/>
      <c r="H9" s="517"/>
    </row>
    <row r="10" spans="1:8" ht="32.25" hidden="1" customHeight="1">
      <c r="A10" s="524">
        <v>2</v>
      </c>
      <c r="B10" s="499" t="s">
        <v>383</v>
      </c>
      <c r="C10" s="511" t="s">
        <v>384</v>
      </c>
      <c r="D10" s="511" t="s">
        <v>55</v>
      </c>
      <c r="E10" s="511"/>
      <c r="F10" s="518">
        <v>3.8</v>
      </c>
      <c r="G10" s="518"/>
      <c r="H10" s="519"/>
    </row>
    <row r="11" spans="1:8" ht="24" hidden="1" customHeight="1">
      <c r="A11" s="478">
        <f>A10+0.1</f>
        <v>2.1</v>
      </c>
      <c r="B11" s="478"/>
      <c r="C11" s="468" t="s">
        <v>37</v>
      </c>
      <c r="D11" s="464" t="s">
        <v>38</v>
      </c>
      <c r="E11" s="464">
        <v>3.78</v>
      </c>
      <c r="F11" s="465">
        <f>F10*E11</f>
        <v>14.363999999999999</v>
      </c>
      <c r="G11" s="527"/>
      <c r="H11" s="528"/>
    </row>
    <row r="12" spans="1:8" ht="18.75" hidden="1" customHeight="1">
      <c r="A12" s="478">
        <f>A11+0.1</f>
        <v>2.2000000000000002</v>
      </c>
      <c r="B12" s="478"/>
      <c r="C12" s="468" t="s">
        <v>54</v>
      </c>
      <c r="D12" s="464" t="s">
        <v>3</v>
      </c>
      <c r="E12" s="464">
        <v>0.92</v>
      </c>
      <c r="F12" s="465">
        <f>F10*E12</f>
        <v>3.496</v>
      </c>
      <c r="G12" s="527"/>
      <c r="H12" s="528"/>
    </row>
    <row r="13" spans="1:8" ht="17.25" hidden="1" customHeight="1">
      <c r="A13" s="478">
        <f>A12+0.1</f>
        <v>2.3000000000000003</v>
      </c>
      <c r="B13" s="478"/>
      <c r="C13" s="468" t="s">
        <v>353</v>
      </c>
      <c r="D13" s="464" t="s">
        <v>55</v>
      </c>
      <c r="E13" s="529">
        <v>1.0149999999999999</v>
      </c>
      <c r="F13" s="465">
        <f>F10*E13</f>
        <v>3.8569999999999993</v>
      </c>
      <c r="G13" s="527"/>
      <c r="H13" s="528"/>
    </row>
    <row r="14" spans="1:8" ht="18.75" hidden="1" customHeight="1">
      <c r="A14" s="478">
        <f>A13+0.1</f>
        <v>2.4000000000000004</v>
      </c>
      <c r="B14" s="478"/>
      <c r="C14" s="468" t="s">
        <v>53</v>
      </c>
      <c r="D14" s="464" t="s">
        <v>3</v>
      </c>
      <c r="E14" s="464">
        <v>0.6</v>
      </c>
      <c r="F14" s="465">
        <f>F10*E14</f>
        <v>2.2799999999999998</v>
      </c>
      <c r="G14" s="530"/>
      <c r="H14" s="517"/>
    </row>
    <row r="15" spans="1:8" ht="45" hidden="1">
      <c r="A15" s="524">
        <v>3</v>
      </c>
      <c r="B15" s="597" t="s">
        <v>385</v>
      </c>
      <c r="C15" s="511" t="s">
        <v>386</v>
      </c>
      <c r="D15" s="512" t="s">
        <v>55</v>
      </c>
      <c r="E15" s="512"/>
      <c r="F15" s="512">
        <v>11.34</v>
      </c>
      <c r="G15" s="512"/>
      <c r="H15" s="519"/>
    </row>
    <row r="16" spans="1:8" ht="21" customHeight="1">
      <c r="A16" s="478">
        <f>A15+0.1</f>
        <v>3.1</v>
      </c>
      <c r="B16" s="478"/>
      <c r="C16" s="468" t="s">
        <v>37</v>
      </c>
      <c r="D16" s="464" t="s">
        <v>38</v>
      </c>
      <c r="E16" s="466">
        <v>3.36</v>
      </c>
      <c r="F16" s="502">
        <f>F15*E16</f>
        <v>38.102399999999996</v>
      </c>
      <c r="G16" s="466"/>
      <c r="H16" s="528"/>
    </row>
    <row r="17" spans="1:8" ht="16.5" customHeight="1">
      <c r="A17" s="478">
        <f>A16+0.1</f>
        <v>3.2</v>
      </c>
      <c r="B17" s="478"/>
      <c r="C17" s="468" t="s">
        <v>54</v>
      </c>
      <c r="D17" s="469" t="s">
        <v>3</v>
      </c>
      <c r="E17" s="469">
        <v>0.92</v>
      </c>
      <c r="F17" s="476">
        <f>F15*E17</f>
        <v>10.4328</v>
      </c>
      <c r="G17" s="469"/>
      <c r="H17" s="531"/>
    </row>
    <row r="18" spans="1:8" ht="15.75" customHeight="1">
      <c r="A18" s="478">
        <f>A17+0.1</f>
        <v>3.3000000000000003</v>
      </c>
      <c r="B18" s="478"/>
      <c r="C18" s="468" t="s">
        <v>387</v>
      </c>
      <c r="D18" s="466" t="s">
        <v>55</v>
      </c>
      <c r="E18" s="466">
        <v>0.11</v>
      </c>
      <c r="F18" s="502">
        <f>F15*E18</f>
        <v>1.2474000000000001</v>
      </c>
      <c r="G18" s="516"/>
      <c r="H18" s="528"/>
    </row>
    <row r="19" spans="1:8">
      <c r="A19" s="478">
        <f>A18+0.1</f>
        <v>3.4000000000000004</v>
      </c>
      <c r="B19" s="478"/>
      <c r="C19" s="469" t="s">
        <v>388</v>
      </c>
      <c r="D19" s="466" t="s">
        <v>49</v>
      </c>
      <c r="E19" s="466">
        <v>62.5</v>
      </c>
      <c r="F19" s="502">
        <f>F15*E19</f>
        <v>708.75</v>
      </c>
      <c r="G19" s="466"/>
      <c r="H19" s="528"/>
    </row>
    <row r="20" spans="1:8">
      <c r="A20" s="478">
        <f>A19+0.1</f>
        <v>3.5000000000000004</v>
      </c>
      <c r="B20" s="478"/>
      <c r="C20" s="469" t="s">
        <v>53</v>
      </c>
      <c r="D20" s="466" t="s">
        <v>3</v>
      </c>
      <c r="E20" s="466">
        <v>0.16</v>
      </c>
      <c r="F20" s="502">
        <f>F15*E20</f>
        <v>1.8144</v>
      </c>
      <c r="G20" s="466"/>
      <c r="H20" s="528"/>
    </row>
    <row r="21" spans="1:8" ht="28.5" customHeight="1">
      <c r="A21" s="524">
        <v>2</v>
      </c>
      <c r="B21" s="499" t="s">
        <v>389</v>
      </c>
      <c r="C21" s="511" t="s">
        <v>390</v>
      </c>
      <c r="D21" s="511" t="s">
        <v>55</v>
      </c>
      <c r="E21" s="511"/>
      <c r="F21" s="511">
        <v>0.84</v>
      </c>
      <c r="G21" s="518"/>
      <c r="H21" s="515"/>
    </row>
    <row r="22" spans="1:8" ht="19.5" customHeight="1">
      <c r="A22" s="478">
        <f>A21+0.1</f>
        <v>2.1</v>
      </c>
      <c r="B22" s="478"/>
      <c r="C22" s="468" t="s">
        <v>37</v>
      </c>
      <c r="D22" s="464" t="s">
        <v>391</v>
      </c>
      <c r="E22" s="464">
        <v>8.44</v>
      </c>
      <c r="F22" s="464">
        <f>F21*E22</f>
        <v>7.089599999999999</v>
      </c>
      <c r="G22" s="527"/>
      <c r="H22" s="517"/>
    </row>
    <row r="23" spans="1:8" ht="17.25" customHeight="1">
      <c r="A23" s="478">
        <f t="shared" ref="A23:A30" si="0">A22+0.1</f>
        <v>2.2000000000000002</v>
      </c>
      <c r="B23" s="478"/>
      <c r="C23" s="468" t="s">
        <v>54</v>
      </c>
      <c r="D23" s="464" t="s">
        <v>3</v>
      </c>
      <c r="E23" s="464">
        <v>1.1000000000000001</v>
      </c>
      <c r="F23" s="464">
        <f>F21*E23</f>
        <v>0.92400000000000004</v>
      </c>
      <c r="G23" s="527"/>
      <c r="H23" s="517"/>
    </row>
    <row r="24" spans="1:8" ht="16.5" customHeight="1">
      <c r="A24" s="478">
        <f t="shared" si="0"/>
        <v>2.3000000000000003</v>
      </c>
      <c r="B24" s="478"/>
      <c r="C24" s="468" t="s">
        <v>249</v>
      </c>
      <c r="D24" s="464" t="s">
        <v>55</v>
      </c>
      <c r="E24" s="464">
        <v>1.0149999999999999</v>
      </c>
      <c r="F24" s="465">
        <f>F21*E24</f>
        <v>0.85259999999999991</v>
      </c>
      <c r="G24" s="527"/>
      <c r="H24" s="517"/>
    </row>
    <row r="25" spans="1:8" ht="17.25" customHeight="1">
      <c r="A25" s="478">
        <f t="shared" si="0"/>
        <v>2.4000000000000004</v>
      </c>
      <c r="B25" s="478"/>
      <c r="C25" s="468" t="s">
        <v>392</v>
      </c>
      <c r="D25" s="464" t="s">
        <v>393</v>
      </c>
      <c r="E25" s="464"/>
      <c r="F25" s="464">
        <v>84</v>
      </c>
      <c r="G25" s="532"/>
      <c r="H25" s="528"/>
    </row>
    <row r="26" spans="1:8" ht="18" customHeight="1">
      <c r="A26" s="478">
        <f t="shared" si="0"/>
        <v>2.5000000000000004</v>
      </c>
      <c r="B26" s="478"/>
      <c r="C26" s="468" t="s">
        <v>394</v>
      </c>
      <c r="D26" s="464" t="s">
        <v>55</v>
      </c>
      <c r="E26" s="464">
        <v>2.3E-2</v>
      </c>
      <c r="F26" s="465">
        <f>F21*E26</f>
        <v>1.932E-2</v>
      </c>
      <c r="G26" s="527"/>
      <c r="H26" s="528"/>
    </row>
    <row r="27" spans="1:8" ht="15.75" customHeight="1">
      <c r="A27" s="478">
        <f t="shared" si="0"/>
        <v>2.6000000000000005</v>
      </c>
      <c r="B27" s="478"/>
      <c r="C27" s="468" t="s">
        <v>395</v>
      </c>
      <c r="D27" s="464" t="s">
        <v>52</v>
      </c>
      <c r="E27" s="464">
        <v>2.46</v>
      </c>
      <c r="F27" s="465">
        <f>F21*E27</f>
        <v>2.0663999999999998</v>
      </c>
      <c r="G27" s="527"/>
      <c r="H27" s="528"/>
    </row>
    <row r="28" spans="1:8" ht="17.25" customHeight="1">
      <c r="A28" s="478">
        <f t="shared" si="0"/>
        <v>2.7000000000000006</v>
      </c>
      <c r="B28" s="478"/>
      <c r="C28" s="468" t="s">
        <v>98</v>
      </c>
      <c r="D28" s="464" t="s">
        <v>50</v>
      </c>
      <c r="E28" s="464">
        <v>1</v>
      </c>
      <c r="F28" s="464">
        <f>F21*E28</f>
        <v>0.84</v>
      </c>
      <c r="G28" s="527"/>
      <c r="H28" s="528"/>
    </row>
    <row r="29" spans="1:8" ht="18" customHeight="1">
      <c r="A29" s="478">
        <f t="shared" si="0"/>
        <v>2.8000000000000007</v>
      </c>
      <c r="B29" s="478"/>
      <c r="C29" s="468" t="s">
        <v>396</v>
      </c>
      <c r="D29" s="464" t="s">
        <v>50</v>
      </c>
      <c r="E29" s="464">
        <v>2.2000000000000002</v>
      </c>
      <c r="F29" s="464">
        <f>F21*E29</f>
        <v>1.8480000000000001</v>
      </c>
      <c r="G29" s="527"/>
      <c r="H29" s="528"/>
    </row>
    <row r="30" spans="1:8" ht="15">
      <c r="A30" s="478">
        <f t="shared" si="0"/>
        <v>2.9000000000000008</v>
      </c>
      <c r="B30" s="478"/>
      <c r="C30" s="468" t="s">
        <v>397</v>
      </c>
      <c r="D30" s="533" t="s">
        <v>393</v>
      </c>
      <c r="E30" s="534"/>
      <c r="F30" s="527">
        <v>55</v>
      </c>
      <c r="G30" s="465"/>
      <c r="H30" s="528"/>
    </row>
    <row r="31" spans="1:8" ht="36.75" customHeight="1">
      <c r="A31" s="524">
        <v>3</v>
      </c>
      <c r="B31" s="499" t="s">
        <v>398</v>
      </c>
      <c r="C31" s="511" t="s">
        <v>399</v>
      </c>
      <c r="D31" s="511" t="s">
        <v>52</v>
      </c>
      <c r="E31" s="511"/>
      <c r="F31" s="511">
        <v>98</v>
      </c>
      <c r="G31" s="511"/>
      <c r="H31" s="519"/>
    </row>
    <row r="32" spans="1:8" ht="17.25" customHeight="1">
      <c r="A32" s="478">
        <f>A31+0.1</f>
        <v>3.1</v>
      </c>
      <c r="B32" s="478"/>
      <c r="C32" s="468" t="s">
        <v>37</v>
      </c>
      <c r="D32" s="464" t="s">
        <v>38</v>
      </c>
      <c r="E32" s="464">
        <v>0.9</v>
      </c>
      <c r="F32" s="465">
        <f>F31*E32</f>
        <v>88.2</v>
      </c>
      <c r="G32" s="464"/>
      <c r="H32" s="528"/>
    </row>
    <row r="33" spans="1:8" ht="17.25" customHeight="1">
      <c r="A33" s="478">
        <f>A32+0.1</f>
        <v>3.2</v>
      </c>
      <c r="B33" s="478"/>
      <c r="C33" s="468" t="s">
        <v>400</v>
      </c>
      <c r="D33" s="464" t="s">
        <v>401</v>
      </c>
      <c r="E33" s="464">
        <v>4.1000000000000002E-2</v>
      </c>
      <c r="F33" s="465">
        <f>F31*E33</f>
        <v>4.0179999999999998</v>
      </c>
      <c r="G33" s="464"/>
      <c r="H33" s="528"/>
    </row>
    <row r="34" spans="1:8" ht="18.75" customHeight="1">
      <c r="A34" s="478">
        <f>A33+0.1</f>
        <v>3.3000000000000003</v>
      </c>
      <c r="B34" s="478"/>
      <c r="C34" s="468" t="s">
        <v>250</v>
      </c>
      <c r="D34" s="466" t="s">
        <v>55</v>
      </c>
      <c r="E34" s="464">
        <v>0.02</v>
      </c>
      <c r="F34" s="465">
        <f>F31*E34</f>
        <v>1.96</v>
      </c>
      <c r="G34" s="527"/>
      <c r="H34" s="528"/>
    </row>
    <row r="35" spans="1:8" ht="21" customHeight="1">
      <c r="A35" s="478">
        <f>A34+0.1</f>
        <v>3.4000000000000004</v>
      </c>
      <c r="B35" s="478"/>
      <c r="C35" s="468" t="s">
        <v>53</v>
      </c>
      <c r="D35" s="464" t="s">
        <v>3</v>
      </c>
      <c r="E35" s="464">
        <v>2.9999999999999997E-4</v>
      </c>
      <c r="F35" s="465">
        <f>F31*E35</f>
        <v>2.9399999999999999E-2</v>
      </c>
      <c r="G35" s="466"/>
      <c r="H35" s="528"/>
    </row>
    <row r="36" spans="1:8" ht="31.5" customHeight="1">
      <c r="A36" s="524">
        <v>4</v>
      </c>
      <c r="B36" s="498" t="s">
        <v>188</v>
      </c>
      <c r="C36" s="511" t="s">
        <v>402</v>
      </c>
      <c r="D36" s="511" t="s">
        <v>52</v>
      </c>
      <c r="E36" s="511"/>
      <c r="F36" s="518">
        <v>98</v>
      </c>
      <c r="G36" s="518"/>
      <c r="H36" s="519"/>
    </row>
    <row r="37" spans="1:8" ht="19.5" customHeight="1">
      <c r="A37" s="478">
        <f>A36+0.1</f>
        <v>4.0999999999999996</v>
      </c>
      <c r="B37" s="478"/>
      <c r="C37" s="468" t="s">
        <v>37</v>
      </c>
      <c r="D37" s="464" t="s">
        <v>38</v>
      </c>
      <c r="E37" s="464">
        <v>0.41</v>
      </c>
      <c r="F37" s="464">
        <f>F36*E37</f>
        <v>40.18</v>
      </c>
      <c r="G37" s="527"/>
      <c r="H37" s="528"/>
    </row>
    <row r="38" spans="1:8" ht="18" customHeight="1">
      <c r="A38" s="478">
        <f>A37+0.1</f>
        <v>4.1999999999999993</v>
      </c>
      <c r="B38" s="478"/>
      <c r="C38" s="468" t="s">
        <v>54</v>
      </c>
      <c r="D38" s="464" t="s">
        <v>3</v>
      </c>
      <c r="E38" s="464">
        <v>0.01</v>
      </c>
      <c r="F38" s="464">
        <f>F36*E38</f>
        <v>0.98</v>
      </c>
      <c r="G38" s="527"/>
      <c r="H38" s="528"/>
    </row>
    <row r="39" spans="1:8" ht="18.75" customHeight="1">
      <c r="A39" s="478">
        <f>A38+0.1</f>
        <v>4.2999999999999989</v>
      </c>
      <c r="B39" s="478"/>
      <c r="C39" s="468" t="s">
        <v>403</v>
      </c>
      <c r="D39" s="464" t="s">
        <v>50</v>
      </c>
      <c r="E39" s="464">
        <v>0.63</v>
      </c>
      <c r="F39" s="464">
        <f>F36*E39</f>
        <v>61.74</v>
      </c>
      <c r="G39" s="527"/>
      <c r="H39" s="528"/>
    </row>
    <row r="40" spans="1:8" ht="18.75" customHeight="1">
      <c r="A40" s="478">
        <f>A39+0.1</f>
        <v>4.3999999999999986</v>
      </c>
      <c r="B40" s="478"/>
      <c r="C40" s="468" t="s">
        <v>404</v>
      </c>
      <c r="D40" s="464" t="s">
        <v>50</v>
      </c>
      <c r="E40" s="464">
        <v>0.9</v>
      </c>
      <c r="F40" s="464">
        <f>F36*E40</f>
        <v>88.2</v>
      </c>
      <c r="G40" s="464"/>
      <c r="H40" s="528"/>
    </row>
    <row r="41" spans="1:8" ht="20.25" customHeight="1">
      <c r="A41" s="478">
        <f>A40+0.1</f>
        <v>4.4999999999999982</v>
      </c>
      <c r="B41" s="478"/>
      <c r="C41" s="468" t="s">
        <v>53</v>
      </c>
      <c r="D41" s="464" t="s">
        <v>3</v>
      </c>
      <c r="E41" s="464">
        <v>1.6E-2</v>
      </c>
      <c r="F41" s="464">
        <f>F36*E41</f>
        <v>1.5680000000000001</v>
      </c>
      <c r="G41" s="466"/>
      <c r="H41" s="528"/>
    </row>
    <row r="42" spans="1:8" ht="33.75" customHeight="1">
      <c r="A42" s="526" t="s">
        <v>495</v>
      </c>
      <c r="B42" s="499" t="s">
        <v>406</v>
      </c>
      <c r="C42" s="511" t="s">
        <v>407</v>
      </c>
      <c r="D42" s="511" t="s">
        <v>52</v>
      </c>
      <c r="E42" s="511"/>
      <c r="F42" s="511">
        <v>14.04</v>
      </c>
      <c r="G42" s="518"/>
      <c r="H42" s="519"/>
    </row>
    <row r="43" spans="1:8" ht="18.75" customHeight="1">
      <c r="A43" s="478">
        <f>A42+0.1</f>
        <v>5.0999999999999996</v>
      </c>
      <c r="B43" s="478"/>
      <c r="C43" s="468" t="s">
        <v>37</v>
      </c>
      <c r="D43" s="464" t="s">
        <v>38</v>
      </c>
      <c r="E43" s="464">
        <v>0.36399999999999999</v>
      </c>
      <c r="F43" s="465">
        <f>F42*E43</f>
        <v>5.1105599999999995</v>
      </c>
      <c r="G43" s="527"/>
      <c r="H43" s="528"/>
    </row>
    <row r="44" spans="1:8" ht="17.25" customHeight="1">
      <c r="A44" s="478">
        <f>A43+0.1</f>
        <v>5.1999999999999993</v>
      </c>
      <c r="B44" s="478"/>
      <c r="C44" s="468" t="s">
        <v>54</v>
      </c>
      <c r="D44" s="464" t="s">
        <v>3</v>
      </c>
      <c r="E44" s="466">
        <v>9.5000000000000001E-2</v>
      </c>
      <c r="F44" s="502">
        <f>F42*E44</f>
        <v>1.3337999999999999</v>
      </c>
      <c r="G44" s="516"/>
      <c r="H44" s="528"/>
    </row>
    <row r="45" spans="1:8" ht="17.25" customHeight="1">
      <c r="A45" s="478">
        <f>A44+0.1</f>
        <v>5.2999999999999989</v>
      </c>
      <c r="B45" s="478"/>
      <c r="C45" s="468" t="s">
        <v>408</v>
      </c>
      <c r="D45" s="464" t="s">
        <v>55</v>
      </c>
      <c r="E45" s="464">
        <v>3.2000000000000001E-2</v>
      </c>
      <c r="F45" s="464">
        <f>F42*E45</f>
        <v>0.44927999999999996</v>
      </c>
      <c r="G45" s="527"/>
      <c r="H45" s="528"/>
    </row>
    <row r="46" spans="1:8" ht="16.5" customHeight="1">
      <c r="A46" s="478">
        <f>A45+0.1</f>
        <v>5.3999999999999986</v>
      </c>
      <c r="B46" s="478"/>
      <c r="C46" s="468" t="s">
        <v>53</v>
      </c>
      <c r="D46" s="464" t="s">
        <v>3</v>
      </c>
      <c r="E46" s="464">
        <v>0.06</v>
      </c>
      <c r="F46" s="465">
        <f>F42*E46</f>
        <v>0.84239999999999993</v>
      </c>
      <c r="G46" s="516"/>
      <c r="H46" s="528"/>
    </row>
    <row r="47" spans="1:8" ht="22.5" customHeight="1">
      <c r="A47" s="526" t="s">
        <v>496</v>
      </c>
      <c r="B47" s="598" t="s">
        <v>134</v>
      </c>
      <c r="C47" s="511" t="s">
        <v>410</v>
      </c>
      <c r="D47" s="511" t="s">
        <v>52</v>
      </c>
      <c r="E47" s="511"/>
      <c r="F47" s="536">
        <v>5.72</v>
      </c>
      <c r="G47" s="518"/>
      <c r="H47" s="519"/>
    </row>
    <row r="48" spans="1:8" ht="16.5" customHeight="1">
      <c r="A48" s="478">
        <v>8.1</v>
      </c>
      <c r="B48" s="478"/>
      <c r="C48" s="468" t="s">
        <v>54</v>
      </c>
      <c r="D48" s="464" t="s">
        <v>3</v>
      </c>
      <c r="E48" s="464">
        <v>2.72</v>
      </c>
      <c r="F48" s="532">
        <f>F47*E48</f>
        <v>15.558400000000001</v>
      </c>
      <c r="G48" s="527"/>
      <c r="H48" s="528"/>
    </row>
    <row r="49" spans="1:8" ht="17.25" customHeight="1">
      <c r="A49" s="478">
        <v>8.1999999999999993</v>
      </c>
      <c r="B49" s="478"/>
      <c r="C49" s="468" t="s">
        <v>411</v>
      </c>
      <c r="D49" s="464" t="s">
        <v>52</v>
      </c>
      <c r="E49" s="464">
        <v>1</v>
      </c>
      <c r="F49" s="532">
        <f>F47*E49</f>
        <v>5.72</v>
      </c>
      <c r="G49" s="527"/>
      <c r="H49" s="528"/>
    </row>
    <row r="50" spans="1:8" ht="15.75" customHeight="1">
      <c r="A50" s="478">
        <f>A49+0.1</f>
        <v>8.2999999999999989</v>
      </c>
      <c r="B50" s="478"/>
      <c r="C50" s="468" t="s">
        <v>53</v>
      </c>
      <c r="D50" s="464" t="s">
        <v>3</v>
      </c>
      <c r="E50" s="464">
        <v>0.1</v>
      </c>
      <c r="F50" s="532">
        <f>F47*E50</f>
        <v>0.57199999999999995</v>
      </c>
      <c r="G50" s="527"/>
      <c r="H50" s="528"/>
    </row>
    <row r="51" spans="1:8" ht="30" customHeight="1">
      <c r="A51" s="526" t="s">
        <v>405</v>
      </c>
      <c r="B51" s="499" t="s">
        <v>413</v>
      </c>
      <c r="C51" s="511" t="s">
        <v>414</v>
      </c>
      <c r="D51" s="511" t="s">
        <v>52</v>
      </c>
      <c r="E51" s="511"/>
      <c r="F51" s="511">
        <v>2.2400000000000002</v>
      </c>
      <c r="G51" s="518"/>
      <c r="H51" s="519"/>
    </row>
    <row r="52" spans="1:8" ht="19.5" customHeight="1">
      <c r="A52" s="537">
        <v>9.1</v>
      </c>
      <c r="B52" s="478"/>
      <c r="C52" s="468" t="s">
        <v>415</v>
      </c>
      <c r="D52" s="468" t="s">
        <v>52</v>
      </c>
      <c r="E52" s="475">
        <v>2.72</v>
      </c>
      <c r="F52" s="468">
        <f>F51*E52</f>
        <v>6.0928000000000013</v>
      </c>
      <c r="G52" s="475"/>
      <c r="H52" s="531"/>
    </row>
    <row r="53" spans="1:8" ht="19.5" customHeight="1">
      <c r="A53" s="478">
        <f>A52+0.1</f>
        <v>9.1999999999999993</v>
      </c>
      <c r="B53" s="478"/>
      <c r="C53" s="468" t="s">
        <v>416</v>
      </c>
      <c r="D53" s="464" t="s">
        <v>3</v>
      </c>
      <c r="E53" s="464">
        <v>0.65</v>
      </c>
      <c r="F53" s="465">
        <f>F51*E53</f>
        <v>1.4560000000000002</v>
      </c>
      <c r="G53" s="516"/>
      <c r="H53" s="528"/>
    </row>
    <row r="54" spans="1:8" ht="21.75" customHeight="1">
      <c r="A54" s="526" t="s">
        <v>409</v>
      </c>
      <c r="B54" s="599" t="s">
        <v>136</v>
      </c>
      <c r="C54" s="538" t="s">
        <v>418</v>
      </c>
      <c r="D54" s="539" t="s">
        <v>55</v>
      </c>
      <c r="E54" s="539"/>
      <c r="F54" s="540">
        <v>1.1200000000000001</v>
      </c>
      <c r="G54" s="540"/>
      <c r="H54" s="541"/>
    </row>
    <row r="55" spans="1:8" ht="18.75" customHeight="1">
      <c r="A55" s="537">
        <f>A54+0.1</f>
        <v>8.1</v>
      </c>
      <c r="B55" s="542"/>
      <c r="C55" s="468" t="s">
        <v>37</v>
      </c>
      <c r="D55" s="543" t="s">
        <v>38</v>
      </c>
      <c r="E55" s="543">
        <v>23.8</v>
      </c>
      <c r="F55" s="464">
        <f>F54*E55</f>
        <v>26.656000000000002</v>
      </c>
      <c r="G55" s="464"/>
      <c r="H55" s="528"/>
    </row>
    <row r="56" spans="1:8" ht="18" customHeight="1">
      <c r="A56" s="537">
        <f t="shared" ref="A56:A62" si="1">A55+0.1</f>
        <v>8.1999999999999993</v>
      </c>
      <c r="B56" s="542"/>
      <c r="C56" s="468" t="s">
        <v>54</v>
      </c>
      <c r="D56" s="543" t="s">
        <v>3</v>
      </c>
      <c r="E56" s="543">
        <v>2.1</v>
      </c>
      <c r="F56" s="464">
        <f>F54*E56</f>
        <v>2.3520000000000003</v>
      </c>
      <c r="G56" s="464"/>
      <c r="H56" s="528"/>
    </row>
    <row r="57" spans="1:8" ht="18" customHeight="1">
      <c r="A57" s="537">
        <f t="shared" si="1"/>
        <v>8.2999999999999989</v>
      </c>
      <c r="B57" s="542"/>
      <c r="C57" s="544" t="s">
        <v>419</v>
      </c>
      <c r="D57" s="543" t="s">
        <v>55</v>
      </c>
      <c r="E57" s="543">
        <v>1.05</v>
      </c>
      <c r="F57" s="465">
        <v>0.78</v>
      </c>
      <c r="G57" s="527"/>
      <c r="H57" s="528"/>
    </row>
    <row r="58" spans="1:8" ht="15" customHeight="1">
      <c r="A58" s="537">
        <f t="shared" si="1"/>
        <v>8.3999999999999986</v>
      </c>
      <c r="B58" s="542"/>
      <c r="C58" s="544" t="s">
        <v>139</v>
      </c>
      <c r="D58" s="543" t="s">
        <v>50</v>
      </c>
      <c r="E58" s="543">
        <v>3.38</v>
      </c>
      <c r="F58" s="465">
        <f>F54*E58</f>
        <v>3.7856000000000001</v>
      </c>
      <c r="G58" s="527"/>
      <c r="H58" s="528"/>
    </row>
    <row r="59" spans="1:8" ht="18" customHeight="1">
      <c r="A59" s="537">
        <f t="shared" si="1"/>
        <v>8.4999999999999982</v>
      </c>
      <c r="B59" s="542"/>
      <c r="C59" s="544" t="s">
        <v>138</v>
      </c>
      <c r="D59" s="543" t="s">
        <v>52</v>
      </c>
      <c r="E59" s="543">
        <v>3.38</v>
      </c>
      <c r="F59" s="465">
        <f>F54*E59</f>
        <v>3.7856000000000001</v>
      </c>
      <c r="G59" s="464"/>
      <c r="H59" s="528"/>
    </row>
    <row r="60" spans="1:8" ht="18.75" customHeight="1">
      <c r="A60" s="537">
        <f t="shared" si="1"/>
        <v>8.5999999999999979</v>
      </c>
      <c r="B60" s="542"/>
      <c r="C60" s="544" t="s">
        <v>420</v>
      </c>
      <c r="D60" s="543" t="s">
        <v>50</v>
      </c>
      <c r="E60" s="543">
        <v>3.08</v>
      </c>
      <c r="F60" s="465">
        <f>F54*E60</f>
        <v>3.4496000000000002</v>
      </c>
      <c r="G60" s="464"/>
      <c r="H60" s="528"/>
    </row>
    <row r="61" spans="1:8" ht="19.5" customHeight="1">
      <c r="A61" s="537">
        <f t="shared" si="1"/>
        <v>8.6999999999999975</v>
      </c>
      <c r="B61" s="542"/>
      <c r="C61" s="544" t="s">
        <v>137</v>
      </c>
      <c r="D61" s="543" t="s">
        <v>50</v>
      </c>
      <c r="E61" s="543">
        <v>7.2</v>
      </c>
      <c r="F61" s="465">
        <f>F54*E61</f>
        <v>8.0640000000000018</v>
      </c>
      <c r="G61" s="464"/>
      <c r="H61" s="528"/>
    </row>
    <row r="62" spans="1:8" ht="21" customHeight="1">
      <c r="A62" s="537">
        <f t="shared" si="1"/>
        <v>8.7999999999999972</v>
      </c>
      <c r="B62" s="542"/>
      <c r="C62" s="544" t="s">
        <v>53</v>
      </c>
      <c r="D62" s="543" t="s">
        <v>3</v>
      </c>
      <c r="E62" s="543">
        <v>3.44</v>
      </c>
      <c r="F62" s="465">
        <f>F54*E62</f>
        <v>3.8528000000000002</v>
      </c>
      <c r="G62" s="464"/>
      <c r="H62" s="528"/>
    </row>
    <row r="63" spans="1:8" ht="37.5" customHeight="1">
      <c r="A63" s="526" t="s">
        <v>412</v>
      </c>
      <c r="B63" s="599" t="s">
        <v>163</v>
      </c>
      <c r="C63" s="538" t="s">
        <v>422</v>
      </c>
      <c r="D63" s="545" t="s">
        <v>52</v>
      </c>
      <c r="E63" s="545"/>
      <c r="F63" s="511">
        <v>25</v>
      </c>
      <c r="G63" s="518"/>
      <c r="H63" s="519"/>
    </row>
    <row r="64" spans="1:8" ht="18.75" customHeight="1">
      <c r="A64" s="537">
        <f t="shared" ref="A64:A69" si="2">A63+0.1</f>
        <v>9.1</v>
      </c>
      <c r="B64" s="542"/>
      <c r="C64" s="544" t="s">
        <v>37</v>
      </c>
      <c r="D64" s="543" t="s">
        <v>38</v>
      </c>
      <c r="E64" s="543">
        <v>0.83</v>
      </c>
      <c r="F64" s="465">
        <f>F63*E64</f>
        <v>20.75</v>
      </c>
      <c r="G64" s="527"/>
      <c r="H64" s="528"/>
    </row>
    <row r="65" spans="1:8" ht="19.5" customHeight="1">
      <c r="A65" s="537">
        <f t="shared" si="2"/>
        <v>9.1999999999999993</v>
      </c>
      <c r="B65" s="546"/>
      <c r="C65" s="544" t="s">
        <v>54</v>
      </c>
      <c r="D65" s="547" t="s">
        <v>3</v>
      </c>
      <c r="E65" s="547">
        <v>4.1000000000000003E-3</v>
      </c>
      <c r="F65" s="465">
        <f>F63*E65</f>
        <v>0.10250000000000001</v>
      </c>
      <c r="G65" s="527"/>
      <c r="H65" s="528"/>
    </row>
    <row r="66" spans="1:8" ht="17.25" customHeight="1">
      <c r="A66" s="537">
        <f t="shared" si="2"/>
        <v>9.2999999999999989</v>
      </c>
      <c r="B66" s="546"/>
      <c r="C66" s="468" t="s">
        <v>423</v>
      </c>
      <c r="D66" s="543" t="s">
        <v>52</v>
      </c>
      <c r="E66" s="548">
        <v>1.17</v>
      </c>
      <c r="F66" s="465">
        <f>F63*E66</f>
        <v>29.25</v>
      </c>
      <c r="G66" s="527"/>
      <c r="H66" s="528"/>
    </row>
    <row r="67" spans="1:8" ht="17.25" customHeight="1">
      <c r="A67" s="537">
        <f t="shared" si="2"/>
        <v>9.3999999999999986</v>
      </c>
      <c r="B67" s="546"/>
      <c r="C67" s="468" t="s">
        <v>140</v>
      </c>
      <c r="D67" s="543" t="s">
        <v>66</v>
      </c>
      <c r="E67" s="549">
        <v>6</v>
      </c>
      <c r="F67" s="464">
        <f>F63*E67</f>
        <v>150</v>
      </c>
      <c r="G67" s="465"/>
      <c r="H67" s="528"/>
    </row>
    <row r="68" spans="1:8" ht="21" customHeight="1">
      <c r="A68" s="537">
        <f t="shared" si="2"/>
        <v>9.4999999999999982</v>
      </c>
      <c r="B68" s="546"/>
      <c r="C68" s="468" t="s">
        <v>424</v>
      </c>
      <c r="D68" s="543" t="s">
        <v>52</v>
      </c>
      <c r="E68" s="549"/>
      <c r="F68" s="464">
        <v>2</v>
      </c>
      <c r="G68" s="465"/>
      <c r="H68" s="528"/>
    </row>
    <row r="69" spans="1:8" ht="21" customHeight="1">
      <c r="A69" s="537">
        <f t="shared" si="2"/>
        <v>9.5999999999999979</v>
      </c>
      <c r="B69" s="546"/>
      <c r="C69" s="544" t="s">
        <v>53</v>
      </c>
      <c r="D69" s="543" t="s">
        <v>3</v>
      </c>
      <c r="E69" s="543">
        <v>8.2799999999999999E-2</v>
      </c>
      <c r="F69" s="527">
        <f>F63*G67</f>
        <v>0</v>
      </c>
      <c r="G69" s="527"/>
      <c r="H69" s="528"/>
    </row>
    <row r="70" spans="1:8" ht="34.5" customHeight="1">
      <c r="A70" s="526" t="s">
        <v>417</v>
      </c>
      <c r="B70" s="600" t="s">
        <v>426</v>
      </c>
      <c r="C70" s="538" t="s">
        <v>427</v>
      </c>
      <c r="D70" s="545" t="s">
        <v>428</v>
      </c>
      <c r="E70" s="545"/>
      <c r="F70" s="518">
        <v>25</v>
      </c>
      <c r="G70" s="518"/>
      <c r="H70" s="519"/>
    </row>
    <row r="71" spans="1:8" ht="22.5" customHeight="1">
      <c r="A71" s="537">
        <f>A70+0.1</f>
        <v>10.1</v>
      </c>
      <c r="B71" s="546"/>
      <c r="C71" s="544" t="s">
        <v>37</v>
      </c>
      <c r="D71" s="543" t="s">
        <v>38</v>
      </c>
      <c r="E71" s="543">
        <v>3.0300000000000001E-2</v>
      </c>
      <c r="F71" s="532">
        <f>F70*E71</f>
        <v>0.75750000000000006</v>
      </c>
      <c r="G71" s="527"/>
      <c r="H71" s="528"/>
    </row>
    <row r="72" spans="1:8" ht="18" customHeight="1">
      <c r="A72" s="537">
        <f>A71+0.1</f>
        <v>10.199999999999999</v>
      </c>
      <c r="B72" s="546"/>
      <c r="C72" s="544" t="s">
        <v>54</v>
      </c>
      <c r="D72" s="543" t="s">
        <v>3</v>
      </c>
      <c r="E72" s="543">
        <v>4.1000000000000003E-3</v>
      </c>
      <c r="F72" s="532">
        <f>F70*E72</f>
        <v>0.10250000000000001</v>
      </c>
      <c r="G72" s="527"/>
      <c r="H72" s="528"/>
    </row>
    <row r="73" spans="1:8" ht="17.25" customHeight="1">
      <c r="A73" s="537">
        <f>A72+0.1</f>
        <v>10.299999999999999</v>
      </c>
      <c r="B73" s="546"/>
      <c r="C73" s="544" t="s">
        <v>429</v>
      </c>
      <c r="D73" s="543" t="s">
        <v>50</v>
      </c>
      <c r="E73" s="543">
        <v>9.2999999999999999E-2</v>
      </c>
      <c r="F73" s="532">
        <f>F70*E73</f>
        <v>2.3250000000000002</v>
      </c>
      <c r="G73" s="527"/>
      <c r="H73" s="528"/>
    </row>
    <row r="74" spans="1:8" ht="19.5" customHeight="1">
      <c r="A74" s="537">
        <f>A73+0.1</f>
        <v>10.399999999999999</v>
      </c>
      <c r="B74" s="546"/>
      <c r="C74" s="544" t="s">
        <v>53</v>
      </c>
      <c r="D74" s="543" t="s">
        <v>3</v>
      </c>
      <c r="E74" s="543">
        <v>4.0000000000000002E-4</v>
      </c>
      <c r="F74" s="532">
        <f>F70*E74</f>
        <v>0.01</v>
      </c>
      <c r="G74" s="527"/>
      <c r="H74" s="528"/>
    </row>
    <row r="75" spans="1:8" ht="35.25" customHeight="1">
      <c r="A75" s="526" t="s">
        <v>421</v>
      </c>
      <c r="B75" s="600" t="s">
        <v>430</v>
      </c>
      <c r="C75" s="538" t="s">
        <v>431</v>
      </c>
      <c r="D75" s="545" t="s">
        <v>52</v>
      </c>
      <c r="E75" s="545"/>
      <c r="F75" s="518">
        <v>9</v>
      </c>
      <c r="G75" s="518"/>
      <c r="H75" s="519"/>
    </row>
    <row r="76" spans="1:8" ht="21" customHeight="1">
      <c r="A76" s="537">
        <f>A75+0.1</f>
        <v>11.1</v>
      </c>
      <c r="B76" s="546"/>
      <c r="C76" s="544" t="s">
        <v>37</v>
      </c>
      <c r="D76" s="543" t="s">
        <v>38</v>
      </c>
      <c r="E76" s="543">
        <v>4.24E-2</v>
      </c>
      <c r="F76" s="532">
        <f>F75*E76</f>
        <v>0.38159999999999999</v>
      </c>
      <c r="G76" s="527"/>
      <c r="H76" s="528"/>
    </row>
    <row r="77" spans="1:8" ht="18.75" customHeight="1">
      <c r="A77" s="537">
        <f>A76+0.1</f>
        <v>11.2</v>
      </c>
      <c r="B77" s="546"/>
      <c r="C77" s="544" t="s">
        <v>54</v>
      </c>
      <c r="D77" s="543" t="s">
        <v>3</v>
      </c>
      <c r="E77" s="543">
        <v>2.0999999999999999E-3</v>
      </c>
      <c r="F77" s="532">
        <f>F75*E77</f>
        <v>1.89E-2</v>
      </c>
      <c r="G77" s="527"/>
      <c r="H77" s="528"/>
    </row>
    <row r="78" spans="1:8" ht="18.75" customHeight="1">
      <c r="A78" s="537">
        <f>A77+0.1</f>
        <v>11.299999999999999</v>
      </c>
      <c r="B78" s="546"/>
      <c r="C78" s="544" t="s">
        <v>432</v>
      </c>
      <c r="D78" s="543" t="s">
        <v>433</v>
      </c>
      <c r="E78" s="543">
        <v>1.5E-3</v>
      </c>
      <c r="F78" s="532">
        <f>F75*E78</f>
        <v>1.35E-2</v>
      </c>
      <c r="G78" s="527"/>
      <c r="H78" s="528"/>
    </row>
    <row r="79" spans="1:8" ht="18.75" customHeight="1">
      <c r="A79" s="526" t="s">
        <v>425</v>
      </c>
      <c r="B79" s="600" t="s">
        <v>434</v>
      </c>
      <c r="C79" s="538" t="s">
        <v>435</v>
      </c>
      <c r="D79" s="545" t="s">
        <v>436</v>
      </c>
      <c r="E79" s="545"/>
      <c r="F79" s="519">
        <v>0.14000000000000001</v>
      </c>
      <c r="G79" s="518"/>
      <c r="H79" s="519"/>
    </row>
    <row r="80" spans="1:8" ht="17.25" customHeight="1">
      <c r="A80" s="537">
        <f>A79+0.1</f>
        <v>12.1</v>
      </c>
      <c r="B80" s="546"/>
      <c r="C80" s="544" t="s">
        <v>37</v>
      </c>
      <c r="D80" s="543" t="s">
        <v>38</v>
      </c>
      <c r="E80" s="543">
        <v>100</v>
      </c>
      <c r="F80" s="465">
        <f>F79*E80</f>
        <v>14.000000000000002</v>
      </c>
      <c r="G80" s="527"/>
      <c r="H80" s="528"/>
    </row>
    <row r="81" spans="1:8" ht="16.5" customHeight="1">
      <c r="A81" s="537">
        <f>A80+0.1</f>
        <v>12.2</v>
      </c>
      <c r="B81" s="546"/>
      <c r="C81" s="544" t="s">
        <v>54</v>
      </c>
      <c r="D81" s="543" t="s">
        <v>3</v>
      </c>
      <c r="E81" s="543">
        <v>1.5</v>
      </c>
      <c r="F81" s="465">
        <f>F79*E81</f>
        <v>0.21000000000000002</v>
      </c>
      <c r="G81" s="527"/>
      <c r="H81" s="528"/>
    </row>
    <row r="82" spans="1:8" ht="17.25" customHeight="1">
      <c r="A82" s="537">
        <f>A81+0.1</f>
        <v>12.299999999999999</v>
      </c>
      <c r="B82" s="546"/>
      <c r="C82" s="544" t="s">
        <v>437</v>
      </c>
      <c r="D82" s="543" t="s">
        <v>55</v>
      </c>
      <c r="E82" s="543" t="s">
        <v>112</v>
      </c>
      <c r="F82" s="465">
        <v>0.45</v>
      </c>
      <c r="G82" s="527"/>
      <c r="H82" s="528"/>
    </row>
    <row r="83" spans="1:8" ht="18.75" customHeight="1">
      <c r="A83" s="537">
        <f>A82+0.1</f>
        <v>12.399999999999999</v>
      </c>
      <c r="B83" s="546"/>
      <c r="C83" s="544" t="s">
        <v>438</v>
      </c>
      <c r="D83" s="543" t="s">
        <v>50</v>
      </c>
      <c r="E83" s="543">
        <v>5.2</v>
      </c>
      <c r="F83" s="465">
        <f>F79*E83</f>
        <v>0.72800000000000009</v>
      </c>
      <c r="G83" s="527"/>
      <c r="H83" s="528"/>
    </row>
    <row r="84" spans="1:8" ht="17.25" customHeight="1">
      <c r="A84" s="537">
        <f>A83+0.1</f>
        <v>12.499999999999998</v>
      </c>
      <c r="B84" s="546"/>
      <c r="C84" s="544" t="s">
        <v>439</v>
      </c>
      <c r="D84" s="543" t="s">
        <v>52</v>
      </c>
      <c r="E84" s="543">
        <v>105</v>
      </c>
      <c r="F84" s="465">
        <f>F79*E84</f>
        <v>14.700000000000001</v>
      </c>
      <c r="G84" s="465"/>
      <c r="H84" s="528"/>
    </row>
    <row r="85" spans="1:8" ht="34.5" customHeight="1">
      <c r="A85" s="535">
        <v>13</v>
      </c>
      <c r="B85" s="598"/>
      <c r="C85" s="538" t="s">
        <v>440</v>
      </c>
      <c r="D85" s="550" t="s">
        <v>66</v>
      </c>
      <c r="E85" s="551"/>
      <c r="F85" s="550">
        <v>1</v>
      </c>
      <c r="G85" s="550"/>
      <c r="H85" s="552"/>
    </row>
    <row r="86" spans="1:8" ht="25.5" customHeight="1">
      <c r="A86" s="493">
        <v>14</v>
      </c>
      <c r="B86" s="495" t="s">
        <v>43</v>
      </c>
      <c r="C86" s="503" t="s">
        <v>441</v>
      </c>
      <c r="D86" s="493" t="s">
        <v>442</v>
      </c>
      <c r="E86" s="493"/>
      <c r="F86" s="493">
        <v>1</v>
      </c>
      <c r="G86" s="493"/>
      <c r="H86" s="494"/>
    </row>
    <row r="87" spans="1:8">
      <c r="A87" s="496"/>
      <c r="B87" s="520"/>
      <c r="C87" s="496" t="s">
        <v>37</v>
      </c>
      <c r="D87" s="496" t="s">
        <v>38</v>
      </c>
      <c r="E87" s="496">
        <v>29.1</v>
      </c>
      <c r="F87" s="496">
        <f>E87*F86</f>
        <v>29.1</v>
      </c>
      <c r="G87" s="496"/>
      <c r="H87" s="496"/>
    </row>
    <row r="88" spans="1:8">
      <c r="A88" s="496"/>
      <c r="B88" s="520"/>
      <c r="C88" s="496" t="s">
        <v>41</v>
      </c>
      <c r="D88" s="496" t="s">
        <v>3</v>
      </c>
      <c r="E88" s="496">
        <v>2.68</v>
      </c>
      <c r="F88" s="496">
        <f>E88*F86</f>
        <v>2.68</v>
      </c>
      <c r="G88" s="496"/>
      <c r="H88" s="496"/>
    </row>
    <row r="89" spans="1:8" ht="24" customHeight="1">
      <c r="A89" s="496"/>
      <c r="B89" s="520"/>
      <c r="C89" s="576" t="s">
        <v>443</v>
      </c>
      <c r="D89" s="496" t="s">
        <v>442</v>
      </c>
      <c r="E89" s="496">
        <v>1</v>
      </c>
      <c r="F89" s="496">
        <f>E89*F86</f>
        <v>1</v>
      </c>
      <c r="G89" s="496"/>
      <c r="H89" s="496"/>
    </row>
    <row r="90" spans="1:8">
      <c r="A90" s="496"/>
      <c r="B90" s="520"/>
      <c r="C90" s="496" t="s">
        <v>53</v>
      </c>
      <c r="D90" s="496" t="s">
        <v>3</v>
      </c>
      <c r="E90" s="496">
        <v>1.02</v>
      </c>
      <c r="F90" s="496">
        <f>E90*F86</f>
        <v>1.02</v>
      </c>
      <c r="G90" s="496"/>
      <c r="H90" s="496"/>
    </row>
    <row r="91" spans="1:8" ht="15">
      <c r="A91" s="492"/>
      <c r="B91" s="490"/>
      <c r="C91" s="553" t="s">
        <v>18</v>
      </c>
      <c r="D91" s="554" t="s">
        <v>3</v>
      </c>
      <c r="E91" s="554"/>
      <c r="F91" s="601" t="s">
        <v>112</v>
      </c>
      <c r="G91" s="554"/>
      <c r="H91" s="555"/>
    </row>
    <row r="92" spans="1:8" ht="21.75" customHeight="1">
      <c r="A92" s="472"/>
      <c r="B92" s="478"/>
      <c r="C92" s="556" t="s">
        <v>37</v>
      </c>
      <c r="D92" s="557"/>
      <c r="E92" s="557"/>
      <c r="F92" s="653" t="s">
        <v>112</v>
      </c>
      <c r="G92" s="558"/>
      <c r="H92" s="559"/>
    </row>
    <row r="93" spans="1:8" ht="17.25" customHeight="1">
      <c r="A93" s="472"/>
      <c r="B93" s="478"/>
      <c r="C93" s="666" t="s">
        <v>543</v>
      </c>
      <c r="D93" s="560">
        <v>0.1</v>
      </c>
      <c r="E93" s="561"/>
      <c r="F93" s="562"/>
      <c r="G93" s="562"/>
      <c r="H93" s="561"/>
    </row>
    <row r="94" spans="1:8" ht="15">
      <c r="A94" s="472"/>
      <c r="B94" s="478"/>
      <c r="C94" s="477" t="s">
        <v>18</v>
      </c>
      <c r="D94" s="561" t="s">
        <v>3</v>
      </c>
      <c r="E94" s="561"/>
      <c r="F94" s="562"/>
      <c r="G94" s="562"/>
      <c r="H94" s="563"/>
    </row>
    <row r="95" spans="1:8" ht="18.75" customHeight="1">
      <c r="A95" s="472"/>
      <c r="B95" s="478"/>
      <c r="C95" s="666" t="s">
        <v>547</v>
      </c>
      <c r="D95" s="560">
        <v>0.08</v>
      </c>
      <c r="E95" s="561"/>
      <c r="F95" s="562"/>
      <c r="G95" s="562"/>
      <c r="H95" s="561"/>
    </row>
    <row r="96" spans="1:8" ht="15">
      <c r="A96" s="490"/>
      <c r="B96" s="490"/>
      <c r="C96" s="564" t="s">
        <v>18</v>
      </c>
      <c r="D96" s="565" t="s">
        <v>3</v>
      </c>
      <c r="E96" s="564"/>
      <c r="F96" s="564"/>
      <c r="G96" s="564"/>
      <c r="H96" s="586"/>
    </row>
    <row r="97" spans="1:8" ht="13.5">
      <c r="A97" s="567"/>
      <c r="B97" s="568"/>
      <c r="C97" s="569"/>
      <c r="D97" s="570"/>
      <c r="E97" s="570"/>
      <c r="F97" s="570"/>
      <c r="G97" s="570"/>
      <c r="H97" s="570"/>
    </row>
    <row r="98" spans="1:8" ht="13.5">
      <c r="A98" s="567"/>
      <c r="B98" s="571"/>
      <c r="C98" s="569"/>
      <c r="D98" s="570"/>
      <c r="E98" s="570"/>
      <c r="F98" s="570"/>
      <c r="G98" s="570"/>
      <c r="H98" s="570"/>
    </row>
    <row r="99" spans="1:8" ht="16.5">
      <c r="A99" s="567"/>
      <c r="B99" s="568"/>
      <c r="C99" s="747"/>
      <c r="D99" s="747"/>
      <c r="E99" s="747"/>
      <c r="F99" s="747"/>
      <c r="G99" s="747"/>
      <c r="H99" s="747"/>
    </row>
    <row r="100" spans="1:8">
      <c r="A100" s="572"/>
      <c r="B100" s="572"/>
      <c r="C100" s="573"/>
      <c r="D100" s="462"/>
      <c r="E100" s="462"/>
      <c r="F100" s="462"/>
      <c r="G100" s="462"/>
      <c r="H100" s="462"/>
    </row>
    <row r="101" spans="1:8" ht="15.75">
      <c r="A101" s="572"/>
      <c r="B101" s="568"/>
      <c r="C101" s="574"/>
      <c r="D101" s="575"/>
      <c r="E101" s="575"/>
      <c r="F101" s="575"/>
      <c r="G101" s="575"/>
      <c r="H101" s="575"/>
    </row>
  </sheetData>
  <mergeCells count="11">
    <mergeCell ref="G5:H5"/>
    <mergeCell ref="C99:H99"/>
    <mergeCell ref="C1:H1"/>
    <mergeCell ref="A2:H2"/>
    <mergeCell ref="C3:F3"/>
    <mergeCell ref="C4:F4"/>
    <mergeCell ref="A5:A6"/>
    <mergeCell ref="B5:B6"/>
    <mergeCell ref="C5:C6"/>
    <mergeCell ref="D5:D6"/>
    <mergeCell ref="E5:F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J14" sqref="J14"/>
    </sheetView>
  </sheetViews>
  <sheetFormatPr defaultRowHeight="12.75"/>
  <cols>
    <col min="1" max="1" width="4.85546875" customWidth="1"/>
    <col min="2" max="2" width="7.7109375" customWidth="1"/>
    <col min="3" max="3" width="36.7109375" customWidth="1"/>
    <col min="4" max="4" width="7.7109375" customWidth="1"/>
    <col min="5" max="5" width="7.140625" customWidth="1"/>
    <col min="6" max="6" width="7.7109375" customWidth="1"/>
    <col min="7" max="7" width="7.42578125" customWidth="1"/>
  </cols>
  <sheetData>
    <row r="1" spans="1:8" ht="19.5">
      <c r="A1" s="577"/>
      <c r="B1" s="578"/>
      <c r="C1" s="754" t="s">
        <v>444</v>
      </c>
      <c r="D1" s="754"/>
      <c r="E1" s="754"/>
      <c r="F1" s="754"/>
      <c r="G1" s="754"/>
      <c r="H1" s="754"/>
    </row>
    <row r="2" spans="1:8" ht="18">
      <c r="A2" s="755" t="s">
        <v>79</v>
      </c>
      <c r="B2" s="755"/>
      <c r="C2" s="755"/>
      <c r="D2" s="755"/>
      <c r="E2" s="755"/>
      <c r="F2" s="755"/>
      <c r="G2" s="755"/>
      <c r="H2" s="755"/>
    </row>
    <row r="3" spans="1:8" ht="19.5">
      <c r="A3" s="577"/>
      <c r="B3" s="578"/>
      <c r="C3" s="756"/>
      <c r="D3" s="756"/>
      <c r="E3" s="756"/>
      <c r="F3" s="756"/>
      <c r="G3" s="579"/>
      <c r="H3" s="580"/>
    </row>
    <row r="4" spans="1:8" ht="19.5">
      <c r="A4" s="577"/>
      <c r="B4" s="578"/>
      <c r="C4" s="756"/>
      <c r="D4" s="756"/>
      <c r="E4" s="756"/>
      <c r="F4" s="756"/>
      <c r="G4" s="579"/>
      <c r="H4" s="580"/>
    </row>
    <row r="5" spans="1:8" ht="13.5">
      <c r="A5" s="757" t="s">
        <v>80</v>
      </c>
      <c r="B5" s="757" t="s">
        <v>30</v>
      </c>
      <c r="C5" s="757" t="s">
        <v>445</v>
      </c>
      <c r="D5" s="757" t="s">
        <v>446</v>
      </c>
      <c r="E5" s="752" t="s">
        <v>32</v>
      </c>
      <c r="F5" s="752"/>
      <c r="G5" s="752" t="s">
        <v>85</v>
      </c>
      <c r="H5" s="752"/>
    </row>
    <row r="6" spans="1:8" ht="38.25">
      <c r="A6" s="757"/>
      <c r="B6" s="757"/>
      <c r="C6" s="757"/>
      <c r="D6" s="757"/>
      <c r="E6" s="581" t="s">
        <v>447</v>
      </c>
      <c r="F6" s="581" t="s">
        <v>23</v>
      </c>
      <c r="G6" s="581" t="s">
        <v>83</v>
      </c>
      <c r="H6" s="581" t="s">
        <v>18</v>
      </c>
    </row>
    <row r="7" spans="1:8" ht="13.5">
      <c r="A7" s="480">
        <v>1</v>
      </c>
      <c r="B7" s="480">
        <v>2</v>
      </c>
      <c r="C7" s="480">
        <v>3</v>
      </c>
      <c r="D7" s="480">
        <v>4</v>
      </c>
      <c r="E7" s="480">
        <v>4</v>
      </c>
      <c r="F7" s="480">
        <v>5</v>
      </c>
      <c r="G7" s="480">
        <v>6</v>
      </c>
      <c r="H7" s="480">
        <v>7</v>
      </c>
    </row>
    <row r="8" spans="1:8" ht="22.5" customHeight="1">
      <c r="A8" s="481">
        <v>1</v>
      </c>
      <c r="B8" s="505" t="s">
        <v>87</v>
      </c>
      <c r="C8" s="504" t="s">
        <v>448</v>
      </c>
      <c r="D8" s="482" t="s">
        <v>56</v>
      </c>
      <c r="E8" s="481"/>
      <c r="F8" s="483">
        <v>27</v>
      </c>
      <c r="G8" s="481"/>
      <c r="H8" s="484"/>
    </row>
    <row r="9" spans="1:8" ht="17.25" customHeight="1">
      <c r="A9" s="485">
        <f>A8+0.1</f>
        <v>1.1000000000000001</v>
      </c>
      <c r="B9" s="485"/>
      <c r="C9" s="486" t="s">
        <v>145</v>
      </c>
      <c r="D9" s="487" t="s">
        <v>38</v>
      </c>
      <c r="E9" s="485">
        <v>0.13</v>
      </c>
      <c r="F9" s="488">
        <f>F8*E9</f>
        <v>3.5100000000000002</v>
      </c>
      <c r="G9" s="485"/>
      <c r="H9" s="489"/>
    </row>
    <row r="10" spans="1:8" ht="22.5" customHeight="1">
      <c r="A10" s="485">
        <f t="shared" ref="A10:A26" si="0">A9+0.1</f>
        <v>1.2000000000000002</v>
      </c>
      <c r="B10" s="485" t="s">
        <v>449</v>
      </c>
      <c r="C10" s="509" t="s">
        <v>450</v>
      </c>
      <c r="D10" s="487" t="s">
        <v>56</v>
      </c>
      <c r="E10" s="488">
        <v>1</v>
      </c>
      <c r="F10" s="510">
        <f>F8*E10</f>
        <v>27</v>
      </c>
      <c r="G10" s="485"/>
      <c r="H10" s="489"/>
    </row>
    <row r="11" spans="1:8" ht="24" customHeight="1">
      <c r="A11" s="481">
        <v>2</v>
      </c>
      <c r="B11" s="505" t="s">
        <v>87</v>
      </c>
      <c r="C11" s="504" t="s">
        <v>451</v>
      </c>
      <c r="D11" s="482" t="s">
        <v>56</v>
      </c>
      <c r="E11" s="481"/>
      <c r="F11" s="483">
        <v>16</v>
      </c>
      <c r="G11" s="481"/>
      <c r="H11" s="484"/>
    </row>
    <row r="12" spans="1:8" ht="21.75" customHeight="1">
      <c r="A12" s="485">
        <f t="shared" si="0"/>
        <v>2.1</v>
      </c>
      <c r="B12" s="485"/>
      <c r="C12" s="486" t="s">
        <v>145</v>
      </c>
      <c r="D12" s="487" t="s">
        <v>38</v>
      </c>
      <c r="E12" s="485">
        <v>0.13</v>
      </c>
      <c r="F12" s="510">
        <f>F11*E12</f>
        <v>2.08</v>
      </c>
      <c r="G12" s="485"/>
      <c r="H12" s="489"/>
    </row>
    <row r="13" spans="1:8" ht="18.75" customHeight="1">
      <c r="A13" s="485">
        <f t="shared" si="0"/>
        <v>2.2000000000000002</v>
      </c>
      <c r="B13" s="485"/>
      <c r="C13" s="509" t="s">
        <v>452</v>
      </c>
      <c r="D13" s="487" t="s">
        <v>56</v>
      </c>
      <c r="E13" s="510">
        <v>1</v>
      </c>
      <c r="F13" s="510">
        <f>F11*E13</f>
        <v>16</v>
      </c>
      <c r="G13" s="485"/>
      <c r="H13" s="489"/>
    </row>
    <row r="14" spans="1:8" ht="21" customHeight="1">
      <c r="A14" s="485">
        <f t="shared" si="0"/>
        <v>2.3000000000000003</v>
      </c>
      <c r="B14" s="485" t="s">
        <v>453</v>
      </c>
      <c r="C14" s="582" t="s">
        <v>105</v>
      </c>
      <c r="D14" s="582" t="s">
        <v>3</v>
      </c>
      <c r="E14" s="582">
        <v>2.5000000000000001E-2</v>
      </c>
      <c r="F14" s="582">
        <f>F11*E14</f>
        <v>0.4</v>
      </c>
      <c r="G14" s="582"/>
      <c r="H14" s="582"/>
    </row>
    <row r="15" spans="1:8" ht="28.5" customHeight="1">
      <c r="A15" s="481">
        <v>3</v>
      </c>
      <c r="B15" s="584" t="s">
        <v>454</v>
      </c>
      <c r="C15" s="565" t="s">
        <v>455</v>
      </c>
      <c r="D15" s="482" t="s">
        <v>49</v>
      </c>
      <c r="E15" s="585"/>
      <c r="F15" s="586">
        <v>3</v>
      </c>
      <c r="G15" s="585"/>
      <c r="H15" s="566"/>
    </row>
    <row r="16" spans="1:8" ht="22.5" customHeight="1">
      <c r="A16" s="485">
        <f t="shared" si="0"/>
        <v>3.1</v>
      </c>
      <c r="B16" s="587"/>
      <c r="C16" s="486" t="s">
        <v>145</v>
      </c>
      <c r="D16" s="487" t="s">
        <v>38</v>
      </c>
      <c r="E16" s="486">
        <v>0.192</v>
      </c>
      <c r="F16" s="588">
        <f>F15*E16</f>
        <v>0.57600000000000007</v>
      </c>
      <c r="G16" s="588"/>
      <c r="H16" s="589"/>
    </row>
    <row r="17" spans="1:8" ht="24" customHeight="1">
      <c r="A17" s="485">
        <f t="shared" si="0"/>
        <v>3.2</v>
      </c>
      <c r="B17" s="485"/>
      <c r="C17" s="486" t="s">
        <v>93</v>
      </c>
      <c r="D17" s="487" t="s">
        <v>49</v>
      </c>
      <c r="E17" s="588">
        <v>1</v>
      </c>
      <c r="F17" s="588">
        <f>F15*E17</f>
        <v>3</v>
      </c>
      <c r="G17" s="588"/>
      <c r="H17" s="589"/>
    </row>
    <row r="18" spans="1:8" ht="29.25" customHeight="1">
      <c r="A18" s="481">
        <v>4</v>
      </c>
      <c r="B18" s="584" t="s">
        <v>456</v>
      </c>
      <c r="C18" s="504" t="s">
        <v>457</v>
      </c>
      <c r="D18" s="482" t="s">
        <v>49</v>
      </c>
      <c r="E18" s="584"/>
      <c r="F18" s="586">
        <v>6</v>
      </c>
      <c r="G18" s="584"/>
      <c r="H18" s="566"/>
    </row>
    <row r="19" spans="1:8" ht="21.75" customHeight="1">
      <c r="A19" s="485">
        <f t="shared" si="0"/>
        <v>4.0999999999999996</v>
      </c>
      <c r="B19" s="485"/>
      <c r="C19" s="486" t="s">
        <v>145</v>
      </c>
      <c r="D19" s="487" t="s">
        <v>38</v>
      </c>
      <c r="E19" s="486">
        <v>0.192</v>
      </c>
      <c r="F19" s="486">
        <f>F18*E19</f>
        <v>1.1520000000000001</v>
      </c>
      <c r="G19" s="486"/>
      <c r="H19" s="589"/>
    </row>
    <row r="20" spans="1:8" ht="23.25" customHeight="1">
      <c r="A20" s="485">
        <f t="shared" si="0"/>
        <v>4.1999999999999993</v>
      </c>
      <c r="B20" s="485"/>
      <c r="C20" s="509" t="s">
        <v>458</v>
      </c>
      <c r="D20" s="590" t="s">
        <v>49</v>
      </c>
      <c r="E20" s="588">
        <v>1</v>
      </c>
      <c r="F20" s="588">
        <f>F18*E20</f>
        <v>6</v>
      </c>
      <c r="G20" s="486"/>
      <c r="H20" s="589"/>
    </row>
    <row r="21" spans="1:8" ht="28.5" customHeight="1">
      <c r="A21" s="481">
        <v>5</v>
      </c>
      <c r="B21" s="481" t="s">
        <v>43</v>
      </c>
      <c r="C21" s="565" t="s">
        <v>459</v>
      </c>
      <c r="D21" s="591" t="s">
        <v>49</v>
      </c>
      <c r="E21" s="585"/>
      <c r="F21" s="586">
        <v>3</v>
      </c>
      <c r="G21" s="585"/>
      <c r="H21" s="566"/>
    </row>
    <row r="22" spans="1:8" ht="21" customHeight="1">
      <c r="A22" s="485">
        <f t="shared" si="0"/>
        <v>5.0999999999999996</v>
      </c>
      <c r="B22" s="587"/>
      <c r="C22" s="486" t="s">
        <v>145</v>
      </c>
      <c r="D22" s="487" t="s">
        <v>38</v>
      </c>
      <c r="E22" s="485">
        <v>0.31</v>
      </c>
      <c r="F22" s="486">
        <f>F21*E22</f>
        <v>0.92999999999999994</v>
      </c>
      <c r="G22" s="588"/>
      <c r="H22" s="589"/>
    </row>
    <row r="23" spans="1:8" ht="21" customHeight="1">
      <c r="A23" s="485">
        <f t="shared" si="0"/>
        <v>5.1999999999999993</v>
      </c>
      <c r="B23" s="485"/>
      <c r="C23" s="486" t="s">
        <v>460</v>
      </c>
      <c r="D23" s="590" t="s">
        <v>49</v>
      </c>
      <c r="E23" s="510">
        <v>1</v>
      </c>
      <c r="F23" s="588">
        <f>F21*E23</f>
        <v>3</v>
      </c>
      <c r="G23" s="588"/>
      <c r="H23" s="589"/>
    </row>
    <row r="24" spans="1:8" ht="47.25" customHeight="1">
      <c r="A24" s="481">
        <v>6</v>
      </c>
      <c r="B24" s="481" t="s">
        <v>43</v>
      </c>
      <c r="C24" s="565" t="s">
        <v>461</v>
      </c>
      <c r="D24" s="591" t="s">
        <v>49</v>
      </c>
      <c r="E24" s="585"/>
      <c r="F24" s="586">
        <v>9</v>
      </c>
      <c r="G24" s="565"/>
      <c r="H24" s="566"/>
    </row>
    <row r="25" spans="1:8" ht="20.25" customHeight="1">
      <c r="A25" s="485">
        <f t="shared" si="0"/>
        <v>6.1</v>
      </c>
      <c r="B25" s="587"/>
      <c r="C25" s="486" t="s">
        <v>145</v>
      </c>
      <c r="D25" s="487" t="s">
        <v>38</v>
      </c>
      <c r="E25" s="485">
        <v>0.1</v>
      </c>
      <c r="F25" s="486">
        <f>F24*E25</f>
        <v>0.9</v>
      </c>
      <c r="G25" s="486"/>
      <c r="H25" s="589"/>
    </row>
    <row r="26" spans="1:8" ht="29.25" customHeight="1">
      <c r="A26" s="485">
        <f t="shared" si="0"/>
        <v>6.1999999999999993</v>
      </c>
      <c r="B26" s="485"/>
      <c r="C26" s="486" t="s">
        <v>462</v>
      </c>
      <c r="D26" s="487" t="s">
        <v>49</v>
      </c>
      <c r="E26" s="510">
        <v>1</v>
      </c>
      <c r="F26" s="588">
        <f>F24*E26</f>
        <v>9</v>
      </c>
      <c r="G26" s="486"/>
      <c r="H26" s="589"/>
    </row>
    <row r="27" spans="1:8" ht="32.25" customHeight="1">
      <c r="A27" s="500">
        <v>7</v>
      </c>
      <c r="B27" s="500" t="s">
        <v>463</v>
      </c>
      <c r="C27" s="491" t="s">
        <v>464</v>
      </c>
      <c r="D27" s="473" t="s">
        <v>71</v>
      </c>
      <c r="E27" s="474"/>
      <c r="F27" s="474">
        <v>12</v>
      </c>
      <c r="G27" s="474"/>
      <c r="H27" s="479"/>
    </row>
    <row r="28" spans="1:8" ht="22.5" customHeight="1">
      <c r="A28" s="497"/>
      <c r="B28" s="501"/>
      <c r="C28" s="468" t="s">
        <v>37</v>
      </c>
      <c r="D28" s="469" t="s">
        <v>38</v>
      </c>
      <c r="E28" s="469">
        <v>1</v>
      </c>
      <c r="F28" s="468">
        <f>F27*E28</f>
        <v>12</v>
      </c>
      <c r="G28" s="475"/>
      <c r="H28" s="470"/>
    </row>
    <row r="29" spans="1:8" ht="18.75" customHeight="1">
      <c r="A29" s="497"/>
      <c r="B29" s="501"/>
      <c r="C29" s="509" t="s">
        <v>450</v>
      </c>
      <c r="D29" s="487" t="s">
        <v>56</v>
      </c>
      <c r="E29" s="488">
        <v>1</v>
      </c>
      <c r="F29" s="510">
        <f>F27*E29</f>
        <v>12</v>
      </c>
      <c r="G29" s="485"/>
      <c r="H29" s="489"/>
    </row>
    <row r="30" spans="1:8" ht="18.75" customHeight="1">
      <c r="A30" s="497"/>
      <c r="B30" s="501"/>
      <c r="C30" s="468" t="s">
        <v>465</v>
      </c>
      <c r="D30" s="469" t="s">
        <v>66</v>
      </c>
      <c r="E30" s="469" t="s">
        <v>112</v>
      </c>
      <c r="F30" s="468">
        <v>1</v>
      </c>
      <c r="G30" s="475"/>
      <c r="H30" s="470"/>
    </row>
    <row r="31" spans="1:8" ht="15">
      <c r="A31" s="467"/>
      <c r="B31" s="467"/>
      <c r="C31" s="553" t="s">
        <v>18</v>
      </c>
      <c r="D31" s="506"/>
      <c r="E31" s="508"/>
      <c r="F31" s="592" t="s">
        <v>112</v>
      </c>
      <c r="G31" s="553"/>
      <c r="H31" s="593"/>
    </row>
    <row r="32" spans="1:8" ht="15">
      <c r="A32" s="485"/>
      <c r="B32" s="587"/>
      <c r="C32" s="485" t="s">
        <v>466</v>
      </c>
      <c r="D32" s="485" t="s">
        <v>3</v>
      </c>
      <c r="E32" s="485"/>
      <c r="F32" s="485"/>
      <c r="G32" s="485"/>
      <c r="H32" s="489"/>
    </row>
    <row r="33" spans="1:8" ht="34.5" customHeight="1">
      <c r="A33" s="485"/>
      <c r="B33" s="485"/>
      <c r="C33" s="486" t="s">
        <v>467</v>
      </c>
      <c r="D33" s="594">
        <v>0.75</v>
      </c>
      <c r="E33" s="485"/>
      <c r="F33" s="488"/>
      <c r="G33" s="485"/>
      <c r="H33" s="489"/>
    </row>
    <row r="34" spans="1:8" ht="15">
      <c r="A34" s="485"/>
      <c r="B34" s="485"/>
      <c r="C34" s="486" t="s">
        <v>18</v>
      </c>
      <c r="D34" s="485" t="s">
        <v>3</v>
      </c>
      <c r="E34" s="485"/>
      <c r="F34" s="485"/>
      <c r="G34" s="485"/>
      <c r="H34" s="489"/>
    </row>
    <row r="35" spans="1:8" ht="22.5" customHeight="1">
      <c r="A35" s="485"/>
      <c r="B35" s="485"/>
      <c r="C35" s="486" t="s">
        <v>468</v>
      </c>
      <c r="D35" s="594">
        <v>0.08</v>
      </c>
      <c r="E35" s="485"/>
      <c r="F35" s="485"/>
      <c r="G35" s="485"/>
      <c r="H35" s="489"/>
    </row>
    <row r="36" spans="1:8" ht="15">
      <c r="A36" s="467"/>
      <c r="B36" s="467"/>
      <c r="C36" s="553" t="s">
        <v>18</v>
      </c>
      <c r="D36" s="467" t="s">
        <v>3</v>
      </c>
      <c r="E36" s="467"/>
      <c r="F36" s="467"/>
      <c r="G36" s="467"/>
      <c r="H36" s="507"/>
    </row>
    <row r="37" spans="1:8" ht="18">
      <c r="A37" s="753"/>
      <c r="B37" s="753"/>
      <c r="C37" s="753"/>
      <c r="D37" s="753"/>
      <c r="E37" s="753"/>
      <c r="F37" s="753"/>
      <c r="G37" s="753"/>
      <c r="H37" s="753"/>
    </row>
    <row r="38" spans="1:8" ht="18">
      <c r="A38" s="583"/>
      <c r="B38" s="583"/>
      <c r="C38" s="596"/>
      <c r="D38" s="595"/>
      <c r="E38" s="595"/>
      <c r="F38" s="595"/>
      <c r="G38" s="595"/>
      <c r="H38" s="595"/>
    </row>
  </sheetData>
  <mergeCells count="11">
    <mergeCell ref="G5:H5"/>
    <mergeCell ref="A37:H37"/>
    <mergeCell ref="C1:H1"/>
    <mergeCell ref="A2:H2"/>
    <mergeCell ref="C3:F3"/>
    <mergeCell ref="C4:F4"/>
    <mergeCell ref="A5:A6"/>
    <mergeCell ref="B5:B6"/>
    <mergeCell ref="C5:C6"/>
    <mergeCell ref="D5:D6"/>
    <mergeCell ref="E5:F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8"/>
  <sheetViews>
    <sheetView topLeftCell="A58" workbookViewId="0">
      <selection activeCell="H78" sqref="G8:H78"/>
    </sheetView>
  </sheetViews>
  <sheetFormatPr defaultRowHeight="12.75"/>
  <cols>
    <col min="1" max="1" width="3.140625" style="64" customWidth="1"/>
    <col min="2" max="2" width="7.140625" style="64" customWidth="1"/>
    <col min="3" max="3" width="42.140625" style="64" customWidth="1"/>
    <col min="4" max="4" width="7.7109375" style="64" customWidth="1"/>
    <col min="5" max="5" width="6.5703125" style="64" customWidth="1"/>
    <col min="6" max="6" width="6.140625" style="64" customWidth="1"/>
    <col min="7" max="7" width="6.28515625" style="64" customWidth="1"/>
    <col min="8" max="8" width="10.85546875" style="65" customWidth="1"/>
    <col min="9" max="16384" width="9.140625" style="64"/>
  </cols>
  <sheetData>
    <row r="1" spans="1:16" ht="18.75" customHeight="1">
      <c r="A1" s="66"/>
      <c r="B1" s="761" t="s">
        <v>488</v>
      </c>
      <c r="C1" s="761"/>
      <c r="D1" s="761"/>
      <c r="E1" s="761"/>
      <c r="F1" s="761"/>
      <c r="G1" s="761"/>
      <c r="H1" s="761"/>
    </row>
    <row r="2" spans="1:16" ht="18.75" customHeight="1">
      <c r="A2" s="763" t="s">
        <v>244</v>
      </c>
      <c r="B2" s="763"/>
      <c r="C2" s="763"/>
      <c r="D2" s="763"/>
      <c r="E2" s="763"/>
      <c r="F2" s="763"/>
      <c r="G2" s="763"/>
      <c r="H2" s="763"/>
    </row>
    <row r="3" spans="1:16" ht="21.75" customHeight="1">
      <c r="A3" s="67"/>
      <c r="B3" s="762"/>
      <c r="C3" s="762"/>
      <c r="D3" s="212"/>
      <c r="E3" s="762"/>
      <c r="F3" s="762"/>
      <c r="G3" s="68"/>
      <c r="H3" s="69"/>
    </row>
    <row r="4" spans="1:16" ht="21.75" customHeight="1">
      <c r="A4" s="67"/>
      <c r="B4" s="762"/>
      <c r="C4" s="762"/>
      <c r="D4" s="212"/>
      <c r="E4" s="762"/>
      <c r="F4" s="762"/>
      <c r="G4" s="68"/>
      <c r="H4" s="69"/>
      <c r="I4" s="64" t="s">
        <v>112</v>
      </c>
    </row>
    <row r="5" spans="1:16" ht="39" customHeight="1">
      <c r="A5" s="758" t="s">
        <v>100</v>
      </c>
      <c r="B5" s="760" t="s">
        <v>30</v>
      </c>
      <c r="C5" s="758" t="s">
        <v>101</v>
      </c>
      <c r="D5" s="760" t="s">
        <v>102</v>
      </c>
      <c r="E5" s="758" t="s">
        <v>32</v>
      </c>
      <c r="F5" s="758"/>
      <c r="G5" s="758" t="s">
        <v>21</v>
      </c>
      <c r="H5" s="758"/>
    </row>
    <row r="6" spans="1:16" ht="55.5" customHeight="1">
      <c r="A6" s="758"/>
      <c r="B6" s="758"/>
      <c r="C6" s="758"/>
      <c r="D6" s="758"/>
      <c r="E6" s="214" t="s">
        <v>34</v>
      </c>
      <c r="F6" s="214" t="s">
        <v>103</v>
      </c>
      <c r="G6" s="214" t="s">
        <v>34</v>
      </c>
      <c r="H6" s="215" t="s">
        <v>104</v>
      </c>
      <c r="I6" s="70"/>
      <c r="J6" s="70"/>
      <c r="K6" s="70"/>
      <c r="L6" s="70"/>
      <c r="M6" s="70"/>
      <c r="N6" s="70"/>
      <c r="O6" s="70"/>
      <c r="P6" s="70"/>
    </row>
    <row r="7" spans="1:16" ht="15">
      <c r="A7" s="213">
        <v>1</v>
      </c>
      <c r="B7" s="213">
        <v>2</v>
      </c>
      <c r="C7" s="213">
        <v>3</v>
      </c>
      <c r="D7" s="213">
        <v>4</v>
      </c>
      <c r="E7" s="213">
        <v>5</v>
      </c>
      <c r="F7" s="213">
        <v>6</v>
      </c>
      <c r="G7" s="213">
        <v>7</v>
      </c>
      <c r="H7" s="216">
        <v>8</v>
      </c>
    </row>
    <row r="8" spans="1:16" ht="25.5">
      <c r="A8" s="415">
        <v>1</v>
      </c>
      <c r="B8" s="415" t="s">
        <v>470</v>
      </c>
      <c r="C8" s="416" t="s">
        <v>537</v>
      </c>
      <c r="D8" s="416" t="s">
        <v>106</v>
      </c>
      <c r="E8" s="415"/>
      <c r="F8" s="416">
        <v>1</v>
      </c>
      <c r="G8" s="415"/>
      <c r="H8" s="417"/>
    </row>
    <row r="9" spans="1:16" ht="15">
      <c r="A9" s="418"/>
      <c r="B9" s="419"/>
      <c r="C9" s="225" t="s">
        <v>37</v>
      </c>
      <c r="D9" s="225" t="s">
        <v>38</v>
      </c>
      <c r="E9" s="225">
        <v>52.21</v>
      </c>
      <c r="F9" s="225">
        <f>F8*E9</f>
        <v>52.21</v>
      </c>
      <c r="G9" s="225"/>
      <c r="H9" s="225"/>
    </row>
    <row r="10" spans="1:16" ht="15">
      <c r="A10" s="418"/>
      <c r="B10" s="419"/>
      <c r="C10" s="225" t="s">
        <v>41</v>
      </c>
      <c r="D10" s="225" t="s">
        <v>3</v>
      </c>
      <c r="E10" s="225">
        <v>1.5</v>
      </c>
      <c r="F10" s="225">
        <f>F8*E10</f>
        <v>1.5</v>
      </c>
      <c r="G10" s="225"/>
      <c r="H10" s="225"/>
    </row>
    <row r="11" spans="1:16" ht="15">
      <c r="A11" s="418"/>
      <c r="B11" s="419" t="s">
        <v>112</v>
      </c>
      <c r="C11" s="225" t="s">
        <v>469</v>
      </c>
      <c r="D11" s="225" t="s">
        <v>66</v>
      </c>
      <c r="E11" s="225">
        <v>1</v>
      </c>
      <c r="F11" s="225">
        <f>F8*E11</f>
        <v>1</v>
      </c>
      <c r="G11" s="420"/>
      <c r="H11" s="420"/>
    </row>
    <row r="12" spans="1:16" s="610" customFormat="1" ht="15">
      <c r="A12" s="418"/>
      <c r="B12" s="633"/>
      <c r="C12" s="616" t="s">
        <v>507</v>
      </c>
      <c r="D12" s="616" t="s">
        <v>66</v>
      </c>
      <c r="E12" s="616">
        <v>2</v>
      </c>
      <c r="F12" s="616">
        <f>E12*F8</f>
        <v>2</v>
      </c>
      <c r="G12" s="420"/>
      <c r="H12" s="420"/>
    </row>
    <row r="13" spans="1:16" s="610" customFormat="1" ht="15">
      <c r="A13" s="418"/>
      <c r="B13" s="633"/>
      <c r="C13" s="616" t="s">
        <v>508</v>
      </c>
      <c r="D13" s="616" t="s">
        <v>66</v>
      </c>
      <c r="E13" s="616">
        <v>2</v>
      </c>
      <c r="F13" s="616">
        <f>E13*F8</f>
        <v>2</v>
      </c>
      <c r="G13" s="420"/>
      <c r="H13" s="420"/>
    </row>
    <row r="14" spans="1:16" ht="15">
      <c r="A14" s="418"/>
      <c r="B14" s="419"/>
      <c r="C14" s="225" t="s">
        <v>53</v>
      </c>
      <c r="D14" s="225" t="s">
        <v>3</v>
      </c>
      <c r="E14" s="225">
        <v>1.45</v>
      </c>
      <c r="F14" s="225">
        <f>E14*F8</f>
        <v>1.45</v>
      </c>
      <c r="G14" s="420"/>
      <c r="H14" s="420"/>
    </row>
    <row r="15" spans="1:16" ht="25.5">
      <c r="A15" s="415">
        <v>2</v>
      </c>
      <c r="B15" s="415" t="s">
        <v>43</v>
      </c>
      <c r="C15" s="416" t="s">
        <v>538</v>
      </c>
      <c r="D15" s="416" t="s">
        <v>106</v>
      </c>
      <c r="E15" s="415"/>
      <c r="F15" s="416">
        <v>1</v>
      </c>
      <c r="G15" s="415"/>
      <c r="H15" s="417"/>
    </row>
    <row r="16" spans="1:16" ht="15">
      <c r="A16" s="418"/>
      <c r="B16" s="419"/>
      <c r="C16" s="225" t="s">
        <v>37</v>
      </c>
      <c r="D16" s="225" t="s">
        <v>38</v>
      </c>
      <c r="E16" s="225">
        <v>1</v>
      </c>
      <c r="F16" s="225">
        <f>F15*E16</f>
        <v>1</v>
      </c>
      <c r="G16" s="225"/>
      <c r="H16" s="225"/>
    </row>
    <row r="17" spans="1:8" ht="15">
      <c r="A17" s="418"/>
      <c r="B17" s="419"/>
      <c r="C17" s="225" t="s">
        <v>41</v>
      </c>
      <c r="D17" s="225" t="s">
        <v>3</v>
      </c>
      <c r="E17" s="225">
        <v>0.46</v>
      </c>
      <c r="F17" s="225">
        <f>F15*E17</f>
        <v>0.46</v>
      </c>
      <c r="G17" s="225"/>
      <c r="H17" s="225"/>
    </row>
    <row r="18" spans="1:8" ht="15">
      <c r="A18" s="418"/>
      <c r="B18" s="419" t="s">
        <v>228</v>
      </c>
      <c r="C18" s="664" t="s">
        <v>539</v>
      </c>
      <c r="D18" s="225" t="s">
        <v>66</v>
      </c>
      <c r="E18" s="225">
        <v>1</v>
      </c>
      <c r="F18" s="225">
        <f>F15*E18</f>
        <v>1</v>
      </c>
      <c r="G18" s="420"/>
      <c r="H18" s="420"/>
    </row>
    <row r="19" spans="1:8" ht="30.75" customHeight="1">
      <c r="A19" s="226">
        <v>3</v>
      </c>
      <c r="B19" s="415" t="s">
        <v>142</v>
      </c>
      <c r="C19" s="219" t="s">
        <v>471</v>
      </c>
      <c r="D19" s="219" t="s">
        <v>106</v>
      </c>
      <c r="E19" s="220"/>
      <c r="F19" s="219">
        <v>25</v>
      </c>
      <c r="G19" s="220"/>
      <c r="H19" s="219"/>
    </row>
    <row r="20" spans="1:8" ht="15">
      <c r="A20" s="227"/>
      <c r="B20" s="224"/>
      <c r="C20" s="225" t="s">
        <v>37</v>
      </c>
      <c r="D20" s="225" t="s">
        <v>38</v>
      </c>
      <c r="E20" s="225">
        <v>1.35</v>
      </c>
      <c r="F20" s="225">
        <f>F19*E20</f>
        <v>33.75</v>
      </c>
      <c r="G20" s="225"/>
      <c r="H20" s="225"/>
    </row>
    <row r="21" spans="1:8" ht="15">
      <c r="A21" s="227"/>
      <c r="B21" s="224"/>
      <c r="C21" s="225" t="s">
        <v>41</v>
      </c>
      <c r="D21" s="225" t="s">
        <v>3</v>
      </c>
      <c r="E21" s="225">
        <v>4.5999999999999999E-2</v>
      </c>
      <c r="F21" s="225">
        <f>F19*E21</f>
        <v>1.1499999999999999</v>
      </c>
      <c r="G21" s="225"/>
      <c r="H21" s="225"/>
    </row>
    <row r="22" spans="1:8" ht="15">
      <c r="A22" s="227"/>
      <c r="B22" s="224"/>
      <c r="C22" s="225" t="s">
        <v>472</v>
      </c>
      <c r="D22" s="225" t="s">
        <v>146</v>
      </c>
      <c r="E22" s="225">
        <v>1</v>
      </c>
      <c r="F22" s="225">
        <f>E22*F19</f>
        <v>25</v>
      </c>
      <c r="G22" s="238"/>
      <c r="H22" s="225"/>
    </row>
    <row r="23" spans="1:8" ht="30.75" customHeight="1">
      <c r="A23" s="226">
        <v>4</v>
      </c>
      <c r="B23" s="415" t="s">
        <v>142</v>
      </c>
      <c r="C23" s="219" t="s">
        <v>225</v>
      </c>
      <c r="D23" s="219" t="s">
        <v>106</v>
      </c>
      <c r="E23" s="220"/>
      <c r="F23" s="219">
        <v>443</v>
      </c>
      <c r="G23" s="220"/>
      <c r="H23" s="219"/>
    </row>
    <row r="24" spans="1:8" ht="15">
      <c r="A24" s="227"/>
      <c r="B24" s="224"/>
      <c r="C24" s="225" t="s">
        <v>37</v>
      </c>
      <c r="D24" s="225" t="s">
        <v>38</v>
      </c>
      <c r="E24" s="225">
        <v>1.35</v>
      </c>
      <c r="F24" s="225">
        <f>F23*E24</f>
        <v>598.05000000000007</v>
      </c>
      <c r="G24" s="225"/>
      <c r="H24" s="225"/>
    </row>
    <row r="25" spans="1:8" ht="15">
      <c r="A25" s="227"/>
      <c r="B25" s="224"/>
      <c r="C25" s="225" t="s">
        <v>41</v>
      </c>
      <c r="D25" s="225" t="s">
        <v>3</v>
      </c>
      <c r="E25" s="225">
        <v>4.5999999999999999E-2</v>
      </c>
      <c r="F25" s="225">
        <f>F23*E25</f>
        <v>20.378</v>
      </c>
      <c r="G25" s="225"/>
      <c r="H25" s="225"/>
    </row>
    <row r="26" spans="1:8" ht="15">
      <c r="A26" s="227"/>
      <c r="B26" s="224"/>
      <c r="C26" s="225" t="s">
        <v>226</v>
      </c>
      <c r="D26" s="225" t="s">
        <v>146</v>
      </c>
      <c r="E26" s="225">
        <v>1</v>
      </c>
      <c r="F26" s="225">
        <f>E26*F23</f>
        <v>443</v>
      </c>
      <c r="G26" s="225"/>
      <c r="H26" s="225"/>
    </row>
    <row r="27" spans="1:8" ht="17.25" customHeight="1">
      <c r="A27" s="415">
        <v>5</v>
      </c>
      <c r="B27" s="415" t="s">
        <v>142</v>
      </c>
      <c r="C27" s="416" t="s">
        <v>227</v>
      </c>
      <c r="D27" s="416" t="s">
        <v>106</v>
      </c>
      <c r="E27" s="415"/>
      <c r="F27" s="416">
        <v>172</v>
      </c>
      <c r="G27" s="415"/>
      <c r="H27" s="417"/>
    </row>
    <row r="28" spans="1:8" ht="15">
      <c r="A28" s="418"/>
      <c r="B28" s="419"/>
      <c r="C28" s="225" t="s">
        <v>37</v>
      </c>
      <c r="D28" s="225" t="s">
        <v>38</v>
      </c>
      <c r="E28" s="225">
        <v>1.35</v>
      </c>
      <c r="F28" s="225">
        <f>F27*E28</f>
        <v>232.20000000000002</v>
      </c>
      <c r="G28" s="225"/>
      <c r="H28" s="225"/>
    </row>
    <row r="29" spans="1:8" ht="15">
      <c r="A29" s="418"/>
      <c r="B29" s="419"/>
      <c r="C29" s="225" t="s">
        <v>41</v>
      </c>
      <c r="D29" s="225" t="s">
        <v>3</v>
      </c>
      <c r="E29" s="225">
        <v>0.46</v>
      </c>
      <c r="F29" s="225">
        <f>F27*E29</f>
        <v>79.12</v>
      </c>
      <c r="G29" s="225"/>
      <c r="H29" s="225"/>
    </row>
    <row r="30" spans="1:8" ht="15">
      <c r="A30" s="418"/>
      <c r="B30" s="419" t="s">
        <v>228</v>
      </c>
      <c r="C30" s="225" t="s">
        <v>229</v>
      </c>
      <c r="D30" s="225" t="s">
        <v>106</v>
      </c>
      <c r="E30" s="225">
        <v>1</v>
      </c>
      <c r="F30" s="225">
        <f>F27*E30</f>
        <v>172</v>
      </c>
      <c r="G30" s="420"/>
      <c r="H30" s="420"/>
    </row>
    <row r="31" spans="1:8" ht="18.75" customHeight="1">
      <c r="A31" s="421">
        <v>6</v>
      </c>
      <c r="B31" s="415" t="s">
        <v>230</v>
      </c>
      <c r="C31" s="422" t="s">
        <v>231</v>
      </c>
      <c r="D31" s="422" t="s">
        <v>106</v>
      </c>
      <c r="E31" s="423"/>
      <c r="F31" s="422">
        <v>70</v>
      </c>
      <c r="G31" s="424"/>
      <c r="H31" s="425"/>
    </row>
    <row r="32" spans="1:8" ht="15">
      <c r="A32" s="426"/>
      <c r="B32" s="419"/>
      <c r="C32" s="225" t="s">
        <v>37</v>
      </c>
      <c r="D32" s="225" t="s">
        <v>38</v>
      </c>
      <c r="E32" s="225">
        <v>0.61</v>
      </c>
      <c r="F32" s="225">
        <f>F31*E32</f>
        <v>42.699999999999996</v>
      </c>
      <c r="G32" s="225"/>
      <c r="H32" s="225"/>
    </row>
    <row r="33" spans="1:8" ht="15">
      <c r="A33" s="426"/>
      <c r="B33" s="419"/>
      <c r="C33" s="225" t="s">
        <v>41</v>
      </c>
      <c r="D33" s="225" t="s">
        <v>3</v>
      </c>
      <c r="E33" s="225">
        <v>0.46</v>
      </c>
      <c r="F33" s="225">
        <f>F31*E33</f>
        <v>32.200000000000003</v>
      </c>
      <c r="G33" s="225"/>
      <c r="H33" s="225"/>
    </row>
    <row r="34" spans="1:8" ht="15">
      <c r="A34" s="426"/>
      <c r="B34" s="419" t="s">
        <v>232</v>
      </c>
      <c r="C34" s="225" t="s">
        <v>233</v>
      </c>
      <c r="D34" s="225" t="s">
        <v>106</v>
      </c>
      <c r="E34" s="225">
        <v>1</v>
      </c>
      <c r="F34" s="225">
        <f>F31*E34</f>
        <v>70</v>
      </c>
      <c r="G34" s="225"/>
      <c r="H34" s="225"/>
    </row>
    <row r="35" spans="1:8" ht="31.5">
      <c r="A35" s="226">
        <v>7</v>
      </c>
      <c r="B35" s="415" t="s">
        <v>142</v>
      </c>
      <c r="C35" s="219" t="s">
        <v>500</v>
      </c>
      <c r="D35" s="219" t="s">
        <v>106</v>
      </c>
      <c r="E35" s="220"/>
      <c r="F35" s="219">
        <v>25</v>
      </c>
      <c r="G35" s="220"/>
      <c r="H35" s="219"/>
    </row>
    <row r="36" spans="1:8" ht="15">
      <c r="A36" s="227"/>
      <c r="B36" s="224"/>
      <c r="C36" s="225" t="s">
        <v>37</v>
      </c>
      <c r="D36" s="225" t="s">
        <v>38</v>
      </c>
      <c r="E36" s="225">
        <v>1.35</v>
      </c>
      <c r="F36" s="225">
        <f>F35*E36</f>
        <v>33.75</v>
      </c>
      <c r="G36" s="225"/>
      <c r="H36" s="225"/>
    </row>
    <row r="37" spans="1:8" ht="15">
      <c r="A37" s="227"/>
      <c r="B37" s="224"/>
      <c r="C37" s="225" t="s">
        <v>41</v>
      </c>
      <c r="D37" s="225" t="s">
        <v>3</v>
      </c>
      <c r="E37" s="225">
        <v>4.5999999999999999E-2</v>
      </c>
      <c r="F37" s="225">
        <f>F35*E37</f>
        <v>1.1499999999999999</v>
      </c>
      <c r="G37" s="225"/>
      <c r="H37" s="225"/>
    </row>
    <row r="38" spans="1:8" ht="15">
      <c r="A38" s="227"/>
      <c r="B38" s="224"/>
      <c r="C38" s="225" t="s">
        <v>473</v>
      </c>
      <c r="D38" s="225" t="s">
        <v>146</v>
      </c>
      <c r="E38" s="225">
        <v>1</v>
      </c>
      <c r="F38" s="225">
        <f>E38*F35</f>
        <v>25</v>
      </c>
      <c r="G38" s="238"/>
      <c r="H38" s="225"/>
    </row>
    <row r="39" spans="1:8" ht="31.5">
      <c r="A39" s="226">
        <v>8</v>
      </c>
      <c r="B39" s="415" t="s">
        <v>142</v>
      </c>
      <c r="C39" s="219" t="s">
        <v>501</v>
      </c>
      <c r="D39" s="219" t="s">
        <v>106</v>
      </c>
      <c r="E39" s="220"/>
      <c r="F39" s="219">
        <v>20</v>
      </c>
      <c r="G39" s="220"/>
      <c r="H39" s="219"/>
    </row>
    <row r="40" spans="1:8" ht="15">
      <c r="A40" s="227"/>
      <c r="B40" s="224"/>
      <c r="C40" s="225" t="s">
        <v>37</v>
      </c>
      <c r="D40" s="225" t="s">
        <v>38</v>
      </c>
      <c r="E40" s="225">
        <v>1.35</v>
      </c>
      <c r="F40" s="225">
        <f>F39*E40</f>
        <v>27</v>
      </c>
      <c r="G40" s="225"/>
      <c r="H40" s="225"/>
    </row>
    <row r="41" spans="1:8" ht="15">
      <c r="A41" s="227"/>
      <c r="B41" s="224"/>
      <c r="C41" s="225" t="s">
        <v>41</v>
      </c>
      <c r="D41" s="225" t="s">
        <v>3</v>
      </c>
      <c r="E41" s="225">
        <v>4.5999999999999999E-2</v>
      </c>
      <c r="F41" s="225">
        <f>F39*E41</f>
        <v>0.91999999999999993</v>
      </c>
      <c r="G41" s="225"/>
      <c r="H41" s="225"/>
    </row>
    <row r="42" spans="1:8" ht="15">
      <c r="A42" s="227"/>
      <c r="B42" s="224"/>
      <c r="C42" s="225" t="s">
        <v>474</v>
      </c>
      <c r="D42" s="225" t="s">
        <v>146</v>
      </c>
      <c r="E42" s="225">
        <v>1</v>
      </c>
      <c r="F42" s="225">
        <f>E42*F39</f>
        <v>20</v>
      </c>
      <c r="G42" s="225"/>
      <c r="H42" s="225"/>
    </row>
    <row r="43" spans="1:8" ht="25.5">
      <c r="A43" s="226">
        <v>9</v>
      </c>
      <c r="B43" s="415" t="s">
        <v>43</v>
      </c>
      <c r="C43" s="219" t="s">
        <v>475</v>
      </c>
      <c r="D43" s="219" t="s">
        <v>49</v>
      </c>
      <c r="E43" s="220"/>
      <c r="F43" s="219">
        <v>1</v>
      </c>
      <c r="G43" s="220"/>
      <c r="H43" s="219"/>
    </row>
    <row r="44" spans="1:8" ht="15">
      <c r="A44" s="227"/>
      <c r="B44" s="224"/>
      <c r="C44" s="225" t="s">
        <v>37</v>
      </c>
      <c r="D44" s="225" t="s">
        <v>38</v>
      </c>
      <c r="E44" s="225">
        <v>1</v>
      </c>
      <c r="F44" s="225">
        <f>F43*E44</f>
        <v>1</v>
      </c>
      <c r="G44" s="225"/>
      <c r="H44" s="225"/>
    </row>
    <row r="45" spans="1:8" ht="15">
      <c r="A45" s="227"/>
      <c r="B45" s="224"/>
      <c r="C45" s="225" t="s">
        <v>41</v>
      </c>
      <c r="D45" s="225" t="s">
        <v>3</v>
      </c>
      <c r="E45" s="225">
        <v>0.86</v>
      </c>
      <c r="F45" s="225">
        <f>F43*E45</f>
        <v>0.86</v>
      </c>
      <c r="G45" s="225"/>
      <c r="H45" s="225"/>
    </row>
    <row r="46" spans="1:8" ht="15">
      <c r="A46" s="227"/>
      <c r="B46" s="224"/>
      <c r="C46" s="225" t="s">
        <v>476</v>
      </c>
      <c r="D46" s="225" t="s">
        <v>49</v>
      </c>
      <c r="E46" s="225">
        <v>1</v>
      </c>
      <c r="F46" s="225">
        <f>E46*F43</f>
        <v>1</v>
      </c>
      <c r="G46" s="237"/>
      <c r="H46" s="225"/>
    </row>
    <row r="47" spans="1:8" ht="25.5">
      <c r="A47" s="226">
        <v>10</v>
      </c>
      <c r="B47" s="415" t="s">
        <v>478</v>
      </c>
      <c r="C47" s="219" t="s">
        <v>477</v>
      </c>
      <c r="D47" s="219" t="s">
        <v>49</v>
      </c>
      <c r="E47" s="220"/>
      <c r="F47" s="219">
        <v>2</v>
      </c>
      <c r="G47" s="220"/>
      <c r="H47" s="219"/>
    </row>
    <row r="48" spans="1:8" ht="15">
      <c r="A48" s="227"/>
      <c r="B48" s="224"/>
      <c r="C48" s="225" t="s">
        <v>37</v>
      </c>
      <c r="D48" s="225" t="s">
        <v>38</v>
      </c>
      <c r="E48" s="225">
        <v>15.29</v>
      </c>
      <c r="F48" s="225">
        <f>F47*E48</f>
        <v>30.58</v>
      </c>
      <c r="G48" s="225"/>
      <c r="H48" s="225"/>
    </row>
    <row r="49" spans="1:10" ht="15">
      <c r="A49" s="227"/>
      <c r="B49" s="224"/>
      <c r="C49" s="225" t="s">
        <v>41</v>
      </c>
      <c r="D49" s="225" t="s">
        <v>3</v>
      </c>
      <c r="E49" s="225">
        <v>4.5999999999999999E-2</v>
      </c>
      <c r="F49" s="225">
        <f>F47*E49</f>
        <v>9.1999999999999998E-2</v>
      </c>
      <c r="G49" s="225"/>
      <c r="H49" s="225"/>
    </row>
    <row r="50" spans="1:10" ht="15">
      <c r="A50" s="227"/>
      <c r="B50" s="224"/>
      <c r="C50" s="225" t="s">
        <v>474</v>
      </c>
      <c r="D50" s="225" t="s">
        <v>146</v>
      </c>
      <c r="E50" s="225">
        <v>1</v>
      </c>
      <c r="F50" s="225">
        <f>E50*F47</f>
        <v>2</v>
      </c>
      <c r="G50" s="225"/>
      <c r="H50" s="225"/>
    </row>
    <row r="51" spans="1:10" ht="31.5" customHeight="1">
      <c r="A51" s="217">
        <v>11</v>
      </c>
      <c r="B51" s="228" t="s">
        <v>107</v>
      </c>
      <c r="C51" s="219" t="s">
        <v>108</v>
      </c>
      <c r="D51" s="219" t="s">
        <v>49</v>
      </c>
      <c r="E51" s="220"/>
      <c r="F51" s="219">
        <v>288</v>
      </c>
      <c r="G51" s="220"/>
      <c r="H51" s="221"/>
    </row>
    <row r="52" spans="1:10" ht="15">
      <c r="A52" s="222"/>
      <c r="B52" s="222"/>
      <c r="C52" s="213" t="s">
        <v>37</v>
      </c>
      <c r="D52" s="213" t="s">
        <v>38</v>
      </c>
      <c r="E52" s="213">
        <v>1.51</v>
      </c>
      <c r="F52" s="213">
        <f>F51*E52</f>
        <v>434.88</v>
      </c>
      <c r="G52" s="213"/>
      <c r="H52" s="223"/>
    </row>
    <row r="53" spans="1:10" ht="15">
      <c r="A53" s="222"/>
      <c r="B53" s="222"/>
      <c r="C53" s="213" t="s">
        <v>41</v>
      </c>
      <c r="D53" s="213" t="s">
        <v>3</v>
      </c>
      <c r="E53" s="213">
        <v>0.08</v>
      </c>
      <c r="F53" s="213">
        <f>F24*E53</f>
        <v>47.844000000000008</v>
      </c>
      <c r="G53" s="213"/>
      <c r="H53" s="223"/>
    </row>
    <row r="54" spans="1:10" ht="15">
      <c r="A54" s="229"/>
      <c r="B54" s="230"/>
      <c r="C54" s="231" t="s">
        <v>130</v>
      </c>
      <c r="D54" s="231" t="s">
        <v>49</v>
      </c>
      <c r="E54" s="231">
        <v>1</v>
      </c>
      <c r="F54" s="231">
        <f>F51*E54</f>
        <v>288</v>
      </c>
      <c r="G54" s="231"/>
      <c r="H54" s="232"/>
    </row>
    <row r="55" spans="1:10" ht="15">
      <c r="A55" s="222"/>
      <c r="B55" s="222"/>
      <c r="C55" s="213" t="s">
        <v>105</v>
      </c>
      <c r="D55" s="213" t="s">
        <v>3</v>
      </c>
      <c r="E55" s="213">
        <v>0.66600000000000004</v>
      </c>
      <c r="F55" s="213">
        <f>F51*E55</f>
        <v>191.80800000000002</v>
      </c>
      <c r="G55" s="213"/>
      <c r="H55" s="223"/>
    </row>
    <row r="56" spans="1:10" ht="30">
      <c r="A56" s="217">
        <v>12</v>
      </c>
      <c r="B56" s="218" t="s">
        <v>109</v>
      </c>
      <c r="C56" s="219" t="s">
        <v>131</v>
      </c>
      <c r="D56" s="305" t="s">
        <v>110</v>
      </c>
      <c r="E56" s="220"/>
      <c r="F56" s="234">
        <v>18.8</v>
      </c>
      <c r="G56" s="220"/>
      <c r="H56" s="221"/>
    </row>
    <row r="57" spans="1:10" ht="15">
      <c r="A57" s="222"/>
      <c r="B57" s="222"/>
      <c r="C57" s="213" t="s">
        <v>37</v>
      </c>
      <c r="D57" s="213" t="s">
        <v>38</v>
      </c>
      <c r="E57" s="213">
        <v>4.2</v>
      </c>
      <c r="F57" s="235">
        <f>F56*E57</f>
        <v>78.960000000000008</v>
      </c>
      <c r="G57" s="213"/>
      <c r="H57" s="223"/>
    </row>
    <row r="58" spans="1:10" s="233" customFormat="1" ht="15">
      <c r="A58" s="222"/>
      <c r="B58" s="222"/>
      <c r="C58" s="213" t="s">
        <v>41</v>
      </c>
      <c r="D58" s="213" t="s">
        <v>3</v>
      </c>
      <c r="E58" s="213">
        <v>1.2</v>
      </c>
      <c r="F58" s="213">
        <f>F56*E58</f>
        <v>22.56</v>
      </c>
      <c r="G58" s="213"/>
      <c r="H58" s="223"/>
    </row>
    <row r="59" spans="1:10" ht="22.5">
      <c r="A59" s="222"/>
      <c r="B59" s="222" t="s">
        <v>43</v>
      </c>
      <c r="C59" s="213" t="s">
        <v>74</v>
      </c>
      <c r="D59" s="213" t="s">
        <v>49</v>
      </c>
      <c r="E59" s="213">
        <v>10</v>
      </c>
      <c r="F59" s="213">
        <f>F56*E59</f>
        <v>188</v>
      </c>
      <c r="G59" s="213"/>
      <c r="H59" s="223"/>
      <c r="I59" s="72"/>
      <c r="J59" s="72"/>
    </row>
    <row r="60" spans="1:10" ht="15">
      <c r="A60" s="222"/>
      <c r="B60" s="222"/>
      <c r="C60" s="213" t="s">
        <v>105</v>
      </c>
      <c r="D60" s="213" t="s">
        <v>3</v>
      </c>
      <c r="E60" s="213">
        <v>0.7</v>
      </c>
      <c r="F60" s="213">
        <f>F56*E60</f>
        <v>13.16</v>
      </c>
      <c r="G60" s="213"/>
      <c r="H60" s="223"/>
      <c r="I60" s="72"/>
      <c r="J60" s="72"/>
    </row>
    <row r="61" spans="1:10" ht="30">
      <c r="A61" s="217">
        <v>13</v>
      </c>
      <c r="B61" s="218" t="s">
        <v>43</v>
      </c>
      <c r="C61" s="219" t="s">
        <v>132</v>
      </c>
      <c r="D61" s="219" t="s">
        <v>49</v>
      </c>
      <c r="E61" s="220"/>
      <c r="F61" s="219">
        <v>144</v>
      </c>
      <c r="G61" s="220"/>
      <c r="H61" s="604"/>
    </row>
    <row r="62" spans="1:10" ht="15">
      <c r="A62" s="236"/>
      <c r="B62" s="224"/>
      <c r="C62" s="225" t="s">
        <v>37</v>
      </c>
      <c r="D62" s="225" t="s">
        <v>38</v>
      </c>
      <c r="E62" s="225">
        <v>1</v>
      </c>
      <c r="F62" s="225">
        <f>F61*E62</f>
        <v>144</v>
      </c>
      <c r="G62" s="225"/>
      <c r="H62" s="237"/>
    </row>
    <row r="63" spans="1:10" ht="15">
      <c r="A63" s="236"/>
      <c r="B63" s="224"/>
      <c r="C63" s="225" t="s">
        <v>41</v>
      </c>
      <c r="D63" s="225" t="s">
        <v>3</v>
      </c>
      <c r="E63" s="225">
        <v>1.2</v>
      </c>
      <c r="F63" s="225">
        <f>F61*E63</f>
        <v>172.79999999999998</v>
      </c>
      <c r="G63" s="225"/>
      <c r="H63" s="237"/>
    </row>
    <row r="64" spans="1:10" ht="17.25" customHeight="1">
      <c r="A64" s="236"/>
      <c r="B64" s="224"/>
      <c r="C64" s="225" t="s">
        <v>510</v>
      </c>
      <c r="D64" s="225" t="s">
        <v>49</v>
      </c>
      <c r="E64" s="225"/>
      <c r="F64" s="225">
        <v>130</v>
      </c>
      <c r="G64" s="603"/>
      <c r="H64" s="237"/>
    </row>
    <row r="65" spans="1:10" ht="17.25" customHeight="1">
      <c r="A65" s="236"/>
      <c r="B65" s="224"/>
      <c r="C65" s="225" t="s">
        <v>509</v>
      </c>
      <c r="D65" s="225" t="s">
        <v>49</v>
      </c>
      <c r="E65" s="225"/>
      <c r="F65" s="225">
        <v>14</v>
      </c>
      <c r="G65" s="603"/>
      <c r="H65" s="237"/>
    </row>
    <row r="66" spans="1:10" ht="15">
      <c r="A66" s="236"/>
      <c r="B66" s="224"/>
      <c r="C66" s="225" t="s">
        <v>53</v>
      </c>
      <c r="D66" s="225" t="s">
        <v>3</v>
      </c>
      <c r="E66" s="225">
        <v>1</v>
      </c>
      <c r="F66" s="225">
        <f>F61*E66</f>
        <v>144</v>
      </c>
      <c r="G66" s="225"/>
      <c r="H66" s="237"/>
    </row>
    <row r="67" spans="1:10" ht="26.25" customHeight="1">
      <c r="A67" s="217">
        <v>14</v>
      </c>
      <c r="B67" s="218" t="s">
        <v>122</v>
      </c>
      <c r="C67" s="219" t="s">
        <v>234</v>
      </c>
      <c r="D67" s="219" t="s">
        <v>49</v>
      </c>
      <c r="E67" s="220"/>
      <c r="F67" s="219">
        <v>6</v>
      </c>
      <c r="G67" s="220"/>
      <c r="H67" s="221"/>
      <c r="I67" s="72"/>
      <c r="J67" s="72"/>
    </row>
    <row r="68" spans="1:10" ht="15">
      <c r="A68" s="222"/>
      <c r="B68" s="222"/>
      <c r="C68" s="213" t="s">
        <v>37</v>
      </c>
      <c r="D68" s="213" t="s">
        <v>38</v>
      </c>
      <c r="E68" s="213">
        <v>1.51</v>
      </c>
      <c r="F68" s="213">
        <f>F67*E68</f>
        <v>9.06</v>
      </c>
      <c r="G68" s="213"/>
      <c r="H68" s="223"/>
      <c r="I68" s="72"/>
      <c r="J68" s="72"/>
    </row>
    <row r="69" spans="1:10" ht="20.25" customHeight="1">
      <c r="A69" s="222"/>
      <c r="B69" s="222"/>
      <c r="C69" s="213" t="s">
        <v>41</v>
      </c>
      <c r="D69" s="213" t="s">
        <v>3</v>
      </c>
      <c r="E69" s="213">
        <v>0.01</v>
      </c>
      <c r="F69" s="213">
        <f>F67*E69</f>
        <v>0.06</v>
      </c>
      <c r="G69" s="213"/>
      <c r="H69" s="238"/>
      <c r="I69" s="72"/>
      <c r="J69" s="72"/>
    </row>
    <row r="70" spans="1:10" ht="20.25" customHeight="1">
      <c r="A70" s="222"/>
      <c r="B70" s="222"/>
      <c r="C70" s="213" t="s">
        <v>235</v>
      </c>
      <c r="D70" s="213" t="s">
        <v>49</v>
      </c>
      <c r="E70" s="213"/>
      <c r="F70" s="213">
        <v>6</v>
      </c>
      <c r="G70" s="239"/>
      <c r="H70" s="238"/>
      <c r="I70" s="72"/>
      <c r="J70" s="72"/>
    </row>
    <row r="71" spans="1:10" ht="20.25" customHeight="1">
      <c r="A71" s="222"/>
      <c r="B71" s="222" t="s">
        <v>112</v>
      </c>
      <c r="C71" s="213" t="s">
        <v>236</v>
      </c>
      <c r="D71" s="213" t="s">
        <v>49</v>
      </c>
      <c r="E71" s="213"/>
      <c r="F71" s="213">
        <v>8</v>
      </c>
      <c r="G71" s="239"/>
      <c r="H71" s="238"/>
      <c r="I71" s="72"/>
      <c r="J71" s="72"/>
    </row>
    <row r="72" spans="1:10" ht="20.25" customHeight="1">
      <c r="A72" s="222"/>
      <c r="B72" s="222"/>
      <c r="C72" s="213" t="s">
        <v>105</v>
      </c>
      <c r="D72" s="213" t="s">
        <v>3</v>
      </c>
      <c r="E72" s="213">
        <v>0.7</v>
      </c>
      <c r="F72" s="213">
        <f>F67*E72</f>
        <v>4.1999999999999993</v>
      </c>
      <c r="G72" s="213"/>
      <c r="H72" s="304"/>
      <c r="I72" s="72"/>
      <c r="J72" s="72"/>
    </row>
    <row r="73" spans="1:10" ht="19.5" customHeight="1">
      <c r="A73" s="240"/>
      <c r="B73" s="240"/>
      <c r="C73" s="241" t="s">
        <v>99</v>
      </c>
      <c r="D73" s="241" t="s">
        <v>3</v>
      </c>
      <c r="E73" s="242"/>
      <c r="F73" s="242"/>
      <c r="G73" s="242"/>
      <c r="H73" s="243"/>
      <c r="I73" s="71"/>
      <c r="J73" s="71"/>
    </row>
    <row r="74" spans="1:10" ht="26.25" customHeight="1">
      <c r="A74" s="213"/>
      <c r="B74" s="213"/>
      <c r="C74" s="244" t="s">
        <v>111</v>
      </c>
      <c r="D74" s="244" t="s">
        <v>3</v>
      </c>
      <c r="E74" s="245"/>
      <c r="F74" s="245" t="s">
        <v>112</v>
      </c>
      <c r="G74" s="245"/>
      <c r="H74" s="246"/>
      <c r="I74" s="72"/>
      <c r="J74" s="72"/>
    </row>
    <row r="75" spans="1:10" ht="20.25" customHeight="1">
      <c r="A75" s="213"/>
      <c r="B75" s="225"/>
      <c r="C75" s="618" t="s">
        <v>545</v>
      </c>
      <c r="D75" s="248">
        <v>0.12</v>
      </c>
      <c r="E75" s="249"/>
      <c r="F75" s="250"/>
      <c r="G75" s="250"/>
      <c r="H75" s="251"/>
      <c r="I75" s="72"/>
      <c r="J75" s="72"/>
    </row>
    <row r="76" spans="1:10" ht="20.25" customHeight="1">
      <c r="A76" s="252"/>
      <c r="B76" s="225"/>
      <c r="C76" s="247" t="s">
        <v>18</v>
      </c>
      <c r="D76" s="247" t="s">
        <v>3</v>
      </c>
      <c r="E76" s="249"/>
      <c r="F76" s="250"/>
      <c r="G76" s="250"/>
      <c r="H76" s="251"/>
      <c r="I76" s="72"/>
      <c r="J76" s="72"/>
    </row>
    <row r="77" spans="1:10" ht="24" customHeight="1">
      <c r="A77" s="252"/>
      <c r="B77" s="225"/>
      <c r="C77" s="618" t="s">
        <v>548</v>
      </c>
      <c r="D77" s="248">
        <v>0.08</v>
      </c>
      <c r="E77" s="249"/>
      <c r="F77" s="250"/>
      <c r="G77" s="250"/>
      <c r="H77" s="251"/>
      <c r="I77" s="72"/>
      <c r="J77" s="72"/>
    </row>
    <row r="78" spans="1:10" ht="20.25" customHeight="1">
      <c r="A78" s="253"/>
      <c r="B78" s="254"/>
      <c r="C78" s="255" t="s">
        <v>18</v>
      </c>
      <c r="D78" s="255" t="s">
        <v>3</v>
      </c>
      <c r="E78" s="256"/>
      <c r="F78" s="256"/>
      <c r="G78" s="256"/>
      <c r="H78" s="257"/>
      <c r="I78" s="72"/>
      <c r="J78" s="72"/>
    </row>
    <row r="79" spans="1:10" ht="20.25" customHeight="1">
      <c r="I79" s="72"/>
      <c r="J79" s="72"/>
    </row>
    <row r="80" spans="1:10" ht="27.75" customHeight="1">
      <c r="I80" s="72"/>
      <c r="J80" s="72"/>
    </row>
    <row r="81" spans="1:12" s="72" customFormat="1" ht="21" customHeight="1">
      <c r="A81" s="64"/>
      <c r="B81" s="64"/>
      <c r="C81" s="73"/>
      <c r="D81" s="73"/>
      <c r="E81" s="759"/>
      <c r="F81" s="759"/>
      <c r="G81" s="759"/>
      <c r="H81" s="65"/>
    </row>
    <row r="82" spans="1:12" s="72" customFormat="1" ht="21" customHeight="1">
      <c r="A82" s="64"/>
      <c r="B82" s="64"/>
      <c r="C82" s="64"/>
      <c r="D82" s="64"/>
      <c r="E82" s="64"/>
      <c r="F82" s="64"/>
      <c r="G82" s="64"/>
      <c r="H82" s="65"/>
    </row>
    <row r="83" spans="1:12">
      <c r="I83" s="71"/>
      <c r="J83" s="71"/>
    </row>
    <row r="84" spans="1:12">
      <c r="I84" s="72"/>
      <c r="J84" s="72"/>
    </row>
    <row r="85" spans="1:12">
      <c r="I85" s="72"/>
      <c r="J85" s="72"/>
    </row>
    <row r="86" spans="1:12">
      <c r="I86" s="72"/>
      <c r="J86" s="72"/>
    </row>
    <row r="87" spans="1:12">
      <c r="I87" s="72"/>
      <c r="J87" s="72"/>
    </row>
    <row r="88" spans="1:12">
      <c r="I88" s="71"/>
      <c r="J88" s="71"/>
    </row>
    <row r="89" spans="1:12">
      <c r="I89" s="72"/>
      <c r="J89" s="72"/>
    </row>
    <row r="90" spans="1:12">
      <c r="I90" s="72"/>
      <c r="J90" s="72"/>
    </row>
    <row r="91" spans="1:12" ht="35.25" customHeight="1">
      <c r="I91" s="72"/>
      <c r="J91" s="72"/>
    </row>
    <row r="92" spans="1:12" s="72" customFormat="1" ht="18.75" customHeight="1">
      <c r="A92" s="64"/>
      <c r="B92" s="64"/>
      <c r="C92" s="64"/>
      <c r="D92" s="64"/>
      <c r="E92" s="64"/>
      <c r="F92" s="64"/>
      <c r="G92" s="64"/>
      <c r="H92" s="65"/>
      <c r="L92" s="72">
        <v>11</v>
      </c>
    </row>
    <row r="93" spans="1:12" s="72" customFormat="1" ht="18.75" customHeight="1">
      <c r="A93" s="64"/>
      <c r="B93" s="64"/>
      <c r="C93" s="64"/>
      <c r="D93" s="64"/>
      <c r="E93" s="64"/>
      <c r="F93" s="64"/>
      <c r="G93" s="64"/>
      <c r="H93" s="65"/>
    </row>
    <row r="94" spans="1:12" s="72" customFormat="1" ht="18.75" customHeight="1">
      <c r="A94" s="64"/>
      <c r="B94" s="64"/>
      <c r="C94" s="64"/>
      <c r="D94" s="64"/>
      <c r="E94" s="64"/>
      <c r="F94" s="64"/>
      <c r="G94" s="64"/>
      <c r="H94" s="65"/>
    </row>
    <row r="95" spans="1:12">
      <c r="I95" s="71"/>
      <c r="J95" s="71"/>
    </row>
    <row r="96" spans="1:12">
      <c r="I96" s="72"/>
      <c r="J96" s="72"/>
    </row>
    <row r="97" spans="9:10">
      <c r="I97" s="72"/>
      <c r="J97" s="72"/>
    </row>
    <row r="98" spans="9:10">
      <c r="I98" s="72"/>
      <c r="J98" s="72"/>
    </row>
    <row r="99" spans="9:10">
      <c r="I99" s="72"/>
      <c r="J99" s="72"/>
    </row>
    <row r="100" spans="9:10">
      <c r="I100" s="71"/>
      <c r="J100" s="71"/>
    </row>
    <row r="101" spans="9:10">
      <c r="I101" s="72"/>
      <c r="J101" s="72"/>
    </row>
    <row r="102" spans="9:10">
      <c r="I102" s="72"/>
      <c r="J102" s="72"/>
    </row>
    <row r="103" spans="9:10">
      <c r="I103" s="72"/>
      <c r="J103" s="72"/>
    </row>
    <row r="104" spans="9:10">
      <c r="I104" s="72"/>
      <c r="J104" s="72"/>
    </row>
    <row r="105" spans="9:10">
      <c r="I105" s="71"/>
      <c r="J105" s="72"/>
    </row>
    <row r="106" spans="9:10">
      <c r="I106" s="72"/>
      <c r="J106" s="72"/>
    </row>
    <row r="107" spans="9:10">
      <c r="I107" s="72"/>
      <c r="J107" s="72"/>
    </row>
    <row r="108" spans="9:10">
      <c r="I108" s="72"/>
      <c r="J108" s="72"/>
    </row>
    <row r="109" spans="9:10" ht="36" customHeight="1">
      <c r="I109" s="72"/>
      <c r="J109" s="72"/>
    </row>
    <row r="110" spans="9:10" ht="32.25" customHeight="1">
      <c r="I110" s="71"/>
      <c r="J110" s="71"/>
    </row>
    <row r="111" spans="9:10" ht="18.75" customHeight="1">
      <c r="I111" s="72"/>
      <c r="J111" s="72"/>
    </row>
    <row r="112" spans="9:10" ht="21.75" customHeight="1"/>
    <row r="113" ht="21.75" customHeight="1"/>
    <row r="114" ht="21.75" customHeight="1"/>
    <row r="115" ht="21.75" customHeight="1"/>
    <row r="118" ht="13.5" customHeight="1"/>
  </sheetData>
  <mergeCells count="13">
    <mergeCell ref="B1:H1"/>
    <mergeCell ref="B3:C3"/>
    <mergeCell ref="E3:F3"/>
    <mergeCell ref="B4:C4"/>
    <mergeCell ref="E4:F4"/>
    <mergeCell ref="A2:H2"/>
    <mergeCell ref="G5:H5"/>
    <mergeCell ref="E81:G81"/>
    <mergeCell ref="A5:A6"/>
    <mergeCell ref="B5:B6"/>
    <mergeCell ref="C5:C6"/>
    <mergeCell ref="D5:D6"/>
    <mergeCell ref="E5:F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C5" sqref="C5:C6"/>
    </sheetView>
  </sheetViews>
  <sheetFormatPr defaultRowHeight="12.75"/>
  <cols>
    <col min="1" max="1" width="4.42578125" customWidth="1"/>
    <col min="2" max="2" width="8.42578125" customWidth="1"/>
    <col min="3" max="3" width="40.85546875" customWidth="1"/>
    <col min="4" max="4" width="7.85546875" customWidth="1"/>
    <col min="5" max="5" width="7.42578125" customWidth="1"/>
    <col min="6" max="6" width="7.140625" customWidth="1"/>
    <col min="7" max="7" width="7" customWidth="1"/>
  </cols>
  <sheetData>
    <row r="1" spans="1:8" ht="15">
      <c r="A1" s="763" t="s">
        <v>479</v>
      </c>
      <c r="B1" s="763"/>
      <c r="C1" s="763"/>
      <c r="D1" s="763"/>
      <c r="E1" s="763"/>
      <c r="F1" s="763"/>
      <c r="G1" s="763"/>
      <c r="H1" s="763"/>
    </row>
    <row r="2" spans="1:8" ht="15">
      <c r="A2" s="620"/>
      <c r="B2" s="761" t="s">
        <v>530</v>
      </c>
      <c r="C2" s="761"/>
      <c r="D2" s="761"/>
      <c r="E2" s="761"/>
      <c r="F2" s="761"/>
      <c r="G2" s="761"/>
      <c r="H2" s="761"/>
    </row>
    <row r="3" spans="1:8" ht="15">
      <c r="A3" s="621"/>
      <c r="B3" s="762"/>
      <c r="C3" s="762"/>
      <c r="D3" s="622"/>
      <c r="E3" s="762"/>
      <c r="F3" s="762"/>
      <c r="G3" s="623"/>
      <c r="H3" s="624"/>
    </row>
    <row r="4" spans="1:8" ht="15">
      <c r="A4" s="621"/>
      <c r="B4" s="762"/>
      <c r="C4" s="762"/>
      <c r="D4" s="622"/>
      <c r="E4" s="762"/>
      <c r="F4" s="762"/>
      <c r="G4" s="623"/>
      <c r="H4" s="624"/>
    </row>
    <row r="5" spans="1:8" ht="15">
      <c r="A5" s="764" t="s">
        <v>100</v>
      </c>
      <c r="B5" s="765" t="s">
        <v>30</v>
      </c>
      <c r="C5" s="758" t="s">
        <v>101</v>
      </c>
      <c r="D5" s="765" t="s">
        <v>102</v>
      </c>
      <c r="E5" s="758" t="s">
        <v>32</v>
      </c>
      <c r="F5" s="758"/>
      <c r="G5" s="758" t="s">
        <v>21</v>
      </c>
      <c r="H5" s="758"/>
    </row>
    <row r="6" spans="1:8" ht="63.75">
      <c r="A6" s="764"/>
      <c r="B6" s="764"/>
      <c r="C6" s="758"/>
      <c r="D6" s="764"/>
      <c r="E6" s="625" t="s">
        <v>34</v>
      </c>
      <c r="F6" s="625" t="s">
        <v>103</v>
      </c>
      <c r="G6" s="625" t="s">
        <v>34</v>
      </c>
      <c r="H6" s="626" t="s">
        <v>104</v>
      </c>
    </row>
    <row r="7" spans="1:8" ht="15">
      <c r="A7" s="614">
        <v>1</v>
      </c>
      <c r="B7" s="614">
        <v>2</v>
      </c>
      <c r="C7" s="611">
        <v>3</v>
      </c>
      <c r="D7" s="614">
        <v>4</v>
      </c>
      <c r="E7" s="627">
        <v>5</v>
      </c>
      <c r="F7" s="627">
        <v>6</v>
      </c>
      <c r="G7" s="627">
        <v>7</v>
      </c>
      <c r="H7" s="628">
        <v>8</v>
      </c>
    </row>
    <row r="8" spans="1:8" ht="27" customHeight="1">
      <c r="A8" s="613">
        <v>1</v>
      </c>
      <c r="B8" s="613" t="s">
        <v>43</v>
      </c>
      <c r="C8" s="629" t="s">
        <v>480</v>
      </c>
      <c r="D8" s="612" t="s">
        <v>442</v>
      </c>
      <c r="E8" s="630"/>
      <c r="F8" s="629">
        <v>1</v>
      </c>
      <c r="G8" s="630"/>
      <c r="H8" s="631"/>
    </row>
    <row r="9" spans="1:8" ht="24.75" customHeight="1">
      <c r="A9" s="632"/>
      <c r="B9" s="615"/>
      <c r="C9" s="616" t="s">
        <v>37</v>
      </c>
      <c r="D9" s="615" t="s">
        <v>38</v>
      </c>
      <c r="E9" s="633">
        <v>1</v>
      </c>
      <c r="F9" s="633">
        <f>F8*E9</f>
        <v>1</v>
      </c>
      <c r="G9" s="633"/>
      <c r="H9" s="634"/>
    </row>
    <row r="10" spans="1:8" ht="22.5" customHeight="1">
      <c r="A10" s="632"/>
      <c r="B10" s="615"/>
      <c r="C10" s="616" t="s">
        <v>41</v>
      </c>
      <c r="D10" s="615" t="s">
        <v>3</v>
      </c>
      <c r="E10" s="633">
        <v>1</v>
      </c>
      <c r="F10" s="633">
        <v>1</v>
      </c>
      <c r="G10" s="633"/>
      <c r="H10" s="634"/>
    </row>
    <row r="11" spans="1:8" ht="30" customHeight="1">
      <c r="A11" s="632"/>
      <c r="B11" s="615"/>
      <c r="C11" s="616" t="s">
        <v>523</v>
      </c>
      <c r="D11" s="615" t="s">
        <v>66</v>
      </c>
      <c r="E11" s="633">
        <v>1</v>
      </c>
      <c r="F11" s="633">
        <f>E11*F8</f>
        <v>1</v>
      </c>
      <c r="G11" s="633"/>
      <c r="H11" s="634"/>
    </row>
    <row r="12" spans="1:8" ht="22.5" customHeight="1">
      <c r="A12" s="632"/>
      <c r="B12" s="615"/>
      <c r="C12" s="616" t="s">
        <v>524</v>
      </c>
      <c r="D12" s="615" t="s">
        <v>66</v>
      </c>
      <c r="E12" s="633">
        <v>16</v>
      </c>
      <c r="F12" s="633">
        <f>E12*F8</f>
        <v>16</v>
      </c>
      <c r="G12" s="633"/>
      <c r="H12" s="634"/>
    </row>
    <row r="13" spans="1:8" ht="24" customHeight="1">
      <c r="A13" s="632"/>
      <c r="B13" s="615"/>
      <c r="C13" s="616" t="s">
        <v>481</v>
      </c>
      <c r="D13" s="615" t="s">
        <v>66</v>
      </c>
      <c r="E13" s="633">
        <v>115</v>
      </c>
      <c r="F13" s="633">
        <f>E13*F8</f>
        <v>115</v>
      </c>
      <c r="G13" s="633"/>
      <c r="H13" s="634"/>
    </row>
    <row r="14" spans="1:8" ht="24" customHeight="1">
      <c r="A14" s="632"/>
      <c r="B14" s="615"/>
      <c r="C14" s="616" t="s">
        <v>525</v>
      </c>
      <c r="D14" s="615" t="s">
        <v>66</v>
      </c>
      <c r="E14" s="633">
        <v>20</v>
      </c>
      <c r="F14" s="633">
        <f>E14*F8</f>
        <v>20</v>
      </c>
      <c r="G14" s="633"/>
      <c r="H14" s="634"/>
    </row>
    <row r="15" spans="1:8" ht="24" customHeight="1">
      <c r="A15" s="632"/>
      <c r="B15" s="615"/>
      <c r="C15" s="616" t="s">
        <v>526</v>
      </c>
      <c r="D15" s="615" t="s">
        <v>66</v>
      </c>
      <c r="E15" s="633">
        <v>1</v>
      </c>
      <c r="F15" s="633">
        <f>E15*F8</f>
        <v>1</v>
      </c>
      <c r="G15" s="633"/>
      <c r="H15" s="634"/>
    </row>
    <row r="16" spans="1:8" ht="24" customHeight="1">
      <c r="A16" s="632"/>
      <c r="B16" s="615"/>
      <c r="C16" s="616" t="s">
        <v>527</v>
      </c>
      <c r="D16" s="615" t="s">
        <v>71</v>
      </c>
      <c r="E16" s="633">
        <v>860</v>
      </c>
      <c r="F16" s="633">
        <f>E16*F8</f>
        <v>860</v>
      </c>
      <c r="G16" s="633"/>
      <c r="H16" s="634"/>
    </row>
    <row r="17" spans="1:8" ht="24" customHeight="1">
      <c r="A17" s="632"/>
      <c r="B17" s="615"/>
      <c r="C17" s="616" t="s">
        <v>528</v>
      </c>
      <c r="D17" s="615" t="s">
        <v>71</v>
      </c>
      <c r="E17" s="633">
        <v>280</v>
      </c>
      <c r="F17" s="633">
        <f>E17*F8</f>
        <v>280</v>
      </c>
      <c r="G17" s="633"/>
      <c r="H17" s="634"/>
    </row>
    <row r="18" spans="1:8" ht="24" customHeight="1">
      <c r="A18" s="632"/>
      <c r="B18" s="615"/>
      <c r="C18" s="616" t="s">
        <v>529</v>
      </c>
      <c r="D18" s="615" t="s">
        <v>71</v>
      </c>
      <c r="E18" s="633">
        <v>275</v>
      </c>
      <c r="F18" s="633">
        <f>E18*F8</f>
        <v>275</v>
      </c>
      <c r="G18" s="633"/>
      <c r="H18" s="634"/>
    </row>
    <row r="19" spans="1:8" ht="32.25" customHeight="1">
      <c r="A19" s="632"/>
      <c r="B19" s="615"/>
      <c r="C19" s="616" t="s">
        <v>482</v>
      </c>
      <c r="D19" s="615" t="s">
        <v>66</v>
      </c>
      <c r="E19" s="633">
        <v>30</v>
      </c>
      <c r="F19" s="633">
        <f>F8*E19</f>
        <v>30</v>
      </c>
      <c r="G19" s="633"/>
      <c r="H19" s="634"/>
    </row>
    <row r="20" spans="1:8" ht="33" customHeight="1">
      <c r="A20" s="613">
        <v>2</v>
      </c>
      <c r="B20" s="613" t="s">
        <v>43</v>
      </c>
      <c r="C20" s="629" t="s">
        <v>483</v>
      </c>
      <c r="D20" s="612" t="s">
        <v>442</v>
      </c>
      <c r="E20" s="630"/>
      <c r="F20" s="629">
        <v>1</v>
      </c>
      <c r="G20" s="630"/>
      <c r="H20" s="631"/>
    </row>
    <row r="21" spans="1:8" ht="26.25" customHeight="1">
      <c r="A21" s="632"/>
      <c r="B21" s="615"/>
      <c r="C21" s="616" t="s">
        <v>37</v>
      </c>
      <c r="D21" s="615" t="s">
        <v>38</v>
      </c>
      <c r="E21" s="633">
        <v>1</v>
      </c>
      <c r="F21" s="633">
        <f>F20*E21</f>
        <v>1</v>
      </c>
      <c r="G21" s="633"/>
      <c r="H21" s="634"/>
    </row>
    <row r="22" spans="1:8" ht="20.25" customHeight="1">
      <c r="A22" s="632"/>
      <c r="B22" s="615"/>
      <c r="C22" s="616" t="s">
        <v>41</v>
      </c>
      <c r="D22" s="615" t="s">
        <v>3</v>
      </c>
      <c r="E22" s="633">
        <v>1</v>
      </c>
      <c r="F22" s="633">
        <v>1</v>
      </c>
      <c r="G22" s="633"/>
      <c r="H22" s="634"/>
    </row>
    <row r="23" spans="1:8" ht="26.25" customHeight="1">
      <c r="A23" s="632"/>
      <c r="B23" s="615"/>
      <c r="C23" s="616" t="s">
        <v>484</v>
      </c>
      <c r="D23" s="615" t="s">
        <v>71</v>
      </c>
      <c r="E23" s="633">
        <v>94</v>
      </c>
      <c r="F23" s="633">
        <f>E23*F20</f>
        <v>94</v>
      </c>
      <c r="G23" s="633"/>
      <c r="H23" s="634"/>
    </row>
    <row r="24" spans="1:8" ht="24" customHeight="1">
      <c r="A24" s="632"/>
      <c r="B24" s="615"/>
      <c r="C24" s="616" t="s">
        <v>485</v>
      </c>
      <c r="D24" s="615" t="s">
        <v>66</v>
      </c>
      <c r="E24" s="633">
        <v>13</v>
      </c>
      <c r="F24" s="633">
        <f>F20*E24</f>
        <v>13</v>
      </c>
      <c r="G24" s="633"/>
      <c r="H24" s="634"/>
    </row>
    <row r="25" spans="1:8" ht="25.5" customHeight="1">
      <c r="A25" s="632"/>
      <c r="B25" s="615"/>
      <c r="C25" s="616" t="s">
        <v>486</v>
      </c>
      <c r="D25" s="615" t="s">
        <v>66</v>
      </c>
      <c r="E25" s="633">
        <v>3</v>
      </c>
      <c r="F25" s="633">
        <f>E25*F20</f>
        <v>3</v>
      </c>
      <c r="G25" s="633"/>
      <c r="H25" s="634"/>
    </row>
    <row r="26" spans="1:8" ht="30" customHeight="1">
      <c r="A26" s="632"/>
      <c r="B26" s="615"/>
      <c r="C26" s="616" t="s">
        <v>487</v>
      </c>
      <c r="D26" s="615" t="s">
        <v>66</v>
      </c>
      <c r="E26" s="633">
        <v>2</v>
      </c>
      <c r="F26" s="633">
        <f>E26*F20</f>
        <v>2</v>
      </c>
      <c r="G26" s="633"/>
      <c r="H26" s="634"/>
    </row>
    <row r="27" spans="1:8" ht="33" customHeight="1">
      <c r="A27" s="635"/>
      <c r="B27" s="635"/>
      <c r="C27" s="605" t="s">
        <v>99</v>
      </c>
      <c r="D27" s="608" t="s">
        <v>3</v>
      </c>
      <c r="E27" s="636"/>
      <c r="F27" s="636">
        <f>F9+F21</f>
        <v>2</v>
      </c>
      <c r="G27" s="636"/>
      <c r="H27" s="637"/>
    </row>
    <row r="28" spans="1:8" ht="26.25" customHeight="1">
      <c r="A28" s="614"/>
      <c r="B28" s="614"/>
      <c r="C28" s="617" t="s">
        <v>111</v>
      </c>
      <c r="D28" s="638" t="s">
        <v>3</v>
      </c>
      <c r="E28" s="639"/>
      <c r="F28" s="639"/>
      <c r="G28" s="639"/>
      <c r="H28" s="640"/>
    </row>
    <row r="29" spans="1:8" ht="24.75" customHeight="1">
      <c r="A29" s="614"/>
      <c r="B29" s="615"/>
      <c r="C29" s="618" t="s">
        <v>541</v>
      </c>
      <c r="D29" s="641">
        <v>0.1</v>
      </c>
      <c r="E29" s="642"/>
      <c r="F29" s="643"/>
      <c r="G29" s="643"/>
      <c r="H29" s="644"/>
    </row>
    <row r="30" spans="1:8" ht="24.75" customHeight="1">
      <c r="A30" s="645"/>
      <c r="B30" s="615"/>
      <c r="C30" s="618" t="s">
        <v>18</v>
      </c>
      <c r="D30" s="646" t="s">
        <v>3</v>
      </c>
      <c r="E30" s="642"/>
      <c r="F30" s="643"/>
      <c r="G30" s="643"/>
      <c r="H30" s="644"/>
    </row>
    <row r="31" spans="1:8" ht="21.75" customHeight="1">
      <c r="A31" s="645"/>
      <c r="B31" s="615"/>
      <c r="C31" s="618" t="s">
        <v>548</v>
      </c>
      <c r="D31" s="641">
        <v>0.08</v>
      </c>
      <c r="E31" s="642"/>
      <c r="F31" s="643"/>
      <c r="G31" s="643"/>
      <c r="H31" s="644"/>
    </row>
    <row r="32" spans="1:8" ht="28.5" customHeight="1">
      <c r="A32" s="647"/>
      <c r="B32" s="648"/>
      <c r="C32" s="609" t="s">
        <v>23</v>
      </c>
      <c r="D32" s="606" t="s">
        <v>3</v>
      </c>
      <c r="E32" s="629"/>
      <c r="F32" s="629"/>
      <c r="G32" s="629"/>
      <c r="H32" s="631"/>
    </row>
    <row r="33" spans="1:8">
      <c r="A33" s="607"/>
      <c r="B33" s="607"/>
      <c r="C33" s="610"/>
      <c r="D33" s="607"/>
      <c r="E33" s="649"/>
      <c r="F33" s="649"/>
      <c r="G33" s="649"/>
      <c r="H33" s="650"/>
    </row>
    <row r="34" spans="1:8">
      <c r="A34" s="607"/>
      <c r="B34" s="607"/>
      <c r="C34" s="610"/>
      <c r="D34" s="607"/>
      <c r="E34" s="649"/>
      <c r="F34" s="649"/>
      <c r="G34" s="649"/>
      <c r="H34" s="650"/>
    </row>
    <row r="35" spans="1:8" ht="13.5">
      <c r="A35" s="607"/>
      <c r="B35" s="607"/>
      <c r="C35" s="619"/>
      <c r="D35" s="651"/>
      <c r="E35" s="759"/>
      <c r="F35" s="759"/>
      <c r="G35" s="759"/>
      <c r="H35" s="650"/>
    </row>
    <row r="36" spans="1:8">
      <c r="A36" s="607"/>
      <c r="B36" s="607"/>
      <c r="C36" s="610"/>
      <c r="D36" s="607"/>
      <c r="E36" s="649"/>
      <c r="F36" s="649"/>
      <c r="G36" s="649"/>
      <c r="H36" s="650"/>
    </row>
  </sheetData>
  <mergeCells count="13">
    <mergeCell ref="A1:H1"/>
    <mergeCell ref="B2:H2"/>
    <mergeCell ref="B3:C3"/>
    <mergeCell ref="E3:F3"/>
    <mergeCell ref="B4:C4"/>
    <mergeCell ref="E4:F4"/>
    <mergeCell ref="G5:H5"/>
    <mergeCell ref="E35:G35"/>
    <mergeCell ref="A5:A6"/>
    <mergeCell ref="B5:B6"/>
    <mergeCell ref="C5:C6"/>
    <mergeCell ref="D5:D6"/>
    <mergeCell ref="E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opLeftCell="A10" workbookViewId="0">
      <selection activeCell="C20" sqref="C20"/>
    </sheetView>
  </sheetViews>
  <sheetFormatPr defaultRowHeight="18"/>
  <cols>
    <col min="1" max="1" width="4.28515625" style="7" customWidth="1"/>
    <col min="2" max="2" width="7" style="7" customWidth="1"/>
    <col min="3" max="3" width="38.140625" style="7" customWidth="1"/>
    <col min="4" max="4" width="8.140625" style="7" customWidth="1"/>
    <col min="5" max="5" width="7.140625" style="7" customWidth="1"/>
    <col min="6" max="7" width="8.28515625" style="7" customWidth="1"/>
    <col min="8" max="8" width="12.42578125" style="7" customWidth="1"/>
    <col min="9" max="9" width="2.42578125" style="7" customWidth="1"/>
    <col min="10" max="10" width="9.140625" style="7" hidden="1" customWidth="1"/>
    <col min="11" max="16384" width="9.140625" style="7"/>
  </cols>
  <sheetData>
    <row r="1" spans="1:10" ht="29.25" customHeight="1">
      <c r="C1" s="690"/>
      <c r="D1" s="690"/>
      <c r="E1" s="690"/>
      <c r="F1" s="690"/>
      <c r="G1" s="690"/>
      <c r="H1" s="690"/>
      <c r="I1" s="690"/>
      <c r="J1" s="690"/>
    </row>
    <row r="2" spans="1:10" ht="34.5" customHeight="1">
      <c r="A2" s="685" t="s">
        <v>0</v>
      </c>
      <c r="B2" s="685"/>
      <c r="C2" s="686" t="s">
        <v>178</v>
      </c>
      <c r="D2" s="686"/>
      <c r="E2" s="686"/>
      <c r="F2" s="686"/>
      <c r="G2" s="686"/>
      <c r="H2" s="686"/>
      <c r="I2" s="686"/>
    </row>
    <row r="3" spans="1:10">
      <c r="D3" s="1"/>
      <c r="E3" s="1"/>
      <c r="F3" s="1"/>
      <c r="G3" s="1"/>
      <c r="H3" s="1"/>
    </row>
    <row r="4" spans="1:10" ht="22.5" customHeight="1">
      <c r="A4" s="682"/>
      <c r="B4" s="682"/>
      <c r="C4" s="682"/>
      <c r="D4" s="682"/>
      <c r="E4" s="682"/>
      <c r="F4" s="682"/>
      <c r="G4" s="682"/>
      <c r="H4" s="682"/>
    </row>
    <row r="5" spans="1:10" ht="22.5" customHeight="1">
      <c r="A5" s="691"/>
      <c r="B5" s="691"/>
      <c r="C5" s="691"/>
      <c r="D5" s="9"/>
      <c r="E5" s="9"/>
      <c r="F5" s="9"/>
      <c r="G5" s="9"/>
      <c r="H5" s="9"/>
    </row>
    <row r="6" spans="1:10" ht="42.75" customHeight="1">
      <c r="A6" s="688" t="s">
        <v>494</v>
      </c>
      <c r="B6" s="688"/>
      <c r="C6" s="688"/>
      <c r="D6" s="688"/>
      <c r="E6" s="688"/>
      <c r="F6" s="688"/>
      <c r="G6" s="688"/>
      <c r="H6" s="688"/>
      <c r="I6" s="688"/>
      <c r="J6" s="688"/>
    </row>
    <row r="7" spans="1:10" ht="20.25" customHeight="1">
      <c r="A7" s="10"/>
      <c r="B7" s="10"/>
      <c r="C7" s="10"/>
      <c r="D7" s="11"/>
      <c r="E7" s="11"/>
      <c r="F7" s="696"/>
      <c r="G7" s="696"/>
      <c r="H7" s="696"/>
    </row>
    <row r="8" spans="1:10" ht="37.5" customHeight="1">
      <c r="A8" s="12" t="s">
        <v>5</v>
      </c>
      <c r="B8" s="695" t="s">
        <v>6</v>
      </c>
      <c r="C8" s="693" t="s">
        <v>7</v>
      </c>
      <c r="D8" s="693" t="s">
        <v>8</v>
      </c>
      <c r="E8" s="693"/>
      <c r="F8" s="693"/>
      <c r="G8" s="693"/>
      <c r="H8" s="695" t="s">
        <v>9</v>
      </c>
    </row>
    <row r="9" spans="1:10" ht="105.75" customHeight="1">
      <c r="A9" s="14"/>
      <c r="B9" s="695"/>
      <c r="C9" s="693"/>
      <c r="D9" s="15" t="s">
        <v>10</v>
      </c>
      <c r="E9" s="15" t="s">
        <v>11</v>
      </c>
      <c r="F9" s="15" t="s">
        <v>12</v>
      </c>
      <c r="G9" s="15" t="s">
        <v>13</v>
      </c>
      <c r="H9" s="695"/>
    </row>
    <row r="10" spans="1:10" ht="15" customHeight="1" thickBot="1">
      <c r="A10" s="14">
        <v>1</v>
      </c>
      <c r="B10" s="14">
        <v>2</v>
      </c>
      <c r="C10" s="14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</row>
    <row r="11" spans="1:10" ht="24" customHeight="1" thickBot="1">
      <c r="A11" s="21">
        <v>2</v>
      </c>
      <c r="B11" s="22"/>
      <c r="C11" s="23" t="s">
        <v>14</v>
      </c>
      <c r="D11" s="24" t="s">
        <v>4</v>
      </c>
      <c r="E11" s="24" t="s">
        <v>4</v>
      </c>
      <c r="F11" s="24" t="s">
        <v>4</v>
      </c>
      <c r="G11" s="24" t="s">
        <v>4</v>
      </c>
      <c r="H11" s="25" t="s">
        <v>4</v>
      </c>
    </row>
    <row r="12" spans="1:10" ht="31.5" customHeight="1">
      <c r="A12" s="26">
        <f>A11+0.1</f>
        <v>2.1</v>
      </c>
      <c r="B12" s="27" t="s">
        <v>15</v>
      </c>
      <c r="C12" s="27" t="s">
        <v>243</v>
      </c>
      <c r="D12" s="28"/>
      <c r="E12" s="28" t="s">
        <v>112</v>
      </c>
      <c r="F12" s="28"/>
      <c r="G12" s="28"/>
      <c r="H12" s="29">
        <f>D12</f>
        <v>0</v>
      </c>
    </row>
    <row r="13" spans="1:10" ht="31.5" customHeight="1">
      <c r="A13" s="26"/>
      <c r="B13" s="27" t="s">
        <v>16</v>
      </c>
      <c r="C13" s="27" t="s">
        <v>128</v>
      </c>
      <c r="D13" s="28"/>
      <c r="E13" s="28" t="s">
        <v>112</v>
      </c>
      <c r="F13" s="28"/>
      <c r="G13" s="28"/>
      <c r="H13" s="29">
        <f>D13</f>
        <v>0</v>
      </c>
    </row>
    <row r="14" spans="1:10" ht="23.25" customHeight="1" thickBot="1">
      <c r="A14" s="17"/>
      <c r="B14" s="18"/>
      <c r="C14" s="19" t="s">
        <v>17</v>
      </c>
      <c r="D14" s="20"/>
      <c r="E14" s="20" t="s">
        <v>112</v>
      </c>
      <c r="F14" s="20"/>
      <c r="G14" s="20"/>
      <c r="H14" s="30">
        <f>H12+H13</f>
        <v>0</v>
      </c>
      <c r="I14" s="31"/>
    </row>
    <row r="15" spans="1:10" ht="30.75" customHeight="1" thickBot="1">
      <c r="A15" s="17">
        <v>10</v>
      </c>
      <c r="B15" s="18"/>
      <c r="C15" s="19" t="s">
        <v>552</v>
      </c>
      <c r="D15" s="32">
        <v>0.03</v>
      </c>
      <c r="E15" s="32" t="s">
        <v>112</v>
      </c>
      <c r="F15" s="32"/>
      <c r="G15" s="32"/>
      <c r="H15" s="30">
        <f>H14*3%</f>
        <v>0</v>
      </c>
      <c r="I15" s="33"/>
    </row>
    <row r="16" spans="1:10" ht="19.5" customHeight="1">
      <c r="A16" s="14"/>
      <c r="B16" s="14"/>
      <c r="C16" s="14" t="s">
        <v>18</v>
      </c>
      <c r="D16" s="36" t="s">
        <v>112</v>
      </c>
      <c r="E16" s="35" t="s">
        <v>112</v>
      </c>
      <c r="F16" s="36"/>
      <c r="G16" s="36" t="s">
        <v>112</v>
      </c>
      <c r="H16" s="36">
        <f>H14+H15</f>
        <v>0</v>
      </c>
      <c r="I16" s="37"/>
    </row>
    <row r="17" spans="1:9" ht="20.100000000000001" customHeight="1" thickBot="1">
      <c r="A17" s="12">
        <v>11</v>
      </c>
      <c r="B17" s="12"/>
      <c r="C17" s="16" t="s">
        <v>19</v>
      </c>
      <c r="D17" s="39">
        <v>0.18</v>
      </c>
      <c r="E17" s="38" t="s">
        <v>112</v>
      </c>
      <c r="F17" s="39"/>
      <c r="G17" s="39" t="s">
        <v>112</v>
      </c>
      <c r="H17" s="39">
        <f>H16*D17</f>
        <v>0</v>
      </c>
      <c r="I17" s="33"/>
    </row>
    <row r="18" spans="1:9" ht="20.100000000000001" customHeight="1">
      <c r="A18" s="74"/>
      <c r="B18" s="75"/>
      <c r="C18" s="76" t="s">
        <v>18</v>
      </c>
      <c r="D18" s="77" t="s">
        <v>112</v>
      </c>
      <c r="E18" s="78" t="s">
        <v>112</v>
      </c>
      <c r="F18" s="77"/>
      <c r="G18" s="77" t="s">
        <v>112</v>
      </c>
      <c r="H18" s="79">
        <f>H17+H16</f>
        <v>0</v>
      </c>
      <c r="I18" s="34"/>
    </row>
    <row r="19" spans="1:9" ht="36" customHeight="1">
      <c r="A19" s="80">
        <v>12</v>
      </c>
      <c r="B19" s="80"/>
      <c r="C19" s="81" t="s">
        <v>531</v>
      </c>
      <c r="D19" s="82">
        <v>1.2E-2</v>
      </c>
      <c r="E19" s="82"/>
      <c r="F19" s="83"/>
      <c r="G19" s="82"/>
      <c r="H19" s="82">
        <f>H18*D19</f>
        <v>0</v>
      </c>
      <c r="I19" s="33"/>
    </row>
    <row r="20" spans="1:9" ht="31.5" customHeight="1">
      <c r="A20" s="80"/>
      <c r="B20" s="80"/>
      <c r="C20" s="81" t="s">
        <v>23</v>
      </c>
      <c r="D20" s="82" t="s">
        <v>112</v>
      </c>
      <c r="E20" s="82"/>
      <c r="F20" s="83"/>
      <c r="G20" s="82"/>
      <c r="H20" s="156">
        <f>H18+H19</f>
        <v>0</v>
      </c>
    </row>
    <row r="21" spans="1:9" s="1" customFormat="1" ht="35.25" customHeight="1">
      <c r="A21" s="694"/>
      <c r="B21" s="694"/>
      <c r="C21" s="694"/>
      <c r="D21" s="694"/>
      <c r="E21" s="694"/>
      <c r="F21" s="694"/>
      <c r="G21" s="694"/>
      <c r="H21" s="694"/>
    </row>
    <row r="22" spans="1:9" s="1" customFormat="1" ht="44.25" customHeight="1">
      <c r="A22" s="692"/>
      <c r="B22" s="692"/>
      <c r="C22" s="692"/>
      <c r="D22" s="692"/>
      <c r="E22" s="692"/>
      <c r="F22" s="692"/>
      <c r="G22" s="692"/>
      <c r="H22" s="692"/>
    </row>
    <row r="23" spans="1:9" ht="20.100000000000001" customHeight="1">
      <c r="A23" s="1"/>
      <c r="B23" s="1"/>
      <c r="H23" s="1"/>
    </row>
    <row r="24" spans="1:9" ht="20.100000000000001" customHeight="1">
      <c r="A24" s="1"/>
      <c r="B24" s="1"/>
      <c r="C24" s="689"/>
      <c r="D24" s="689"/>
      <c r="E24" s="5"/>
      <c r="F24" s="689"/>
      <c r="G24" s="689"/>
      <c r="H24" s="689"/>
    </row>
  </sheetData>
  <sheetProtection selectLockedCells="1" selectUnlockedCells="1"/>
  <mergeCells count="17">
    <mergeCell ref="F7:H7"/>
    <mergeCell ref="A2:B2"/>
    <mergeCell ref="A5:C5"/>
    <mergeCell ref="C2:I2"/>
    <mergeCell ref="A6:J6"/>
    <mergeCell ref="C24:D24"/>
    <mergeCell ref="F24:H24"/>
    <mergeCell ref="A22:C22"/>
    <mergeCell ref="D22:H22"/>
    <mergeCell ref="C8:C9"/>
    <mergeCell ref="A21:C21"/>
    <mergeCell ref="B8:B9"/>
    <mergeCell ref="H8:H9"/>
    <mergeCell ref="D21:H21"/>
    <mergeCell ref="D8:G8"/>
    <mergeCell ref="C1:J1"/>
    <mergeCell ref="A4:H4"/>
  </mergeCells>
  <pageMargins left="0.4597222222222222" right="0.27986111111111112" top="0.4201388888888889" bottom="0.4" header="0.51180555555555551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opLeftCell="A4" workbookViewId="0">
      <selection activeCell="H6" sqref="H6"/>
    </sheetView>
  </sheetViews>
  <sheetFormatPr defaultRowHeight="12.75"/>
  <cols>
    <col min="1" max="1" width="4.5703125" style="40" customWidth="1"/>
    <col min="2" max="2" width="16.5703125" style="40" customWidth="1"/>
    <col min="3" max="3" width="29.5703125" style="40" customWidth="1"/>
    <col min="4" max="4" width="25.85546875" style="40" customWidth="1"/>
    <col min="5" max="5" width="9.140625" style="40" hidden="1" customWidth="1"/>
    <col min="6" max="16384" width="9.140625" style="40"/>
  </cols>
  <sheetData>
    <row r="1" spans="1:5" ht="35.25" customHeight="1">
      <c r="C1" s="674" t="s">
        <v>20</v>
      </c>
      <c r="D1" s="8"/>
    </row>
    <row r="2" spans="1:5" ht="52.5" customHeight="1">
      <c r="A2" s="688" t="s">
        <v>494</v>
      </c>
      <c r="B2" s="688"/>
      <c r="C2" s="688"/>
      <c r="D2" s="688"/>
      <c r="E2" s="688"/>
    </row>
    <row r="3" spans="1:5" ht="24.75" customHeight="1">
      <c r="A3" s="699"/>
      <c r="B3" s="699"/>
      <c r="C3" s="699"/>
      <c r="D3" s="699"/>
    </row>
    <row r="4" spans="1:5" ht="41.25" customHeight="1">
      <c r="A4" s="42" t="s">
        <v>5</v>
      </c>
      <c r="B4" s="700" t="s">
        <v>6</v>
      </c>
      <c r="C4" s="701" t="s">
        <v>7</v>
      </c>
      <c r="D4" s="676" t="s">
        <v>550</v>
      </c>
    </row>
    <row r="5" spans="1:5" ht="105" customHeight="1">
      <c r="A5" s="44"/>
      <c r="B5" s="700"/>
      <c r="C5" s="701"/>
      <c r="D5" s="43" t="s">
        <v>23</v>
      </c>
      <c r="E5" s="45"/>
    </row>
    <row r="6" spans="1:5">
      <c r="A6" s="46">
        <v>1</v>
      </c>
      <c r="B6" s="46">
        <v>2</v>
      </c>
      <c r="C6" s="46">
        <v>3</v>
      </c>
      <c r="D6" s="46"/>
    </row>
    <row r="7" spans="1:5" ht="27.75" customHeight="1">
      <c r="A7" s="46">
        <v>1</v>
      </c>
      <c r="B7" s="47" t="s">
        <v>24</v>
      </c>
      <c r="C7" s="48" t="s">
        <v>10</v>
      </c>
      <c r="D7" s="148">
        <f>'1-1'!H285</f>
        <v>0</v>
      </c>
    </row>
    <row r="8" spans="1:5" ht="29.25" customHeight="1">
      <c r="A8" s="46">
        <v>2</v>
      </c>
      <c r="B8" s="47" t="s">
        <v>25</v>
      </c>
      <c r="C8" s="48" t="s">
        <v>26</v>
      </c>
      <c r="D8" s="148">
        <f>'1-2'!H74</f>
        <v>0</v>
      </c>
    </row>
    <row r="9" spans="1:5" ht="29.25" customHeight="1">
      <c r="A9" s="46">
        <v>3</v>
      </c>
      <c r="B9" s="47" t="s">
        <v>27</v>
      </c>
      <c r="C9" s="48" t="s">
        <v>28</v>
      </c>
      <c r="D9" s="148">
        <f>'1-3'!H39</f>
        <v>0</v>
      </c>
    </row>
    <row r="10" spans="1:5" ht="29.25" customHeight="1">
      <c r="A10" s="46">
        <v>4</v>
      </c>
      <c r="B10" s="47" t="s">
        <v>174</v>
      </c>
      <c r="C10" s="48" t="s">
        <v>175</v>
      </c>
      <c r="D10" s="148">
        <f>'1-4'!H84</f>
        <v>0</v>
      </c>
    </row>
    <row r="11" spans="1:5" ht="29.25" customHeight="1">
      <c r="A11" s="46">
        <v>4</v>
      </c>
      <c r="B11" s="47" t="s">
        <v>549</v>
      </c>
      <c r="C11" s="48" t="s">
        <v>493</v>
      </c>
      <c r="D11" s="148">
        <f>'1-5'!H85</f>
        <v>0</v>
      </c>
    </row>
    <row r="12" spans="1:5" ht="24" customHeight="1">
      <c r="A12" s="46"/>
      <c r="B12" s="49"/>
      <c r="C12" s="48" t="s">
        <v>18</v>
      </c>
      <c r="D12" s="148">
        <f>D7+D8+D9+D10+D11</f>
        <v>0</v>
      </c>
    </row>
    <row r="13" spans="1:5" ht="39.75" customHeight="1"/>
    <row r="14" spans="1:5" ht="38.25" customHeight="1">
      <c r="B14" s="698"/>
      <c r="C14" s="698"/>
      <c r="D14" s="675"/>
    </row>
    <row r="15" spans="1:5" ht="39" customHeight="1">
      <c r="B15" s="692"/>
      <c r="C15" s="692"/>
      <c r="D15" s="673"/>
    </row>
  </sheetData>
  <sheetProtection selectLockedCells="1" selectUnlockedCells="1"/>
  <mergeCells count="6">
    <mergeCell ref="A2:E2"/>
    <mergeCell ref="B14:C14"/>
    <mergeCell ref="B15:C15"/>
    <mergeCell ref="A3:D3"/>
    <mergeCell ref="B4:B5"/>
    <mergeCell ref="C4:C5"/>
  </mergeCells>
  <pageMargins left="0.24027777777777778" right="0.2" top="0.75" bottom="0.75" header="0.51180555555555551" footer="0.51180555555555551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0"/>
  <sheetViews>
    <sheetView topLeftCell="A265" workbookViewId="0">
      <selection activeCell="D282" sqref="D282"/>
    </sheetView>
  </sheetViews>
  <sheetFormatPr defaultRowHeight="15"/>
  <cols>
    <col min="1" max="1" width="3.5703125" style="359" customWidth="1"/>
    <col min="2" max="2" width="8.42578125" style="359" customWidth="1"/>
    <col min="3" max="3" width="58.5703125" style="50" customWidth="1"/>
    <col min="4" max="4" width="9.28515625" style="50" customWidth="1"/>
    <col min="5" max="5" width="6.42578125" style="125" customWidth="1"/>
    <col min="6" max="6" width="6.85546875" style="125" customWidth="1"/>
    <col min="7" max="7" width="6" style="125" customWidth="1"/>
    <col min="8" max="8" width="8.85546875" style="126" customWidth="1"/>
    <col min="9" max="16384" width="9.140625" style="51"/>
  </cols>
  <sheetData>
    <row r="1" spans="1:8" ht="26.25" customHeight="1">
      <c r="A1" s="711" t="s">
        <v>29</v>
      </c>
      <c r="B1" s="711"/>
      <c r="C1" s="711"/>
      <c r="D1" s="711"/>
      <c r="E1" s="711"/>
      <c r="F1" s="711"/>
      <c r="G1" s="711"/>
      <c r="H1" s="711"/>
    </row>
    <row r="2" spans="1:8" ht="27" customHeight="1">
      <c r="A2" s="688" t="s">
        <v>179</v>
      </c>
      <c r="B2" s="688"/>
      <c r="C2" s="688"/>
      <c r="D2" s="688"/>
      <c r="E2" s="688"/>
      <c r="F2" s="688"/>
      <c r="G2" s="688"/>
      <c r="H2" s="688"/>
    </row>
    <row r="3" spans="1:8" ht="23.25" customHeight="1">
      <c r="A3" s="711"/>
      <c r="B3" s="711"/>
      <c r="C3" s="711"/>
      <c r="D3" s="109"/>
      <c r="E3" s="712"/>
      <c r="F3" s="712"/>
      <c r="G3" s="111"/>
      <c r="H3" s="112"/>
    </row>
    <row r="4" spans="1:8" ht="23.25" customHeight="1">
      <c r="A4" s="711"/>
      <c r="B4" s="711"/>
      <c r="C4" s="711"/>
      <c r="D4" s="110"/>
      <c r="E4" s="712"/>
      <c r="F4" s="712"/>
      <c r="G4" s="111"/>
      <c r="H4" s="112"/>
    </row>
    <row r="5" spans="1:8" ht="11.25" customHeight="1">
      <c r="A5" s="702"/>
      <c r="B5" s="702"/>
      <c r="C5" s="702"/>
      <c r="D5" s="52"/>
      <c r="E5" s="703"/>
      <c r="F5" s="703"/>
      <c r="G5" s="703"/>
      <c r="H5" s="703"/>
    </row>
    <row r="6" spans="1:8" ht="18.75" customHeight="1">
      <c r="A6" s="715"/>
      <c r="B6" s="715"/>
      <c r="C6" s="53"/>
      <c r="D6" s="53"/>
      <c r="E6" s="113"/>
      <c r="F6" s="113"/>
      <c r="G6" s="113"/>
      <c r="H6" s="114"/>
    </row>
    <row r="7" spans="1:8" ht="22.5" customHeight="1">
      <c r="A7" s="716"/>
      <c r="B7" s="716"/>
      <c r="C7" s="716"/>
      <c r="D7" s="179"/>
      <c r="E7" s="180"/>
      <c r="F7" s="180"/>
      <c r="G7" s="180"/>
      <c r="H7" s="181"/>
    </row>
    <row r="8" spans="1:8" ht="40.5" customHeight="1">
      <c r="A8" s="719" t="s">
        <v>5</v>
      </c>
      <c r="B8" s="723" t="s">
        <v>30</v>
      </c>
      <c r="C8" s="717" t="s">
        <v>31</v>
      </c>
      <c r="D8" s="713" t="s">
        <v>22</v>
      </c>
      <c r="E8" s="721" t="s">
        <v>32</v>
      </c>
      <c r="F8" s="722"/>
      <c r="G8" s="721" t="s">
        <v>33</v>
      </c>
      <c r="H8" s="722"/>
    </row>
    <row r="9" spans="1:8" ht="70.5" customHeight="1">
      <c r="A9" s="720"/>
      <c r="B9" s="724"/>
      <c r="C9" s="718"/>
      <c r="D9" s="714"/>
      <c r="E9" s="183" t="s">
        <v>34</v>
      </c>
      <c r="F9" s="183" t="s">
        <v>35</v>
      </c>
      <c r="G9" s="183" t="s">
        <v>34</v>
      </c>
      <c r="H9" s="184" t="s">
        <v>23</v>
      </c>
    </row>
    <row r="10" spans="1:8">
      <c r="A10" s="146">
        <v>1</v>
      </c>
      <c r="B10" s="146">
        <v>2</v>
      </c>
      <c r="C10" s="84">
        <v>3</v>
      </c>
      <c r="D10" s="84">
        <v>4</v>
      </c>
      <c r="E10" s="182">
        <v>5</v>
      </c>
      <c r="F10" s="182">
        <v>6</v>
      </c>
      <c r="G10" s="182">
        <v>7</v>
      </c>
      <c r="H10" s="117">
        <v>8</v>
      </c>
    </row>
    <row r="11" spans="1:8" ht="32.25" customHeight="1">
      <c r="A11" s="708" t="s">
        <v>520</v>
      </c>
      <c r="B11" s="708"/>
      <c r="C11" s="708"/>
      <c r="D11" s="708"/>
      <c r="E11" s="708"/>
      <c r="F11" s="708"/>
      <c r="G11" s="708"/>
      <c r="H11" s="708"/>
    </row>
    <row r="12" spans="1:8" ht="36" customHeight="1">
      <c r="A12" s="133">
        <v>1</v>
      </c>
      <c r="B12" s="133" t="s">
        <v>182</v>
      </c>
      <c r="C12" s="86" t="s">
        <v>255</v>
      </c>
      <c r="D12" s="86" t="s">
        <v>52</v>
      </c>
      <c r="E12" s="185"/>
      <c r="F12" s="186">
        <v>1573</v>
      </c>
      <c r="G12" s="185"/>
      <c r="H12" s="124"/>
    </row>
    <row r="13" spans="1:8" ht="15" customHeight="1">
      <c r="A13" s="146" t="s">
        <v>112</v>
      </c>
      <c r="B13" s="146"/>
      <c r="C13" s="84" t="s">
        <v>37</v>
      </c>
      <c r="D13" s="84" t="s">
        <v>38</v>
      </c>
      <c r="E13" s="115">
        <v>8.2000000000000003E-2</v>
      </c>
      <c r="F13" s="117">
        <f>E13*F12</f>
        <v>128.98600000000002</v>
      </c>
      <c r="G13" s="117"/>
      <c r="H13" s="117"/>
    </row>
    <row r="14" spans="1:8" ht="15" customHeight="1">
      <c r="A14" s="146" t="s">
        <v>112</v>
      </c>
      <c r="B14" s="146"/>
      <c r="C14" s="84" t="s">
        <v>41</v>
      </c>
      <c r="D14" s="84" t="s">
        <v>3</v>
      </c>
      <c r="E14" s="118">
        <v>5.0000000000000001E-3</v>
      </c>
      <c r="F14" s="116">
        <f>F12*E14</f>
        <v>7.8650000000000002</v>
      </c>
      <c r="G14" s="116"/>
      <c r="H14" s="117"/>
    </row>
    <row r="15" spans="1:8" ht="31.5" customHeight="1">
      <c r="A15" s="155">
        <v>2</v>
      </c>
      <c r="B15" s="155" t="s">
        <v>180</v>
      </c>
      <c r="C15" s="88" t="s">
        <v>256</v>
      </c>
      <c r="D15" s="88" t="s">
        <v>52</v>
      </c>
      <c r="E15" s="258"/>
      <c r="F15" s="433">
        <v>1103</v>
      </c>
      <c r="G15" s="259"/>
      <c r="H15" s="260"/>
    </row>
    <row r="16" spans="1:8" ht="15" customHeight="1">
      <c r="A16" s="146"/>
      <c r="B16" s="146"/>
      <c r="C16" s="84" t="s">
        <v>37</v>
      </c>
      <c r="D16" s="84" t="s">
        <v>38</v>
      </c>
      <c r="E16" s="118">
        <v>0.28899999999999998</v>
      </c>
      <c r="F16" s="116">
        <f>F15*E16</f>
        <v>318.767</v>
      </c>
      <c r="G16" s="116"/>
      <c r="H16" s="117"/>
    </row>
    <row r="17" spans="1:8" ht="15" customHeight="1">
      <c r="A17" s="146"/>
      <c r="B17" s="146"/>
      <c r="C17" s="84" t="s">
        <v>41</v>
      </c>
      <c r="D17" s="84" t="s">
        <v>3</v>
      </c>
      <c r="E17" s="118">
        <v>6.2799999999999995E-2</v>
      </c>
      <c r="F17" s="116">
        <f>F15*E17</f>
        <v>69.2684</v>
      </c>
      <c r="G17" s="116"/>
      <c r="H17" s="117"/>
    </row>
    <row r="18" spans="1:8" ht="33" customHeight="1">
      <c r="A18" s="155">
        <v>3</v>
      </c>
      <c r="B18" s="155" t="s">
        <v>183</v>
      </c>
      <c r="C18" s="88" t="s">
        <v>257</v>
      </c>
      <c r="D18" s="88" t="s">
        <v>55</v>
      </c>
      <c r="E18" s="258"/>
      <c r="F18" s="259">
        <v>4</v>
      </c>
      <c r="G18" s="259"/>
      <c r="H18" s="260"/>
    </row>
    <row r="19" spans="1:8" ht="15" customHeight="1">
      <c r="A19" s="146"/>
      <c r="B19" s="146"/>
      <c r="C19" s="84" t="s">
        <v>37</v>
      </c>
      <c r="D19" s="84" t="s">
        <v>38</v>
      </c>
      <c r="E19" s="115">
        <v>10.199999999999999</v>
      </c>
      <c r="F19" s="116">
        <f>F18*E19</f>
        <v>40.799999999999997</v>
      </c>
      <c r="G19" s="116"/>
      <c r="H19" s="117"/>
    </row>
    <row r="20" spans="1:8" ht="15" customHeight="1">
      <c r="A20" s="146"/>
      <c r="B20" s="146"/>
      <c r="C20" s="84" t="s">
        <v>41</v>
      </c>
      <c r="D20" s="84" t="s">
        <v>3</v>
      </c>
      <c r="E20" s="118">
        <v>0.23</v>
      </c>
      <c r="F20" s="116">
        <f>F18*E20</f>
        <v>0.92</v>
      </c>
      <c r="G20" s="116"/>
      <c r="H20" s="117"/>
    </row>
    <row r="21" spans="1:8" ht="15" customHeight="1">
      <c r="A21" s="155">
        <v>4</v>
      </c>
      <c r="B21" s="155" t="s">
        <v>254</v>
      </c>
      <c r="C21" s="88" t="s">
        <v>267</v>
      </c>
      <c r="D21" s="88" t="s">
        <v>52</v>
      </c>
      <c r="E21" s="258"/>
      <c r="F21" s="433">
        <v>1834</v>
      </c>
      <c r="G21" s="259"/>
      <c r="H21" s="260"/>
    </row>
    <row r="22" spans="1:8" ht="15" customHeight="1">
      <c r="A22" s="146"/>
      <c r="B22" s="146"/>
      <c r="C22" s="84" t="s">
        <v>37</v>
      </c>
      <c r="D22" s="84" t="s">
        <v>38</v>
      </c>
      <c r="E22" s="115">
        <v>0.186</v>
      </c>
      <c r="F22" s="116">
        <f>F21*E22</f>
        <v>341.12400000000002</v>
      </c>
      <c r="G22" s="116"/>
      <c r="H22" s="117"/>
    </row>
    <row r="23" spans="1:8" ht="15" customHeight="1">
      <c r="A23" s="146"/>
      <c r="B23" s="146"/>
      <c r="C23" s="84" t="s">
        <v>41</v>
      </c>
      <c r="D23" s="84" t="s">
        <v>3</v>
      </c>
      <c r="E23" s="118">
        <v>1.6000000000000001E-3</v>
      </c>
      <c r="F23" s="116">
        <f>F21*E23</f>
        <v>2.9344000000000001</v>
      </c>
      <c r="G23" s="116"/>
      <c r="H23" s="117"/>
    </row>
    <row r="24" spans="1:8" ht="20.25" customHeight="1">
      <c r="A24" s="356">
        <v>5</v>
      </c>
      <c r="B24" s="133" t="s">
        <v>133</v>
      </c>
      <c r="C24" s="86" t="s">
        <v>147</v>
      </c>
      <c r="D24" s="86" t="s">
        <v>52</v>
      </c>
      <c r="E24" s="122"/>
      <c r="F24" s="124">
        <v>574</v>
      </c>
      <c r="G24" s="185"/>
      <c r="H24" s="124"/>
    </row>
    <row r="25" spans="1:8" ht="15" customHeight="1">
      <c r="A25" s="146" t="s">
        <v>112</v>
      </c>
      <c r="B25" s="146"/>
      <c r="C25" s="84" t="s">
        <v>37</v>
      </c>
      <c r="D25" s="84" t="s">
        <v>38</v>
      </c>
      <c r="E25" s="115">
        <v>0.88700000000000001</v>
      </c>
      <c r="F25" s="116">
        <f>F24*E25</f>
        <v>509.13800000000003</v>
      </c>
      <c r="G25" s="116"/>
      <c r="H25" s="117"/>
    </row>
    <row r="26" spans="1:8" ht="15" customHeight="1">
      <c r="A26" s="146" t="s">
        <v>112</v>
      </c>
      <c r="B26" s="146"/>
      <c r="C26" s="84" t="s">
        <v>41</v>
      </c>
      <c r="D26" s="84" t="s">
        <v>3</v>
      </c>
      <c r="E26" s="118">
        <v>9.8400000000000001E-2</v>
      </c>
      <c r="F26" s="116">
        <f>F24*E26</f>
        <v>56.4816</v>
      </c>
      <c r="G26" s="116"/>
      <c r="H26" s="117"/>
    </row>
    <row r="27" spans="1:8" ht="21" customHeight="1">
      <c r="A27" s="155">
        <v>6</v>
      </c>
      <c r="B27" s="155" t="s">
        <v>185</v>
      </c>
      <c r="C27" s="88" t="s">
        <v>184</v>
      </c>
      <c r="D27" s="88" t="s">
        <v>52</v>
      </c>
      <c r="E27" s="258"/>
      <c r="F27" s="259">
        <v>202</v>
      </c>
      <c r="G27" s="259"/>
      <c r="H27" s="260"/>
    </row>
    <row r="28" spans="1:8" ht="15" customHeight="1">
      <c r="A28" s="146"/>
      <c r="B28" s="146"/>
      <c r="C28" s="84" t="s">
        <v>37</v>
      </c>
      <c r="D28" s="84" t="s">
        <v>38</v>
      </c>
      <c r="E28" s="118">
        <v>0.56000000000000005</v>
      </c>
      <c r="F28" s="116">
        <f>F27*E28</f>
        <v>113.12</v>
      </c>
      <c r="G28" s="116"/>
      <c r="H28" s="117"/>
    </row>
    <row r="29" spans="1:8">
      <c r="A29" s="133">
        <v>7</v>
      </c>
      <c r="B29" s="133" t="s">
        <v>43</v>
      </c>
      <c r="C29" s="86" t="s">
        <v>252</v>
      </c>
      <c r="D29" s="86" t="s">
        <v>66</v>
      </c>
      <c r="E29" s="185"/>
      <c r="F29" s="186">
        <v>13</v>
      </c>
      <c r="G29" s="185"/>
      <c r="H29" s="124"/>
    </row>
    <row r="30" spans="1:8">
      <c r="A30" s="146" t="s">
        <v>112</v>
      </c>
      <c r="B30" s="146"/>
      <c r="C30" s="84" t="s">
        <v>37</v>
      </c>
      <c r="D30" s="84" t="s">
        <v>38</v>
      </c>
      <c r="E30" s="115">
        <v>1</v>
      </c>
      <c r="F30" s="117">
        <f>F29*E30</f>
        <v>13</v>
      </c>
      <c r="G30" s="117"/>
      <c r="H30" s="117"/>
    </row>
    <row r="31" spans="1:8">
      <c r="A31" s="356">
        <v>8</v>
      </c>
      <c r="B31" s="133" t="s">
        <v>43</v>
      </c>
      <c r="C31" s="86" t="s">
        <v>186</v>
      </c>
      <c r="D31" s="86" t="s">
        <v>66</v>
      </c>
      <c r="E31" s="122"/>
      <c r="F31" s="124">
        <v>10</v>
      </c>
      <c r="G31" s="185"/>
      <c r="H31" s="124"/>
    </row>
    <row r="32" spans="1:8">
      <c r="A32" s="146" t="s">
        <v>112</v>
      </c>
      <c r="B32" s="146"/>
      <c r="C32" s="84" t="s">
        <v>37</v>
      </c>
      <c r="D32" s="84" t="s">
        <v>38</v>
      </c>
      <c r="E32" s="115">
        <v>1</v>
      </c>
      <c r="F32" s="116">
        <f>F31*E32</f>
        <v>10</v>
      </c>
      <c r="G32" s="116"/>
      <c r="H32" s="117"/>
    </row>
    <row r="33" spans="1:8" ht="19.5" customHeight="1">
      <c r="A33" s="155">
        <v>9</v>
      </c>
      <c r="B33" s="155" t="s">
        <v>43</v>
      </c>
      <c r="C33" s="88" t="s">
        <v>258</v>
      </c>
      <c r="D33" s="88" t="s">
        <v>66</v>
      </c>
      <c r="E33" s="258"/>
      <c r="F33" s="259">
        <v>139</v>
      </c>
      <c r="G33" s="259"/>
      <c r="H33" s="260"/>
    </row>
    <row r="34" spans="1:8">
      <c r="A34" s="146"/>
      <c r="B34" s="146"/>
      <c r="C34" s="84" t="s">
        <v>37</v>
      </c>
      <c r="D34" s="84" t="s">
        <v>38</v>
      </c>
      <c r="E34" s="118">
        <v>1</v>
      </c>
      <c r="F34" s="116">
        <f>E34*F33</f>
        <v>139</v>
      </c>
      <c r="G34" s="116"/>
      <c r="H34" s="117"/>
    </row>
    <row r="35" spans="1:8">
      <c r="A35" s="146"/>
      <c r="B35" s="146"/>
      <c r="C35" s="84" t="s">
        <v>41</v>
      </c>
      <c r="D35" s="84" t="s">
        <v>3</v>
      </c>
      <c r="E35" s="118">
        <v>9.8500000000000004E-2</v>
      </c>
      <c r="F35" s="116">
        <f>F33*E35</f>
        <v>13.691500000000001</v>
      </c>
      <c r="G35" s="116"/>
      <c r="H35" s="117"/>
    </row>
    <row r="36" spans="1:8">
      <c r="A36" s="155">
        <v>10</v>
      </c>
      <c r="B36" s="155" t="s">
        <v>260</v>
      </c>
      <c r="C36" s="88" t="s">
        <v>259</v>
      </c>
      <c r="D36" s="88" t="s">
        <v>52</v>
      </c>
      <c r="E36" s="258"/>
      <c r="F36" s="433">
        <v>1402.2</v>
      </c>
      <c r="G36" s="259"/>
      <c r="H36" s="260"/>
    </row>
    <row r="37" spans="1:8">
      <c r="A37" s="146"/>
      <c r="B37" s="146"/>
      <c r="C37" s="84" t="s">
        <v>37</v>
      </c>
      <c r="D37" s="84" t="s">
        <v>38</v>
      </c>
      <c r="E37" s="115">
        <v>0.28899999999999998</v>
      </c>
      <c r="F37" s="116">
        <f>F36*E37</f>
        <v>405.23579999999998</v>
      </c>
      <c r="G37" s="116"/>
      <c r="H37" s="117"/>
    </row>
    <row r="38" spans="1:8">
      <c r="A38" s="146"/>
      <c r="B38" s="146"/>
      <c r="C38" s="84" t="s">
        <v>41</v>
      </c>
      <c r="D38" s="84" t="s">
        <v>3</v>
      </c>
      <c r="E38" s="118">
        <v>6.2799999999999995E-2</v>
      </c>
      <c r="F38" s="116">
        <f>F36*E38</f>
        <v>88.058160000000001</v>
      </c>
      <c r="G38" s="116"/>
      <c r="H38" s="117"/>
    </row>
    <row r="39" spans="1:8">
      <c r="A39" s="155">
        <v>11</v>
      </c>
      <c r="B39" s="155" t="s">
        <v>251</v>
      </c>
      <c r="C39" s="88" t="s">
        <v>261</v>
      </c>
      <c r="D39" s="88" t="s">
        <v>52</v>
      </c>
      <c r="E39" s="258"/>
      <c r="F39" s="433">
        <v>230.8</v>
      </c>
      <c r="G39" s="259"/>
      <c r="H39" s="260"/>
    </row>
    <row r="40" spans="1:8">
      <c r="A40" s="146"/>
      <c r="B40" s="146"/>
      <c r="C40" s="84" t="s">
        <v>37</v>
      </c>
      <c r="D40" s="84" t="s">
        <v>38</v>
      </c>
      <c r="E40" s="115">
        <v>0.32300000000000001</v>
      </c>
      <c r="F40" s="116">
        <f>F39*E40</f>
        <v>74.548400000000001</v>
      </c>
      <c r="G40" s="116"/>
      <c r="H40" s="117"/>
    </row>
    <row r="41" spans="1:8">
      <c r="A41" s="146"/>
      <c r="B41" s="146"/>
      <c r="C41" s="84" t="s">
        <v>41</v>
      </c>
      <c r="D41" s="84" t="s">
        <v>3</v>
      </c>
      <c r="E41" s="118">
        <v>2.1499999999999998E-2</v>
      </c>
      <c r="F41" s="116">
        <f>F39*E41</f>
        <v>4.9622000000000002</v>
      </c>
      <c r="G41" s="116"/>
      <c r="H41" s="117"/>
    </row>
    <row r="42" spans="1:8">
      <c r="A42" s="434"/>
      <c r="B42" s="439" t="s">
        <v>43</v>
      </c>
      <c r="C42" s="435" t="s">
        <v>253</v>
      </c>
      <c r="D42" s="435" t="s">
        <v>71</v>
      </c>
      <c r="E42" s="436"/>
      <c r="F42" s="437">
        <v>17.3</v>
      </c>
      <c r="G42" s="437"/>
      <c r="H42" s="438"/>
    </row>
    <row r="43" spans="1:8">
      <c r="A43" s="146"/>
      <c r="B43" s="146"/>
      <c r="C43" s="84" t="s">
        <v>37</v>
      </c>
      <c r="D43" s="84" t="s">
        <v>38</v>
      </c>
      <c r="E43" s="115">
        <v>1</v>
      </c>
      <c r="F43" s="116">
        <f>F42*E43</f>
        <v>17.3</v>
      </c>
      <c r="G43" s="116"/>
      <c r="H43" s="117"/>
    </row>
    <row r="44" spans="1:8">
      <c r="A44" s="146"/>
      <c r="B44" s="146"/>
      <c r="C44" s="84" t="s">
        <v>41</v>
      </c>
      <c r="D44" s="84" t="s">
        <v>3</v>
      </c>
      <c r="E44" s="118">
        <v>0.12</v>
      </c>
      <c r="F44" s="116">
        <f>F42*E44</f>
        <v>2.0760000000000001</v>
      </c>
      <c r="G44" s="116"/>
      <c r="H44" s="117"/>
    </row>
    <row r="45" spans="1:8">
      <c r="A45" s="155">
        <v>12</v>
      </c>
      <c r="B45" s="155" t="s">
        <v>263</v>
      </c>
      <c r="C45" s="88" t="s">
        <v>262</v>
      </c>
      <c r="D45" s="88" t="s">
        <v>55</v>
      </c>
      <c r="E45" s="258"/>
      <c r="F45" s="433">
        <v>15.47</v>
      </c>
      <c r="G45" s="259"/>
      <c r="H45" s="260"/>
    </row>
    <row r="46" spans="1:8">
      <c r="A46" s="146"/>
      <c r="B46" s="146"/>
      <c r="C46" s="84" t="s">
        <v>37</v>
      </c>
      <c r="D46" s="84" t="s">
        <v>38</v>
      </c>
      <c r="E46" s="115">
        <v>21.1</v>
      </c>
      <c r="F46" s="116">
        <f>F45*E46</f>
        <v>326.41700000000003</v>
      </c>
      <c r="G46" s="116"/>
      <c r="H46" s="117"/>
    </row>
    <row r="47" spans="1:8">
      <c r="A47" s="146"/>
      <c r="B47" s="146"/>
      <c r="C47" s="84" t="s">
        <v>41</v>
      </c>
      <c r="D47" s="84" t="s">
        <v>3</v>
      </c>
      <c r="E47" s="118">
        <v>14.7</v>
      </c>
      <c r="F47" s="116">
        <f>F45*E47</f>
        <v>227.40899999999999</v>
      </c>
      <c r="G47" s="116"/>
      <c r="H47" s="117"/>
    </row>
    <row r="48" spans="1:8" ht="29.25" customHeight="1">
      <c r="A48" s="133">
        <v>13</v>
      </c>
      <c r="B48" s="133" t="s">
        <v>181</v>
      </c>
      <c r="C48" s="185" t="s">
        <v>44</v>
      </c>
      <c r="D48" s="86" t="s">
        <v>55</v>
      </c>
      <c r="E48" s="123"/>
      <c r="F48" s="123">
        <v>34</v>
      </c>
      <c r="G48" s="123"/>
      <c r="H48" s="124"/>
    </row>
    <row r="49" spans="1:8" ht="19.5" customHeight="1">
      <c r="A49" s="149" t="s">
        <v>112</v>
      </c>
      <c r="B49" s="146"/>
      <c r="C49" s="84" t="s">
        <v>45</v>
      </c>
      <c r="D49" s="84" t="s">
        <v>38</v>
      </c>
      <c r="E49" s="117">
        <v>1.85</v>
      </c>
      <c r="F49" s="117">
        <f>F48*E49</f>
        <v>62.900000000000006</v>
      </c>
      <c r="G49" s="188"/>
      <c r="H49" s="117"/>
    </row>
    <row r="50" spans="1:8" ht="28.5" customHeight="1">
      <c r="A50" s="133">
        <v>14</v>
      </c>
      <c r="B50" s="133" t="s">
        <v>112</v>
      </c>
      <c r="C50" s="185" t="s">
        <v>46</v>
      </c>
      <c r="D50" s="86" t="s">
        <v>47</v>
      </c>
      <c r="E50" s="123" t="s">
        <v>112</v>
      </c>
      <c r="F50" s="123">
        <v>51</v>
      </c>
      <c r="G50" s="123"/>
      <c r="H50" s="124"/>
    </row>
    <row r="51" spans="1:8" ht="15.75" customHeight="1">
      <c r="A51" s="709" t="s">
        <v>48</v>
      </c>
      <c r="B51" s="710"/>
      <c r="C51" s="710"/>
      <c r="D51" s="667"/>
      <c r="E51" s="667"/>
      <c r="F51" s="667"/>
      <c r="G51" s="667"/>
      <c r="H51" s="668"/>
    </row>
    <row r="52" spans="1:8">
      <c r="A52" s="155">
        <v>15</v>
      </c>
      <c r="B52" s="355" t="s">
        <v>134</v>
      </c>
      <c r="C52" s="101" t="s">
        <v>264</v>
      </c>
      <c r="D52" s="101" t="s">
        <v>52</v>
      </c>
      <c r="E52" s="101"/>
      <c r="F52" s="101">
        <v>46.63</v>
      </c>
      <c r="G52" s="261"/>
      <c r="H52" s="104"/>
    </row>
    <row r="53" spans="1:8">
      <c r="A53" s="146"/>
      <c r="B53" s="160"/>
      <c r="C53" s="105" t="s">
        <v>37</v>
      </c>
      <c r="D53" s="105" t="s">
        <v>38</v>
      </c>
      <c r="E53" s="105">
        <v>2.72</v>
      </c>
      <c r="F53" s="105">
        <f>F52*E53</f>
        <v>126.83360000000002</v>
      </c>
      <c r="G53" s="161"/>
      <c r="H53" s="108"/>
    </row>
    <row r="54" spans="1:8">
      <c r="A54" s="146"/>
      <c r="B54" s="160"/>
      <c r="C54" s="105" t="s">
        <v>41</v>
      </c>
      <c r="D54" s="105" t="s">
        <v>42</v>
      </c>
      <c r="E54" s="105">
        <v>0.65</v>
      </c>
      <c r="F54" s="105">
        <f>F52*E54</f>
        <v>30.309500000000003</v>
      </c>
      <c r="G54" s="161"/>
      <c r="H54" s="108"/>
    </row>
    <row r="55" spans="1:8">
      <c r="A55" s="146"/>
      <c r="B55" s="160"/>
      <c r="C55" s="105" t="s">
        <v>176</v>
      </c>
      <c r="D55" s="105" t="s">
        <v>52</v>
      </c>
      <c r="E55" s="105">
        <v>1</v>
      </c>
      <c r="F55" s="105">
        <f>E55*F52</f>
        <v>46.63</v>
      </c>
      <c r="G55" s="161"/>
      <c r="H55" s="108"/>
    </row>
    <row r="56" spans="1:8">
      <c r="A56" s="146"/>
      <c r="B56" s="160"/>
      <c r="C56" s="105" t="s">
        <v>53</v>
      </c>
      <c r="D56" s="105" t="s">
        <v>42</v>
      </c>
      <c r="E56" s="105">
        <v>0.65600000000000003</v>
      </c>
      <c r="F56" s="105">
        <f>F52*E56</f>
        <v>30.589280000000002</v>
      </c>
      <c r="G56" s="161"/>
      <c r="H56" s="108"/>
    </row>
    <row r="57" spans="1:8" ht="25.5">
      <c r="A57" s="155">
        <v>16</v>
      </c>
      <c r="B57" s="355" t="s">
        <v>134</v>
      </c>
      <c r="C57" s="101" t="s">
        <v>540</v>
      </c>
      <c r="D57" s="101" t="s">
        <v>52</v>
      </c>
      <c r="E57" s="101"/>
      <c r="F57" s="101">
        <v>395.6</v>
      </c>
      <c r="G57" s="261"/>
      <c r="H57" s="104"/>
    </row>
    <row r="58" spans="1:8">
      <c r="A58" s="146"/>
      <c r="B58" s="160"/>
      <c r="C58" s="105" t="s">
        <v>37</v>
      </c>
      <c r="D58" s="105" t="s">
        <v>38</v>
      </c>
      <c r="E58" s="105">
        <v>2.72</v>
      </c>
      <c r="F58" s="105">
        <f>F57*E58</f>
        <v>1076.0320000000002</v>
      </c>
      <c r="G58" s="161"/>
      <c r="H58" s="108"/>
    </row>
    <row r="59" spans="1:8">
      <c r="A59" s="146"/>
      <c r="B59" s="160"/>
      <c r="C59" s="105" t="s">
        <v>41</v>
      </c>
      <c r="D59" s="105" t="s">
        <v>42</v>
      </c>
      <c r="E59" s="105">
        <v>0.65</v>
      </c>
      <c r="F59" s="105">
        <f>F57*E59</f>
        <v>257.14000000000004</v>
      </c>
      <c r="G59" s="161"/>
      <c r="H59" s="108"/>
    </row>
    <row r="60" spans="1:8">
      <c r="A60" s="146"/>
      <c r="B60" s="160"/>
      <c r="C60" s="105" t="s">
        <v>532</v>
      </c>
      <c r="D60" s="105" t="s">
        <v>52</v>
      </c>
      <c r="E60" s="105">
        <v>1</v>
      </c>
      <c r="F60" s="105">
        <f>E60*F57</f>
        <v>395.6</v>
      </c>
      <c r="G60" s="161"/>
      <c r="H60" s="108"/>
    </row>
    <row r="61" spans="1:8">
      <c r="A61" s="146"/>
      <c r="B61" s="160"/>
      <c r="C61" s="105" t="s">
        <v>53</v>
      </c>
      <c r="D61" s="105" t="s">
        <v>42</v>
      </c>
      <c r="E61" s="105">
        <v>0.65600000000000003</v>
      </c>
      <c r="F61" s="105">
        <f>F57*E61</f>
        <v>259.51360000000005</v>
      </c>
      <c r="G61" s="161"/>
      <c r="H61" s="108"/>
    </row>
    <row r="62" spans="1:8">
      <c r="A62" s="155">
        <v>17</v>
      </c>
      <c r="B62" s="355" t="s">
        <v>134</v>
      </c>
      <c r="C62" s="101" t="s">
        <v>265</v>
      </c>
      <c r="D62" s="101" t="s">
        <v>52</v>
      </c>
      <c r="E62" s="101"/>
      <c r="F62" s="101">
        <v>38.549999999999997</v>
      </c>
      <c r="G62" s="261"/>
      <c r="H62" s="104"/>
    </row>
    <row r="63" spans="1:8">
      <c r="A63" s="146"/>
      <c r="B63" s="160"/>
      <c r="C63" s="105" t="s">
        <v>37</v>
      </c>
      <c r="D63" s="105" t="s">
        <v>38</v>
      </c>
      <c r="E63" s="105">
        <v>2.72</v>
      </c>
      <c r="F63" s="105">
        <f>F62*E63</f>
        <v>104.85599999999999</v>
      </c>
      <c r="G63" s="161"/>
      <c r="H63" s="108"/>
    </row>
    <row r="64" spans="1:8">
      <c r="A64" s="146"/>
      <c r="B64" s="160"/>
      <c r="C64" s="105" t="s">
        <v>41</v>
      </c>
      <c r="D64" s="105" t="s">
        <v>42</v>
      </c>
      <c r="E64" s="105">
        <v>0.65</v>
      </c>
      <c r="F64" s="105">
        <f>F62*E64</f>
        <v>25.057499999999997</v>
      </c>
      <c r="G64" s="161"/>
      <c r="H64" s="108"/>
    </row>
    <row r="65" spans="1:8">
      <c r="A65" s="146"/>
      <c r="B65" s="160"/>
      <c r="C65" s="105" t="s">
        <v>533</v>
      </c>
      <c r="D65" s="105" t="s">
        <v>52</v>
      </c>
      <c r="E65" s="105">
        <v>1</v>
      </c>
      <c r="F65" s="105">
        <f>E65*F62</f>
        <v>38.549999999999997</v>
      </c>
      <c r="G65" s="161"/>
      <c r="H65" s="108"/>
    </row>
    <row r="66" spans="1:8">
      <c r="A66" s="146"/>
      <c r="B66" s="160"/>
      <c r="C66" s="105" t="s">
        <v>53</v>
      </c>
      <c r="D66" s="105" t="s">
        <v>42</v>
      </c>
      <c r="E66" s="105">
        <v>0.65600000000000003</v>
      </c>
      <c r="F66" s="105">
        <f>F62*E66</f>
        <v>25.288799999999998</v>
      </c>
      <c r="G66" s="161"/>
      <c r="H66" s="108"/>
    </row>
    <row r="67" spans="1:8">
      <c r="A67" s="155">
        <v>18</v>
      </c>
      <c r="B67" s="355" t="s">
        <v>134</v>
      </c>
      <c r="C67" s="101" t="s">
        <v>266</v>
      </c>
      <c r="D67" s="101" t="s">
        <v>52</v>
      </c>
      <c r="E67" s="101"/>
      <c r="F67" s="101">
        <v>93.21</v>
      </c>
      <c r="G67" s="261"/>
      <c r="H67" s="104"/>
    </row>
    <row r="68" spans="1:8">
      <c r="A68" s="146"/>
      <c r="B68" s="160"/>
      <c r="C68" s="105" t="s">
        <v>37</v>
      </c>
      <c r="D68" s="105" t="s">
        <v>38</v>
      </c>
      <c r="E68" s="105">
        <v>2.72</v>
      </c>
      <c r="F68" s="105">
        <f>F67*E68</f>
        <v>253.53120000000001</v>
      </c>
      <c r="G68" s="161"/>
      <c r="H68" s="108"/>
    </row>
    <row r="69" spans="1:8">
      <c r="A69" s="146"/>
      <c r="B69" s="160"/>
      <c r="C69" s="105" t="s">
        <v>41</v>
      </c>
      <c r="D69" s="105" t="s">
        <v>42</v>
      </c>
      <c r="E69" s="105">
        <v>0.65</v>
      </c>
      <c r="F69" s="105">
        <f>F67*E69</f>
        <v>60.586500000000001</v>
      </c>
      <c r="G69" s="161"/>
      <c r="H69" s="108"/>
    </row>
    <row r="70" spans="1:8">
      <c r="A70" s="146"/>
      <c r="B70" s="160"/>
      <c r="C70" s="105" t="s">
        <v>534</v>
      </c>
      <c r="D70" s="105" t="s">
        <v>52</v>
      </c>
      <c r="E70" s="105">
        <v>1</v>
      </c>
      <c r="F70" s="105">
        <f>E70*F67</f>
        <v>93.21</v>
      </c>
      <c r="G70" s="161"/>
      <c r="H70" s="108"/>
    </row>
    <row r="71" spans="1:8">
      <c r="A71" s="146"/>
      <c r="B71" s="160"/>
      <c r="C71" s="105" t="s">
        <v>53</v>
      </c>
      <c r="D71" s="105" t="s">
        <v>42</v>
      </c>
      <c r="E71" s="105">
        <v>0.65600000000000003</v>
      </c>
      <c r="F71" s="105">
        <f>F67*E71</f>
        <v>61.145759999999996</v>
      </c>
      <c r="G71" s="161"/>
      <c r="H71" s="108"/>
    </row>
    <row r="72" spans="1:8" ht="20.25" customHeight="1">
      <c r="A72" s="155">
        <v>19</v>
      </c>
      <c r="B72" s="355" t="s">
        <v>134</v>
      </c>
      <c r="C72" s="101" t="s">
        <v>303</v>
      </c>
      <c r="D72" s="101" t="s">
        <v>71</v>
      </c>
      <c r="E72" s="101"/>
      <c r="F72" s="101">
        <v>164</v>
      </c>
      <c r="G72" s="261"/>
      <c r="H72" s="104"/>
    </row>
    <row r="73" spans="1:8" ht="25.5" customHeight="1">
      <c r="A73" s="155">
        <v>20</v>
      </c>
      <c r="B73" s="355" t="s">
        <v>43</v>
      </c>
      <c r="C73" s="101" t="s">
        <v>535</v>
      </c>
      <c r="D73" s="101" t="s">
        <v>52</v>
      </c>
      <c r="E73" s="101"/>
      <c r="F73" s="101">
        <v>49.2</v>
      </c>
      <c r="G73" s="261"/>
      <c r="H73" s="104"/>
    </row>
    <row r="74" spans="1:8">
      <c r="A74" s="146"/>
      <c r="B74" s="160"/>
      <c r="C74" s="105" t="s">
        <v>37</v>
      </c>
      <c r="D74" s="105" t="s">
        <v>38</v>
      </c>
      <c r="E74" s="105">
        <v>1</v>
      </c>
      <c r="F74" s="105">
        <f>F73*E74</f>
        <v>49.2</v>
      </c>
      <c r="G74" s="161"/>
      <c r="H74" s="108"/>
    </row>
    <row r="75" spans="1:8">
      <c r="A75" s="146"/>
      <c r="B75" s="160"/>
      <c r="C75" s="105" t="s">
        <v>41</v>
      </c>
      <c r="D75" s="105" t="s">
        <v>42</v>
      </c>
      <c r="E75" s="105">
        <v>6.4000000000000001E-2</v>
      </c>
      <c r="F75" s="105">
        <f>F73*E75</f>
        <v>3.1488</v>
      </c>
      <c r="G75" s="161"/>
      <c r="H75" s="108"/>
    </row>
    <row r="76" spans="1:8">
      <c r="A76" s="146"/>
      <c r="B76" s="160"/>
      <c r="C76" s="105" t="s">
        <v>302</v>
      </c>
      <c r="D76" s="105" t="s">
        <v>52</v>
      </c>
      <c r="E76" s="105">
        <v>1</v>
      </c>
      <c r="F76" s="105">
        <f>E76*F73</f>
        <v>49.2</v>
      </c>
      <c r="G76" s="161"/>
      <c r="H76" s="108"/>
    </row>
    <row r="77" spans="1:8">
      <c r="A77" s="146"/>
      <c r="B77" s="160"/>
      <c r="C77" s="105" t="s">
        <v>53</v>
      </c>
      <c r="D77" s="105" t="s">
        <v>42</v>
      </c>
      <c r="E77" s="105">
        <v>0.23300000000000001</v>
      </c>
      <c r="F77" s="105">
        <f>F73*E77</f>
        <v>11.463600000000001</v>
      </c>
      <c r="G77" s="161"/>
      <c r="H77" s="108"/>
    </row>
    <row r="78" spans="1:8" ht="22.5" customHeight="1">
      <c r="A78" s="706" t="s">
        <v>57</v>
      </c>
      <c r="B78" s="707"/>
      <c r="C78" s="707"/>
      <c r="D78" s="669"/>
      <c r="E78" s="669"/>
      <c r="F78" s="669"/>
      <c r="G78" s="669"/>
      <c r="H78" s="670"/>
    </row>
    <row r="79" spans="1:8" ht="30.75" customHeight="1">
      <c r="A79" s="357">
        <v>21</v>
      </c>
      <c r="B79" s="155">
        <v>15.263999999999999</v>
      </c>
      <c r="C79" s="91" t="s">
        <v>165</v>
      </c>
      <c r="D79" s="190" t="s">
        <v>52</v>
      </c>
      <c r="E79" s="91"/>
      <c r="F79" s="440">
        <v>1834</v>
      </c>
      <c r="G79" s="91"/>
      <c r="H79" s="121"/>
    </row>
    <row r="80" spans="1:8" ht="21" customHeight="1">
      <c r="A80" s="146" t="s">
        <v>112</v>
      </c>
      <c r="B80" s="146"/>
      <c r="C80" s="84" t="s">
        <v>37</v>
      </c>
      <c r="D80" s="84" t="s">
        <v>38</v>
      </c>
      <c r="E80" s="182">
        <v>1.1200000000000001</v>
      </c>
      <c r="F80" s="117">
        <f>F79*E80</f>
        <v>2054.0800000000004</v>
      </c>
      <c r="G80" s="116"/>
      <c r="H80" s="117"/>
    </row>
    <row r="81" spans="1:8">
      <c r="A81" s="146" t="s">
        <v>112</v>
      </c>
      <c r="B81" s="146"/>
      <c r="C81" s="84" t="s">
        <v>39</v>
      </c>
      <c r="D81" s="84" t="s">
        <v>42</v>
      </c>
      <c r="E81" s="115">
        <v>6.8199999999999997E-2</v>
      </c>
      <c r="F81" s="117">
        <f>F79*E81</f>
        <v>125.0788</v>
      </c>
      <c r="G81" s="182"/>
      <c r="H81" s="117"/>
    </row>
    <row r="82" spans="1:8">
      <c r="A82" s="146" t="s">
        <v>112</v>
      </c>
      <c r="B82" s="146" t="s">
        <v>115</v>
      </c>
      <c r="C82" s="84" t="s">
        <v>114</v>
      </c>
      <c r="D82" s="84" t="s">
        <v>55</v>
      </c>
      <c r="E82" s="182">
        <f>2.38/100</f>
        <v>2.3799999999999998E-2</v>
      </c>
      <c r="F82" s="117">
        <f>F79*E82</f>
        <v>43.649199999999993</v>
      </c>
      <c r="G82" s="182"/>
      <c r="H82" s="117"/>
    </row>
    <row r="83" spans="1:8">
      <c r="A83" s="146" t="s">
        <v>112</v>
      </c>
      <c r="B83" s="146"/>
      <c r="C83" s="84" t="s">
        <v>51</v>
      </c>
      <c r="D83" s="84" t="s">
        <v>42</v>
      </c>
      <c r="E83" s="182">
        <f>0.3/100</f>
        <v>3.0000000000000001E-3</v>
      </c>
      <c r="F83" s="117">
        <f>E83*F79</f>
        <v>5.5019999999999998</v>
      </c>
      <c r="G83" s="182"/>
      <c r="H83" s="117"/>
    </row>
    <row r="84" spans="1:8" ht="25.5">
      <c r="A84" s="357">
        <v>22</v>
      </c>
      <c r="B84" s="155" t="s">
        <v>135</v>
      </c>
      <c r="C84" s="91" t="s">
        <v>187</v>
      </c>
      <c r="D84" s="190" t="s">
        <v>71</v>
      </c>
      <c r="E84" s="91"/>
      <c r="F84" s="121">
        <v>484</v>
      </c>
      <c r="G84" s="91"/>
      <c r="H84" s="121"/>
    </row>
    <row r="85" spans="1:8">
      <c r="A85" s="146" t="s">
        <v>112</v>
      </c>
      <c r="B85" s="146"/>
      <c r="C85" s="84" t="s">
        <v>37</v>
      </c>
      <c r="D85" s="84" t="s">
        <v>38</v>
      </c>
      <c r="E85" s="182">
        <v>0.38</v>
      </c>
      <c r="F85" s="117">
        <f>F84*E85</f>
        <v>183.92000000000002</v>
      </c>
      <c r="G85" s="116"/>
      <c r="H85" s="117"/>
    </row>
    <row r="86" spans="1:8">
      <c r="A86" s="146" t="s">
        <v>112</v>
      </c>
      <c r="B86" s="146"/>
      <c r="C86" s="84" t="s">
        <v>39</v>
      </c>
      <c r="D86" s="84" t="s">
        <v>42</v>
      </c>
      <c r="E86" s="115">
        <v>1.0999999999999999E-2</v>
      </c>
      <c r="F86" s="117">
        <f>F84*E86</f>
        <v>5.3239999999999998</v>
      </c>
      <c r="G86" s="182"/>
      <c r="H86" s="117"/>
    </row>
    <row r="87" spans="1:8">
      <c r="A87" s="146" t="s">
        <v>112</v>
      </c>
      <c r="B87" s="146" t="s">
        <v>115</v>
      </c>
      <c r="C87" s="84" t="s">
        <v>114</v>
      </c>
      <c r="D87" s="84" t="s">
        <v>55</v>
      </c>
      <c r="E87" s="182">
        <v>6.7000000000000002E-3</v>
      </c>
      <c r="F87" s="117">
        <f>F84*E87</f>
        <v>3.2427999999999999</v>
      </c>
      <c r="G87" s="182"/>
      <c r="H87" s="117"/>
    </row>
    <row r="88" spans="1:8">
      <c r="A88" s="146" t="s">
        <v>112</v>
      </c>
      <c r="B88" s="146"/>
      <c r="C88" s="84" t="s">
        <v>51</v>
      </c>
      <c r="D88" s="84" t="s">
        <v>42</v>
      </c>
      <c r="E88" s="182">
        <f>0.3/100</f>
        <v>3.0000000000000001E-3</v>
      </c>
      <c r="F88" s="117">
        <f>E88*F84</f>
        <v>1.452</v>
      </c>
      <c r="G88" s="182"/>
      <c r="H88" s="117"/>
    </row>
    <row r="89" spans="1:8" ht="25.5">
      <c r="A89" s="357">
        <v>23</v>
      </c>
      <c r="B89" s="155" t="s">
        <v>188</v>
      </c>
      <c r="C89" s="91" t="s">
        <v>189</v>
      </c>
      <c r="D89" s="120" t="s">
        <v>52</v>
      </c>
      <c r="E89" s="120"/>
      <c r="F89" s="191">
        <v>4516</v>
      </c>
      <c r="G89" s="120"/>
      <c r="H89" s="121"/>
    </row>
    <row r="90" spans="1:8">
      <c r="A90" s="146" t="s">
        <v>112</v>
      </c>
      <c r="B90" s="146"/>
      <c r="C90" s="84" t="s">
        <v>37</v>
      </c>
      <c r="D90" s="84" t="s">
        <v>36</v>
      </c>
      <c r="E90" s="187">
        <v>0.41</v>
      </c>
      <c r="F90" s="117">
        <f>F89*E90</f>
        <v>1851.56</v>
      </c>
      <c r="G90" s="116"/>
      <c r="H90" s="117"/>
    </row>
    <row r="91" spans="1:8">
      <c r="A91" s="146" t="s">
        <v>112</v>
      </c>
      <c r="B91" s="146"/>
      <c r="C91" s="84" t="s">
        <v>39</v>
      </c>
      <c r="D91" s="84" t="s">
        <v>40</v>
      </c>
      <c r="E91" s="116">
        <v>8.9999999999999993E-3</v>
      </c>
      <c r="F91" s="117">
        <f>F89*E91</f>
        <v>40.643999999999998</v>
      </c>
      <c r="G91" s="116"/>
      <c r="H91" s="117"/>
    </row>
    <row r="92" spans="1:8">
      <c r="A92" s="146" t="s">
        <v>112</v>
      </c>
      <c r="B92" s="146"/>
      <c r="C92" s="84" t="s">
        <v>58</v>
      </c>
      <c r="D92" s="84" t="s">
        <v>50</v>
      </c>
      <c r="E92" s="116">
        <v>0.51</v>
      </c>
      <c r="F92" s="117">
        <f>F89*E92</f>
        <v>2303.16</v>
      </c>
      <c r="G92" s="116"/>
      <c r="H92" s="117"/>
    </row>
    <row r="93" spans="1:8">
      <c r="A93" s="146" t="s">
        <v>112</v>
      </c>
      <c r="B93" s="146" t="s">
        <v>116</v>
      </c>
      <c r="C93" s="84" t="s">
        <v>59</v>
      </c>
      <c r="D93" s="85" t="s">
        <v>50</v>
      </c>
      <c r="E93" s="116">
        <f>63/100</f>
        <v>0.63</v>
      </c>
      <c r="F93" s="117">
        <f>F89*E93</f>
        <v>2845.08</v>
      </c>
      <c r="G93" s="116"/>
      <c r="H93" s="117"/>
    </row>
    <row r="94" spans="1:8">
      <c r="A94" s="146"/>
      <c r="B94" s="146"/>
      <c r="C94" s="84" t="s">
        <v>190</v>
      </c>
      <c r="D94" s="85" t="s">
        <v>50</v>
      </c>
      <c r="E94" s="187">
        <v>7.4999999999999997E-2</v>
      </c>
      <c r="F94" s="117">
        <f>E94*F89</f>
        <v>338.7</v>
      </c>
      <c r="G94" s="116"/>
      <c r="H94" s="117"/>
    </row>
    <row r="95" spans="1:8">
      <c r="A95" s="146" t="s">
        <v>112</v>
      </c>
      <c r="B95" s="146"/>
      <c r="C95" s="84" t="s">
        <v>51</v>
      </c>
      <c r="D95" s="85" t="s">
        <v>3</v>
      </c>
      <c r="E95" s="119">
        <v>7.0000000000000001E-3</v>
      </c>
      <c r="F95" s="117">
        <f>F89*E95</f>
        <v>31.612000000000002</v>
      </c>
      <c r="G95" s="116"/>
      <c r="H95" s="117"/>
    </row>
    <row r="96" spans="1:8" ht="30.75" customHeight="1">
      <c r="A96" s="357">
        <v>24</v>
      </c>
      <c r="B96" s="155" t="s">
        <v>269</v>
      </c>
      <c r="C96" s="89" t="s">
        <v>268</v>
      </c>
      <c r="D96" s="90" t="s">
        <v>52</v>
      </c>
      <c r="E96" s="120"/>
      <c r="F96" s="120">
        <v>230</v>
      </c>
      <c r="G96" s="120"/>
      <c r="H96" s="121"/>
    </row>
    <row r="97" spans="1:8">
      <c r="A97" s="146" t="s">
        <v>112</v>
      </c>
      <c r="B97" s="146"/>
      <c r="C97" s="84" t="s">
        <v>37</v>
      </c>
      <c r="D97" s="85" t="s">
        <v>38</v>
      </c>
      <c r="E97" s="116">
        <v>1.88</v>
      </c>
      <c r="F97" s="117">
        <f>F96*E97</f>
        <v>432.4</v>
      </c>
      <c r="G97" s="116"/>
      <c r="H97" s="117"/>
    </row>
    <row r="98" spans="1:8">
      <c r="A98" s="146" t="s">
        <v>112</v>
      </c>
      <c r="B98" s="146"/>
      <c r="C98" s="84" t="s">
        <v>39</v>
      </c>
      <c r="D98" s="85" t="s">
        <v>40</v>
      </c>
      <c r="E98" s="116">
        <v>0.02</v>
      </c>
      <c r="F98" s="116">
        <f>F96*E98</f>
        <v>4.6000000000000005</v>
      </c>
      <c r="G98" s="116"/>
      <c r="H98" s="117"/>
    </row>
    <row r="99" spans="1:8">
      <c r="A99" s="146" t="s">
        <v>112</v>
      </c>
      <c r="B99" s="146"/>
      <c r="C99" s="84" t="s">
        <v>60</v>
      </c>
      <c r="D99" s="85" t="s">
        <v>36</v>
      </c>
      <c r="E99" s="116">
        <v>1.01</v>
      </c>
      <c r="F99" s="116">
        <f>F96*E99</f>
        <v>232.3</v>
      </c>
      <c r="G99" s="116"/>
      <c r="H99" s="117"/>
    </row>
    <row r="100" spans="1:8">
      <c r="A100" s="146" t="s">
        <v>112</v>
      </c>
      <c r="B100" s="146"/>
      <c r="C100" s="84" t="s">
        <v>61</v>
      </c>
      <c r="D100" s="85" t="s">
        <v>50</v>
      </c>
      <c r="E100" s="116">
        <v>5</v>
      </c>
      <c r="F100" s="117">
        <f>F96*E100</f>
        <v>1150</v>
      </c>
      <c r="G100" s="116"/>
      <c r="H100" s="117"/>
    </row>
    <row r="101" spans="1:8">
      <c r="A101" s="146" t="s">
        <v>112</v>
      </c>
      <c r="B101" s="146"/>
      <c r="C101" s="84" t="s">
        <v>51</v>
      </c>
      <c r="D101" s="85" t="s">
        <v>40</v>
      </c>
      <c r="E101" s="116">
        <v>0.42199999999999999</v>
      </c>
      <c r="F101" s="116">
        <f>F96*E101</f>
        <v>97.06</v>
      </c>
      <c r="G101" s="116"/>
      <c r="H101" s="117"/>
    </row>
    <row r="102" spans="1:8" ht="25.5" customHeight="1">
      <c r="A102" s="704" t="s">
        <v>223</v>
      </c>
      <c r="B102" s="705"/>
      <c r="C102" s="705"/>
      <c r="D102" s="671"/>
      <c r="E102" s="671"/>
      <c r="F102" s="671"/>
      <c r="G102" s="671"/>
      <c r="H102" s="672"/>
    </row>
    <row r="103" spans="1:8" ht="26.25" customHeight="1">
      <c r="A103" s="357">
        <v>25</v>
      </c>
      <c r="B103" s="360" t="s">
        <v>271</v>
      </c>
      <c r="C103" s="189" t="s">
        <v>270</v>
      </c>
      <c r="D103" s="159" t="s">
        <v>52</v>
      </c>
      <c r="E103" s="173"/>
      <c r="F103" s="431">
        <v>1065.8</v>
      </c>
      <c r="G103" s="432"/>
      <c r="H103" s="95"/>
    </row>
    <row r="104" spans="1:8">
      <c r="A104" s="146" t="s">
        <v>112</v>
      </c>
      <c r="B104" s="198"/>
      <c r="C104" s="105" t="s">
        <v>37</v>
      </c>
      <c r="D104" s="105" t="s">
        <v>38</v>
      </c>
      <c r="E104" s="105">
        <v>0.95</v>
      </c>
      <c r="F104" s="106">
        <f>F103*E104</f>
        <v>1012.5099999999999</v>
      </c>
      <c r="G104" s="165"/>
      <c r="H104" s="108"/>
    </row>
    <row r="105" spans="1:8">
      <c r="A105" s="146" t="s">
        <v>112</v>
      </c>
      <c r="B105" s="198"/>
      <c r="C105" s="105" t="s">
        <v>54</v>
      </c>
      <c r="D105" s="105" t="s">
        <v>3</v>
      </c>
      <c r="E105" s="107">
        <v>3.2000000000000001E-2</v>
      </c>
      <c r="F105" s="166">
        <f>F103*E105</f>
        <v>34.105600000000003</v>
      </c>
      <c r="G105" s="161"/>
      <c r="H105" s="108"/>
    </row>
    <row r="106" spans="1:8">
      <c r="A106" s="146" t="s">
        <v>112</v>
      </c>
      <c r="B106" s="198" t="s">
        <v>115</v>
      </c>
      <c r="C106" s="105" t="s">
        <v>250</v>
      </c>
      <c r="D106" s="105" t="s">
        <v>55</v>
      </c>
      <c r="E106" s="105">
        <v>5.2999999999999999E-2</v>
      </c>
      <c r="F106" s="105">
        <f>F103*E106</f>
        <v>56.487399999999994</v>
      </c>
      <c r="G106" s="165"/>
      <c r="H106" s="108"/>
    </row>
    <row r="107" spans="1:8">
      <c r="A107" s="146"/>
      <c r="B107" s="198"/>
      <c r="C107" s="105" t="s">
        <v>272</v>
      </c>
      <c r="D107" s="105" t="s">
        <v>55</v>
      </c>
      <c r="E107" s="105"/>
      <c r="F107" s="105">
        <v>53.3</v>
      </c>
      <c r="G107" s="165"/>
      <c r="H107" s="108"/>
    </row>
    <row r="108" spans="1:8">
      <c r="A108" s="146" t="s">
        <v>112</v>
      </c>
      <c r="B108" s="198"/>
      <c r="C108" s="105" t="s">
        <v>53</v>
      </c>
      <c r="D108" s="105" t="s">
        <v>3</v>
      </c>
      <c r="E108" s="105">
        <v>0.06</v>
      </c>
      <c r="F108" s="106">
        <f>F103*E108</f>
        <v>63.947999999999993</v>
      </c>
      <c r="G108" s="161"/>
      <c r="H108" s="108"/>
    </row>
    <row r="109" spans="1:8">
      <c r="A109" s="656"/>
      <c r="B109" s="155" t="s">
        <v>277</v>
      </c>
      <c r="C109" s="89" t="s">
        <v>276</v>
      </c>
      <c r="D109" s="90" t="s">
        <v>52</v>
      </c>
      <c r="E109" s="120"/>
      <c r="F109" s="191">
        <v>1065.8</v>
      </c>
      <c r="G109" s="120"/>
      <c r="H109" s="121"/>
    </row>
    <row r="110" spans="1:8">
      <c r="A110" s="656"/>
      <c r="B110" s="656"/>
      <c r="C110" s="657" t="s">
        <v>37</v>
      </c>
      <c r="D110" s="85" t="s">
        <v>38</v>
      </c>
      <c r="E110" s="116">
        <v>0.99399999999999999</v>
      </c>
      <c r="F110" s="117">
        <f>F109*E110</f>
        <v>1059.4051999999999</v>
      </c>
      <c r="G110" s="116"/>
      <c r="H110" s="117"/>
    </row>
    <row r="111" spans="1:8">
      <c r="A111" s="656"/>
      <c r="B111" s="656"/>
      <c r="C111" s="657" t="s">
        <v>39</v>
      </c>
      <c r="D111" s="85" t="s">
        <v>40</v>
      </c>
      <c r="E111" s="116">
        <v>2.5100000000000001E-2</v>
      </c>
      <c r="F111" s="116">
        <f>F109*E111</f>
        <v>26.751580000000001</v>
      </c>
      <c r="G111" s="116"/>
      <c r="H111" s="117"/>
    </row>
    <row r="112" spans="1:8">
      <c r="A112" s="656"/>
      <c r="B112" s="656"/>
      <c r="C112" s="657" t="s">
        <v>279</v>
      </c>
      <c r="D112" s="85" t="s">
        <v>52</v>
      </c>
      <c r="E112" s="116">
        <v>1.02</v>
      </c>
      <c r="F112" s="116">
        <f>F109*E112</f>
        <v>1087.116</v>
      </c>
      <c r="G112" s="116"/>
      <c r="H112" s="117"/>
    </row>
    <row r="113" spans="1:8">
      <c r="A113" s="656"/>
      <c r="B113" s="656"/>
      <c r="C113" s="657" t="s">
        <v>502</v>
      </c>
      <c r="D113" s="85" t="s">
        <v>52</v>
      </c>
      <c r="E113" s="116">
        <v>1.02</v>
      </c>
      <c r="F113" s="116">
        <f>E113*F109</f>
        <v>1087.116</v>
      </c>
      <c r="G113" s="116"/>
      <c r="H113" s="117"/>
    </row>
    <row r="114" spans="1:8">
      <c r="A114" s="656"/>
      <c r="B114" s="656"/>
      <c r="C114" s="657" t="s">
        <v>278</v>
      </c>
      <c r="D114" s="85" t="s">
        <v>50</v>
      </c>
      <c r="E114" s="116">
        <v>0.3</v>
      </c>
      <c r="F114" s="117">
        <f>F109*E114</f>
        <v>319.73999999999995</v>
      </c>
      <c r="G114" s="116"/>
      <c r="H114" s="117"/>
    </row>
    <row r="115" spans="1:8">
      <c r="A115" s="656"/>
      <c r="B115" s="656"/>
      <c r="C115" s="657" t="s">
        <v>51</v>
      </c>
      <c r="D115" s="85" t="s">
        <v>40</v>
      </c>
      <c r="E115" s="116">
        <v>0.182</v>
      </c>
      <c r="F115" s="116">
        <f>F109*E115</f>
        <v>193.97559999999999</v>
      </c>
      <c r="G115" s="116"/>
      <c r="H115" s="117"/>
    </row>
    <row r="116" spans="1:8" ht="30">
      <c r="A116" s="357">
        <v>26</v>
      </c>
      <c r="B116" s="360" t="s">
        <v>271</v>
      </c>
      <c r="C116" s="189" t="s">
        <v>273</v>
      </c>
      <c r="D116" s="159" t="s">
        <v>52</v>
      </c>
      <c r="E116" s="173"/>
      <c r="F116" s="441">
        <v>160.22999999999999</v>
      </c>
      <c r="G116" s="432"/>
      <c r="H116" s="95"/>
    </row>
    <row r="117" spans="1:8">
      <c r="A117" s="146" t="s">
        <v>112</v>
      </c>
      <c r="B117" s="198"/>
      <c r="C117" s="105" t="s">
        <v>37</v>
      </c>
      <c r="D117" s="105" t="s">
        <v>38</v>
      </c>
      <c r="E117" s="105">
        <v>0.95</v>
      </c>
      <c r="F117" s="106">
        <f>F116*E117</f>
        <v>152.21849999999998</v>
      </c>
      <c r="G117" s="165"/>
      <c r="H117" s="108"/>
    </row>
    <row r="118" spans="1:8">
      <c r="A118" s="146" t="s">
        <v>112</v>
      </c>
      <c r="B118" s="198"/>
      <c r="C118" s="105" t="s">
        <v>54</v>
      </c>
      <c r="D118" s="105" t="s">
        <v>3</v>
      </c>
      <c r="E118" s="107">
        <v>3.2000000000000001E-2</v>
      </c>
      <c r="F118" s="166">
        <f>F116*E118</f>
        <v>5.1273599999999995</v>
      </c>
      <c r="G118" s="161"/>
      <c r="H118" s="108"/>
    </row>
    <row r="119" spans="1:8">
      <c r="A119" s="146" t="s">
        <v>112</v>
      </c>
      <c r="B119" s="198" t="s">
        <v>115</v>
      </c>
      <c r="C119" s="105" t="s">
        <v>250</v>
      </c>
      <c r="D119" s="105" t="s">
        <v>55</v>
      </c>
      <c r="E119" s="105">
        <v>7.3300000000000004E-2</v>
      </c>
      <c r="F119" s="105">
        <f>F116*E119</f>
        <v>11.744859</v>
      </c>
      <c r="G119" s="165"/>
      <c r="H119" s="108"/>
    </row>
    <row r="120" spans="1:8">
      <c r="A120" s="146"/>
      <c r="B120" s="198"/>
      <c r="C120" s="105" t="s">
        <v>272</v>
      </c>
      <c r="D120" s="105" t="s">
        <v>55</v>
      </c>
      <c r="E120" s="105">
        <v>0.05</v>
      </c>
      <c r="F120" s="105">
        <f>E120*F116</f>
        <v>8.0114999999999998</v>
      </c>
      <c r="G120" s="165"/>
      <c r="H120" s="108"/>
    </row>
    <row r="121" spans="1:8">
      <c r="A121" s="146"/>
      <c r="B121" s="198"/>
      <c r="C121" s="105" t="s">
        <v>274</v>
      </c>
      <c r="D121" s="105" t="s">
        <v>52</v>
      </c>
      <c r="E121" s="105">
        <v>1.02</v>
      </c>
      <c r="F121" s="105">
        <f>E121*F116</f>
        <v>163.43459999999999</v>
      </c>
      <c r="G121" s="165"/>
      <c r="H121" s="108"/>
    </row>
    <row r="122" spans="1:8">
      <c r="A122" s="146" t="s">
        <v>112</v>
      </c>
      <c r="B122" s="198"/>
      <c r="C122" s="105" t="s">
        <v>53</v>
      </c>
      <c r="D122" s="105" t="s">
        <v>3</v>
      </c>
      <c r="E122" s="105">
        <v>0.06</v>
      </c>
      <c r="F122" s="106">
        <f>F116*E122</f>
        <v>9.6137999999999995</v>
      </c>
      <c r="G122" s="161"/>
      <c r="H122" s="108"/>
    </row>
    <row r="123" spans="1:8">
      <c r="A123" s="656"/>
      <c r="B123" s="155" t="s">
        <v>43</v>
      </c>
      <c r="C123" s="89" t="s">
        <v>280</v>
      </c>
      <c r="D123" s="90" t="s">
        <v>52</v>
      </c>
      <c r="E123" s="120"/>
      <c r="F123" s="120">
        <v>160.22999999999999</v>
      </c>
      <c r="G123" s="120"/>
      <c r="H123" s="121"/>
    </row>
    <row r="124" spans="1:8">
      <c r="A124" s="656"/>
      <c r="B124" s="656"/>
      <c r="C124" s="657" t="s">
        <v>37</v>
      </c>
      <c r="D124" s="85" t="s">
        <v>38</v>
      </c>
      <c r="E124" s="116">
        <v>1</v>
      </c>
      <c r="F124" s="116">
        <f>F123*E124</f>
        <v>160.22999999999999</v>
      </c>
      <c r="G124" s="116"/>
      <c r="H124" s="117"/>
    </row>
    <row r="125" spans="1:8">
      <c r="A125" s="656"/>
      <c r="B125" s="656"/>
      <c r="C125" s="657" t="s">
        <v>39</v>
      </c>
      <c r="D125" s="85" t="s">
        <v>40</v>
      </c>
      <c r="E125" s="187">
        <v>4.8300000000000003E-2</v>
      </c>
      <c r="F125" s="116">
        <f>F123*E125</f>
        <v>7.739109</v>
      </c>
      <c r="G125" s="116"/>
      <c r="H125" s="117"/>
    </row>
    <row r="126" spans="1:8">
      <c r="A126" s="656"/>
      <c r="B126" s="656" t="s">
        <v>112</v>
      </c>
      <c r="C126" s="657" t="s">
        <v>281</v>
      </c>
      <c r="D126" s="85" t="s">
        <v>52</v>
      </c>
      <c r="E126" s="119">
        <v>1.02</v>
      </c>
      <c r="F126" s="116">
        <f>F123*E126</f>
        <v>163.43459999999999</v>
      </c>
      <c r="G126" s="116"/>
      <c r="H126" s="117"/>
    </row>
    <row r="127" spans="1:8">
      <c r="A127" s="656"/>
      <c r="B127" s="656"/>
      <c r="C127" s="657" t="s">
        <v>51</v>
      </c>
      <c r="D127" s="85" t="s">
        <v>40</v>
      </c>
      <c r="E127" s="187">
        <v>0.156</v>
      </c>
      <c r="F127" s="116">
        <f>F123*E127</f>
        <v>24.99588</v>
      </c>
      <c r="G127" s="116"/>
      <c r="H127" s="117"/>
    </row>
    <row r="128" spans="1:8" ht="22.5">
      <c r="A128" s="656"/>
      <c r="B128" s="360" t="s">
        <v>271</v>
      </c>
      <c r="C128" s="189" t="s">
        <v>270</v>
      </c>
      <c r="D128" s="159" t="s">
        <v>52</v>
      </c>
      <c r="E128" s="173"/>
      <c r="F128" s="431">
        <v>1151.26</v>
      </c>
      <c r="G128" s="432"/>
      <c r="H128" s="95"/>
    </row>
    <row r="129" spans="1:8">
      <c r="A129" s="656"/>
      <c r="B129" s="658"/>
      <c r="C129" s="468" t="s">
        <v>37</v>
      </c>
      <c r="D129" s="468" t="s">
        <v>38</v>
      </c>
      <c r="E129" s="468">
        <v>0.95</v>
      </c>
      <c r="F129" s="106">
        <f>F128*E129</f>
        <v>1093.6969999999999</v>
      </c>
      <c r="G129" s="475"/>
      <c r="H129" s="470"/>
    </row>
    <row r="130" spans="1:8">
      <c r="A130" s="656"/>
      <c r="B130" s="658"/>
      <c r="C130" s="468" t="s">
        <v>54</v>
      </c>
      <c r="D130" s="468" t="s">
        <v>3</v>
      </c>
      <c r="E130" s="469">
        <v>5.21E-2</v>
      </c>
      <c r="F130" s="476">
        <f>F128*E130</f>
        <v>59.980646</v>
      </c>
      <c r="G130" s="161"/>
      <c r="H130" s="470"/>
    </row>
    <row r="131" spans="1:8">
      <c r="A131" s="656"/>
      <c r="B131" s="658" t="s">
        <v>115</v>
      </c>
      <c r="C131" s="468" t="s">
        <v>250</v>
      </c>
      <c r="D131" s="468" t="s">
        <v>55</v>
      </c>
      <c r="E131" s="468">
        <v>5.2999999999999999E-2</v>
      </c>
      <c r="F131" s="468">
        <f>F128*E131</f>
        <v>61.016779999999997</v>
      </c>
      <c r="G131" s="475"/>
      <c r="H131" s="470"/>
    </row>
    <row r="132" spans="1:8">
      <c r="A132" s="656"/>
      <c r="B132" s="658"/>
      <c r="C132" s="468" t="s">
        <v>503</v>
      </c>
      <c r="D132" s="468" t="s">
        <v>52</v>
      </c>
      <c r="E132" s="468"/>
      <c r="F132" s="468">
        <v>451.66</v>
      </c>
      <c r="G132" s="475"/>
      <c r="H132" s="470"/>
    </row>
    <row r="133" spans="1:8">
      <c r="A133" s="656"/>
      <c r="B133" s="658"/>
      <c r="C133" s="468" t="s">
        <v>53</v>
      </c>
      <c r="D133" s="468" t="s">
        <v>3</v>
      </c>
      <c r="E133" s="468">
        <v>0.06</v>
      </c>
      <c r="F133" s="106">
        <f>F128*E133</f>
        <v>69.075599999999994</v>
      </c>
      <c r="G133" s="161"/>
      <c r="H133" s="470"/>
    </row>
    <row r="134" spans="1:8" ht="30" customHeight="1">
      <c r="A134" s="357">
        <v>27</v>
      </c>
      <c r="B134" s="155" t="s">
        <v>113</v>
      </c>
      <c r="C134" s="89" t="s">
        <v>506</v>
      </c>
      <c r="D134" s="90" t="s">
        <v>52</v>
      </c>
      <c r="E134" s="120"/>
      <c r="F134" s="120">
        <v>364.96</v>
      </c>
      <c r="G134" s="120"/>
      <c r="H134" s="121"/>
    </row>
    <row r="135" spans="1:8">
      <c r="A135" s="146" t="s">
        <v>112</v>
      </c>
      <c r="B135" s="146"/>
      <c r="C135" s="84" t="s">
        <v>37</v>
      </c>
      <c r="D135" s="85" t="s">
        <v>38</v>
      </c>
      <c r="E135" s="116">
        <v>1.08</v>
      </c>
      <c r="F135" s="117">
        <f>F134*E135</f>
        <v>394.15679999999998</v>
      </c>
      <c r="G135" s="116"/>
      <c r="H135" s="117"/>
    </row>
    <row r="136" spans="1:8">
      <c r="A136" s="146" t="s">
        <v>112</v>
      </c>
      <c r="B136" s="146"/>
      <c r="C136" s="84" t="s">
        <v>39</v>
      </c>
      <c r="D136" s="85" t="s">
        <v>40</v>
      </c>
      <c r="E136" s="116">
        <v>4.5199999999999997E-2</v>
      </c>
      <c r="F136" s="116">
        <f>F134*E136</f>
        <v>16.496191999999997</v>
      </c>
      <c r="G136" s="116"/>
      <c r="H136" s="117"/>
    </row>
    <row r="137" spans="1:8">
      <c r="A137" s="146" t="s">
        <v>112</v>
      </c>
      <c r="B137" s="146"/>
      <c r="C137" s="84" t="s">
        <v>224</v>
      </c>
      <c r="D137" s="85" t="s">
        <v>36</v>
      </c>
      <c r="E137" s="116">
        <v>1.01</v>
      </c>
      <c r="F137" s="116">
        <f>F134*E137</f>
        <v>368.6096</v>
      </c>
      <c r="G137" s="116"/>
      <c r="H137" s="117"/>
    </row>
    <row r="138" spans="1:8">
      <c r="A138" s="146" t="s">
        <v>112</v>
      </c>
      <c r="B138" s="146"/>
      <c r="C138" s="84" t="s">
        <v>61</v>
      </c>
      <c r="D138" s="85" t="s">
        <v>50</v>
      </c>
      <c r="E138" s="116">
        <v>6</v>
      </c>
      <c r="F138" s="117">
        <f>F134*E138</f>
        <v>2189.7599999999998</v>
      </c>
      <c r="G138" s="116"/>
      <c r="H138" s="117"/>
    </row>
    <row r="139" spans="1:8">
      <c r="A139" s="146" t="s">
        <v>112</v>
      </c>
      <c r="B139" s="146"/>
      <c r="C139" s="84" t="s">
        <v>51</v>
      </c>
      <c r="D139" s="85" t="s">
        <v>40</v>
      </c>
      <c r="E139" s="116">
        <v>4.6600000000000003E-2</v>
      </c>
      <c r="F139" s="116">
        <f>F134*E139</f>
        <v>17.007135999999999</v>
      </c>
      <c r="G139" s="116"/>
      <c r="H139" s="117"/>
    </row>
    <row r="140" spans="1:8">
      <c r="A140" s="357">
        <v>28</v>
      </c>
      <c r="B140" s="155" t="s">
        <v>275</v>
      </c>
      <c r="C140" s="89" t="s">
        <v>505</v>
      </c>
      <c r="D140" s="90" t="s">
        <v>52</v>
      </c>
      <c r="E140" s="120"/>
      <c r="F140" s="120">
        <v>783.3</v>
      </c>
      <c r="G140" s="120"/>
      <c r="H140" s="121"/>
    </row>
    <row r="141" spans="1:8">
      <c r="A141" s="146" t="s">
        <v>112</v>
      </c>
      <c r="B141" s="146"/>
      <c r="C141" s="84" t="s">
        <v>37</v>
      </c>
      <c r="D141" s="85" t="s">
        <v>38</v>
      </c>
      <c r="E141" s="116">
        <v>2.8</v>
      </c>
      <c r="F141" s="117">
        <f>F140*E141</f>
        <v>2193.2399999999998</v>
      </c>
      <c r="G141" s="116"/>
      <c r="H141" s="117"/>
    </row>
    <row r="142" spans="1:8">
      <c r="A142" s="146" t="s">
        <v>112</v>
      </c>
      <c r="B142" s="146"/>
      <c r="C142" s="84" t="s">
        <v>39</v>
      </c>
      <c r="D142" s="85" t="s">
        <v>40</v>
      </c>
      <c r="E142" s="116">
        <v>3.5000000000000003E-2</v>
      </c>
      <c r="F142" s="116">
        <f>F140*E142</f>
        <v>27.415500000000002</v>
      </c>
      <c r="G142" s="116"/>
      <c r="H142" s="117"/>
    </row>
    <row r="143" spans="1:8">
      <c r="A143" s="146" t="s">
        <v>112</v>
      </c>
      <c r="B143" s="146"/>
      <c r="C143" s="84" t="s">
        <v>504</v>
      </c>
      <c r="D143" s="85" t="s">
        <v>36</v>
      </c>
      <c r="E143" s="116">
        <v>1.01</v>
      </c>
      <c r="F143" s="116">
        <f>F140*E143</f>
        <v>791.13299999999992</v>
      </c>
      <c r="G143" s="116"/>
      <c r="H143" s="117"/>
    </row>
    <row r="144" spans="1:8">
      <c r="A144" s="146" t="s">
        <v>112</v>
      </c>
      <c r="B144" s="146"/>
      <c r="C144" s="84" t="s">
        <v>61</v>
      </c>
      <c r="D144" s="85" t="s">
        <v>50</v>
      </c>
      <c r="E144" s="116">
        <v>6</v>
      </c>
      <c r="F144" s="117">
        <f>F140*E144</f>
        <v>4699.7999999999993</v>
      </c>
      <c r="G144" s="116"/>
      <c r="H144" s="117"/>
    </row>
    <row r="145" spans="1:8">
      <c r="A145" s="146" t="s">
        <v>112</v>
      </c>
      <c r="B145" s="146"/>
      <c r="C145" s="84" t="s">
        <v>51</v>
      </c>
      <c r="D145" s="85" t="s">
        <v>40</v>
      </c>
      <c r="E145" s="116">
        <v>4.2999999999999997E-2</v>
      </c>
      <c r="F145" s="116">
        <f>F140*E145</f>
        <v>33.681899999999999</v>
      </c>
      <c r="G145" s="116"/>
      <c r="H145" s="117"/>
    </row>
    <row r="146" spans="1:8" ht="15" customHeight="1">
      <c r="A146" s="704" t="s">
        <v>62</v>
      </c>
      <c r="B146" s="705"/>
      <c r="C146" s="705"/>
      <c r="D146" s="671"/>
      <c r="E146" s="671"/>
      <c r="F146" s="671"/>
      <c r="G146" s="671"/>
      <c r="H146" s="672"/>
    </row>
    <row r="147" spans="1:8" ht="25.5">
      <c r="A147" s="357">
        <v>31</v>
      </c>
      <c r="B147" s="155" t="s">
        <v>43</v>
      </c>
      <c r="C147" s="94" t="s">
        <v>282</v>
      </c>
      <c r="D147" s="120" t="s">
        <v>52</v>
      </c>
      <c r="E147" s="120"/>
      <c r="F147" s="191">
        <v>1714</v>
      </c>
      <c r="G147" s="120"/>
      <c r="H147" s="121"/>
    </row>
    <row r="148" spans="1:8">
      <c r="A148" s="146"/>
      <c r="B148" s="146"/>
      <c r="C148" s="84" t="s">
        <v>37</v>
      </c>
      <c r="D148" s="85" t="s">
        <v>38</v>
      </c>
      <c r="E148" s="187">
        <v>1</v>
      </c>
      <c r="F148" s="442">
        <f>F147*E148</f>
        <v>1714</v>
      </c>
      <c r="G148" s="187"/>
      <c r="H148" s="187"/>
    </row>
    <row r="149" spans="1:8">
      <c r="A149" s="146"/>
      <c r="B149" s="146"/>
      <c r="C149" s="84" t="s">
        <v>39</v>
      </c>
      <c r="D149" s="85" t="s">
        <v>40</v>
      </c>
      <c r="E149" s="187">
        <v>4.8300000000000003E-2</v>
      </c>
      <c r="F149" s="187">
        <f>F147*E149</f>
        <v>82.786200000000008</v>
      </c>
      <c r="G149" s="187"/>
      <c r="H149" s="187"/>
    </row>
    <row r="150" spans="1:8">
      <c r="A150" s="146"/>
      <c r="B150" s="146"/>
      <c r="C150" s="84" t="s">
        <v>283</v>
      </c>
      <c r="D150" s="85" t="s">
        <v>52</v>
      </c>
      <c r="E150" s="187">
        <v>1.02</v>
      </c>
      <c r="F150" s="116">
        <f>E150*F147</f>
        <v>1748.28</v>
      </c>
      <c r="G150" s="116"/>
      <c r="H150" s="116"/>
    </row>
    <row r="151" spans="1:8">
      <c r="A151" s="146"/>
      <c r="B151" s="146"/>
      <c r="C151" s="84" t="s">
        <v>51</v>
      </c>
      <c r="D151" s="85" t="s">
        <v>40</v>
      </c>
      <c r="E151" s="187">
        <v>7.3999999999999996E-2</v>
      </c>
      <c r="F151" s="187">
        <f>F148*E151</f>
        <v>126.836</v>
      </c>
      <c r="G151" s="187"/>
      <c r="H151" s="187"/>
    </row>
    <row r="152" spans="1:8" ht="25.5">
      <c r="A152" s="155">
        <v>32</v>
      </c>
      <c r="B152" s="354" t="s">
        <v>117</v>
      </c>
      <c r="C152" s="94" t="s">
        <v>191</v>
      </c>
      <c r="D152" s="94" t="s">
        <v>52</v>
      </c>
      <c r="E152" s="94"/>
      <c r="F152" s="94">
        <v>139.5</v>
      </c>
      <c r="G152" s="92"/>
      <c r="H152" s="95"/>
    </row>
    <row r="153" spans="1:8">
      <c r="A153" s="146"/>
      <c r="B153" s="146"/>
      <c r="C153" s="84" t="s">
        <v>37</v>
      </c>
      <c r="D153" s="84" t="s">
        <v>38</v>
      </c>
      <c r="E153" s="187">
        <v>1</v>
      </c>
      <c r="F153" s="117">
        <f>F152*E153</f>
        <v>139.5</v>
      </c>
      <c r="G153" s="116"/>
      <c r="H153" s="117"/>
    </row>
    <row r="154" spans="1:8">
      <c r="A154" s="146"/>
      <c r="B154" s="146"/>
      <c r="C154" s="84" t="s">
        <v>39</v>
      </c>
      <c r="D154" s="84" t="s">
        <v>40</v>
      </c>
      <c r="E154" s="187">
        <v>0.04</v>
      </c>
      <c r="F154" s="117">
        <f>F152*E154</f>
        <v>5.58</v>
      </c>
      <c r="G154" s="116"/>
      <c r="H154" s="117"/>
    </row>
    <row r="155" spans="1:8">
      <c r="A155" s="146"/>
      <c r="B155" s="146"/>
      <c r="C155" s="84" t="s">
        <v>118</v>
      </c>
      <c r="D155" s="84" t="s">
        <v>52</v>
      </c>
      <c r="E155" s="116">
        <v>1.03</v>
      </c>
      <c r="F155" s="117">
        <f>F152*E155</f>
        <v>143.685</v>
      </c>
      <c r="G155" s="116"/>
      <c r="H155" s="117"/>
    </row>
    <row r="156" spans="1:8">
      <c r="A156" s="146"/>
      <c r="B156" s="146"/>
      <c r="C156" s="84" t="s">
        <v>51</v>
      </c>
      <c r="D156" s="85" t="s">
        <v>3</v>
      </c>
      <c r="E156" s="187">
        <v>2.5999999999999999E-2</v>
      </c>
      <c r="F156" s="117">
        <f>F152*E156</f>
        <v>3.6269999999999998</v>
      </c>
      <c r="G156" s="116"/>
      <c r="H156" s="117"/>
    </row>
    <row r="157" spans="1:8" ht="27.75" customHeight="1">
      <c r="A157" s="133">
        <v>33</v>
      </c>
      <c r="B157" s="360" t="s">
        <v>285</v>
      </c>
      <c r="C157" s="94" t="s">
        <v>284</v>
      </c>
      <c r="D157" s="94" t="s">
        <v>52</v>
      </c>
      <c r="E157" s="94"/>
      <c r="F157" s="94">
        <v>2152</v>
      </c>
      <c r="G157" s="92"/>
      <c r="H157" s="95"/>
    </row>
    <row r="158" spans="1:8" ht="18" customHeight="1">
      <c r="A158" s="149" t="s">
        <v>112</v>
      </c>
      <c r="B158" s="146"/>
      <c r="C158" s="84" t="s">
        <v>37</v>
      </c>
      <c r="D158" s="84" t="s">
        <v>38</v>
      </c>
      <c r="E158" s="187">
        <v>0.41</v>
      </c>
      <c r="F158" s="117">
        <f>F157*E158</f>
        <v>882.31999999999994</v>
      </c>
      <c r="G158" s="116"/>
      <c r="H158" s="117"/>
    </row>
    <row r="159" spans="1:8" ht="18" customHeight="1">
      <c r="A159" s="149" t="s">
        <v>112</v>
      </c>
      <c r="B159" s="146"/>
      <c r="C159" s="84" t="s">
        <v>39</v>
      </c>
      <c r="D159" s="84" t="s">
        <v>40</v>
      </c>
      <c r="E159" s="187">
        <v>0.01</v>
      </c>
      <c r="F159" s="117">
        <f>F157*E159</f>
        <v>21.52</v>
      </c>
      <c r="G159" s="116"/>
      <c r="H159" s="117"/>
    </row>
    <row r="160" spans="1:8" ht="18" customHeight="1">
      <c r="A160" s="149" t="s">
        <v>112</v>
      </c>
      <c r="B160" s="146"/>
      <c r="C160" s="84" t="s">
        <v>58</v>
      </c>
      <c r="D160" s="84" t="s">
        <v>50</v>
      </c>
      <c r="E160" s="187">
        <v>0.51</v>
      </c>
      <c r="F160" s="117">
        <f>F157*E160</f>
        <v>1097.52</v>
      </c>
      <c r="G160" s="116"/>
      <c r="H160" s="117"/>
    </row>
    <row r="161" spans="1:8" ht="18" customHeight="1">
      <c r="A161" s="149"/>
      <c r="B161" s="146"/>
      <c r="C161" s="84" t="s">
        <v>286</v>
      </c>
      <c r="D161" s="84" t="s">
        <v>50</v>
      </c>
      <c r="E161" s="187">
        <v>0.63</v>
      </c>
      <c r="F161" s="117">
        <f>E161*F157</f>
        <v>1355.76</v>
      </c>
      <c r="G161" s="116"/>
      <c r="H161" s="117"/>
    </row>
    <row r="162" spans="1:8" ht="18" customHeight="1">
      <c r="A162" s="149" t="s">
        <v>112</v>
      </c>
      <c r="B162" s="146"/>
      <c r="C162" s="84" t="s">
        <v>51</v>
      </c>
      <c r="D162" s="85" t="s">
        <v>3</v>
      </c>
      <c r="E162" s="187">
        <v>7.0000000000000001E-3</v>
      </c>
      <c r="F162" s="117">
        <f>F157*E162</f>
        <v>15.064</v>
      </c>
      <c r="G162" s="116"/>
      <c r="H162" s="117"/>
    </row>
    <row r="163" spans="1:8" ht="18" customHeight="1">
      <c r="A163" s="704" t="s">
        <v>164</v>
      </c>
      <c r="B163" s="705"/>
      <c r="C163" s="705"/>
      <c r="D163" s="671"/>
      <c r="E163" s="671"/>
      <c r="F163" s="671"/>
      <c r="G163" s="671"/>
      <c r="H163" s="672"/>
    </row>
    <row r="164" spans="1:8" ht="18" customHeight="1">
      <c r="A164" s="155">
        <v>34</v>
      </c>
      <c r="B164" s="361" t="s">
        <v>136</v>
      </c>
      <c r="C164" s="308" t="s">
        <v>196</v>
      </c>
      <c r="D164" s="308" t="s">
        <v>55</v>
      </c>
      <c r="E164" s="362"/>
      <c r="F164" s="309">
        <f>F167+F168+F169</f>
        <v>6.2</v>
      </c>
      <c r="G164" s="363"/>
      <c r="H164" s="309"/>
    </row>
    <row r="165" spans="1:8" ht="18" customHeight="1">
      <c r="A165" s="146"/>
      <c r="B165" s="364"/>
      <c r="C165" s="310" t="s">
        <v>37</v>
      </c>
      <c r="D165" s="310" t="s">
        <v>38</v>
      </c>
      <c r="E165" s="311">
        <v>23.8</v>
      </c>
      <c r="F165" s="311">
        <f>F164*E165</f>
        <v>147.56</v>
      </c>
      <c r="G165" s="310"/>
      <c r="H165" s="311"/>
    </row>
    <row r="166" spans="1:8" ht="18" customHeight="1">
      <c r="A166" s="146"/>
      <c r="B166" s="364"/>
      <c r="C166" s="310" t="s">
        <v>54</v>
      </c>
      <c r="D166" s="310" t="s">
        <v>3</v>
      </c>
      <c r="E166" s="311">
        <v>2.1</v>
      </c>
      <c r="F166" s="311">
        <f>F164*E166</f>
        <v>13.020000000000001</v>
      </c>
      <c r="G166" s="310"/>
      <c r="H166" s="311"/>
    </row>
    <row r="167" spans="1:8" ht="18" customHeight="1">
      <c r="A167" s="146"/>
      <c r="B167" s="364"/>
      <c r="C167" s="310" t="s">
        <v>287</v>
      </c>
      <c r="D167" s="310" t="s">
        <v>55</v>
      </c>
      <c r="E167" s="311" t="s">
        <v>112</v>
      </c>
      <c r="F167" s="311">
        <v>4</v>
      </c>
      <c r="G167" s="310"/>
      <c r="H167" s="311"/>
    </row>
    <row r="168" spans="1:8" ht="18" customHeight="1">
      <c r="A168" s="146"/>
      <c r="B168" s="364"/>
      <c r="C168" s="310" t="s">
        <v>288</v>
      </c>
      <c r="D168" s="310" t="s">
        <v>55</v>
      </c>
      <c r="E168" s="311"/>
      <c r="F168" s="311">
        <v>1.2</v>
      </c>
      <c r="G168" s="310"/>
      <c r="H168" s="311"/>
    </row>
    <row r="169" spans="1:8" ht="18" customHeight="1">
      <c r="A169" s="146"/>
      <c r="B169" s="364"/>
      <c r="C169" s="310" t="s">
        <v>289</v>
      </c>
      <c r="D169" s="310" t="s">
        <v>55</v>
      </c>
      <c r="E169" s="311"/>
      <c r="F169" s="311">
        <v>1</v>
      </c>
      <c r="G169" s="310"/>
      <c r="H169" s="311"/>
    </row>
    <row r="170" spans="1:8" ht="18" customHeight="1">
      <c r="A170" s="146"/>
      <c r="B170" s="364"/>
      <c r="C170" s="310" t="s">
        <v>137</v>
      </c>
      <c r="D170" s="310" t="s">
        <v>50</v>
      </c>
      <c r="E170" s="311">
        <v>7.2</v>
      </c>
      <c r="F170" s="311">
        <f>F164*E170</f>
        <v>44.64</v>
      </c>
      <c r="G170" s="310"/>
      <c r="H170" s="311"/>
    </row>
    <row r="171" spans="1:8" ht="18" customHeight="1">
      <c r="A171" s="146"/>
      <c r="B171" s="364"/>
      <c r="C171" s="310" t="s">
        <v>149</v>
      </c>
      <c r="D171" s="310" t="s">
        <v>50</v>
      </c>
      <c r="E171" s="311">
        <v>1.96</v>
      </c>
      <c r="F171" s="311">
        <f>F164*E171</f>
        <v>12.151999999999999</v>
      </c>
      <c r="G171" s="310"/>
      <c r="H171" s="311"/>
    </row>
    <row r="172" spans="1:8" ht="18" customHeight="1">
      <c r="A172" s="146"/>
      <c r="B172" s="364"/>
      <c r="C172" s="310" t="s">
        <v>138</v>
      </c>
      <c r="D172" s="310" t="s">
        <v>52</v>
      </c>
      <c r="E172" s="311">
        <v>3.38</v>
      </c>
      <c r="F172" s="311">
        <f>F164*E172</f>
        <v>20.956</v>
      </c>
      <c r="G172" s="310"/>
      <c r="H172" s="311"/>
    </row>
    <row r="173" spans="1:8" ht="18" customHeight="1">
      <c r="A173" s="146"/>
      <c r="B173" s="364"/>
      <c r="C173" s="310" t="s">
        <v>150</v>
      </c>
      <c r="D173" s="310" t="s">
        <v>50</v>
      </c>
      <c r="E173" s="311">
        <v>4.38</v>
      </c>
      <c r="F173" s="311">
        <f>F164*E173</f>
        <v>27.155999999999999</v>
      </c>
      <c r="G173" s="310"/>
      <c r="H173" s="311"/>
    </row>
    <row r="174" spans="1:8" ht="18" customHeight="1">
      <c r="A174" s="146"/>
      <c r="B174" s="364"/>
      <c r="C174" s="310" t="s">
        <v>53</v>
      </c>
      <c r="D174" s="310" t="s">
        <v>3</v>
      </c>
      <c r="E174" s="311">
        <v>3.44</v>
      </c>
      <c r="F174" s="311">
        <f>F164*E174</f>
        <v>21.327999999999999</v>
      </c>
      <c r="G174" s="310"/>
      <c r="H174" s="311"/>
    </row>
    <row r="175" spans="1:8" ht="18" customHeight="1">
      <c r="A175" s="365">
        <v>35</v>
      </c>
      <c r="B175" s="365" t="s">
        <v>151</v>
      </c>
      <c r="C175" s="366" t="s">
        <v>152</v>
      </c>
      <c r="D175" s="366" t="s">
        <v>55</v>
      </c>
      <c r="E175" s="366" t="s">
        <v>112</v>
      </c>
      <c r="F175" s="366">
        <f>F164</f>
        <v>6.2</v>
      </c>
      <c r="G175" s="366"/>
      <c r="H175" s="367"/>
    </row>
    <row r="176" spans="1:8" ht="18" customHeight="1">
      <c r="A176" s="146"/>
      <c r="B176" s="310"/>
      <c r="C176" s="310" t="s">
        <v>37</v>
      </c>
      <c r="D176" s="310" t="s">
        <v>38</v>
      </c>
      <c r="E176" s="310">
        <v>0.87</v>
      </c>
      <c r="F176" s="310">
        <f>F175*E176</f>
        <v>5.3940000000000001</v>
      </c>
      <c r="G176" s="310"/>
      <c r="H176" s="368"/>
    </row>
    <row r="177" spans="1:8" ht="18" customHeight="1">
      <c r="A177" s="146"/>
      <c r="B177" s="310"/>
      <c r="C177" s="310" t="s">
        <v>54</v>
      </c>
      <c r="D177" s="310" t="s">
        <v>3</v>
      </c>
      <c r="E177" s="310">
        <v>0.13</v>
      </c>
      <c r="F177" s="310">
        <f>F175*E177</f>
        <v>0.80600000000000005</v>
      </c>
      <c r="G177" s="310"/>
      <c r="H177" s="369"/>
    </row>
    <row r="178" spans="1:8" ht="18" customHeight="1">
      <c r="A178" s="146"/>
      <c r="B178" s="310"/>
      <c r="C178" s="310" t="s">
        <v>153</v>
      </c>
      <c r="D178" s="310" t="s">
        <v>50</v>
      </c>
      <c r="E178" s="310">
        <v>7.2</v>
      </c>
      <c r="F178" s="310">
        <f>F175*E178</f>
        <v>44.64</v>
      </c>
      <c r="G178" s="310"/>
      <c r="H178" s="369"/>
    </row>
    <row r="179" spans="1:8" ht="18" customHeight="1">
      <c r="A179" s="146"/>
      <c r="B179" s="310"/>
      <c r="C179" s="310" t="s">
        <v>154</v>
      </c>
      <c r="D179" s="310" t="s">
        <v>50</v>
      </c>
      <c r="E179" s="310">
        <v>1.79</v>
      </c>
      <c r="F179" s="310">
        <f>F175*E179</f>
        <v>11.098000000000001</v>
      </c>
      <c r="G179" s="310"/>
      <c r="H179" s="369"/>
    </row>
    <row r="180" spans="1:8" ht="18" customHeight="1">
      <c r="A180" s="146"/>
      <c r="B180" s="310"/>
      <c r="C180" s="310" t="s">
        <v>155</v>
      </c>
      <c r="D180" s="370" t="s">
        <v>50</v>
      </c>
      <c r="E180" s="310">
        <v>1.07</v>
      </c>
      <c r="F180" s="310">
        <f>F175*E180</f>
        <v>6.6340000000000003</v>
      </c>
      <c r="G180" s="310"/>
      <c r="H180" s="369"/>
    </row>
    <row r="181" spans="1:8" ht="18" customHeight="1">
      <c r="A181" s="146"/>
      <c r="B181" s="310"/>
      <c r="C181" s="310" t="s">
        <v>53</v>
      </c>
      <c r="D181" s="310" t="s">
        <v>3</v>
      </c>
      <c r="E181" s="310">
        <v>0.1</v>
      </c>
      <c r="F181" s="310">
        <f>E181*F175</f>
        <v>0.62000000000000011</v>
      </c>
      <c r="G181" s="310"/>
      <c r="H181" s="369"/>
    </row>
    <row r="182" spans="1:8" ht="18" customHeight="1">
      <c r="A182" s="155">
        <v>36</v>
      </c>
      <c r="B182" s="371" t="s">
        <v>156</v>
      </c>
      <c r="C182" s="312" t="s">
        <v>290</v>
      </c>
      <c r="D182" s="312" t="s">
        <v>52</v>
      </c>
      <c r="E182" s="371"/>
      <c r="F182" s="312">
        <v>1103</v>
      </c>
      <c r="G182" s="371"/>
      <c r="H182" s="313"/>
    </row>
    <row r="183" spans="1:8" ht="18" customHeight="1">
      <c r="A183" s="146"/>
      <c r="B183" s="372"/>
      <c r="C183" s="372" t="s">
        <v>37</v>
      </c>
      <c r="D183" s="372" t="s">
        <v>38</v>
      </c>
      <c r="E183" s="372">
        <v>0.22700000000000001</v>
      </c>
      <c r="F183" s="372">
        <f>F182*E183</f>
        <v>250.381</v>
      </c>
      <c r="G183" s="372"/>
      <c r="H183" s="373"/>
    </row>
    <row r="184" spans="1:8" ht="18" customHeight="1">
      <c r="A184" s="146"/>
      <c r="B184" s="372"/>
      <c r="C184" s="372" t="s">
        <v>157</v>
      </c>
      <c r="D184" s="372" t="s">
        <v>3</v>
      </c>
      <c r="E184" s="372">
        <v>2.76E-2</v>
      </c>
      <c r="F184" s="372">
        <f>F182*E184</f>
        <v>30.442799999999998</v>
      </c>
      <c r="G184" s="372"/>
      <c r="H184" s="373"/>
    </row>
    <row r="185" spans="1:8" ht="18" customHeight="1">
      <c r="A185" s="146"/>
      <c r="B185" s="372"/>
      <c r="C185" s="372" t="s">
        <v>291</v>
      </c>
      <c r="D185" s="372" t="s">
        <v>55</v>
      </c>
      <c r="E185" s="372" t="s">
        <v>112</v>
      </c>
      <c r="F185" s="373">
        <v>5.6</v>
      </c>
      <c r="G185" s="372"/>
      <c r="H185" s="373"/>
    </row>
    <row r="186" spans="1:8" ht="18" customHeight="1">
      <c r="A186" s="146"/>
      <c r="B186" s="372"/>
      <c r="C186" s="372" t="s">
        <v>158</v>
      </c>
      <c r="D186" s="372" t="s">
        <v>50</v>
      </c>
      <c r="E186" s="372">
        <v>7.0000000000000007E-2</v>
      </c>
      <c r="F186" s="372">
        <f>F182*E186</f>
        <v>77.210000000000008</v>
      </c>
      <c r="G186" s="372"/>
      <c r="H186" s="373"/>
    </row>
    <row r="187" spans="1:8" ht="18" customHeight="1">
      <c r="A187" s="146"/>
      <c r="B187" s="372"/>
      <c r="C187" s="372" t="s">
        <v>53</v>
      </c>
      <c r="D187" s="372" t="s">
        <v>3</v>
      </c>
      <c r="E187" s="372">
        <v>4.4400000000000002E-2</v>
      </c>
      <c r="F187" s="372">
        <f>F182*E187</f>
        <v>48.973200000000006</v>
      </c>
      <c r="G187" s="372"/>
      <c r="H187" s="373"/>
    </row>
    <row r="188" spans="1:8" ht="18" customHeight="1">
      <c r="A188" s="155">
        <v>37</v>
      </c>
      <c r="B188" s="371" t="s">
        <v>159</v>
      </c>
      <c r="C188" s="312" t="s">
        <v>160</v>
      </c>
      <c r="D188" s="312" t="s">
        <v>52</v>
      </c>
      <c r="E188" s="371"/>
      <c r="F188" s="312">
        <f>F182</f>
        <v>1103</v>
      </c>
      <c r="G188" s="371"/>
      <c r="H188" s="313"/>
    </row>
    <row r="189" spans="1:8" ht="18" customHeight="1">
      <c r="A189" s="146"/>
      <c r="B189" s="372"/>
      <c r="C189" s="372" t="s">
        <v>37</v>
      </c>
      <c r="D189" s="372" t="s">
        <v>38</v>
      </c>
      <c r="E189" s="372">
        <v>3.0300000000000001E-2</v>
      </c>
      <c r="F189" s="372">
        <f>F188*E189</f>
        <v>33.420900000000003</v>
      </c>
      <c r="G189" s="372"/>
      <c r="H189" s="373"/>
    </row>
    <row r="190" spans="1:8" ht="18" customHeight="1">
      <c r="A190" s="146"/>
      <c r="B190" s="372"/>
      <c r="C190" s="372" t="s">
        <v>54</v>
      </c>
      <c r="D190" s="372" t="s">
        <v>3</v>
      </c>
      <c r="E190" s="372">
        <v>4.1000000000000003E-3</v>
      </c>
      <c r="F190" s="372">
        <f>F188*E190</f>
        <v>4.5223000000000004</v>
      </c>
      <c r="G190" s="372"/>
      <c r="H190" s="373"/>
    </row>
    <row r="191" spans="1:8" ht="18" customHeight="1">
      <c r="A191" s="146"/>
      <c r="B191" s="372"/>
      <c r="C191" s="372" t="s">
        <v>153</v>
      </c>
      <c r="D191" s="372" t="s">
        <v>50</v>
      </c>
      <c r="E191" s="372">
        <v>0.23100000000000001</v>
      </c>
      <c r="F191" s="372">
        <f>F188*E191</f>
        <v>254.79300000000001</v>
      </c>
      <c r="G191" s="372"/>
      <c r="H191" s="373"/>
    </row>
    <row r="192" spans="1:8" ht="18" customHeight="1">
      <c r="A192" s="146"/>
      <c r="B192" s="372"/>
      <c r="C192" s="372" t="s">
        <v>154</v>
      </c>
      <c r="D192" s="372" t="s">
        <v>50</v>
      </c>
      <c r="E192" s="372">
        <v>5.8000000000000003E-2</v>
      </c>
      <c r="F192" s="372">
        <f>F188*E192</f>
        <v>63.974000000000004</v>
      </c>
      <c r="G192" s="372"/>
      <c r="H192" s="373"/>
    </row>
    <row r="193" spans="1:8" ht="18" customHeight="1">
      <c r="A193" s="146"/>
      <c r="B193" s="372"/>
      <c r="C193" s="372" t="s">
        <v>155</v>
      </c>
      <c r="D193" s="372" t="s">
        <v>50</v>
      </c>
      <c r="E193" s="372">
        <v>3.5000000000000003E-2</v>
      </c>
      <c r="F193" s="372">
        <f>F188*E193</f>
        <v>38.605000000000004</v>
      </c>
      <c r="G193" s="372"/>
      <c r="H193" s="373"/>
    </row>
    <row r="194" spans="1:8" ht="18" customHeight="1">
      <c r="A194" s="146"/>
      <c r="B194" s="374"/>
      <c r="C194" s="374" t="s">
        <v>53</v>
      </c>
      <c r="D194" s="374" t="s">
        <v>3</v>
      </c>
      <c r="E194" s="374">
        <v>4.0000000000000002E-4</v>
      </c>
      <c r="F194" s="374">
        <f>F188*E194</f>
        <v>0.44120000000000004</v>
      </c>
      <c r="G194" s="374"/>
      <c r="H194" s="375"/>
    </row>
    <row r="195" spans="1:8" ht="18" customHeight="1">
      <c r="A195" s="155">
        <v>38</v>
      </c>
      <c r="B195" s="371" t="s">
        <v>161</v>
      </c>
      <c r="C195" s="312" t="s">
        <v>162</v>
      </c>
      <c r="D195" s="312" t="s">
        <v>52</v>
      </c>
      <c r="E195" s="371"/>
      <c r="F195" s="312">
        <f>F188</f>
        <v>1103</v>
      </c>
      <c r="G195" s="371"/>
      <c r="H195" s="313"/>
    </row>
    <row r="196" spans="1:8" ht="18" customHeight="1">
      <c r="A196" s="146"/>
      <c r="B196" s="372"/>
      <c r="C196" s="372" t="s">
        <v>37</v>
      </c>
      <c r="D196" s="372" t="s">
        <v>38</v>
      </c>
      <c r="E196" s="372">
        <v>6.9199999999999998E-2</v>
      </c>
      <c r="F196" s="376">
        <f>F195*E196</f>
        <v>76.327600000000004</v>
      </c>
      <c r="G196" s="372"/>
      <c r="H196" s="373"/>
    </row>
    <row r="197" spans="1:8" ht="18" customHeight="1">
      <c r="A197" s="146"/>
      <c r="B197" s="372"/>
      <c r="C197" s="372" t="s">
        <v>54</v>
      </c>
      <c r="D197" s="372" t="s">
        <v>3</v>
      </c>
      <c r="E197" s="372">
        <v>1.6000000000000001E-3</v>
      </c>
      <c r="F197" s="376">
        <f>F195*E197</f>
        <v>1.7648000000000001</v>
      </c>
      <c r="G197" s="372"/>
      <c r="H197" s="373"/>
    </row>
    <row r="198" spans="1:8" ht="18" customHeight="1">
      <c r="A198" s="146"/>
      <c r="B198" s="372"/>
      <c r="C198" s="372" t="s">
        <v>139</v>
      </c>
      <c r="D198" s="372" t="s">
        <v>50</v>
      </c>
      <c r="E198" s="372">
        <v>0.12</v>
      </c>
      <c r="F198" s="372">
        <f>F195*E198</f>
        <v>132.35999999999999</v>
      </c>
      <c r="G198" s="372"/>
      <c r="H198" s="373"/>
    </row>
    <row r="199" spans="1:8" ht="30.75" customHeight="1">
      <c r="A199" s="155">
        <v>39</v>
      </c>
      <c r="B199" s="371" t="s">
        <v>163</v>
      </c>
      <c r="C199" s="308" t="s">
        <v>192</v>
      </c>
      <c r="D199" s="312" t="s">
        <v>52</v>
      </c>
      <c r="E199" s="371"/>
      <c r="F199" s="312">
        <v>1573.11</v>
      </c>
      <c r="G199" s="371"/>
      <c r="H199" s="313"/>
    </row>
    <row r="200" spans="1:8" ht="18" customHeight="1">
      <c r="A200" s="146"/>
      <c r="B200" s="372"/>
      <c r="C200" s="372" t="s">
        <v>37</v>
      </c>
      <c r="D200" s="372" t="s">
        <v>38</v>
      </c>
      <c r="E200" s="372">
        <v>0.83</v>
      </c>
      <c r="F200" s="377">
        <f>F199*E200</f>
        <v>1305.6813</v>
      </c>
      <c r="G200" s="372"/>
      <c r="H200" s="373"/>
    </row>
    <row r="201" spans="1:8" ht="18" customHeight="1">
      <c r="A201" s="146"/>
      <c r="B201" s="372"/>
      <c r="C201" s="372" t="s">
        <v>54</v>
      </c>
      <c r="D201" s="372" t="s">
        <v>3</v>
      </c>
      <c r="E201" s="372">
        <v>4.1000000000000003E-3</v>
      </c>
      <c r="F201" s="377">
        <f>F199*E201</f>
        <v>6.449751</v>
      </c>
      <c r="G201" s="372"/>
      <c r="H201" s="373"/>
    </row>
    <row r="202" spans="1:8" ht="18" customHeight="1">
      <c r="A202" s="146"/>
      <c r="B202" s="372" t="s">
        <v>193</v>
      </c>
      <c r="C202" s="378" t="s">
        <v>194</v>
      </c>
      <c r="D202" s="372" t="s">
        <v>52</v>
      </c>
      <c r="E202" s="372">
        <v>1.17</v>
      </c>
      <c r="F202" s="377">
        <f>F199*E202</f>
        <v>1840.5386999999998</v>
      </c>
      <c r="G202" s="372"/>
      <c r="H202" s="373"/>
    </row>
    <row r="203" spans="1:8" ht="18" customHeight="1">
      <c r="A203" s="146"/>
      <c r="B203" s="372" t="s">
        <v>195</v>
      </c>
      <c r="C203" s="378" t="s">
        <v>292</v>
      </c>
      <c r="D203" s="372" t="s">
        <v>52</v>
      </c>
      <c r="E203" s="372"/>
      <c r="F203" s="377">
        <v>83</v>
      </c>
      <c r="G203" s="372"/>
      <c r="H203" s="373"/>
    </row>
    <row r="204" spans="1:8" ht="18" customHeight="1">
      <c r="A204" s="146"/>
      <c r="B204" s="379"/>
      <c r="C204" s="379" t="s">
        <v>140</v>
      </c>
      <c r="D204" s="379" t="s">
        <v>49</v>
      </c>
      <c r="E204" s="379">
        <v>6</v>
      </c>
      <c r="F204" s="379">
        <f>F199*E204</f>
        <v>9438.66</v>
      </c>
      <c r="G204" s="379"/>
      <c r="H204" s="380"/>
    </row>
    <row r="205" spans="1:8" ht="18" customHeight="1">
      <c r="A205" s="146"/>
      <c r="B205" s="372"/>
      <c r="C205" s="372" t="s">
        <v>53</v>
      </c>
      <c r="D205" s="372" t="s">
        <v>3</v>
      </c>
      <c r="E205" s="372">
        <v>5.1999999999999998E-2</v>
      </c>
      <c r="F205" s="372">
        <f>F199*E205</f>
        <v>81.801719999999989</v>
      </c>
      <c r="G205" s="372"/>
      <c r="H205" s="373"/>
    </row>
    <row r="206" spans="1:8" ht="18" customHeight="1">
      <c r="A206" s="155">
        <v>40</v>
      </c>
      <c r="B206" s="371" t="s">
        <v>294</v>
      </c>
      <c r="C206" s="312" t="s">
        <v>293</v>
      </c>
      <c r="D206" s="312" t="s">
        <v>71</v>
      </c>
      <c r="E206" s="371"/>
      <c r="F206" s="312">
        <v>320</v>
      </c>
      <c r="G206" s="371"/>
      <c r="H206" s="313"/>
    </row>
    <row r="207" spans="1:8" ht="18" customHeight="1">
      <c r="A207" s="146"/>
      <c r="B207" s="372"/>
      <c r="C207" s="372" t="s">
        <v>37</v>
      </c>
      <c r="D207" s="372" t="s">
        <v>38</v>
      </c>
      <c r="E207" s="372">
        <v>0.74</v>
      </c>
      <c r="F207" s="376">
        <f>F206*E207</f>
        <v>236.8</v>
      </c>
      <c r="G207" s="372"/>
      <c r="H207" s="373"/>
    </row>
    <row r="208" spans="1:8" ht="18" customHeight="1">
      <c r="A208" s="146"/>
      <c r="B208" s="372"/>
      <c r="C208" s="372" t="s">
        <v>54</v>
      </c>
      <c r="D208" s="372" t="s">
        <v>3</v>
      </c>
      <c r="E208" s="372">
        <v>6.6199999999999995E-2</v>
      </c>
      <c r="F208" s="376">
        <f>F206*E208</f>
        <v>21.183999999999997</v>
      </c>
      <c r="G208" s="372"/>
      <c r="H208" s="373"/>
    </row>
    <row r="209" spans="1:8" ht="18" customHeight="1">
      <c r="A209" s="146"/>
      <c r="B209" s="372"/>
      <c r="C209" s="372" t="s">
        <v>295</v>
      </c>
      <c r="D209" s="372" t="s">
        <v>50</v>
      </c>
      <c r="E209" s="372">
        <v>4.0599999999999996</v>
      </c>
      <c r="F209" s="372">
        <f>F206*E209</f>
        <v>1299.1999999999998</v>
      </c>
      <c r="G209" s="372"/>
      <c r="H209" s="373"/>
    </row>
    <row r="210" spans="1:8" ht="18" customHeight="1">
      <c r="A210" s="146"/>
      <c r="B210" s="372"/>
      <c r="C210" s="372" t="s">
        <v>296</v>
      </c>
      <c r="D210" s="372" t="s">
        <v>71</v>
      </c>
      <c r="E210" s="372">
        <v>1.01</v>
      </c>
      <c r="F210" s="372">
        <f>E210*F206</f>
        <v>323.2</v>
      </c>
      <c r="G210" s="372"/>
      <c r="H210" s="373"/>
    </row>
    <row r="211" spans="1:8" ht="18" customHeight="1">
      <c r="A211" s="146"/>
      <c r="B211" s="372"/>
      <c r="C211" s="372" t="s">
        <v>53</v>
      </c>
      <c r="D211" s="372" t="s">
        <v>3</v>
      </c>
      <c r="E211" s="372">
        <v>0.13300000000000001</v>
      </c>
      <c r="F211" s="372">
        <f>E211*F206</f>
        <v>42.56</v>
      </c>
      <c r="G211" s="372"/>
      <c r="H211" s="373"/>
    </row>
    <row r="212" spans="1:8" ht="18" customHeight="1">
      <c r="A212" s="155">
        <v>41</v>
      </c>
      <c r="B212" s="371" t="s">
        <v>297</v>
      </c>
      <c r="C212" s="312" t="s">
        <v>299</v>
      </c>
      <c r="D212" s="312" t="s">
        <v>49</v>
      </c>
      <c r="E212" s="371"/>
      <c r="F212" s="312">
        <f>F215+F216</f>
        <v>135</v>
      </c>
      <c r="G212" s="371"/>
      <c r="H212" s="313"/>
    </row>
    <row r="213" spans="1:8" ht="18" customHeight="1">
      <c r="A213" s="146"/>
      <c r="B213" s="372"/>
      <c r="C213" s="372" t="s">
        <v>37</v>
      </c>
      <c r="D213" s="372" t="s">
        <v>38</v>
      </c>
      <c r="E213" s="372">
        <v>1.51</v>
      </c>
      <c r="F213" s="376">
        <f>F212*E213</f>
        <v>203.85</v>
      </c>
      <c r="G213" s="372"/>
      <c r="H213" s="373"/>
    </row>
    <row r="214" spans="1:8" ht="18" customHeight="1">
      <c r="A214" s="146"/>
      <c r="B214" s="372"/>
      <c r="C214" s="372" t="s">
        <v>54</v>
      </c>
      <c r="D214" s="372" t="s">
        <v>3</v>
      </c>
      <c r="E214" s="372">
        <v>0.02</v>
      </c>
      <c r="F214" s="376">
        <f>F212*E214</f>
        <v>2.7</v>
      </c>
      <c r="G214" s="372"/>
      <c r="H214" s="373"/>
    </row>
    <row r="215" spans="1:8" ht="18" customHeight="1">
      <c r="A215" s="146"/>
      <c r="B215" s="372"/>
      <c r="C215" s="372" t="s">
        <v>298</v>
      </c>
      <c r="D215" s="372" t="s">
        <v>49</v>
      </c>
      <c r="E215" s="372" t="s">
        <v>112</v>
      </c>
      <c r="F215" s="372">
        <v>45</v>
      </c>
      <c r="G215" s="372"/>
      <c r="H215" s="373"/>
    </row>
    <row r="216" spans="1:8" ht="18" customHeight="1">
      <c r="A216" s="146"/>
      <c r="B216" s="372"/>
      <c r="C216" s="372" t="s">
        <v>300</v>
      </c>
      <c r="D216" s="372" t="s">
        <v>71</v>
      </c>
      <c r="E216" s="372" t="s">
        <v>112</v>
      </c>
      <c r="F216" s="372">
        <v>90</v>
      </c>
      <c r="G216" s="372"/>
      <c r="H216" s="373"/>
    </row>
    <row r="217" spans="1:8" ht="18" customHeight="1">
      <c r="A217" s="146"/>
      <c r="B217" s="372"/>
      <c r="C217" s="372" t="s">
        <v>53</v>
      </c>
      <c r="D217" s="372" t="s">
        <v>3</v>
      </c>
      <c r="E217" s="372">
        <v>0.28999999999999998</v>
      </c>
      <c r="F217" s="372">
        <f>E217*F212</f>
        <v>39.15</v>
      </c>
      <c r="G217" s="372"/>
      <c r="H217" s="373"/>
    </row>
    <row r="218" spans="1:8" ht="18" customHeight="1">
      <c r="A218" s="155">
        <v>42</v>
      </c>
      <c r="B218" s="371" t="s">
        <v>294</v>
      </c>
      <c r="C218" s="312" t="s">
        <v>301</v>
      </c>
      <c r="D218" s="312" t="s">
        <v>71</v>
      </c>
      <c r="E218" s="371"/>
      <c r="F218" s="312">
        <v>363</v>
      </c>
      <c r="G218" s="371"/>
      <c r="H218" s="313"/>
    </row>
    <row r="219" spans="1:8" ht="18" customHeight="1">
      <c r="A219" s="146"/>
      <c r="B219" s="372"/>
      <c r="C219" s="372" t="s">
        <v>37</v>
      </c>
      <c r="D219" s="372" t="s">
        <v>38</v>
      </c>
      <c r="E219" s="372">
        <v>0.74</v>
      </c>
      <c r="F219" s="376">
        <f>F218*E219</f>
        <v>268.62</v>
      </c>
      <c r="G219" s="372"/>
      <c r="H219" s="373"/>
    </row>
    <row r="220" spans="1:8" ht="18" customHeight="1">
      <c r="A220" s="146"/>
      <c r="B220" s="372"/>
      <c r="C220" s="372" t="s">
        <v>54</v>
      </c>
      <c r="D220" s="372" t="s">
        <v>3</v>
      </c>
      <c r="E220" s="372">
        <v>6.6199999999999995E-2</v>
      </c>
      <c r="F220" s="376">
        <f>F218*E220</f>
        <v>24.0306</v>
      </c>
      <c r="G220" s="372"/>
      <c r="H220" s="373"/>
    </row>
    <row r="221" spans="1:8" ht="18" customHeight="1">
      <c r="A221" s="146"/>
      <c r="B221" s="372"/>
      <c r="C221" s="372" t="s">
        <v>295</v>
      </c>
      <c r="D221" s="372" t="s">
        <v>50</v>
      </c>
      <c r="E221" s="372">
        <v>0.112</v>
      </c>
      <c r="F221" s="372">
        <f>F218*E221</f>
        <v>40.655999999999999</v>
      </c>
      <c r="G221" s="372"/>
      <c r="H221" s="373"/>
    </row>
    <row r="222" spans="1:8" ht="18" customHeight="1">
      <c r="A222" s="146"/>
      <c r="B222" s="372"/>
      <c r="C222" s="372" t="s">
        <v>296</v>
      </c>
      <c r="D222" s="372" t="s">
        <v>71</v>
      </c>
      <c r="E222" s="372">
        <v>1.01</v>
      </c>
      <c r="F222" s="372">
        <f>E222*F218</f>
        <v>366.63</v>
      </c>
      <c r="G222" s="372"/>
      <c r="H222" s="373"/>
    </row>
    <row r="223" spans="1:8" ht="18" customHeight="1">
      <c r="A223" s="146"/>
      <c r="B223" s="372"/>
      <c r="C223" s="372" t="s">
        <v>53</v>
      </c>
      <c r="D223" s="372" t="s">
        <v>3</v>
      </c>
      <c r="E223" s="372">
        <v>0.13300000000000001</v>
      </c>
      <c r="F223" s="372">
        <f>E223*F218</f>
        <v>48.279000000000003</v>
      </c>
      <c r="G223" s="372"/>
      <c r="H223" s="373"/>
    </row>
    <row r="224" spans="1:8" ht="18" customHeight="1">
      <c r="A224" s="704" t="s">
        <v>304</v>
      </c>
      <c r="B224" s="705"/>
      <c r="C224" s="705"/>
      <c r="D224" s="671"/>
      <c r="E224" s="671"/>
      <c r="F224" s="671"/>
      <c r="G224" s="671"/>
      <c r="H224" s="672"/>
    </row>
    <row r="225" spans="1:8" ht="18" customHeight="1">
      <c r="A225" s="357">
        <v>43</v>
      </c>
      <c r="B225" s="155" t="s">
        <v>306</v>
      </c>
      <c r="C225" s="91" t="s">
        <v>305</v>
      </c>
      <c r="D225" s="190" t="s">
        <v>52</v>
      </c>
      <c r="E225" s="91"/>
      <c r="F225" s="440">
        <v>1257.3</v>
      </c>
      <c r="G225" s="91"/>
      <c r="H225" s="121"/>
    </row>
    <row r="226" spans="1:8" ht="18" customHeight="1">
      <c r="A226" s="146" t="s">
        <v>112</v>
      </c>
      <c r="B226" s="146"/>
      <c r="C226" s="84" t="s">
        <v>37</v>
      </c>
      <c r="D226" s="84" t="s">
        <v>38</v>
      </c>
      <c r="E226" s="182">
        <v>1.32</v>
      </c>
      <c r="F226" s="117">
        <f>F225*E226</f>
        <v>1659.636</v>
      </c>
      <c r="G226" s="116"/>
      <c r="H226" s="117"/>
    </row>
    <row r="227" spans="1:8" ht="18" customHeight="1">
      <c r="A227" s="146" t="s">
        <v>112</v>
      </c>
      <c r="B227" s="146"/>
      <c r="C227" s="84" t="s">
        <v>39</v>
      </c>
      <c r="D227" s="84" t="s">
        <v>42</v>
      </c>
      <c r="E227" s="115">
        <v>2.5999999999999999E-2</v>
      </c>
      <c r="F227" s="117">
        <f>F225*E227</f>
        <v>32.689799999999998</v>
      </c>
      <c r="G227" s="182"/>
      <c r="H227" s="117"/>
    </row>
    <row r="228" spans="1:8" ht="18" customHeight="1">
      <c r="A228" s="146" t="s">
        <v>112</v>
      </c>
      <c r="B228" s="146" t="s">
        <v>112</v>
      </c>
      <c r="C228" s="84" t="s">
        <v>307</v>
      </c>
      <c r="D228" s="84" t="s">
        <v>50</v>
      </c>
      <c r="E228" s="182">
        <v>5</v>
      </c>
      <c r="F228" s="117">
        <f>F225*E228</f>
        <v>6286.5</v>
      </c>
      <c r="G228" s="182"/>
      <c r="H228" s="117"/>
    </row>
    <row r="229" spans="1:8" ht="18" customHeight="1">
      <c r="A229" s="146" t="s">
        <v>112</v>
      </c>
      <c r="B229" s="146"/>
      <c r="C229" s="84" t="s">
        <v>308</v>
      </c>
      <c r="D229" s="84" t="s">
        <v>50</v>
      </c>
      <c r="E229" s="182">
        <v>0.1</v>
      </c>
      <c r="F229" s="117">
        <f>E229*F225</f>
        <v>125.73</v>
      </c>
      <c r="G229" s="182"/>
      <c r="H229" s="117"/>
    </row>
    <row r="230" spans="1:8" ht="18" customHeight="1">
      <c r="A230" s="357">
        <v>44</v>
      </c>
      <c r="B230" s="155">
        <v>15.263999999999999</v>
      </c>
      <c r="C230" s="91" t="s">
        <v>309</v>
      </c>
      <c r="D230" s="190" t="s">
        <v>52</v>
      </c>
      <c r="E230" s="91"/>
      <c r="F230" s="440">
        <v>290</v>
      </c>
      <c r="G230" s="91"/>
      <c r="H230" s="121"/>
    </row>
    <row r="231" spans="1:8" ht="18" customHeight="1">
      <c r="A231" s="146" t="s">
        <v>112</v>
      </c>
      <c r="B231" s="146"/>
      <c r="C231" s="84" t="s">
        <v>37</v>
      </c>
      <c r="D231" s="84" t="s">
        <v>38</v>
      </c>
      <c r="E231" s="182">
        <v>1.1200000000000001</v>
      </c>
      <c r="F231" s="117">
        <f>F230*E231</f>
        <v>324.8</v>
      </c>
      <c r="G231" s="116"/>
      <c r="H231" s="117"/>
    </row>
    <row r="232" spans="1:8" ht="18" customHeight="1">
      <c r="A232" s="146" t="s">
        <v>112</v>
      </c>
      <c r="B232" s="146"/>
      <c r="C232" s="84" t="s">
        <v>39</v>
      </c>
      <c r="D232" s="84" t="s">
        <v>42</v>
      </c>
      <c r="E232" s="115">
        <v>6.8199999999999997E-2</v>
      </c>
      <c r="F232" s="117">
        <f>F230*E232</f>
        <v>19.777999999999999</v>
      </c>
      <c r="G232" s="182"/>
      <c r="H232" s="117"/>
    </row>
    <row r="233" spans="1:8" ht="18" customHeight="1">
      <c r="A233" s="146" t="s">
        <v>112</v>
      </c>
      <c r="B233" s="146" t="s">
        <v>115</v>
      </c>
      <c r="C233" s="84" t="s">
        <v>114</v>
      </c>
      <c r="D233" s="84" t="s">
        <v>55</v>
      </c>
      <c r="E233" s="182">
        <f>2.38/100</f>
        <v>2.3799999999999998E-2</v>
      </c>
      <c r="F233" s="117">
        <f>F230*E233</f>
        <v>6.9019999999999992</v>
      </c>
      <c r="G233" s="182"/>
      <c r="H233" s="117"/>
    </row>
    <row r="234" spans="1:8" ht="18" customHeight="1">
      <c r="A234" s="146" t="s">
        <v>112</v>
      </c>
      <c r="B234" s="146"/>
      <c r="C234" s="84" t="s">
        <v>51</v>
      </c>
      <c r="D234" s="84" t="s">
        <v>42</v>
      </c>
      <c r="E234" s="182">
        <f>0.3/100</f>
        <v>3.0000000000000001E-3</v>
      </c>
      <c r="F234" s="117">
        <f>E234*F230</f>
        <v>0.87</v>
      </c>
      <c r="G234" s="182"/>
      <c r="H234" s="117"/>
    </row>
    <row r="235" spans="1:8" ht="30" customHeight="1">
      <c r="A235" s="357">
        <v>45</v>
      </c>
      <c r="B235" s="155" t="s">
        <v>310</v>
      </c>
      <c r="C235" s="91" t="s">
        <v>536</v>
      </c>
      <c r="D235" s="190" t="s">
        <v>52</v>
      </c>
      <c r="E235" s="91"/>
      <c r="F235" s="440">
        <v>70.3</v>
      </c>
      <c r="G235" s="91"/>
      <c r="H235" s="121"/>
    </row>
    <row r="236" spans="1:8" ht="18" customHeight="1">
      <c r="A236" s="146" t="s">
        <v>112</v>
      </c>
      <c r="B236" s="146"/>
      <c r="C236" s="84" t="s">
        <v>37</v>
      </c>
      <c r="D236" s="84" t="s">
        <v>38</v>
      </c>
      <c r="E236" s="182">
        <v>1.7</v>
      </c>
      <c r="F236" s="117">
        <f>F235*E236</f>
        <v>119.50999999999999</v>
      </c>
      <c r="G236" s="116"/>
      <c r="H236" s="117"/>
    </row>
    <row r="237" spans="1:8" ht="18" customHeight="1">
      <c r="A237" s="146" t="s">
        <v>112</v>
      </c>
      <c r="B237" s="146"/>
      <c r="C237" s="84" t="s">
        <v>39</v>
      </c>
      <c r="D237" s="84" t="s">
        <v>42</v>
      </c>
      <c r="E237" s="115">
        <v>0.02</v>
      </c>
      <c r="F237" s="117">
        <f>F235*E237</f>
        <v>1.4059999999999999</v>
      </c>
      <c r="G237" s="182"/>
      <c r="H237" s="117"/>
    </row>
    <row r="238" spans="1:8" ht="18" customHeight="1">
      <c r="A238" s="146" t="s">
        <v>112</v>
      </c>
      <c r="B238" s="146" t="s">
        <v>112</v>
      </c>
      <c r="C238" s="84" t="s">
        <v>311</v>
      </c>
      <c r="D238" s="84" t="s">
        <v>52</v>
      </c>
      <c r="E238" s="182">
        <v>1</v>
      </c>
      <c r="F238" s="117">
        <f>F235*E238</f>
        <v>70.3</v>
      </c>
      <c r="G238" s="182"/>
      <c r="H238" s="117"/>
    </row>
    <row r="239" spans="1:8" ht="18" customHeight="1">
      <c r="A239" s="146" t="s">
        <v>112</v>
      </c>
      <c r="B239" s="146"/>
      <c r="C239" s="84" t="s">
        <v>308</v>
      </c>
      <c r="D239" s="84" t="s">
        <v>50</v>
      </c>
      <c r="E239" s="182">
        <v>5</v>
      </c>
      <c r="F239" s="117">
        <f>E239*F235</f>
        <v>351.5</v>
      </c>
      <c r="G239" s="182"/>
      <c r="H239" s="117"/>
    </row>
    <row r="240" spans="1:8" ht="18" customHeight="1">
      <c r="A240" s="146"/>
      <c r="B240" s="372"/>
      <c r="C240" s="372" t="s">
        <v>53</v>
      </c>
      <c r="D240" s="372" t="s">
        <v>3</v>
      </c>
      <c r="E240" s="372">
        <v>7.0000000000000001E-3</v>
      </c>
      <c r="F240" s="372">
        <f>E240*F235</f>
        <v>0.49209999999999998</v>
      </c>
      <c r="G240" s="372"/>
      <c r="H240" s="373"/>
    </row>
    <row r="241" spans="1:8" ht="33" customHeight="1">
      <c r="A241" s="155">
        <v>46</v>
      </c>
      <c r="B241" s="371" t="s">
        <v>163</v>
      </c>
      <c r="C241" s="308" t="s">
        <v>312</v>
      </c>
      <c r="D241" s="312" t="s">
        <v>52</v>
      </c>
      <c r="E241" s="371"/>
      <c r="F241" s="312">
        <v>240.4</v>
      </c>
      <c r="G241" s="371"/>
      <c r="H241" s="313"/>
    </row>
    <row r="242" spans="1:8" ht="18" customHeight="1">
      <c r="A242" s="146"/>
      <c r="B242" s="372"/>
      <c r="C242" s="372" t="s">
        <v>37</v>
      </c>
      <c r="D242" s="372" t="s">
        <v>38</v>
      </c>
      <c r="E242" s="372">
        <v>0.83</v>
      </c>
      <c r="F242" s="377">
        <f>F241*E242</f>
        <v>199.53199999999998</v>
      </c>
      <c r="G242" s="372"/>
      <c r="H242" s="373"/>
    </row>
    <row r="243" spans="1:8" ht="18" customHeight="1">
      <c r="A243" s="146"/>
      <c r="B243" s="372"/>
      <c r="C243" s="372" t="s">
        <v>54</v>
      </c>
      <c r="D243" s="372" t="s">
        <v>3</v>
      </c>
      <c r="E243" s="372">
        <v>4.1000000000000003E-3</v>
      </c>
      <c r="F243" s="377">
        <f>F241*E243</f>
        <v>0.98564000000000007</v>
      </c>
      <c r="G243" s="372"/>
      <c r="H243" s="373"/>
    </row>
    <row r="244" spans="1:8" ht="18" customHeight="1">
      <c r="A244" s="146"/>
      <c r="B244" s="372" t="s">
        <v>193</v>
      </c>
      <c r="C244" s="378" t="s">
        <v>194</v>
      </c>
      <c r="D244" s="372" t="s">
        <v>52</v>
      </c>
      <c r="E244" s="372">
        <v>1.17</v>
      </c>
      <c r="F244" s="377">
        <f>F241*E244</f>
        <v>281.26799999999997</v>
      </c>
      <c r="G244" s="372"/>
      <c r="H244" s="373"/>
    </row>
    <row r="245" spans="1:8" ht="18" customHeight="1">
      <c r="A245" s="146"/>
      <c r="B245" s="372" t="s">
        <v>195</v>
      </c>
      <c r="C245" s="378" t="s">
        <v>313</v>
      </c>
      <c r="D245" s="372" t="s">
        <v>52</v>
      </c>
      <c r="E245" s="372"/>
      <c r="F245" s="377">
        <v>18</v>
      </c>
      <c r="G245" s="372"/>
      <c r="H245" s="373"/>
    </row>
    <row r="246" spans="1:8" ht="18" customHeight="1">
      <c r="A246" s="146"/>
      <c r="B246" s="372"/>
      <c r="C246" s="378" t="s">
        <v>314</v>
      </c>
      <c r="D246" s="372" t="s">
        <v>71</v>
      </c>
      <c r="E246" s="372">
        <v>0.7</v>
      </c>
      <c r="F246" s="377">
        <f>E246*F241</f>
        <v>168.28</v>
      </c>
      <c r="G246" s="372"/>
      <c r="H246" s="373"/>
    </row>
    <row r="247" spans="1:8" ht="18" customHeight="1">
      <c r="A247" s="146"/>
      <c r="B247" s="379"/>
      <c r="C247" s="379" t="s">
        <v>140</v>
      </c>
      <c r="D247" s="379" t="s">
        <v>49</v>
      </c>
      <c r="E247" s="379">
        <v>6</v>
      </c>
      <c r="F247" s="379">
        <f>F241*E247</f>
        <v>1442.4</v>
      </c>
      <c r="G247" s="379"/>
      <c r="H247" s="380"/>
    </row>
    <row r="248" spans="1:8" ht="18" customHeight="1">
      <c r="A248" s="146"/>
      <c r="B248" s="372"/>
      <c r="C248" s="372" t="s">
        <v>53</v>
      </c>
      <c r="D248" s="372" t="s">
        <v>3</v>
      </c>
      <c r="E248" s="372">
        <v>5.1999999999999998E-2</v>
      </c>
      <c r="F248" s="372">
        <f>F241*E248</f>
        <v>12.5008</v>
      </c>
      <c r="G248" s="372"/>
      <c r="H248" s="373"/>
    </row>
    <row r="249" spans="1:8" ht="32.25" customHeight="1">
      <c r="A249" s="155">
        <v>47</v>
      </c>
      <c r="B249" s="371" t="s">
        <v>43</v>
      </c>
      <c r="C249" s="308" t="s">
        <v>315</v>
      </c>
      <c r="D249" s="312" t="s">
        <v>71</v>
      </c>
      <c r="E249" s="371"/>
      <c r="F249" s="312">
        <v>248</v>
      </c>
      <c r="G249" s="371"/>
      <c r="H249" s="313"/>
    </row>
    <row r="250" spans="1:8" ht="19.5" customHeight="1">
      <c r="A250" s="146"/>
      <c r="B250" s="372"/>
      <c r="C250" s="372" t="s">
        <v>37</v>
      </c>
      <c r="D250" s="372" t="s">
        <v>38</v>
      </c>
      <c r="E250" s="372">
        <v>1</v>
      </c>
      <c r="F250" s="377">
        <f>F249*E250</f>
        <v>248</v>
      </c>
      <c r="G250" s="372"/>
      <c r="H250" s="373"/>
    </row>
    <row r="251" spans="1:8" ht="20.25" customHeight="1">
      <c r="A251" s="146"/>
      <c r="B251" s="372"/>
      <c r="C251" s="372" t="s">
        <v>54</v>
      </c>
      <c r="D251" s="372" t="s">
        <v>3</v>
      </c>
      <c r="E251" s="372">
        <v>0.12</v>
      </c>
      <c r="F251" s="377">
        <f>F249*E251</f>
        <v>29.759999999999998</v>
      </c>
      <c r="G251" s="372"/>
      <c r="H251" s="373"/>
    </row>
    <row r="252" spans="1:8" ht="30" customHeight="1">
      <c r="A252" s="146"/>
      <c r="B252" s="372"/>
      <c r="C252" s="443" t="s">
        <v>315</v>
      </c>
      <c r="D252" s="372" t="s">
        <v>71</v>
      </c>
      <c r="E252" s="372">
        <v>1</v>
      </c>
      <c r="F252" s="377">
        <f>E252*F249</f>
        <v>248</v>
      </c>
      <c r="G252" s="372"/>
      <c r="H252" s="373"/>
    </row>
    <row r="253" spans="1:8">
      <c r="A253" s="146"/>
      <c r="B253" s="372" t="s">
        <v>112</v>
      </c>
      <c r="C253" s="378" t="s">
        <v>308</v>
      </c>
      <c r="D253" s="372" t="s">
        <v>50</v>
      </c>
      <c r="E253" s="372">
        <v>1.2</v>
      </c>
      <c r="F253" s="377">
        <f>F249*E253</f>
        <v>297.59999999999997</v>
      </c>
      <c r="G253" s="372"/>
      <c r="H253" s="373"/>
    </row>
    <row r="254" spans="1:8">
      <c r="A254" s="146"/>
      <c r="B254" s="372"/>
      <c r="C254" s="372" t="s">
        <v>53</v>
      </c>
      <c r="D254" s="372" t="s">
        <v>3</v>
      </c>
      <c r="E254" s="372">
        <v>5.1999999999999998E-2</v>
      </c>
      <c r="F254" s="372">
        <f>F249*E254</f>
        <v>12.895999999999999</v>
      </c>
      <c r="G254" s="372"/>
      <c r="H254" s="373"/>
    </row>
    <row r="255" spans="1:8">
      <c r="A255" s="155">
        <v>48</v>
      </c>
      <c r="B255" s="371" t="s">
        <v>43</v>
      </c>
      <c r="C255" s="308" t="s">
        <v>316</v>
      </c>
      <c r="D255" s="312" t="s">
        <v>52</v>
      </c>
      <c r="E255" s="371"/>
      <c r="F255" s="312">
        <v>11.56</v>
      </c>
      <c r="G255" s="371"/>
      <c r="H255" s="313"/>
    </row>
    <row r="256" spans="1:8">
      <c r="A256" s="146"/>
      <c r="B256" s="372"/>
      <c r="C256" s="372" t="s">
        <v>37</v>
      </c>
      <c r="D256" s="372" t="s">
        <v>38</v>
      </c>
      <c r="E256" s="372">
        <v>1</v>
      </c>
      <c r="F256" s="377">
        <f>F255*E256</f>
        <v>11.56</v>
      </c>
      <c r="G256" s="372"/>
      <c r="H256" s="373"/>
    </row>
    <row r="257" spans="1:8">
      <c r="A257" s="146"/>
      <c r="B257" s="372"/>
      <c r="C257" s="372" t="s">
        <v>54</v>
      </c>
      <c r="D257" s="372" t="s">
        <v>3</v>
      </c>
      <c r="E257" s="372">
        <v>0.12</v>
      </c>
      <c r="F257" s="377">
        <f>F255*E257</f>
        <v>1.3872</v>
      </c>
      <c r="G257" s="372"/>
      <c r="H257" s="373"/>
    </row>
    <row r="258" spans="1:8">
      <c r="A258" s="146"/>
      <c r="B258" s="372"/>
      <c r="C258" s="443" t="s">
        <v>317</v>
      </c>
      <c r="D258" s="372" t="s">
        <v>52</v>
      </c>
      <c r="E258" s="372">
        <v>1</v>
      </c>
      <c r="F258" s="377">
        <f>E258*F255</f>
        <v>11.56</v>
      </c>
      <c r="G258" s="372"/>
      <c r="H258" s="373"/>
    </row>
    <row r="259" spans="1:8">
      <c r="A259" s="146"/>
      <c r="B259" s="372" t="s">
        <v>112</v>
      </c>
      <c r="C259" s="378" t="s">
        <v>98</v>
      </c>
      <c r="D259" s="372" t="s">
        <v>50</v>
      </c>
      <c r="E259" s="372">
        <v>0.7</v>
      </c>
      <c r="F259" s="377">
        <f>F255*E259</f>
        <v>8.0920000000000005</v>
      </c>
      <c r="G259" s="372"/>
      <c r="H259" s="373"/>
    </row>
    <row r="260" spans="1:8">
      <c r="A260" s="146"/>
      <c r="B260" s="372"/>
      <c r="C260" s="372" t="s">
        <v>53</v>
      </c>
      <c r="D260" s="372" t="s">
        <v>3</v>
      </c>
      <c r="E260" s="372">
        <v>5.1999999999999998E-2</v>
      </c>
      <c r="F260" s="372">
        <f>F255*E260</f>
        <v>0.60111999999999999</v>
      </c>
      <c r="G260" s="372"/>
      <c r="H260" s="373"/>
    </row>
    <row r="261" spans="1:8">
      <c r="A261" s="155">
        <v>49</v>
      </c>
      <c r="B261" s="371" t="s">
        <v>43</v>
      </c>
      <c r="C261" s="308" t="s">
        <v>318</v>
      </c>
      <c r="D261" s="312" t="s">
        <v>52</v>
      </c>
      <c r="E261" s="371"/>
      <c r="F261" s="312">
        <v>25</v>
      </c>
      <c r="G261" s="371"/>
      <c r="H261" s="313"/>
    </row>
    <row r="262" spans="1:8">
      <c r="A262" s="146"/>
      <c r="B262" s="372"/>
      <c r="C262" s="372" t="s">
        <v>37</v>
      </c>
      <c r="D262" s="372" t="s">
        <v>38</v>
      </c>
      <c r="E262" s="372">
        <v>1</v>
      </c>
      <c r="F262" s="377">
        <f>F261*E262</f>
        <v>25</v>
      </c>
      <c r="G262" s="372"/>
      <c r="H262" s="373"/>
    </row>
    <row r="263" spans="1:8">
      <c r="A263" s="146"/>
      <c r="B263" s="372"/>
      <c r="C263" s="372" t="s">
        <v>54</v>
      </c>
      <c r="D263" s="372" t="s">
        <v>3</v>
      </c>
      <c r="E263" s="372">
        <v>0.12</v>
      </c>
      <c r="F263" s="377">
        <f>F261*E263</f>
        <v>3</v>
      </c>
      <c r="G263" s="372"/>
      <c r="H263" s="373"/>
    </row>
    <row r="264" spans="1:8">
      <c r="A264" s="146"/>
      <c r="B264" s="372"/>
      <c r="C264" s="443" t="s">
        <v>317</v>
      </c>
      <c r="D264" s="372" t="s">
        <v>52</v>
      </c>
      <c r="E264" s="372">
        <v>1</v>
      </c>
      <c r="F264" s="377">
        <f>E264*F261</f>
        <v>25</v>
      </c>
      <c r="G264" s="372"/>
      <c r="H264" s="373"/>
    </row>
    <row r="265" spans="1:8">
      <c r="A265" s="146"/>
      <c r="B265" s="372" t="s">
        <v>112</v>
      </c>
      <c r="C265" s="378" t="s">
        <v>98</v>
      </c>
      <c r="D265" s="372" t="s">
        <v>50</v>
      </c>
      <c r="E265" s="372">
        <v>0.7</v>
      </c>
      <c r="F265" s="377">
        <f>F261*E265</f>
        <v>17.5</v>
      </c>
      <c r="G265" s="372"/>
      <c r="H265" s="373"/>
    </row>
    <row r="266" spans="1:8">
      <c r="A266" s="146"/>
      <c r="B266" s="372"/>
      <c r="C266" s="378" t="s">
        <v>319</v>
      </c>
      <c r="D266" s="372" t="s">
        <v>49</v>
      </c>
      <c r="E266" s="372"/>
      <c r="F266" s="377">
        <v>14</v>
      </c>
      <c r="G266" s="372"/>
      <c r="H266" s="373"/>
    </row>
    <row r="267" spans="1:8">
      <c r="A267" s="146"/>
      <c r="B267" s="372"/>
      <c r="C267" s="372" t="s">
        <v>53</v>
      </c>
      <c r="D267" s="372" t="s">
        <v>3</v>
      </c>
      <c r="E267" s="372">
        <v>5.1999999999999998E-2</v>
      </c>
      <c r="F267" s="372">
        <f>F261*E267</f>
        <v>1.3</v>
      </c>
      <c r="G267" s="372"/>
      <c r="H267" s="373"/>
    </row>
    <row r="268" spans="1:8">
      <c r="A268" s="356">
        <v>50</v>
      </c>
      <c r="B268" s="390" t="s">
        <v>200</v>
      </c>
      <c r="C268" s="473" t="s">
        <v>497</v>
      </c>
      <c r="D268" s="473" t="s">
        <v>71</v>
      </c>
      <c r="E268" s="473"/>
      <c r="F268" s="474">
        <v>61.93</v>
      </c>
      <c r="G268" s="164"/>
      <c r="H268" s="391"/>
    </row>
    <row r="269" spans="1:8">
      <c r="A269" s="149" t="s">
        <v>112</v>
      </c>
      <c r="B269" s="655"/>
      <c r="C269" s="468" t="s">
        <v>37</v>
      </c>
      <c r="D269" s="468" t="s">
        <v>38</v>
      </c>
      <c r="E269" s="106">
        <v>1</v>
      </c>
      <c r="F269" s="106">
        <f>F268*E269</f>
        <v>61.93</v>
      </c>
      <c r="G269" s="476"/>
      <c r="H269" s="392"/>
    </row>
    <row r="270" spans="1:8">
      <c r="A270" s="149" t="s">
        <v>112</v>
      </c>
      <c r="B270" s="655"/>
      <c r="C270" s="468" t="s">
        <v>54</v>
      </c>
      <c r="D270" s="468" t="s">
        <v>3</v>
      </c>
      <c r="E270" s="468">
        <v>0.18099999999999999</v>
      </c>
      <c r="F270" s="106">
        <f>F268*E270</f>
        <v>11.20933</v>
      </c>
      <c r="G270" s="476"/>
      <c r="H270" s="392"/>
    </row>
    <row r="271" spans="1:8">
      <c r="A271" s="149"/>
      <c r="B271" s="655"/>
      <c r="C271" s="468" t="s">
        <v>498</v>
      </c>
      <c r="D271" s="468" t="s">
        <v>71</v>
      </c>
      <c r="E271" s="468">
        <v>1</v>
      </c>
      <c r="F271" s="106">
        <f>F268*E271</f>
        <v>61.93</v>
      </c>
      <c r="G271" s="476"/>
      <c r="H271" s="392"/>
    </row>
    <row r="272" spans="1:8">
      <c r="A272" s="149"/>
      <c r="B272" s="655"/>
      <c r="C272" s="468" t="s">
        <v>98</v>
      </c>
      <c r="D272" s="468" t="s">
        <v>50</v>
      </c>
      <c r="E272" s="468">
        <v>0.28699999999999998</v>
      </c>
      <c r="F272" s="106">
        <f>E272*F268</f>
        <v>17.773909999999997</v>
      </c>
      <c r="G272" s="393"/>
      <c r="H272" s="394"/>
    </row>
    <row r="273" spans="1:8">
      <c r="A273" s="149"/>
      <c r="B273" s="655"/>
      <c r="C273" s="468" t="s">
        <v>204</v>
      </c>
      <c r="D273" s="468" t="s">
        <v>66</v>
      </c>
      <c r="E273" s="468"/>
      <c r="F273" s="106">
        <v>8</v>
      </c>
      <c r="G273" s="393"/>
      <c r="H273" s="394"/>
    </row>
    <row r="274" spans="1:8">
      <c r="A274" s="149"/>
      <c r="B274" s="655"/>
      <c r="C274" s="468" t="s">
        <v>53</v>
      </c>
      <c r="D274" s="468" t="s">
        <v>3</v>
      </c>
      <c r="E274" s="468">
        <v>4.4999999999999998E-2</v>
      </c>
      <c r="F274" s="106">
        <f>E274*F268</f>
        <v>2.7868499999999998</v>
      </c>
      <c r="G274" s="393"/>
      <c r="H274" s="394"/>
    </row>
    <row r="275" spans="1:8">
      <c r="A275" s="155">
        <v>51</v>
      </c>
      <c r="B275" s="490" t="s">
        <v>211</v>
      </c>
      <c r="C275" s="101" t="s">
        <v>499</v>
      </c>
      <c r="D275" s="101" t="s">
        <v>52</v>
      </c>
      <c r="E275" s="101"/>
      <c r="F275" s="102">
        <v>123.8</v>
      </c>
      <c r="G275" s="103"/>
      <c r="H275" s="104"/>
    </row>
    <row r="276" spans="1:8">
      <c r="A276" s="654"/>
      <c r="B276" s="400"/>
      <c r="C276" s="468" t="s">
        <v>37</v>
      </c>
      <c r="D276" s="468" t="s">
        <v>38</v>
      </c>
      <c r="E276" s="468">
        <v>0.68</v>
      </c>
      <c r="F276" s="465">
        <f>F275*E276</f>
        <v>84.183999999999997</v>
      </c>
      <c r="G276" s="466"/>
      <c r="H276" s="402"/>
    </row>
    <row r="277" spans="1:8">
      <c r="A277" s="654"/>
      <c r="B277" s="400"/>
      <c r="C277" s="468" t="s">
        <v>41</v>
      </c>
      <c r="D277" s="468" t="s">
        <v>3</v>
      </c>
      <c r="E277" s="468">
        <v>0.03</v>
      </c>
      <c r="F277" s="465">
        <f>F275*E277</f>
        <v>3.714</v>
      </c>
      <c r="G277" s="466"/>
      <c r="H277" s="402"/>
    </row>
    <row r="278" spans="1:8">
      <c r="A278" s="654"/>
      <c r="B278" s="400" t="s">
        <v>213</v>
      </c>
      <c r="C278" s="468" t="s">
        <v>214</v>
      </c>
      <c r="D278" s="468" t="s">
        <v>50</v>
      </c>
      <c r="E278" s="468">
        <v>0.246</v>
      </c>
      <c r="F278" s="465">
        <f>F275*E278</f>
        <v>30.454799999999999</v>
      </c>
      <c r="G278" s="466"/>
      <c r="H278" s="402"/>
    </row>
    <row r="279" spans="1:8">
      <c r="A279" s="654"/>
      <c r="B279" s="400"/>
      <c r="C279" s="468" t="s">
        <v>215</v>
      </c>
      <c r="D279" s="468" t="s">
        <v>50</v>
      </c>
      <c r="E279" s="468">
        <v>2.7E-2</v>
      </c>
      <c r="F279" s="465">
        <f>E279*F275</f>
        <v>3.3426</v>
      </c>
      <c r="G279" s="466"/>
      <c r="H279" s="402"/>
    </row>
    <row r="280" spans="1:8">
      <c r="A280" s="654"/>
      <c r="B280" s="400"/>
      <c r="C280" s="468" t="s">
        <v>53</v>
      </c>
      <c r="D280" s="468" t="s">
        <v>3</v>
      </c>
      <c r="E280" s="468">
        <v>1.9E-2</v>
      </c>
      <c r="F280" s="465">
        <f>E280*F275</f>
        <v>2.3521999999999998</v>
      </c>
      <c r="G280" s="466"/>
      <c r="H280" s="402"/>
    </row>
    <row r="281" spans="1:8" ht="30">
      <c r="A281" s="155"/>
      <c r="B281" s="155"/>
      <c r="C281" s="190" t="s">
        <v>63</v>
      </c>
      <c r="D281" s="151" t="s">
        <v>3</v>
      </c>
      <c r="E281" s="155"/>
      <c r="F281" s="652" t="s">
        <v>112</v>
      </c>
      <c r="G281" s="155"/>
      <c r="H281" s="444"/>
    </row>
    <row r="282" spans="1:8">
      <c r="A282" s="146"/>
      <c r="B282" s="146"/>
      <c r="C282" s="665" t="s">
        <v>541</v>
      </c>
      <c r="D282" s="209"/>
      <c r="E282" s="146"/>
      <c r="F282" s="146"/>
      <c r="G282" s="146"/>
      <c r="H282" s="195"/>
    </row>
    <row r="283" spans="1:8">
      <c r="A283" s="152"/>
      <c r="B283" s="152"/>
      <c r="C283" s="157" t="s">
        <v>18</v>
      </c>
      <c r="D283" s="152" t="s">
        <v>3</v>
      </c>
      <c r="E283" s="152"/>
      <c r="F283" s="152"/>
      <c r="G283" s="152"/>
      <c r="H283" s="210"/>
    </row>
    <row r="284" spans="1:8">
      <c r="A284" s="146"/>
      <c r="B284" s="146"/>
      <c r="C284" s="665" t="s">
        <v>544</v>
      </c>
      <c r="D284" s="209"/>
      <c r="E284" s="146"/>
      <c r="F284" s="146"/>
      <c r="G284" s="146"/>
      <c r="H284" s="195"/>
    </row>
    <row r="285" spans="1:8">
      <c r="A285" s="155"/>
      <c r="B285" s="155"/>
      <c r="C285" s="190" t="s">
        <v>23</v>
      </c>
      <c r="D285" s="155" t="s">
        <v>3</v>
      </c>
      <c r="E285" s="155"/>
      <c r="F285" s="155"/>
      <c r="G285" s="155"/>
      <c r="H285" s="445"/>
    </row>
    <row r="286" spans="1:8">
      <c r="A286" s="130"/>
      <c r="B286" s="130"/>
      <c r="C286"/>
      <c r="D286" s="130"/>
      <c r="E286" s="130"/>
      <c r="F286" s="130"/>
      <c r="G286" s="130"/>
      <c r="H286" s="130"/>
    </row>
    <row r="287" spans="1:8">
      <c r="A287" s="130"/>
      <c r="B287" s="130"/>
      <c r="C287"/>
      <c r="D287" s="130"/>
      <c r="E287" s="130"/>
      <c r="F287" s="130"/>
      <c r="G287" s="130"/>
      <c r="H287" s="130"/>
    </row>
    <row r="288" spans="1:8">
      <c r="A288" s="130"/>
      <c r="B288" s="130"/>
      <c r="C288"/>
      <c r="D288" s="130"/>
      <c r="E288" s="130"/>
      <c r="F288" s="130"/>
      <c r="G288" s="130"/>
      <c r="H288" s="130"/>
    </row>
    <row r="289" spans="1:8">
      <c r="A289" s="130"/>
      <c r="B289" s="130"/>
      <c r="C289"/>
      <c r="D289" s="130"/>
      <c r="E289" s="130"/>
      <c r="F289" s="130"/>
      <c r="G289" s="130"/>
      <c r="H289" s="130"/>
    </row>
    <row r="290" spans="1:8">
      <c r="A290" s="130"/>
      <c r="B290" s="130"/>
      <c r="C290"/>
      <c r="D290" s="130"/>
      <c r="E290" s="130"/>
      <c r="F290" s="130"/>
      <c r="G290" s="130"/>
      <c r="H290" s="130"/>
    </row>
  </sheetData>
  <sheetProtection selectLockedCells="1" selectUnlockedCells="1"/>
  <mergeCells count="23">
    <mergeCell ref="A1:H1"/>
    <mergeCell ref="A3:C3"/>
    <mergeCell ref="E3:F3"/>
    <mergeCell ref="D8:D9"/>
    <mergeCell ref="A6:B6"/>
    <mergeCell ref="A7:C7"/>
    <mergeCell ref="C8:C9"/>
    <mergeCell ref="A2:H2"/>
    <mergeCell ref="E4:F4"/>
    <mergeCell ref="A4:C4"/>
    <mergeCell ref="A8:A9"/>
    <mergeCell ref="G8:H8"/>
    <mergeCell ref="E8:F8"/>
    <mergeCell ref="B8:B9"/>
    <mergeCell ref="A5:C5"/>
    <mergeCell ref="E5:H5"/>
    <mergeCell ref="A224:C224"/>
    <mergeCell ref="A78:C78"/>
    <mergeCell ref="A102:C102"/>
    <mergeCell ref="A146:C146"/>
    <mergeCell ref="A163:C163"/>
    <mergeCell ref="A11:H11"/>
    <mergeCell ref="A51:C51"/>
  </mergeCells>
  <pageMargins left="0.27569444444444446" right="0.19652777777777777" top="0.35416666666666669" bottom="0.35416666666666669" header="0.51180555555555551" footer="0.51180555555555551"/>
  <pageSetup paperSize="9" scale="90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topLeftCell="A64" workbookViewId="0">
      <selection activeCell="D71" sqref="D71"/>
    </sheetView>
  </sheetViews>
  <sheetFormatPr defaultRowHeight="12.75"/>
  <cols>
    <col min="1" max="1" width="5.85546875" style="130" customWidth="1"/>
    <col min="2" max="2" width="6.85546875" style="130" customWidth="1"/>
    <col min="3" max="3" width="44.5703125" customWidth="1"/>
    <col min="4" max="4" width="7.28515625" style="130" customWidth="1"/>
    <col min="5" max="5" width="6.42578125" style="130" customWidth="1"/>
    <col min="6" max="6" width="7.28515625" style="130" customWidth="1"/>
    <col min="7" max="7" width="6.140625" style="130" customWidth="1"/>
    <col min="8" max="8" width="9" style="130" customWidth="1"/>
  </cols>
  <sheetData>
    <row r="1" spans="1:9" ht="21" customHeight="1">
      <c r="A1" s="725" t="s">
        <v>64</v>
      </c>
      <c r="B1" s="725"/>
      <c r="C1" s="725"/>
      <c r="D1" s="725"/>
      <c r="E1" s="725"/>
      <c r="F1" s="725"/>
      <c r="G1" s="725"/>
      <c r="H1" s="725"/>
    </row>
    <row r="2" spans="1:9" ht="20.25" customHeight="1">
      <c r="A2" s="726" t="s">
        <v>65</v>
      </c>
      <c r="B2" s="726"/>
      <c r="C2" s="726"/>
      <c r="D2" s="726"/>
      <c r="E2" s="726"/>
      <c r="F2" s="726"/>
      <c r="G2" s="726"/>
      <c r="H2" s="726"/>
    </row>
    <row r="3" spans="1:9" ht="20.25" customHeight="1">
      <c r="A3" s="702"/>
      <c r="B3" s="702"/>
      <c r="C3" s="702"/>
      <c r="D3" s="135"/>
      <c r="E3" s="727"/>
      <c r="F3" s="727"/>
      <c r="G3" s="131"/>
      <c r="H3" s="131"/>
    </row>
    <row r="4" spans="1:9" ht="20.25" customHeight="1">
      <c r="A4" s="702"/>
      <c r="B4" s="702"/>
      <c r="C4" s="702"/>
      <c r="D4" s="136"/>
      <c r="E4" s="727"/>
      <c r="F4" s="727"/>
      <c r="G4" s="131"/>
      <c r="H4" s="131" t="s">
        <v>112</v>
      </c>
      <c r="I4" t="s">
        <v>112</v>
      </c>
    </row>
    <row r="5" spans="1:9" ht="33" customHeight="1">
      <c r="A5" s="728" t="s">
        <v>5</v>
      </c>
      <c r="B5" s="730" t="s">
        <v>30</v>
      </c>
      <c r="C5" s="731" t="s">
        <v>31</v>
      </c>
      <c r="D5" s="730" t="s">
        <v>22</v>
      </c>
      <c r="E5" s="728" t="s">
        <v>32</v>
      </c>
      <c r="F5" s="728"/>
      <c r="G5" s="729" t="s">
        <v>33</v>
      </c>
      <c r="H5" s="729"/>
    </row>
    <row r="6" spans="1:9" ht="66">
      <c r="A6" s="728"/>
      <c r="B6" s="730"/>
      <c r="C6" s="731"/>
      <c r="D6" s="730"/>
      <c r="E6" s="192" t="s">
        <v>34</v>
      </c>
      <c r="F6" s="192" t="s">
        <v>35</v>
      </c>
      <c r="G6" s="192" t="s">
        <v>34</v>
      </c>
      <c r="H6" s="193" t="s">
        <v>23</v>
      </c>
    </row>
    <row r="7" spans="1:9" ht="15">
      <c r="A7" s="146">
        <v>1</v>
      </c>
      <c r="B7" s="146">
        <v>2</v>
      </c>
      <c r="C7" s="84">
        <v>3</v>
      </c>
      <c r="D7" s="146">
        <v>4</v>
      </c>
      <c r="E7" s="146">
        <v>5</v>
      </c>
      <c r="F7" s="146">
        <v>6</v>
      </c>
      <c r="G7" s="146">
        <v>7</v>
      </c>
      <c r="H7" s="128">
        <v>8</v>
      </c>
    </row>
    <row r="8" spans="1:9" ht="21.75" customHeight="1">
      <c r="A8" s="133">
        <v>1</v>
      </c>
      <c r="B8" s="133" t="s">
        <v>121</v>
      </c>
      <c r="C8" s="86" t="s">
        <v>237</v>
      </c>
      <c r="D8" s="129" t="s">
        <v>67</v>
      </c>
      <c r="E8" s="133"/>
      <c r="F8" s="194">
        <v>10</v>
      </c>
      <c r="G8" s="133"/>
      <c r="H8" s="134"/>
    </row>
    <row r="9" spans="1:9" ht="15">
      <c r="A9" s="146">
        <f>A8+0.1</f>
        <v>1.1000000000000001</v>
      </c>
      <c r="B9" s="146"/>
      <c r="C9" s="84" t="s">
        <v>37</v>
      </c>
      <c r="D9" s="146" t="s">
        <v>38</v>
      </c>
      <c r="E9" s="146">
        <v>1.42</v>
      </c>
      <c r="F9" s="146">
        <f>F8*E9</f>
        <v>14.2</v>
      </c>
      <c r="G9" s="146"/>
      <c r="H9" s="195"/>
    </row>
    <row r="10" spans="1:9" ht="15">
      <c r="A10" s="146">
        <f>A9+0.1</f>
        <v>1.2000000000000002</v>
      </c>
      <c r="B10" s="146"/>
      <c r="C10" s="84" t="s">
        <v>39</v>
      </c>
      <c r="D10" s="146" t="s">
        <v>42</v>
      </c>
      <c r="E10" s="196">
        <v>0.06</v>
      </c>
      <c r="F10" s="196">
        <f>F8*E10</f>
        <v>0.6</v>
      </c>
      <c r="G10" s="196"/>
      <c r="H10" s="132"/>
    </row>
    <row r="11" spans="1:9" ht="15">
      <c r="A11" s="149">
        <f>A10+0.1</f>
        <v>1.3000000000000003</v>
      </c>
      <c r="B11" s="146"/>
      <c r="C11" s="84" t="s">
        <v>141</v>
      </c>
      <c r="D11" s="146" t="s">
        <v>67</v>
      </c>
      <c r="E11" s="196">
        <v>1</v>
      </c>
      <c r="F11" s="196">
        <f>F8*E11</f>
        <v>10</v>
      </c>
      <c r="G11" s="197"/>
      <c r="H11" s="132"/>
    </row>
    <row r="12" spans="1:9" ht="15">
      <c r="A12" s="146">
        <f>A10+0.1</f>
        <v>1.3000000000000003</v>
      </c>
      <c r="B12" s="146"/>
      <c r="C12" s="84" t="s">
        <v>51</v>
      </c>
      <c r="D12" s="146" t="s">
        <v>40</v>
      </c>
      <c r="E12" s="196">
        <v>0.31</v>
      </c>
      <c r="F12" s="196">
        <f>F8*E12</f>
        <v>3.1</v>
      </c>
      <c r="G12" s="196"/>
      <c r="H12" s="132"/>
    </row>
    <row r="13" spans="1:9" ht="15">
      <c r="A13" s="133">
        <v>2</v>
      </c>
      <c r="B13" s="133" t="s">
        <v>121</v>
      </c>
      <c r="C13" s="86" t="s">
        <v>245</v>
      </c>
      <c r="D13" s="129" t="s">
        <v>67</v>
      </c>
      <c r="E13" s="133"/>
      <c r="F13" s="194">
        <v>1</v>
      </c>
      <c r="G13" s="133"/>
      <c r="H13" s="134"/>
    </row>
    <row r="14" spans="1:9" ht="15">
      <c r="A14" s="146">
        <f>A13+0.1</f>
        <v>2.1</v>
      </c>
      <c r="B14" s="146"/>
      <c r="C14" s="84" t="s">
        <v>37</v>
      </c>
      <c r="D14" s="146" t="s">
        <v>38</v>
      </c>
      <c r="E14" s="146">
        <v>1.42</v>
      </c>
      <c r="F14" s="146">
        <f>F13*E14</f>
        <v>1.42</v>
      </c>
      <c r="G14" s="146"/>
      <c r="H14" s="195"/>
    </row>
    <row r="15" spans="1:9" ht="15">
      <c r="A15" s="146">
        <f>A14+0.1</f>
        <v>2.2000000000000002</v>
      </c>
      <c r="B15" s="146"/>
      <c r="C15" s="84" t="s">
        <v>39</v>
      </c>
      <c r="D15" s="146" t="s">
        <v>42</v>
      </c>
      <c r="E15" s="196">
        <v>0.06</v>
      </c>
      <c r="F15" s="196">
        <f>F13*E15</f>
        <v>0.06</v>
      </c>
      <c r="G15" s="196"/>
      <c r="H15" s="132"/>
    </row>
    <row r="16" spans="1:9" ht="15">
      <c r="A16" s="149">
        <f>A15+0.1</f>
        <v>2.3000000000000003</v>
      </c>
      <c r="B16" s="146"/>
      <c r="C16" s="84" t="s">
        <v>246</v>
      </c>
      <c r="D16" s="146" t="s">
        <v>67</v>
      </c>
      <c r="E16" s="196">
        <v>1</v>
      </c>
      <c r="F16" s="196">
        <f>F13*E16</f>
        <v>1</v>
      </c>
      <c r="G16" s="197"/>
      <c r="H16" s="132"/>
    </row>
    <row r="17" spans="1:8" ht="15.75" thickBot="1">
      <c r="A17" s="146">
        <f>A15+0.1</f>
        <v>2.3000000000000003</v>
      </c>
      <c r="B17" s="146"/>
      <c r="C17" s="84" t="s">
        <v>51</v>
      </c>
      <c r="D17" s="146" t="s">
        <v>40</v>
      </c>
      <c r="E17" s="196">
        <v>0.31</v>
      </c>
      <c r="F17" s="196">
        <f>F13*E17</f>
        <v>0.31</v>
      </c>
      <c r="G17" s="196"/>
      <c r="H17" s="132"/>
    </row>
    <row r="18" spans="1:8" ht="18.75" customHeight="1" thickBot="1">
      <c r="A18" s="427">
        <v>3</v>
      </c>
      <c r="B18" s="269" t="s">
        <v>123</v>
      </c>
      <c r="C18" s="265" t="s">
        <v>320</v>
      </c>
      <c r="D18" s="266" t="s">
        <v>67</v>
      </c>
      <c r="E18" s="267"/>
      <c r="F18" s="268">
        <v>13</v>
      </c>
      <c r="G18" s="269"/>
      <c r="H18" s="270"/>
    </row>
    <row r="19" spans="1:8" ht="15">
      <c r="A19" s="272">
        <f>A18+0.1</f>
        <v>3.1</v>
      </c>
      <c r="B19" s="272"/>
      <c r="C19" s="271" t="s">
        <v>37</v>
      </c>
      <c r="D19" s="272" t="s">
        <v>38</v>
      </c>
      <c r="E19" s="263">
        <v>3.02</v>
      </c>
      <c r="F19" s="272">
        <f>F18*E19</f>
        <v>39.26</v>
      </c>
      <c r="G19" s="272"/>
      <c r="H19" s="264"/>
    </row>
    <row r="20" spans="1:8" ht="15">
      <c r="A20" s="274">
        <f>A19+0.1</f>
        <v>3.2</v>
      </c>
      <c r="B20" s="274"/>
      <c r="C20" s="273" t="s">
        <v>39</v>
      </c>
      <c r="D20" s="274" t="s">
        <v>42</v>
      </c>
      <c r="E20" s="275">
        <v>0.14000000000000001</v>
      </c>
      <c r="F20" s="276">
        <f>F18*E20</f>
        <v>1.8200000000000003</v>
      </c>
      <c r="G20" s="276"/>
      <c r="H20" s="277"/>
    </row>
    <row r="21" spans="1:8" ht="15">
      <c r="A21" s="358">
        <f>A20+0.1</f>
        <v>3.3000000000000003</v>
      </c>
      <c r="B21" s="274">
        <v>6.14</v>
      </c>
      <c r="C21" s="273" t="s">
        <v>323</v>
      </c>
      <c r="D21" s="274" t="s">
        <v>67</v>
      </c>
      <c r="E21" s="275">
        <v>1</v>
      </c>
      <c r="F21" s="276">
        <f>E21*F18</f>
        <v>13</v>
      </c>
      <c r="G21" s="278"/>
      <c r="H21" s="277"/>
    </row>
    <row r="22" spans="1:8" ht="15.75" thickBot="1">
      <c r="A22" s="280">
        <f>A20+0.1</f>
        <v>3.3000000000000003</v>
      </c>
      <c r="B22" s="280"/>
      <c r="C22" s="279" t="s">
        <v>51</v>
      </c>
      <c r="D22" s="280" t="s">
        <v>40</v>
      </c>
      <c r="E22" s="281">
        <v>0.31</v>
      </c>
      <c r="F22" s="282">
        <f>F18*E22</f>
        <v>4.03</v>
      </c>
      <c r="G22" s="282"/>
      <c r="H22" s="283"/>
    </row>
    <row r="23" spans="1:8" ht="15.75" thickBot="1">
      <c r="A23" s="427">
        <v>4</v>
      </c>
      <c r="B23" s="269" t="s">
        <v>123</v>
      </c>
      <c r="C23" s="265" t="s">
        <v>247</v>
      </c>
      <c r="D23" s="266" t="s">
        <v>67</v>
      </c>
      <c r="E23" s="267"/>
      <c r="F23" s="268">
        <v>1</v>
      </c>
      <c r="G23" s="269"/>
      <c r="H23" s="270"/>
    </row>
    <row r="24" spans="1:8" ht="15">
      <c r="A24" s="272">
        <f>A23+0.1</f>
        <v>4.0999999999999996</v>
      </c>
      <c r="B24" s="272"/>
      <c r="C24" s="271" t="s">
        <v>37</v>
      </c>
      <c r="D24" s="272" t="s">
        <v>38</v>
      </c>
      <c r="E24" s="263">
        <v>3.02</v>
      </c>
      <c r="F24" s="272">
        <f>F23*E24</f>
        <v>3.02</v>
      </c>
      <c r="G24" s="272"/>
      <c r="H24" s="264"/>
    </row>
    <row r="25" spans="1:8" ht="15">
      <c r="A25" s="274">
        <f>A24+0.1</f>
        <v>4.1999999999999993</v>
      </c>
      <c r="B25" s="274"/>
      <c r="C25" s="273" t="s">
        <v>39</v>
      </c>
      <c r="D25" s="274" t="s">
        <v>42</v>
      </c>
      <c r="E25" s="275">
        <v>0.14000000000000001</v>
      </c>
      <c r="F25" s="276">
        <f>F23*E25</f>
        <v>0.14000000000000001</v>
      </c>
      <c r="G25" s="276"/>
      <c r="H25" s="277"/>
    </row>
    <row r="26" spans="1:8" ht="15">
      <c r="A26" s="358">
        <f>A25+0.1</f>
        <v>4.2999999999999989</v>
      </c>
      <c r="B26" s="274">
        <v>6.14</v>
      </c>
      <c r="C26" s="273" t="s">
        <v>248</v>
      </c>
      <c r="D26" s="274" t="s">
        <v>67</v>
      </c>
      <c r="E26" s="275">
        <v>1</v>
      </c>
      <c r="F26" s="276">
        <f>E26*F23</f>
        <v>1</v>
      </c>
      <c r="G26" s="278"/>
      <c r="H26" s="277"/>
    </row>
    <row r="27" spans="1:8" ht="15.75" thickBot="1">
      <c r="A27" s="280">
        <f>A25+0.1</f>
        <v>4.2999999999999989</v>
      </c>
      <c r="B27" s="280"/>
      <c r="C27" s="279" t="s">
        <v>51</v>
      </c>
      <c r="D27" s="280" t="s">
        <v>40</v>
      </c>
      <c r="E27" s="281">
        <v>0.31</v>
      </c>
      <c r="F27" s="282">
        <f>F23*E27</f>
        <v>0.31</v>
      </c>
      <c r="G27" s="282"/>
      <c r="H27" s="283"/>
    </row>
    <row r="28" spans="1:8" ht="20.25" customHeight="1" thickBot="1">
      <c r="A28" s="428">
        <v>5</v>
      </c>
      <c r="B28" s="269" t="s">
        <v>121</v>
      </c>
      <c r="C28" s="265" t="s">
        <v>322</v>
      </c>
      <c r="D28" s="266" t="s">
        <v>67</v>
      </c>
      <c r="E28" s="267"/>
      <c r="F28" s="268">
        <v>1</v>
      </c>
      <c r="G28" s="269"/>
      <c r="H28" s="270"/>
    </row>
    <row r="29" spans="1:8" ht="15">
      <c r="A29" s="272">
        <f>A28+0.1</f>
        <v>5.0999999999999996</v>
      </c>
      <c r="B29" s="272"/>
      <c r="C29" s="271" t="s">
        <v>37</v>
      </c>
      <c r="D29" s="272" t="s">
        <v>38</v>
      </c>
      <c r="E29" s="263">
        <v>1.42</v>
      </c>
      <c r="F29" s="272">
        <f>F28*E29</f>
        <v>1.42</v>
      </c>
      <c r="G29" s="272"/>
      <c r="H29" s="264"/>
    </row>
    <row r="30" spans="1:8" ht="15">
      <c r="A30" s="274">
        <f>A29+0.1</f>
        <v>5.1999999999999993</v>
      </c>
      <c r="B30" s="274"/>
      <c r="C30" s="273" t="s">
        <v>39</v>
      </c>
      <c r="D30" s="274" t="s">
        <v>42</v>
      </c>
      <c r="E30" s="275">
        <v>0.06</v>
      </c>
      <c r="F30" s="276">
        <f>F28*E30</f>
        <v>0.06</v>
      </c>
      <c r="G30" s="276"/>
      <c r="H30" s="277"/>
    </row>
    <row r="31" spans="1:8" ht="15">
      <c r="A31" s="358">
        <f>A30+0.1</f>
        <v>5.2999999999999989</v>
      </c>
      <c r="B31" s="274">
        <v>6.19</v>
      </c>
      <c r="C31" s="273" t="s">
        <v>321</v>
      </c>
      <c r="D31" s="274" t="s">
        <v>67</v>
      </c>
      <c r="E31" s="275">
        <v>1</v>
      </c>
      <c r="F31" s="276">
        <f>E31*F28</f>
        <v>1</v>
      </c>
      <c r="G31" s="278"/>
      <c r="H31" s="277"/>
    </row>
    <row r="32" spans="1:8" ht="15">
      <c r="A32" s="280">
        <v>4.5999999999999996</v>
      </c>
      <c r="B32" s="280"/>
      <c r="C32" s="279" t="s">
        <v>51</v>
      </c>
      <c r="D32" s="280" t="s">
        <v>40</v>
      </c>
      <c r="E32" s="281">
        <v>0.31</v>
      </c>
      <c r="F32" s="282">
        <f>F28*E32</f>
        <v>0.31</v>
      </c>
      <c r="G32" s="282"/>
      <c r="H32" s="283"/>
    </row>
    <row r="33" spans="1:8" ht="19.5" customHeight="1">
      <c r="A33" s="133">
        <v>6</v>
      </c>
      <c r="B33" s="133" t="s">
        <v>122</v>
      </c>
      <c r="C33" s="86" t="s">
        <v>68</v>
      </c>
      <c r="D33" s="129" t="s">
        <v>67</v>
      </c>
      <c r="E33" s="133"/>
      <c r="F33" s="194">
        <v>10</v>
      </c>
      <c r="G33" s="133"/>
      <c r="H33" s="134"/>
    </row>
    <row r="34" spans="1:8" ht="15">
      <c r="A34" s="146">
        <f>A33+0.1</f>
        <v>6.1</v>
      </c>
      <c r="B34" s="146"/>
      <c r="C34" s="84" t="s">
        <v>37</v>
      </c>
      <c r="D34" s="146" t="s">
        <v>38</v>
      </c>
      <c r="E34" s="146">
        <v>6.82</v>
      </c>
      <c r="F34" s="146">
        <f>F33*E34</f>
        <v>68.2</v>
      </c>
      <c r="G34" s="146"/>
      <c r="H34" s="195"/>
    </row>
    <row r="35" spans="1:8" ht="15">
      <c r="A35" s="146">
        <f>A34+0.1</f>
        <v>6.1999999999999993</v>
      </c>
      <c r="B35" s="146"/>
      <c r="C35" s="84" t="s">
        <v>39</v>
      </c>
      <c r="D35" s="146" t="s">
        <v>42</v>
      </c>
      <c r="E35" s="196">
        <v>0.01</v>
      </c>
      <c r="F35" s="196">
        <f>F33*E35</f>
        <v>0.1</v>
      </c>
      <c r="G35" s="196"/>
      <c r="H35" s="132"/>
    </row>
    <row r="36" spans="1:8" ht="15">
      <c r="A36" s="149">
        <f>A35+0.1</f>
        <v>6.2999999999999989</v>
      </c>
      <c r="B36" s="146"/>
      <c r="C36" s="84" t="s">
        <v>69</v>
      </c>
      <c r="D36" s="146" t="s">
        <v>67</v>
      </c>
      <c r="E36" s="196">
        <v>1</v>
      </c>
      <c r="F36" s="196">
        <f>F33*E36</f>
        <v>10</v>
      </c>
      <c r="G36" s="197"/>
      <c r="H36" s="132"/>
    </row>
    <row r="37" spans="1:8" ht="15">
      <c r="A37" s="146">
        <v>4.4000000000000004</v>
      </c>
      <c r="B37" s="146"/>
      <c r="C37" s="84" t="s">
        <v>51</v>
      </c>
      <c r="D37" s="146" t="s">
        <v>3</v>
      </c>
      <c r="E37" s="196">
        <v>7.0000000000000007E-2</v>
      </c>
      <c r="F37" s="196">
        <f>F33*E37</f>
        <v>0.70000000000000007</v>
      </c>
      <c r="G37" s="196"/>
      <c r="H37" s="132"/>
    </row>
    <row r="38" spans="1:8" ht="30">
      <c r="A38" s="133">
        <v>7</v>
      </c>
      <c r="B38" s="133" t="s">
        <v>230</v>
      </c>
      <c r="C38" s="93" t="s">
        <v>324</v>
      </c>
      <c r="D38" s="129" t="s">
        <v>71</v>
      </c>
      <c r="E38" s="133"/>
      <c r="F38" s="199">
        <v>115</v>
      </c>
      <c r="G38" s="133"/>
      <c r="H38" s="134"/>
    </row>
    <row r="39" spans="1:8" ht="15">
      <c r="A39" s="128">
        <v>7.1</v>
      </c>
      <c r="B39" s="128"/>
      <c r="C39" s="127" t="s">
        <v>37</v>
      </c>
      <c r="D39" s="128" t="s">
        <v>38</v>
      </c>
      <c r="E39" s="128">
        <v>0.61</v>
      </c>
      <c r="F39" s="132">
        <f>F38*E39</f>
        <v>70.149999999999991</v>
      </c>
      <c r="G39" s="128"/>
      <c r="H39" s="195"/>
    </row>
    <row r="40" spans="1:8" ht="15">
      <c r="A40" s="128">
        <v>7.2</v>
      </c>
      <c r="B40" s="128"/>
      <c r="C40" s="127" t="s">
        <v>41</v>
      </c>
      <c r="D40" s="128" t="s">
        <v>42</v>
      </c>
      <c r="E40" s="128">
        <v>3.1399999999999997E-2</v>
      </c>
      <c r="F40" s="132">
        <f>F38*E40</f>
        <v>3.6109999999999998</v>
      </c>
      <c r="G40" s="128"/>
      <c r="H40" s="132"/>
    </row>
    <row r="41" spans="1:8" ht="21.75" customHeight="1">
      <c r="A41" s="128">
        <v>7.3</v>
      </c>
      <c r="B41" s="128" t="s">
        <v>43</v>
      </c>
      <c r="C41" s="127" t="s">
        <v>70</v>
      </c>
      <c r="D41" s="128" t="s">
        <v>71</v>
      </c>
      <c r="E41" s="128">
        <v>1</v>
      </c>
      <c r="F41" s="128">
        <f>F38*E41</f>
        <v>115</v>
      </c>
      <c r="G41" s="200"/>
      <c r="H41" s="132"/>
    </row>
    <row r="42" spans="1:8" ht="15">
      <c r="A42" s="128">
        <v>7.4</v>
      </c>
      <c r="B42" s="128"/>
      <c r="C42" s="127" t="s">
        <v>51</v>
      </c>
      <c r="D42" s="128" t="s">
        <v>42</v>
      </c>
      <c r="E42" s="128">
        <v>5.62E-2</v>
      </c>
      <c r="F42" s="132">
        <f>F38*E42</f>
        <v>6.4630000000000001</v>
      </c>
      <c r="G42" s="128"/>
      <c r="H42" s="132"/>
    </row>
    <row r="43" spans="1:8" ht="19.5" customHeight="1">
      <c r="A43" s="356">
        <v>8</v>
      </c>
      <c r="B43" s="133" t="s">
        <v>124</v>
      </c>
      <c r="C43" s="86" t="s">
        <v>72</v>
      </c>
      <c r="D43" s="129" t="s">
        <v>73</v>
      </c>
      <c r="E43" s="201"/>
      <c r="F43" s="202">
        <v>2.4</v>
      </c>
      <c r="G43" s="201"/>
      <c r="H43" s="134"/>
    </row>
    <row r="44" spans="1:8" s="54" customFormat="1" ht="15">
      <c r="A44" s="149">
        <f>A43+0.1</f>
        <v>8.1</v>
      </c>
      <c r="B44" s="146" t="s">
        <v>112</v>
      </c>
      <c r="C44" s="84" t="s">
        <v>37</v>
      </c>
      <c r="D44" s="146" t="s">
        <v>38</v>
      </c>
      <c r="E44" s="196">
        <v>3.89</v>
      </c>
      <c r="F44" s="195">
        <f>F43*E44</f>
        <v>9.3360000000000003</v>
      </c>
      <c r="G44" s="196"/>
      <c r="H44" s="195"/>
    </row>
    <row r="45" spans="1:8" s="54" customFormat="1" ht="15">
      <c r="A45" s="149">
        <f>A44+0.1</f>
        <v>8.1999999999999993</v>
      </c>
      <c r="B45" s="146"/>
      <c r="C45" s="84" t="s">
        <v>39</v>
      </c>
      <c r="D45" s="146" t="s">
        <v>40</v>
      </c>
      <c r="E45" s="196">
        <v>1.51</v>
      </c>
      <c r="F45" s="196">
        <f>F43*E45</f>
        <v>3.6239999999999997</v>
      </c>
      <c r="G45" s="196"/>
      <c r="H45" s="195"/>
    </row>
    <row r="46" spans="1:8" s="54" customFormat="1" ht="15">
      <c r="A46" s="149">
        <f>A45+0.1</f>
        <v>8.2999999999999989</v>
      </c>
      <c r="B46" s="146"/>
      <c r="C46" s="84" t="s">
        <v>74</v>
      </c>
      <c r="D46" s="146" t="s">
        <v>49</v>
      </c>
      <c r="E46" s="196">
        <v>10</v>
      </c>
      <c r="F46" s="196">
        <f>F43*E46</f>
        <v>24</v>
      </c>
      <c r="G46" s="196"/>
      <c r="H46" s="195"/>
    </row>
    <row r="47" spans="1:8" s="54" customFormat="1" ht="15">
      <c r="A47" s="149">
        <f>A46+0.1</f>
        <v>8.3999999999999986</v>
      </c>
      <c r="B47" s="146"/>
      <c r="C47" s="84" t="s">
        <v>51</v>
      </c>
      <c r="D47" s="146" t="s">
        <v>3</v>
      </c>
      <c r="E47" s="196">
        <v>0.24</v>
      </c>
      <c r="F47" s="196">
        <f>F43*E47</f>
        <v>0.57599999999999996</v>
      </c>
      <c r="G47" s="196"/>
      <c r="H47" s="195"/>
    </row>
    <row r="48" spans="1:8" ht="15">
      <c r="A48" s="356">
        <v>9</v>
      </c>
      <c r="B48" s="133" t="s">
        <v>123</v>
      </c>
      <c r="C48" s="86" t="s">
        <v>75</v>
      </c>
      <c r="D48" s="129" t="s">
        <v>66</v>
      </c>
      <c r="E48" s="133"/>
      <c r="F48" s="129">
        <v>8</v>
      </c>
      <c r="G48" s="133"/>
      <c r="H48" s="134"/>
    </row>
    <row r="49" spans="1:8" ht="15">
      <c r="A49" s="128">
        <f>A48+0.1</f>
        <v>9.1</v>
      </c>
      <c r="B49" s="128"/>
      <c r="C49" s="80" t="s">
        <v>37</v>
      </c>
      <c r="D49" s="128" t="s">
        <v>38</v>
      </c>
      <c r="E49" s="128">
        <v>3.02</v>
      </c>
      <c r="F49" s="132">
        <f>F48*E49</f>
        <v>24.16</v>
      </c>
      <c r="G49" s="128"/>
      <c r="H49" s="203"/>
    </row>
    <row r="50" spans="1:8" ht="15">
      <c r="A50" s="128">
        <f>A49+0.1</f>
        <v>9.1999999999999993</v>
      </c>
      <c r="B50" s="128"/>
      <c r="C50" s="80" t="s">
        <v>41</v>
      </c>
      <c r="D50" s="128" t="s">
        <v>42</v>
      </c>
      <c r="E50" s="128">
        <v>0.14000000000000001</v>
      </c>
      <c r="F50" s="132">
        <f>E50*F48</f>
        <v>1.1200000000000001</v>
      </c>
      <c r="G50" s="128"/>
      <c r="H50" s="203"/>
    </row>
    <row r="51" spans="1:8" ht="18.75" customHeight="1">
      <c r="A51" s="128">
        <f>A50+0.1</f>
        <v>9.2999999999999989</v>
      </c>
      <c r="B51" s="128" t="s">
        <v>43</v>
      </c>
      <c r="C51" s="80" t="s">
        <v>76</v>
      </c>
      <c r="D51" s="128" t="s">
        <v>66</v>
      </c>
      <c r="E51" s="128">
        <v>1</v>
      </c>
      <c r="F51" s="128">
        <f>F48*E51</f>
        <v>8</v>
      </c>
      <c r="G51" s="128"/>
      <c r="H51" s="203"/>
    </row>
    <row r="52" spans="1:8" ht="21" customHeight="1">
      <c r="A52" s="128">
        <f>A51+0.1</f>
        <v>9.3999999999999986</v>
      </c>
      <c r="B52" s="128"/>
      <c r="C52" s="80" t="s">
        <v>51</v>
      </c>
      <c r="D52" s="128" t="s">
        <v>42</v>
      </c>
      <c r="E52" s="128">
        <v>1.32</v>
      </c>
      <c r="F52" s="200">
        <f>E52*F48</f>
        <v>10.56</v>
      </c>
      <c r="G52" s="128"/>
      <c r="H52" s="203"/>
    </row>
    <row r="53" spans="1:8" ht="26.25" customHeight="1">
      <c r="A53" s="155">
        <v>10</v>
      </c>
      <c r="B53" s="204"/>
      <c r="C53" s="429" t="s">
        <v>77</v>
      </c>
      <c r="D53" s="150" t="s">
        <v>49</v>
      </c>
      <c r="E53" s="205"/>
      <c r="F53" s="150">
        <v>20</v>
      </c>
      <c r="G53" s="150"/>
      <c r="H53" s="206"/>
    </row>
    <row r="54" spans="1:8" s="353" customFormat="1" ht="35.25" customHeight="1">
      <c r="A54" s="133">
        <v>11</v>
      </c>
      <c r="B54" s="133" t="s">
        <v>238</v>
      </c>
      <c r="C54" s="86" t="s">
        <v>239</v>
      </c>
      <c r="D54" s="129" t="s">
        <v>71</v>
      </c>
      <c r="E54" s="133"/>
      <c r="F54" s="134">
        <v>40</v>
      </c>
      <c r="G54" s="133"/>
      <c r="H54" s="134"/>
    </row>
    <row r="55" spans="1:8" s="353" customFormat="1" ht="26.25" customHeight="1">
      <c r="A55" s="128">
        <v>11.1</v>
      </c>
      <c r="B55" s="128"/>
      <c r="C55" s="80" t="s">
        <v>37</v>
      </c>
      <c r="D55" s="128" t="s">
        <v>38</v>
      </c>
      <c r="E55" s="128">
        <v>0.60899999999999999</v>
      </c>
      <c r="F55" s="132">
        <f>F54*E55</f>
        <v>24.36</v>
      </c>
      <c r="G55" s="128"/>
      <c r="H55" s="195"/>
    </row>
    <row r="56" spans="1:8" s="353" customFormat="1" ht="26.25" customHeight="1">
      <c r="A56" s="128">
        <v>11.2</v>
      </c>
      <c r="B56" s="128"/>
      <c r="C56" s="80" t="s">
        <v>41</v>
      </c>
      <c r="D56" s="128" t="s">
        <v>42</v>
      </c>
      <c r="E56" s="128">
        <v>2.0999999999999999E-3</v>
      </c>
      <c r="F56" s="132">
        <f>F54*E56</f>
        <v>8.3999999999999991E-2</v>
      </c>
      <c r="G56" s="128"/>
      <c r="H56" s="132"/>
    </row>
    <row r="57" spans="1:8" s="353" customFormat="1" ht="26.25" customHeight="1">
      <c r="A57" s="128">
        <v>11.3</v>
      </c>
      <c r="B57" s="128" t="s">
        <v>43</v>
      </c>
      <c r="C57" s="80" t="s">
        <v>240</v>
      </c>
      <c r="D57" s="128" t="s">
        <v>71</v>
      </c>
      <c r="E57" s="128">
        <v>1</v>
      </c>
      <c r="F57" s="128">
        <f>F54*E57</f>
        <v>40</v>
      </c>
      <c r="G57" s="128"/>
      <c r="H57" s="132"/>
    </row>
    <row r="58" spans="1:8" s="353" customFormat="1" ht="26.25" customHeight="1">
      <c r="A58" s="128">
        <v>11.4</v>
      </c>
      <c r="B58" s="128"/>
      <c r="C58" s="80" t="s">
        <v>51</v>
      </c>
      <c r="D58" s="128" t="s">
        <v>42</v>
      </c>
      <c r="E58" s="128">
        <v>0.156</v>
      </c>
      <c r="F58" s="132">
        <f>F54*E58</f>
        <v>6.24</v>
      </c>
      <c r="G58" s="128"/>
      <c r="H58" s="132"/>
    </row>
    <row r="59" spans="1:8" s="353" customFormat="1" ht="36" customHeight="1">
      <c r="A59" s="133">
        <v>12</v>
      </c>
      <c r="B59" s="133" t="s">
        <v>121</v>
      </c>
      <c r="C59" s="86" t="s">
        <v>241</v>
      </c>
      <c r="D59" s="129" t="s">
        <v>71</v>
      </c>
      <c r="E59" s="133"/>
      <c r="F59" s="134">
        <v>67</v>
      </c>
      <c r="G59" s="133"/>
      <c r="H59" s="134"/>
    </row>
    <row r="60" spans="1:8" s="353" customFormat="1" ht="26.25" customHeight="1">
      <c r="A60" s="128">
        <v>12.1</v>
      </c>
      <c r="B60" s="128"/>
      <c r="C60" s="80" t="s">
        <v>37</v>
      </c>
      <c r="D60" s="128" t="s">
        <v>38</v>
      </c>
      <c r="E60" s="128">
        <v>0.58299999999999996</v>
      </c>
      <c r="F60" s="132">
        <f>F59*E60</f>
        <v>39.061</v>
      </c>
      <c r="G60" s="128"/>
      <c r="H60" s="195"/>
    </row>
    <row r="61" spans="1:8" s="353" customFormat="1" ht="26.25" customHeight="1">
      <c r="A61" s="128">
        <v>12.2</v>
      </c>
      <c r="B61" s="128"/>
      <c r="C61" s="80" t="s">
        <v>41</v>
      </c>
      <c r="D61" s="128" t="s">
        <v>42</v>
      </c>
      <c r="E61" s="128">
        <v>4.5999999999999999E-3</v>
      </c>
      <c r="F61" s="132">
        <f>F59*E61</f>
        <v>0.30819999999999997</v>
      </c>
      <c r="G61" s="128"/>
      <c r="H61" s="132"/>
    </row>
    <row r="62" spans="1:8" s="353" customFormat="1" ht="26.25" customHeight="1">
      <c r="A62" s="128">
        <v>12.3</v>
      </c>
      <c r="B62" s="128" t="s">
        <v>43</v>
      </c>
      <c r="C62" s="80" t="s">
        <v>242</v>
      </c>
      <c r="D62" s="128" t="s">
        <v>71</v>
      </c>
      <c r="E62" s="128">
        <v>1</v>
      </c>
      <c r="F62" s="128">
        <f>F59*E62</f>
        <v>67</v>
      </c>
      <c r="G62" s="128"/>
      <c r="H62" s="132"/>
    </row>
    <row r="63" spans="1:8" s="353" customFormat="1" ht="26.25" customHeight="1">
      <c r="A63" s="128">
        <v>12.4</v>
      </c>
      <c r="B63" s="128"/>
      <c r="C63" s="80" t="s">
        <v>51</v>
      </c>
      <c r="D63" s="128" t="s">
        <v>42</v>
      </c>
      <c r="E63" s="128">
        <v>0.20799999999999999</v>
      </c>
      <c r="F63" s="132">
        <f>F59*E63</f>
        <v>13.936</v>
      </c>
      <c r="G63" s="128"/>
      <c r="H63" s="132"/>
    </row>
    <row r="64" spans="1:8" s="353" customFormat="1" ht="34.5" customHeight="1">
      <c r="A64" s="133">
        <v>13</v>
      </c>
      <c r="B64" s="133" t="s">
        <v>121</v>
      </c>
      <c r="C64" s="86" t="s">
        <v>325</v>
      </c>
      <c r="D64" s="129" t="s">
        <v>71</v>
      </c>
      <c r="E64" s="133"/>
      <c r="F64" s="134">
        <v>37</v>
      </c>
      <c r="G64" s="133"/>
      <c r="H64" s="134"/>
    </row>
    <row r="65" spans="1:8" s="353" customFormat="1" ht="26.25" customHeight="1">
      <c r="A65" s="128">
        <v>13.1</v>
      </c>
      <c r="B65" s="128"/>
      <c r="C65" s="80" t="s">
        <v>37</v>
      </c>
      <c r="D65" s="128" t="s">
        <v>38</v>
      </c>
      <c r="E65" s="128">
        <v>0.58299999999999996</v>
      </c>
      <c r="F65" s="132">
        <f>F64*E65</f>
        <v>21.570999999999998</v>
      </c>
      <c r="G65" s="128"/>
      <c r="H65" s="195"/>
    </row>
    <row r="66" spans="1:8" s="353" customFormat="1" ht="26.25" customHeight="1">
      <c r="A66" s="128">
        <v>13.2</v>
      </c>
      <c r="B66" s="128"/>
      <c r="C66" s="80" t="s">
        <v>41</v>
      </c>
      <c r="D66" s="128" t="s">
        <v>42</v>
      </c>
      <c r="E66" s="128">
        <v>4.5999999999999999E-3</v>
      </c>
      <c r="F66" s="132">
        <f>F64*E66</f>
        <v>0.17019999999999999</v>
      </c>
      <c r="G66" s="128"/>
      <c r="H66" s="132"/>
    </row>
    <row r="67" spans="1:8" s="353" customFormat="1" ht="26.25" customHeight="1">
      <c r="A67" s="128">
        <v>13.3</v>
      </c>
      <c r="B67" s="128" t="s">
        <v>43</v>
      </c>
      <c r="C67" s="80" t="s">
        <v>242</v>
      </c>
      <c r="D67" s="128" t="s">
        <v>71</v>
      </c>
      <c r="E67" s="128">
        <v>1</v>
      </c>
      <c r="F67" s="128">
        <f>F64*E67</f>
        <v>37</v>
      </c>
      <c r="G67" s="128"/>
      <c r="H67" s="132"/>
    </row>
    <row r="68" spans="1:8" s="353" customFormat="1" ht="26.25" customHeight="1">
      <c r="A68" s="128">
        <v>13.4</v>
      </c>
      <c r="B68" s="128"/>
      <c r="C68" s="80" t="s">
        <v>51</v>
      </c>
      <c r="D68" s="128" t="s">
        <v>42</v>
      </c>
      <c r="E68" s="128">
        <v>0.20799999999999999</v>
      </c>
      <c r="F68" s="132">
        <f>F64*E68</f>
        <v>7.6959999999999997</v>
      </c>
      <c r="G68" s="128"/>
      <c r="H68" s="132"/>
    </row>
    <row r="69" spans="1:8" ht="38.25" customHeight="1">
      <c r="A69" s="155"/>
      <c r="B69" s="155"/>
      <c r="C69" s="190" t="s">
        <v>63</v>
      </c>
      <c r="D69" s="151" t="s">
        <v>3</v>
      </c>
      <c r="E69" s="155"/>
      <c r="F69" s="430" t="s">
        <v>112</v>
      </c>
      <c r="G69" s="155"/>
      <c r="H69" s="207"/>
    </row>
    <row r="70" spans="1:8" ht="19.5" customHeight="1">
      <c r="A70" s="146"/>
      <c r="B70" s="146"/>
      <c r="C70" s="84" t="s">
        <v>125</v>
      </c>
      <c r="D70" s="146" t="s">
        <v>3</v>
      </c>
      <c r="E70" s="146"/>
      <c r="F70" s="195" t="s">
        <v>112</v>
      </c>
      <c r="G70" s="146"/>
      <c r="H70" s="208"/>
    </row>
    <row r="71" spans="1:8" ht="19.5" customHeight="1">
      <c r="A71" s="146"/>
      <c r="B71" s="146"/>
      <c r="C71" s="665" t="s">
        <v>545</v>
      </c>
      <c r="D71" s="209"/>
      <c r="E71" s="146"/>
      <c r="F71" s="146"/>
      <c r="G71" s="146"/>
      <c r="H71" s="195"/>
    </row>
    <row r="72" spans="1:8" ht="18.75" customHeight="1">
      <c r="A72" s="152"/>
      <c r="B72" s="152"/>
      <c r="C72" s="157" t="s">
        <v>18</v>
      </c>
      <c r="D72" s="152" t="s">
        <v>3</v>
      </c>
      <c r="E72" s="152"/>
      <c r="F72" s="152"/>
      <c r="G72" s="152"/>
      <c r="H72" s="210"/>
    </row>
    <row r="73" spans="1:8" ht="21.75" customHeight="1">
      <c r="A73" s="146"/>
      <c r="B73" s="146"/>
      <c r="C73" s="665" t="s">
        <v>544</v>
      </c>
      <c r="D73" s="209"/>
      <c r="E73" s="146"/>
      <c r="F73" s="146"/>
      <c r="G73" s="146"/>
      <c r="H73" s="195"/>
    </row>
    <row r="74" spans="1:8" ht="23.25" customHeight="1">
      <c r="A74" s="155"/>
      <c r="B74" s="155"/>
      <c r="C74" s="190" t="s">
        <v>23</v>
      </c>
      <c r="D74" s="155" t="s">
        <v>3</v>
      </c>
      <c r="E74" s="155"/>
      <c r="F74" s="155"/>
      <c r="G74" s="155"/>
      <c r="H74" s="211"/>
    </row>
  </sheetData>
  <sheetProtection selectLockedCells="1" selectUnlockedCells="1"/>
  <mergeCells count="12">
    <mergeCell ref="E5:F5"/>
    <mergeCell ref="G5:H5"/>
    <mergeCell ref="A5:A6"/>
    <mergeCell ref="B5:B6"/>
    <mergeCell ref="C5:C6"/>
    <mergeCell ref="D5:D6"/>
    <mergeCell ref="A1:H1"/>
    <mergeCell ref="A2:H2"/>
    <mergeCell ref="A3:C3"/>
    <mergeCell ref="E3:F3"/>
    <mergeCell ref="A4:C4"/>
    <mergeCell ref="E4:F4"/>
  </mergeCells>
  <pageMargins left="0.31527777777777777" right="0.11805555555555555" top="0.74791666666666667" bottom="0.74791666666666667" header="0.51180555555555551" footer="0.51180555555555551"/>
  <pageSetup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topLeftCell="A28" workbookViewId="0">
      <selection activeCell="A42" sqref="A42:H42"/>
    </sheetView>
  </sheetViews>
  <sheetFormatPr defaultRowHeight="12.75"/>
  <cols>
    <col min="1" max="1" width="3.140625" customWidth="1"/>
    <col min="2" max="2" width="10.7109375" customWidth="1"/>
    <col min="3" max="3" width="36.140625" customWidth="1"/>
    <col min="4" max="4" width="10.5703125" customWidth="1"/>
    <col min="5" max="5" width="8.7109375" customWidth="1"/>
    <col min="6" max="6" width="12.28515625" customWidth="1"/>
    <col min="7" max="7" width="7.5703125" customWidth="1"/>
    <col min="8" max="8" width="10.5703125" customWidth="1"/>
  </cols>
  <sheetData>
    <row r="1" spans="1:10" ht="18" customHeight="1">
      <c r="A1" s="55"/>
      <c r="B1" s="56"/>
      <c r="C1" s="734" t="s">
        <v>78</v>
      </c>
      <c r="D1" s="734"/>
      <c r="E1" s="734"/>
      <c r="F1" s="734"/>
      <c r="G1" s="734"/>
      <c r="H1" s="734"/>
      <c r="I1" s="58"/>
      <c r="J1" s="57"/>
    </row>
    <row r="2" spans="1:10" ht="19.5" customHeight="1">
      <c r="A2" s="732" t="s">
        <v>79</v>
      </c>
      <c r="B2" s="732"/>
      <c r="C2" s="732"/>
      <c r="D2" s="732"/>
      <c r="E2" s="732"/>
      <c r="F2" s="732"/>
      <c r="G2" s="732"/>
      <c r="H2" s="732"/>
      <c r="I2" s="57"/>
      <c r="J2" s="57"/>
    </row>
    <row r="3" spans="1:10" ht="19.5">
      <c r="A3" s="55"/>
      <c r="B3" s="59"/>
      <c r="D3" s="60"/>
      <c r="E3" s="60"/>
      <c r="F3" s="60"/>
      <c r="G3" s="145"/>
      <c r="H3" s="60"/>
      <c r="I3" s="58" t="s">
        <v>112</v>
      </c>
      <c r="J3" s="58" t="s">
        <v>112</v>
      </c>
    </row>
    <row r="4" spans="1:10" ht="19.5">
      <c r="A4" s="55"/>
      <c r="B4" s="59"/>
      <c r="C4" s="61"/>
      <c r="D4" s="63"/>
      <c r="E4" s="63"/>
      <c r="F4" s="63"/>
      <c r="G4" s="167"/>
      <c r="H4" s="60"/>
      <c r="I4" s="57"/>
      <c r="J4" s="57"/>
    </row>
    <row r="5" spans="1:10" ht="24.75" customHeight="1">
      <c r="A5" s="733"/>
      <c r="B5" s="736" t="s">
        <v>80</v>
      </c>
      <c r="C5" s="736" t="s">
        <v>31</v>
      </c>
      <c r="D5" s="736" t="s">
        <v>84</v>
      </c>
      <c r="E5" s="733" t="s">
        <v>32</v>
      </c>
      <c r="F5" s="733"/>
      <c r="G5" s="733" t="s">
        <v>85</v>
      </c>
      <c r="H5" s="733"/>
      <c r="I5" s="57"/>
      <c r="J5" s="57"/>
    </row>
    <row r="6" spans="1:10" ht="27.75" customHeight="1">
      <c r="A6" s="733"/>
      <c r="B6" s="736"/>
      <c r="C6" s="736"/>
      <c r="D6" s="736"/>
      <c r="E6" s="169" t="s">
        <v>84</v>
      </c>
      <c r="F6" s="169" t="s">
        <v>23</v>
      </c>
      <c r="G6" s="169" t="s">
        <v>86</v>
      </c>
      <c r="H6" s="169" t="s">
        <v>18</v>
      </c>
      <c r="I6" s="57"/>
      <c r="J6" s="57"/>
    </row>
    <row r="7" spans="1:10" ht="30.75" customHeight="1" thickBot="1">
      <c r="A7" s="139">
        <v>1</v>
      </c>
      <c r="B7" s="139">
        <v>2</v>
      </c>
      <c r="C7" s="139">
        <v>3</v>
      </c>
      <c r="D7" s="139">
        <v>4</v>
      </c>
      <c r="E7" s="139">
        <v>5</v>
      </c>
      <c r="F7" s="139">
        <v>6</v>
      </c>
      <c r="G7" s="139">
        <v>7</v>
      </c>
      <c r="H7" s="139">
        <v>8</v>
      </c>
      <c r="I7" s="57"/>
      <c r="J7" s="57"/>
    </row>
    <row r="8" spans="1:10" ht="21" customHeight="1" thickBot="1">
      <c r="A8" s="295">
        <v>1</v>
      </c>
      <c r="B8" s="381" t="s">
        <v>166</v>
      </c>
      <c r="C8" s="326" t="s">
        <v>197</v>
      </c>
      <c r="D8" s="327" t="s">
        <v>66</v>
      </c>
      <c r="E8" s="328"/>
      <c r="F8" s="329">
        <v>5</v>
      </c>
      <c r="G8" s="328"/>
      <c r="H8" s="330"/>
      <c r="I8" s="57"/>
      <c r="J8" s="57"/>
    </row>
    <row r="9" spans="1:10" ht="21" customHeight="1">
      <c r="A9" s="198" t="s">
        <v>112</v>
      </c>
      <c r="B9" s="382"/>
      <c r="C9" s="316" t="s">
        <v>167</v>
      </c>
      <c r="D9" s="315" t="s">
        <v>38</v>
      </c>
      <c r="E9" s="315">
        <v>7.24</v>
      </c>
      <c r="F9" s="315">
        <f>F8*E9</f>
        <v>36.200000000000003</v>
      </c>
      <c r="G9" s="317"/>
      <c r="H9" s="318"/>
      <c r="I9" s="57"/>
      <c r="J9" s="57"/>
    </row>
    <row r="10" spans="1:10" ht="21" customHeight="1">
      <c r="A10" s="198" t="s">
        <v>112</v>
      </c>
      <c r="B10" s="383" t="s">
        <v>168</v>
      </c>
      <c r="C10" s="322" t="s">
        <v>326</v>
      </c>
      <c r="D10" s="319" t="s">
        <v>66</v>
      </c>
      <c r="E10" s="320">
        <v>1</v>
      </c>
      <c r="F10" s="320">
        <f>F8*E10</f>
        <v>5</v>
      </c>
      <c r="G10" s="321"/>
      <c r="H10" s="306"/>
      <c r="I10" s="57"/>
      <c r="J10" s="57"/>
    </row>
    <row r="11" spans="1:10" ht="21" customHeight="1">
      <c r="A11" s="198"/>
      <c r="B11" s="383"/>
      <c r="C11" s="322" t="s">
        <v>338</v>
      </c>
      <c r="D11" s="319" t="s">
        <v>66</v>
      </c>
      <c r="E11" s="320"/>
      <c r="F11" s="320">
        <v>3</v>
      </c>
      <c r="G11" s="321"/>
      <c r="H11" s="306"/>
      <c r="I11" s="57"/>
      <c r="J11" s="57"/>
    </row>
    <row r="12" spans="1:10" ht="21" customHeight="1">
      <c r="A12" s="198" t="s">
        <v>112</v>
      </c>
      <c r="B12" s="198"/>
      <c r="C12" s="322" t="s">
        <v>328</v>
      </c>
      <c r="D12" s="323" t="s">
        <v>66</v>
      </c>
      <c r="E12" s="324">
        <v>1</v>
      </c>
      <c r="F12" s="321">
        <v>2</v>
      </c>
      <c r="G12" s="314"/>
      <c r="H12" s="325"/>
      <c r="I12" s="57"/>
      <c r="J12" s="57"/>
    </row>
    <row r="13" spans="1:10" ht="21" customHeight="1">
      <c r="A13" s="198"/>
      <c r="B13" s="198"/>
      <c r="C13" s="322" t="s">
        <v>327</v>
      </c>
      <c r="D13" s="323" t="s">
        <v>66</v>
      </c>
      <c r="E13" s="324" t="s">
        <v>112</v>
      </c>
      <c r="F13" s="321">
        <v>3</v>
      </c>
      <c r="G13" s="314"/>
      <c r="H13" s="325"/>
      <c r="I13" s="57"/>
      <c r="J13" s="57"/>
    </row>
    <row r="14" spans="1:10" ht="21" customHeight="1">
      <c r="A14" s="384">
        <v>2</v>
      </c>
      <c r="B14" s="354" t="s">
        <v>87</v>
      </c>
      <c r="C14" s="385" t="s">
        <v>88</v>
      </c>
      <c r="D14" s="292" t="s">
        <v>56</v>
      </c>
      <c r="E14" s="292"/>
      <c r="F14" s="164">
        <f>F16+F17+F18+F19+F20+F21</f>
        <v>2228</v>
      </c>
      <c r="G14" s="292"/>
      <c r="H14" s="293"/>
      <c r="I14" s="57"/>
      <c r="J14" s="57"/>
    </row>
    <row r="15" spans="1:10" ht="21" customHeight="1">
      <c r="A15" s="198"/>
      <c r="B15" s="198"/>
      <c r="C15" s="105" t="s">
        <v>37</v>
      </c>
      <c r="D15" s="107" t="s">
        <v>38</v>
      </c>
      <c r="E15" s="107">
        <v>0.13900000000000001</v>
      </c>
      <c r="F15" s="166">
        <f>F14*E15</f>
        <v>309.69200000000001</v>
      </c>
      <c r="G15" s="107"/>
      <c r="H15" s="170"/>
      <c r="I15" s="57"/>
      <c r="J15" s="57"/>
    </row>
    <row r="16" spans="1:10" ht="21" customHeight="1">
      <c r="A16" s="198"/>
      <c r="B16" s="198"/>
      <c r="C16" s="171" t="s">
        <v>329</v>
      </c>
      <c r="D16" s="107" t="s">
        <v>56</v>
      </c>
      <c r="E16" s="161" t="s">
        <v>112</v>
      </c>
      <c r="F16" s="161">
        <v>1512</v>
      </c>
      <c r="G16" s="107"/>
      <c r="H16" s="170"/>
      <c r="I16" s="57"/>
      <c r="J16" s="57"/>
    </row>
    <row r="17" spans="1:10" ht="21" customHeight="1">
      <c r="A17" s="198"/>
      <c r="B17" s="198"/>
      <c r="C17" s="171" t="s">
        <v>330</v>
      </c>
      <c r="D17" s="107" t="s">
        <v>56</v>
      </c>
      <c r="E17" s="161" t="s">
        <v>112</v>
      </c>
      <c r="F17" s="161">
        <v>560</v>
      </c>
      <c r="G17" s="107"/>
      <c r="H17" s="170"/>
      <c r="I17" s="57"/>
      <c r="J17" s="57"/>
    </row>
    <row r="18" spans="1:10" ht="21" customHeight="1">
      <c r="A18" s="198"/>
      <c r="B18" s="198"/>
      <c r="C18" s="171" t="s">
        <v>331</v>
      </c>
      <c r="D18" s="107" t="s">
        <v>56</v>
      </c>
      <c r="E18" s="161" t="s">
        <v>112</v>
      </c>
      <c r="F18" s="161">
        <v>70</v>
      </c>
      <c r="G18" s="107"/>
      <c r="H18" s="170"/>
      <c r="I18" s="57"/>
    </row>
    <row r="19" spans="1:10" ht="21" customHeight="1">
      <c r="A19" s="198"/>
      <c r="B19" s="198"/>
      <c r="C19" s="171" t="s">
        <v>332</v>
      </c>
      <c r="D19" s="107" t="s">
        <v>56</v>
      </c>
      <c r="E19" s="161" t="s">
        <v>112</v>
      </c>
      <c r="F19" s="161">
        <v>70</v>
      </c>
      <c r="G19" s="107"/>
      <c r="H19" s="170"/>
      <c r="I19" s="57"/>
      <c r="J19" s="57"/>
    </row>
    <row r="20" spans="1:10" ht="21" customHeight="1">
      <c r="A20" s="198"/>
      <c r="B20" s="198"/>
      <c r="C20" s="171" t="s">
        <v>333</v>
      </c>
      <c r="D20" s="107" t="s">
        <v>56</v>
      </c>
      <c r="E20" s="161" t="s">
        <v>112</v>
      </c>
      <c r="F20" s="161">
        <v>8</v>
      </c>
      <c r="G20" s="107"/>
      <c r="H20" s="170"/>
      <c r="I20" s="57"/>
      <c r="J20" s="57"/>
    </row>
    <row r="21" spans="1:10" ht="21" customHeight="1">
      <c r="A21" s="198"/>
      <c r="B21" s="198"/>
      <c r="C21" s="171" t="s">
        <v>334</v>
      </c>
      <c r="D21" s="107" t="s">
        <v>56</v>
      </c>
      <c r="E21" s="161" t="s">
        <v>112</v>
      </c>
      <c r="F21" s="161">
        <v>8</v>
      </c>
      <c r="G21" s="107"/>
      <c r="H21" s="170"/>
      <c r="I21" s="57"/>
      <c r="J21" s="57"/>
    </row>
    <row r="22" spans="1:10" ht="21" customHeight="1">
      <c r="A22" s="198"/>
      <c r="B22" s="198"/>
      <c r="C22" s="171" t="s">
        <v>198</v>
      </c>
      <c r="D22" s="107" t="s">
        <v>66</v>
      </c>
      <c r="E22" s="161" t="s">
        <v>112</v>
      </c>
      <c r="F22" s="165">
        <v>53</v>
      </c>
      <c r="G22" s="165"/>
      <c r="H22" s="108"/>
      <c r="I22" s="57"/>
      <c r="J22" s="57"/>
    </row>
    <row r="23" spans="1:10" ht="31.5" customHeight="1">
      <c r="A23" s="384">
        <v>3</v>
      </c>
      <c r="B23" s="384" t="s">
        <v>89</v>
      </c>
      <c r="C23" s="385" t="s">
        <v>90</v>
      </c>
      <c r="D23" s="292" t="s">
        <v>91</v>
      </c>
      <c r="E23" s="163"/>
      <c r="F23" s="163">
        <v>93</v>
      </c>
      <c r="G23" s="162"/>
      <c r="H23" s="294"/>
      <c r="I23" s="57"/>
      <c r="J23" s="57"/>
    </row>
    <row r="24" spans="1:10" ht="21" customHeight="1">
      <c r="A24" s="198"/>
      <c r="B24" s="198"/>
      <c r="C24" s="105" t="s">
        <v>37</v>
      </c>
      <c r="D24" s="107" t="s">
        <v>38</v>
      </c>
      <c r="E24" s="105">
        <v>0.34</v>
      </c>
      <c r="F24" s="105">
        <f>F23*E24</f>
        <v>31.62</v>
      </c>
      <c r="G24" s="105"/>
      <c r="H24" s="108"/>
      <c r="I24" s="57"/>
      <c r="J24" s="57"/>
    </row>
    <row r="25" spans="1:10" ht="21" customHeight="1">
      <c r="A25" s="198"/>
      <c r="B25" s="198"/>
      <c r="C25" s="171" t="s">
        <v>337</v>
      </c>
      <c r="D25" s="107" t="s">
        <v>66</v>
      </c>
      <c r="E25" s="165">
        <v>1</v>
      </c>
      <c r="F25" s="165">
        <f>F23*E25</f>
        <v>93</v>
      </c>
      <c r="G25" s="165"/>
      <c r="H25" s="108"/>
      <c r="I25" s="57"/>
      <c r="J25" s="58" t="s">
        <v>112</v>
      </c>
    </row>
    <row r="26" spans="1:10" ht="21" customHeight="1">
      <c r="A26" s="413">
        <v>4</v>
      </c>
      <c r="B26" s="413" t="s">
        <v>95</v>
      </c>
      <c r="C26" s="340" t="s">
        <v>199</v>
      </c>
      <c r="D26" s="162" t="s">
        <v>66</v>
      </c>
      <c r="E26" s="163"/>
      <c r="F26" s="163">
        <f>F28+F29</f>
        <v>210</v>
      </c>
      <c r="G26" s="163"/>
      <c r="H26" s="294"/>
      <c r="I26" s="57"/>
      <c r="J26" s="57"/>
    </row>
    <row r="27" spans="1:10" ht="21" customHeight="1">
      <c r="A27" s="410"/>
      <c r="B27" s="414"/>
      <c r="C27" s="105" t="s">
        <v>37</v>
      </c>
      <c r="D27" s="107" t="s">
        <v>38</v>
      </c>
      <c r="E27" s="107">
        <v>0.94</v>
      </c>
      <c r="F27" s="105">
        <f>F26*E27</f>
        <v>197.39999999999998</v>
      </c>
      <c r="G27" s="165"/>
      <c r="H27" s="108"/>
      <c r="I27" s="57"/>
      <c r="J27" s="57"/>
    </row>
    <row r="28" spans="1:10" ht="21" customHeight="1">
      <c r="A28" s="410"/>
      <c r="B28" s="414"/>
      <c r="C28" s="105" t="s">
        <v>336</v>
      </c>
      <c r="D28" s="107"/>
      <c r="E28" s="107"/>
      <c r="F28" s="105">
        <v>161</v>
      </c>
      <c r="G28" s="165"/>
      <c r="H28" s="108"/>
      <c r="I28" s="57"/>
      <c r="J28" s="57"/>
    </row>
    <row r="29" spans="1:10" ht="21" customHeight="1">
      <c r="A29" s="410"/>
      <c r="B29" s="414"/>
      <c r="C29" s="105" t="s">
        <v>335</v>
      </c>
      <c r="D29" s="107" t="s">
        <v>66</v>
      </c>
      <c r="E29" s="107" t="s">
        <v>112</v>
      </c>
      <c r="F29" s="105">
        <v>49</v>
      </c>
      <c r="G29" s="165"/>
      <c r="H29" s="108"/>
      <c r="I29" s="57"/>
      <c r="J29" s="57"/>
    </row>
    <row r="30" spans="1:10" ht="21" customHeight="1">
      <c r="A30" s="384">
        <v>5</v>
      </c>
      <c r="B30" s="384" t="s">
        <v>92</v>
      </c>
      <c r="C30" s="385" t="s">
        <v>93</v>
      </c>
      <c r="D30" s="292" t="s">
        <v>66</v>
      </c>
      <c r="E30" s="292"/>
      <c r="F30" s="163">
        <v>66</v>
      </c>
      <c r="G30" s="162"/>
      <c r="H30" s="294"/>
      <c r="I30" s="57"/>
      <c r="J30" s="57"/>
    </row>
    <row r="31" spans="1:10" ht="21" customHeight="1">
      <c r="A31" s="198"/>
      <c r="B31" s="160"/>
      <c r="C31" s="105" t="s">
        <v>37</v>
      </c>
      <c r="D31" s="107" t="s">
        <v>38</v>
      </c>
      <c r="E31" s="107">
        <v>0.61</v>
      </c>
      <c r="F31" s="106">
        <f>F30*E31</f>
        <v>40.26</v>
      </c>
      <c r="G31" s="105"/>
      <c r="H31" s="108"/>
      <c r="I31" s="57"/>
      <c r="J31" s="57"/>
    </row>
    <row r="32" spans="1:10" ht="21" customHeight="1">
      <c r="A32" s="198"/>
      <c r="B32" s="160"/>
      <c r="C32" s="171" t="s">
        <v>94</v>
      </c>
      <c r="D32" s="107" t="s">
        <v>66</v>
      </c>
      <c r="E32" s="161">
        <v>1</v>
      </c>
      <c r="F32" s="165">
        <f>F30*E32</f>
        <v>66</v>
      </c>
      <c r="G32" s="165"/>
      <c r="H32" s="108"/>
      <c r="I32" s="57"/>
      <c r="J32" s="57"/>
    </row>
    <row r="33" spans="1:11" ht="21" customHeight="1">
      <c r="A33" s="198"/>
      <c r="B33" s="198"/>
      <c r="C33" s="171" t="s">
        <v>198</v>
      </c>
      <c r="D33" s="107" t="s">
        <v>66</v>
      </c>
      <c r="E33" s="161" t="s">
        <v>112</v>
      </c>
      <c r="F33" s="165">
        <v>8</v>
      </c>
      <c r="G33" s="165"/>
      <c r="H33" s="108"/>
      <c r="I33" s="57"/>
      <c r="J33" s="57"/>
    </row>
    <row r="34" spans="1:11" s="285" customFormat="1" ht="31.5" customHeight="1">
      <c r="A34" s="286"/>
      <c r="B34" s="287"/>
      <c r="C34" s="288" t="s">
        <v>126</v>
      </c>
      <c r="D34" s="288" t="s">
        <v>3</v>
      </c>
      <c r="E34" s="289"/>
      <c r="F34" s="290" t="s">
        <v>112</v>
      </c>
      <c r="G34" s="289"/>
      <c r="H34" s="446"/>
      <c r="I34" s="284"/>
      <c r="J34" s="284"/>
    </row>
    <row r="35" spans="1:11" ht="20.25" customHeight="1">
      <c r="A35" s="139"/>
      <c r="B35" s="172"/>
      <c r="C35" s="174" t="s">
        <v>551</v>
      </c>
      <c r="D35" s="174" t="s">
        <v>3</v>
      </c>
      <c r="E35" s="175"/>
      <c r="F35" s="175"/>
      <c r="G35" s="175"/>
      <c r="H35" s="176"/>
      <c r="I35" s="57"/>
      <c r="K35" s="57"/>
    </row>
    <row r="36" spans="1:11" ht="19.5" customHeight="1">
      <c r="A36" s="168"/>
      <c r="B36" s="168"/>
      <c r="C36" s="169" t="s">
        <v>127</v>
      </c>
      <c r="D36" s="177">
        <v>0.75</v>
      </c>
      <c r="E36" s="168"/>
      <c r="F36" s="139"/>
      <c r="G36" s="139"/>
      <c r="H36" s="178"/>
      <c r="I36" s="57"/>
      <c r="J36" s="57"/>
    </row>
    <row r="37" spans="1:11" ht="15">
      <c r="A37" s="142"/>
      <c r="B37" s="142"/>
      <c r="C37" s="142" t="s">
        <v>18</v>
      </c>
      <c r="D37" s="142" t="s">
        <v>3</v>
      </c>
      <c r="E37" s="142"/>
      <c r="F37" s="142"/>
      <c r="G37" s="142"/>
      <c r="H37" s="143"/>
      <c r="I37" s="57"/>
      <c r="J37" s="57"/>
    </row>
    <row r="38" spans="1:11" ht="20.25" customHeight="1">
      <c r="A38" s="142"/>
      <c r="B38" s="142"/>
      <c r="C38" s="142" t="s">
        <v>120</v>
      </c>
      <c r="D38" s="144">
        <v>0.08</v>
      </c>
      <c r="E38" s="142"/>
      <c r="F38" s="142"/>
      <c r="G38" s="142"/>
      <c r="H38" s="143"/>
      <c r="I38" s="57"/>
      <c r="J38" s="57"/>
    </row>
    <row r="39" spans="1:11" s="285" customFormat="1" ht="22.5" customHeight="1">
      <c r="A39" s="262"/>
      <c r="B39" s="262"/>
      <c r="C39" s="262" t="s">
        <v>23</v>
      </c>
      <c r="D39" s="262" t="s">
        <v>3</v>
      </c>
      <c r="E39" s="262"/>
      <c r="F39" s="262"/>
      <c r="G39" s="262"/>
      <c r="H39" s="291"/>
      <c r="I39" s="284"/>
      <c r="J39" s="284"/>
    </row>
    <row r="40" spans="1:11" ht="20.25" customHeight="1">
      <c r="A40" s="141"/>
      <c r="B40" s="137"/>
      <c r="C40" s="137"/>
      <c r="D40" s="137"/>
      <c r="E40" s="137"/>
      <c r="F40" s="137"/>
      <c r="G40" s="137"/>
      <c r="H40" s="140"/>
      <c r="I40" s="57"/>
      <c r="J40" s="57"/>
    </row>
    <row r="41" spans="1:11" ht="24" customHeight="1">
      <c r="A41" s="141"/>
      <c r="B41" s="137"/>
      <c r="C41" s="137"/>
      <c r="D41" s="137"/>
      <c r="E41" s="137"/>
      <c r="F41" s="137"/>
      <c r="G41" s="137"/>
      <c r="H41" s="140"/>
      <c r="I41" s="57"/>
      <c r="J41" s="57"/>
    </row>
    <row r="42" spans="1:11" ht="21.75" customHeight="1">
      <c r="A42" s="735"/>
      <c r="B42" s="735"/>
      <c r="C42" s="735"/>
      <c r="D42" s="735"/>
      <c r="E42" s="735"/>
      <c r="F42" s="735"/>
      <c r="G42" s="735"/>
      <c r="H42" s="735"/>
      <c r="I42" s="57"/>
      <c r="J42" s="57"/>
    </row>
    <row r="43" spans="1:11" ht="19.5" customHeight="1">
      <c r="A43" s="138"/>
      <c r="B43" s="138"/>
      <c r="C43" s="138"/>
      <c r="D43" s="138"/>
      <c r="E43" s="138"/>
      <c r="F43" s="138"/>
      <c r="G43" s="138"/>
      <c r="H43" s="138"/>
      <c r="I43" s="57"/>
      <c r="J43" s="57"/>
    </row>
    <row r="44" spans="1:11" ht="18.75" customHeight="1">
      <c r="A44" s="138"/>
      <c r="B44" s="138"/>
      <c r="C44" s="138"/>
      <c r="D44" s="138"/>
      <c r="E44" s="138"/>
      <c r="F44" s="138"/>
      <c r="G44" s="138"/>
      <c r="H44" s="138"/>
      <c r="I44" s="62"/>
      <c r="J44" s="57"/>
    </row>
    <row r="45" spans="1:11" ht="21.75" customHeight="1">
      <c r="I45" s="62"/>
      <c r="J45" s="57"/>
    </row>
    <row r="46" spans="1:11" ht="26.25" customHeight="1">
      <c r="I46" s="57"/>
      <c r="J46" s="57"/>
    </row>
    <row r="47" spans="1:11" ht="20.25" customHeight="1">
      <c r="I47" s="57"/>
      <c r="J47" s="57"/>
    </row>
    <row r="48" spans="1:11" ht="21" customHeight="1">
      <c r="I48" s="57"/>
      <c r="J48" s="57"/>
    </row>
    <row r="49" spans="9:10" ht="21.75" customHeight="1">
      <c r="I49" s="57"/>
      <c r="J49" s="57"/>
    </row>
    <row r="50" spans="9:10" ht="19.5" customHeight="1"/>
    <row r="51" spans="9:10" ht="18" customHeight="1"/>
  </sheetData>
  <sheetProtection selectLockedCells="1" selectUnlockedCells="1"/>
  <mergeCells count="9">
    <mergeCell ref="A2:H2"/>
    <mergeCell ref="G5:H5"/>
    <mergeCell ref="C1:H1"/>
    <mergeCell ref="A42:H42"/>
    <mergeCell ref="A5:A6"/>
    <mergeCell ref="B5:B6"/>
    <mergeCell ref="C5:C6"/>
    <mergeCell ref="D5:D6"/>
    <mergeCell ref="E5:F5"/>
  </mergeCells>
  <pageMargins left="0.31527777777777777" right="0.11805555555555555" top="0.74791666666666667" bottom="0.74791666666666667" header="0.51180555555555551" footer="0.51180555555555551"/>
  <pageSetup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3"/>
  <sheetViews>
    <sheetView topLeftCell="A65" workbookViewId="0">
      <selection activeCell="D83" sqref="D83"/>
    </sheetView>
  </sheetViews>
  <sheetFormatPr defaultRowHeight="12.75"/>
  <cols>
    <col min="1" max="1" width="3.42578125" customWidth="1"/>
    <col min="2" max="2" width="7" customWidth="1"/>
    <col min="3" max="3" width="34.85546875" customWidth="1"/>
    <col min="4" max="4" width="8.140625" customWidth="1"/>
    <col min="5" max="5" width="8" customWidth="1"/>
    <col min="6" max="6" width="8.42578125" customWidth="1"/>
    <col min="7" max="7" width="8.140625" customWidth="1"/>
    <col min="8" max="8" width="10.28515625" customWidth="1"/>
  </cols>
  <sheetData>
    <row r="1" spans="1:10" ht="18" customHeight="1">
      <c r="A1" s="331"/>
      <c r="B1" s="332"/>
      <c r="C1" s="737" t="s">
        <v>169</v>
      </c>
      <c r="D1" s="737"/>
      <c r="E1" s="737"/>
      <c r="F1" s="737"/>
      <c r="G1" s="737"/>
      <c r="H1" s="737"/>
    </row>
    <row r="2" spans="1:10" ht="19.5" customHeight="1">
      <c r="A2" s="738" t="s">
        <v>170</v>
      </c>
      <c r="B2" s="738"/>
      <c r="C2" s="738"/>
      <c r="D2" s="738"/>
      <c r="E2" s="738"/>
      <c r="F2" s="738"/>
      <c r="G2" s="738"/>
      <c r="H2" s="738"/>
    </row>
    <row r="3" spans="1:10" ht="19.5" customHeight="1">
      <c r="A3" s="331"/>
      <c r="B3" s="333"/>
      <c r="C3" s="739"/>
      <c r="D3" s="739"/>
      <c r="E3" s="739"/>
      <c r="F3" s="740"/>
      <c r="G3" s="740"/>
      <c r="H3" s="63"/>
      <c r="I3" t="s">
        <v>112</v>
      </c>
      <c r="J3" t="s">
        <v>112</v>
      </c>
    </row>
    <row r="4" spans="1:10" ht="19.5" customHeight="1">
      <c r="A4" s="331"/>
      <c r="B4" s="333"/>
      <c r="C4" s="739"/>
      <c r="D4" s="739"/>
      <c r="E4" s="739"/>
      <c r="F4" s="741"/>
      <c r="G4" s="741"/>
      <c r="H4" s="63"/>
    </row>
    <row r="5" spans="1:10" ht="18" hidden="1">
      <c r="A5" s="334"/>
      <c r="B5" s="334"/>
      <c r="C5" s="335"/>
      <c r="D5" s="335"/>
      <c r="E5" s="335"/>
      <c r="F5" s="335"/>
      <c r="G5" s="335"/>
      <c r="H5" s="335"/>
    </row>
    <row r="6" spans="1:10" ht="19.5" hidden="1" customHeight="1">
      <c r="A6" s="742"/>
      <c r="B6" s="742"/>
      <c r="C6" s="742"/>
      <c r="D6" s="742"/>
      <c r="E6" s="742"/>
      <c r="F6" s="742"/>
      <c r="G6" s="742"/>
      <c r="H6" s="742"/>
    </row>
    <row r="7" spans="1:10" ht="19.5" hidden="1" customHeight="1">
      <c r="A7" s="334"/>
      <c r="B7" s="742"/>
      <c r="C7" s="742"/>
      <c r="D7" s="742"/>
      <c r="E7" s="742"/>
      <c r="F7" s="742"/>
      <c r="G7" s="742"/>
      <c r="H7" s="742"/>
    </row>
    <row r="8" spans="1:10" ht="18" hidden="1" customHeight="1">
      <c r="A8" s="743"/>
      <c r="B8" s="743"/>
      <c r="C8" s="743"/>
      <c r="D8" s="743"/>
      <c r="E8" s="743"/>
      <c r="F8" s="743"/>
      <c r="G8" s="743"/>
      <c r="H8" s="743"/>
    </row>
    <row r="9" spans="1:10" ht="15" hidden="1">
      <c r="A9" s="334"/>
      <c r="B9" s="334"/>
      <c r="C9" s="334"/>
      <c r="D9" s="334"/>
      <c r="E9" s="334"/>
      <c r="F9" s="334"/>
      <c r="G9" s="334"/>
      <c r="H9" s="334"/>
    </row>
    <row r="10" spans="1:10" ht="15" hidden="1">
      <c r="A10" s="334"/>
      <c r="B10" s="334"/>
      <c r="C10" s="334"/>
      <c r="D10" s="334"/>
      <c r="E10" s="334"/>
      <c r="F10" s="334"/>
      <c r="G10" s="334"/>
      <c r="H10" s="334"/>
    </row>
    <row r="11" spans="1:10" ht="15" customHeight="1">
      <c r="A11" s="744"/>
      <c r="B11" s="736" t="s">
        <v>80</v>
      </c>
      <c r="C11" s="736" t="s">
        <v>31</v>
      </c>
      <c r="D11" s="736" t="s">
        <v>81</v>
      </c>
      <c r="E11" s="744" t="s">
        <v>32</v>
      </c>
      <c r="F11" s="744"/>
      <c r="G11" s="744" t="s">
        <v>85</v>
      </c>
      <c r="H11" s="744"/>
    </row>
    <row r="12" spans="1:10" ht="45.75" customHeight="1">
      <c r="A12" s="744"/>
      <c r="B12" s="736"/>
      <c r="C12" s="736"/>
      <c r="D12" s="736"/>
      <c r="E12" s="461" t="s">
        <v>82</v>
      </c>
      <c r="F12" s="461" t="s">
        <v>23</v>
      </c>
      <c r="G12" s="461" t="s">
        <v>83</v>
      </c>
      <c r="H12" s="461" t="s">
        <v>18</v>
      </c>
    </row>
    <row r="13" spans="1:10" ht="14.25" customHeight="1">
      <c r="A13" s="158">
        <v>1</v>
      </c>
      <c r="B13" s="158">
        <v>2</v>
      </c>
      <c r="C13" s="158">
        <v>3</v>
      </c>
      <c r="D13" s="158">
        <v>4</v>
      </c>
      <c r="E13" s="158">
        <v>5</v>
      </c>
      <c r="F13" s="158">
        <v>6</v>
      </c>
      <c r="G13" s="158">
        <v>7</v>
      </c>
      <c r="H13" s="158">
        <v>8</v>
      </c>
    </row>
    <row r="14" spans="1:10" ht="44.25" customHeight="1">
      <c r="A14" s="356">
        <v>11</v>
      </c>
      <c r="B14" s="133" t="s">
        <v>177</v>
      </c>
      <c r="C14" s="386" t="s">
        <v>340</v>
      </c>
      <c r="D14" s="387" t="s">
        <v>55</v>
      </c>
      <c r="E14" s="387"/>
      <c r="F14" s="388">
        <v>19</v>
      </c>
      <c r="G14" s="387"/>
      <c r="H14" s="388"/>
    </row>
    <row r="15" spans="1:10" ht="22.5" customHeight="1">
      <c r="A15" s="146" t="s">
        <v>112</v>
      </c>
      <c r="B15" s="146"/>
      <c r="C15" s="84" t="s">
        <v>37</v>
      </c>
      <c r="D15" s="84" t="s">
        <v>38</v>
      </c>
      <c r="E15" s="84">
        <v>2.06</v>
      </c>
      <c r="F15" s="389">
        <f>F14*E15</f>
        <v>39.14</v>
      </c>
      <c r="G15" s="85"/>
      <c r="H15" s="389"/>
    </row>
    <row r="16" spans="1:10" ht="20.25" customHeight="1">
      <c r="A16" s="133">
        <v>2</v>
      </c>
      <c r="B16" s="354" t="s">
        <v>173</v>
      </c>
      <c r="C16" s="339" t="s">
        <v>216</v>
      </c>
      <c r="D16" s="159" t="s">
        <v>55</v>
      </c>
      <c r="E16" s="159"/>
      <c r="F16" s="159">
        <v>19</v>
      </c>
      <c r="G16" s="336"/>
      <c r="H16" s="337"/>
    </row>
    <row r="17" spans="1:8">
      <c r="A17" s="146" t="s">
        <v>112</v>
      </c>
      <c r="B17" s="160"/>
      <c r="C17" s="105" t="s">
        <v>37</v>
      </c>
      <c r="D17" s="105" t="s">
        <v>38</v>
      </c>
      <c r="E17" s="105">
        <v>8.44</v>
      </c>
      <c r="F17" s="106">
        <f>F16*E17</f>
        <v>160.35999999999999</v>
      </c>
      <c r="G17" s="161"/>
      <c r="H17" s="108"/>
    </row>
    <row r="18" spans="1:8">
      <c r="A18" s="146" t="s">
        <v>112</v>
      </c>
      <c r="B18" s="160"/>
      <c r="C18" s="105" t="s">
        <v>54</v>
      </c>
      <c r="D18" s="105" t="s">
        <v>3</v>
      </c>
      <c r="E18" s="105">
        <v>1.1000000000000001</v>
      </c>
      <c r="F18" s="106">
        <f>F16*E18</f>
        <v>20.900000000000002</v>
      </c>
      <c r="G18" s="161"/>
      <c r="H18" s="108"/>
    </row>
    <row r="19" spans="1:8">
      <c r="A19" s="146"/>
      <c r="B19" s="160" t="s">
        <v>119</v>
      </c>
      <c r="C19" s="105" t="s">
        <v>171</v>
      </c>
      <c r="D19" s="105" t="s">
        <v>55</v>
      </c>
      <c r="E19" s="105">
        <v>1.0149999999999999</v>
      </c>
      <c r="F19" s="106">
        <f>F16*E19</f>
        <v>19.284999999999997</v>
      </c>
      <c r="G19" s="161"/>
      <c r="H19" s="108"/>
    </row>
    <row r="20" spans="1:8">
      <c r="A20" s="146"/>
      <c r="B20" s="160" t="s">
        <v>112</v>
      </c>
      <c r="C20" s="105" t="s">
        <v>158</v>
      </c>
      <c r="D20" s="105" t="s">
        <v>50</v>
      </c>
      <c r="E20" s="105">
        <v>1.2</v>
      </c>
      <c r="F20" s="106">
        <f>F16*E20</f>
        <v>22.8</v>
      </c>
      <c r="G20" s="161"/>
      <c r="H20" s="108"/>
    </row>
    <row r="21" spans="1:8">
      <c r="A21" s="146"/>
      <c r="B21" s="160"/>
      <c r="C21" s="105" t="s">
        <v>53</v>
      </c>
      <c r="D21" s="105" t="s">
        <v>3</v>
      </c>
      <c r="E21" s="105">
        <v>0.16</v>
      </c>
      <c r="F21" s="106">
        <f>F16*E21</f>
        <v>3.04</v>
      </c>
      <c r="G21" s="161"/>
      <c r="H21" s="108"/>
    </row>
    <row r="22" spans="1:8" ht="30">
      <c r="A22" s="356">
        <v>3</v>
      </c>
      <c r="B22" s="390" t="s">
        <v>200</v>
      </c>
      <c r="C22" s="162" t="s">
        <v>339</v>
      </c>
      <c r="D22" s="162" t="s">
        <v>52</v>
      </c>
      <c r="E22" s="162"/>
      <c r="F22" s="163">
        <v>266</v>
      </c>
      <c r="G22" s="164"/>
      <c r="H22" s="391"/>
    </row>
    <row r="23" spans="1:8" ht="18" customHeight="1">
      <c r="A23" s="149" t="s">
        <v>112</v>
      </c>
      <c r="B23" s="307"/>
      <c r="C23" s="105" t="s">
        <v>37</v>
      </c>
      <c r="D23" s="105" t="s">
        <v>38</v>
      </c>
      <c r="E23" s="106">
        <v>1</v>
      </c>
      <c r="F23" s="106">
        <f>F22*E23</f>
        <v>266</v>
      </c>
      <c r="G23" s="166"/>
      <c r="H23" s="392"/>
    </row>
    <row r="24" spans="1:8" ht="18" customHeight="1">
      <c r="A24" s="149" t="s">
        <v>112</v>
      </c>
      <c r="B24" s="307"/>
      <c r="C24" s="105" t="s">
        <v>54</v>
      </c>
      <c r="D24" s="105" t="s">
        <v>3</v>
      </c>
      <c r="E24" s="105">
        <v>0.18099999999999999</v>
      </c>
      <c r="F24" s="106">
        <f>F22*E24</f>
        <v>48.146000000000001</v>
      </c>
      <c r="G24" s="166"/>
      <c r="H24" s="392"/>
    </row>
    <row r="25" spans="1:8" ht="26.25" customHeight="1">
      <c r="A25" s="149" t="s">
        <v>112</v>
      </c>
      <c r="B25" s="307" t="s">
        <v>201</v>
      </c>
      <c r="C25" s="105" t="s">
        <v>341</v>
      </c>
      <c r="D25" s="105" t="s">
        <v>71</v>
      </c>
      <c r="E25" s="105" t="s">
        <v>112</v>
      </c>
      <c r="F25" s="106">
        <v>186</v>
      </c>
      <c r="G25" s="393"/>
      <c r="H25" s="392"/>
    </row>
    <row r="26" spans="1:8" ht="27" customHeight="1">
      <c r="A26" s="149"/>
      <c r="B26" s="307" t="s">
        <v>202</v>
      </c>
      <c r="C26" s="105" t="s">
        <v>342</v>
      </c>
      <c r="D26" s="105" t="s">
        <v>71</v>
      </c>
      <c r="E26" s="105" t="s">
        <v>112</v>
      </c>
      <c r="F26" s="106">
        <v>151.19999999999999</v>
      </c>
      <c r="G26" s="393"/>
      <c r="H26" s="392"/>
    </row>
    <row r="27" spans="1:8" ht="28.5" customHeight="1">
      <c r="A27" s="149"/>
      <c r="B27" s="307" t="s">
        <v>203</v>
      </c>
      <c r="C27" s="105" t="s">
        <v>343</v>
      </c>
      <c r="D27" s="105" t="s">
        <v>71</v>
      </c>
      <c r="E27" s="105" t="s">
        <v>112</v>
      </c>
      <c r="F27" s="106">
        <v>1279</v>
      </c>
      <c r="G27" s="393"/>
      <c r="H27" s="392"/>
    </row>
    <row r="28" spans="1:8" ht="17.25" customHeight="1">
      <c r="A28" s="149"/>
      <c r="B28" s="307"/>
      <c r="C28" s="105" t="s">
        <v>98</v>
      </c>
      <c r="D28" s="105" t="s">
        <v>50</v>
      </c>
      <c r="E28" s="105">
        <v>0.28699999999999998</v>
      </c>
      <c r="F28" s="106">
        <f>E28*F22</f>
        <v>76.341999999999999</v>
      </c>
      <c r="G28" s="393"/>
      <c r="H28" s="392"/>
    </row>
    <row r="29" spans="1:8" ht="18.75" customHeight="1">
      <c r="A29" s="149"/>
      <c r="B29" s="307"/>
      <c r="C29" s="105" t="s">
        <v>204</v>
      </c>
      <c r="D29" s="105" t="s">
        <v>66</v>
      </c>
      <c r="E29" s="105"/>
      <c r="F29" s="106">
        <v>12</v>
      </c>
      <c r="G29" s="393"/>
      <c r="H29" s="392"/>
    </row>
    <row r="30" spans="1:8" ht="16.5" customHeight="1">
      <c r="A30" s="149"/>
      <c r="B30" s="307"/>
      <c r="C30" s="105" t="s">
        <v>53</v>
      </c>
      <c r="D30" s="105" t="s">
        <v>3</v>
      </c>
      <c r="E30" s="105">
        <v>4.4999999999999998E-2</v>
      </c>
      <c r="F30" s="106">
        <f>E30*F22</f>
        <v>11.969999999999999</v>
      </c>
      <c r="G30" s="393"/>
      <c r="H30" s="392"/>
    </row>
    <row r="31" spans="1:8" ht="27" customHeight="1">
      <c r="A31" s="357">
        <v>4</v>
      </c>
      <c r="B31" s="395" t="s">
        <v>205</v>
      </c>
      <c r="C31" s="338" t="s">
        <v>513</v>
      </c>
      <c r="D31" s="338" t="s">
        <v>52</v>
      </c>
      <c r="E31" s="338"/>
      <c r="F31" s="338">
        <v>7</v>
      </c>
      <c r="G31" s="396"/>
      <c r="H31" s="397"/>
    </row>
    <row r="32" spans="1:8" ht="16.5" customHeight="1">
      <c r="A32" s="149"/>
      <c r="B32" s="307"/>
      <c r="C32" s="105" t="s">
        <v>37</v>
      </c>
      <c r="D32" s="105" t="s">
        <v>38</v>
      </c>
      <c r="E32" s="105">
        <v>10.199999999999999</v>
      </c>
      <c r="F32" s="106">
        <f>F31*E32</f>
        <v>71.399999999999991</v>
      </c>
      <c r="G32" s="398"/>
      <c r="H32" s="399"/>
    </row>
    <row r="33" spans="1:8" ht="18" customHeight="1">
      <c r="A33" s="149"/>
      <c r="B33" s="307"/>
      <c r="C33" s="105" t="s">
        <v>41</v>
      </c>
      <c r="D33" s="105" t="s">
        <v>206</v>
      </c>
      <c r="E33" s="105">
        <v>0.91700000000000004</v>
      </c>
      <c r="F33" s="106">
        <f>F31*E33</f>
        <v>6.4190000000000005</v>
      </c>
      <c r="G33" s="398"/>
      <c r="H33" s="399"/>
    </row>
    <row r="34" spans="1:8" ht="25.5" customHeight="1">
      <c r="A34" s="149"/>
      <c r="B34" s="307" t="s">
        <v>201</v>
      </c>
      <c r="C34" s="105" t="s">
        <v>514</v>
      </c>
      <c r="D34" s="105" t="s">
        <v>71</v>
      </c>
      <c r="E34" s="105" t="s">
        <v>112</v>
      </c>
      <c r="F34" s="106">
        <v>6.5</v>
      </c>
      <c r="G34" s="393"/>
      <c r="H34" s="394"/>
    </row>
    <row r="35" spans="1:8" ht="27" customHeight="1">
      <c r="A35" s="146" t="s">
        <v>112</v>
      </c>
      <c r="B35" s="400" t="s">
        <v>207</v>
      </c>
      <c r="C35" s="401" t="s">
        <v>515</v>
      </c>
      <c r="D35" s="96" t="s">
        <v>71</v>
      </c>
      <c r="E35" s="97" t="s">
        <v>112</v>
      </c>
      <c r="F35" s="97">
        <v>19</v>
      </c>
      <c r="G35" s="98"/>
      <c r="H35" s="402"/>
    </row>
    <row r="36" spans="1:8" ht="25.5" customHeight="1">
      <c r="A36" s="146" t="s">
        <v>112</v>
      </c>
      <c r="B36" s="198" t="s">
        <v>208</v>
      </c>
      <c r="C36" s="105" t="s">
        <v>516</v>
      </c>
      <c r="D36" s="105" t="s">
        <v>71</v>
      </c>
      <c r="E36" s="106" t="s">
        <v>112</v>
      </c>
      <c r="F36" s="106">
        <v>45</v>
      </c>
      <c r="G36" s="107"/>
      <c r="H36" s="108"/>
    </row>
    <row r="37" spans="1:8">
      <c r="A37" s="146"/>
      <c r="B37" s="400"/>
      <c r="C37" s="105" t="s">
        <v>98</v>
      </c>
      <c r="D37" s="105" t="s">
        <v>50</v>
      </c>
      <c r="E37" s="105">
        <v>0.28699999999999998</v>
      </c>
      <c r="F37" s="97">
        <f>F31*E37</f>
        <v>2.0089999999999999</v>
      </c>
      <c r="G37" s="98"/>
      <c r="H37" s="402"/>
    </row>
    <row r="38" spans="1:8">
      <c r="A38" s="146"/>
      <c r="B38" s="400"/>
      <c r="C38" s="105" t="s">
        <v>209</v>
      </c>
      <c r="D38" s="105" t="s">
        <v>66</v>
      </c>
      <c r="E38" s="105"/>
      <c r="F38" s="97">
        <v>4</v>
      </c>
      <c r="G38" s="98"/>
      <c r="H38" s="402"/>
    </row>
    <row r="39" spans="1:8">
      <c r="A39" s="146"/>
      <c r="B39" s="400"/>
      <c r="C39" s="105" t="s">
        <v>210</v>
      </c>
      <c r="D39" s="105" t="s">
        <v>66</v>
      </c>
      <c r="E39" s="105"/>
      <c r="F39" s="97">
        <v>1</v>
      </c>
      <c r="G39" s="98"/>
      <c r="H39" s="402"/>
    </row>
    <row r="40" spans="1:8">
      <c r="A40" s="146"/>
      <c r="B40" s="400"/>
      <c r="C40" s="105" t="s">
        <v>53</v>
      </c>
      <c r="D40" s="105" t="s">
        <v>3</v>
      </c>
      <c r="E40" s="105">
        <v>0.4</v>
      </c>
      <c r="F40" s="97">
        <f>F31*E40</f>
        <v>2.8000000000000003</v>
      </c>
      <c r="G40" s="98"/>
      <c r="H40" s="402"/>
    </row>
    <row r="41" spans="1:8" ht="37.5" customHeight="1">
      <c r="A41" s="357">
        <v>5</v>
      </c>
      <c r="B41" s="395" t="s">
        <v>205</v>
      </c>
      <c r="C41" s="338" t="s">
        <v>517</v>
      </c>
      <c r="D41" s="338" t="s">
        <v>52</v>
      </c>
      <c r="E41" s="338"/>
      <c r="F41" s="338">
        <v>2.8</v>
      </c>
      <c r="G41" s="396"/>
      <c r="H41" s="397"/>
    </row>
    <row r="42" spans="1:8">
      <c r="A42" s="149"/>
      <c r="B42" s="307"/>
      <c r="C42" s="105" t="s">
        <v>37</v>
      </c>
      <c r="D42" s="105" t="s">
        <v>38</v>
      </c>
      <c r="E42" s="105">
        <v>10.199999999999999</v>
      </c>
      <c r="F42" s="106">
        <f>F41*E42</f>
        <v>28.559999999999995</v>
      </c>
      <c r="G42" s="398"/>
      <c r="H42" s="399"/>
    </row>
    <row r="43" spans="1:8" ht="15" customHeight="1">
      <c r="A43" s="149"/>
      <c r="B43" s="307"/>
      <c r="C43" s="105" t="s">
        <v>41</v>
      </c>
      <c r="D43" s="105" t="s">
        <v>206</v>
      </c>
      <c r="E43" s="105">
        <v>0.91700000000000004</v>
      </c>
      <c r="F43" s="106">
        <f>F41*E43</f>
        <v>2.5676000000000001</v>
      </c>
      <c r="G43" s="398"/>
      <c r="H43" s="399"/>
    </row>
    <row r="44" spans="1:8" ht="27.75" customHeight="1">
      <c r="A44" s="146" t="s">
        <v>112</v>
      </c>
      <c r="B44" s="400" t="s">
        <v>207</v>
      </c>
      <c r="C44" s="401" t="s">
        <v>344</v>
      </c>
      <c r="D44" s="96" t="s">
        <v>71</v>
      </c>
      <c r="E44" s="97" t="s">
        <v>112</v>
      </c>
      <c r="F44" s="97">
        <v>4.9000000000000004</v>
      </c>
      <c r="G44" s="98"/>
      <c r="H44" s="402"/>
    </row>
    <row r="45" spans="1:8" ht="33" customHeight="1">
      <c r="A45" s="146" t="s">
        <v>112</v>
      </c>
      <c r="B45" s="198" t="s">
        <v>208</v>
      </c>
      <c r="C45" s="404" t="s">
        <v>345</v>
      </c>
      <c r="D45" s="105" t="s">
        <v>71</v>
      </c>
      <c r="E45" s="106" t="s">
        <v>112</v>
      </c>
      <c r="F45" s="106">
        <v>6.75</v>
      </c>
      <c r="G45" s="107"/>
      <c r="H45" s="108"/>
    </row>
    <row r="46" spans="1:8" ht="15.75" customHeight="1">
      <c r="A46" s="146"/>
      <c r="B46" s="400"/>
      <c r="C46" s="105" t="s">
        <v>98</v>
      </c>
      <c r="D46" s="105" t="s">
        <v>50</v>
      </c>
      <c r="E46" s="105">
        <v>0.28699999999999998</v>
      </c>
      <c r="F46" s="97">
        <f>F41*E46</f>
        <v>0.80359999999999987</v>
      </c>
      <c r="G46" s="98"/>
      <c r="H46" s="402"/>
    </row>
    <row r="47" spans="1:8" ht="15" customHeight="1">
      <c r="A47" s="146"/>
      <c r="B47" s="400"/>
      <c r="C47" s="105" t="s">
        <v>209</v>
      </c>
      <c r="D47" s="105" t="s">
        <v>66</v>
      </c>
      <c r="E47" s="105"/>
      <c r="F47" s="97">
        <v>4</v>
      </c>
      <c r="G47" s="98"/>
      <c r="H47" s="402"/>
    </row>
    <row r="48" spans="1:8" ht="15" customHeight="1">
      <c r="A48" s="146"/>
      <c r="B48" s="400"/>
      <c r="C48" s="105" t="s">
        <v>210</v>
      </c>
      <c r="D48" s="105" t="s">
        <v>66</v>
      </c>
      <c r="E48" s="105"/>
      <c r="F48" s="97">
        <v>2</v>
      </c>
      <c r="G48" s="98"/>
      <c r="H48" s="402"/>
    </row>
    <row r="49" spans="1:8" ht="16.5" customHeight="1">
      <c r="A49" s="146"/>
      <c r="B49" s="400"/>
      <c r="C49" s="105" t="s">
        <v>53</v>
      </c>
      <c r="D49" s="105" t="s">
        <v>3</v>
      </c>
      <c r="E49" s="105">
        <v>0.4</v>
      </c>
      <c r="F49" s="97">
        <f>F41*E49</f>
        <v>1.1199999999999999</v>
      </c>
      <c r="G49" s="98"/>
      <c r="H49" s="402"/>
    </row>
    <row r="50" spans="1:8" ht="24" customHeight="1">
      <c r="A50" s="155">
        <v>6</v>
      </c>
      <c r="B50" s="295" t="s">
        <v>211</v>
      </c>
      <c r="C50" s="101" t="s">
        <v>212</v>
      </c>
      <c r="D50" s="101" t="s">
        <v>52</v>
      </c>
      <c r="E50" s="101"/>
      <c r="F50" s="102">
        <v>632</v>
      </c>
      <c r="G50" s="103"/>
      <c r="H50" s="104"/>
    </row>
    <row r="51" spans="1:8">
      <c r="A51" s="146"/>
      <c r="B51" s="400"/>
      <c r="C51" s="105" t="s">
        <v>37</v>
      </c>
      <c r="D51" s="105" t="s">
        <v>38</v>
      </c>
      <c r="E51" s="105">
        <v>0.68</v>
      </c>
      <c r="F51" s="97">
        <f>F50*E51</f>
        <v>429.76000000000005</v>
      </c>
      <c r="G51" s="98"/>
      <c r="H51" s="402"/>
    </row>
    <row r="52" spans="1:8">
      <c r="A52" s="146"/>
      <c r="B52" s="400"/>
      <c r="C52" s="105" t="s">
        <v>41</v>
      </c>
      <c r="D52" s="105" t="s">
        <v>3</v>
      </c>
      <c r="E52" s="105">
        <v>0.03</v>
      </c>
      <c r="F52" s="97">
        <f>F50*E52</f>
        <v>18.96</v>
      </c>
      <c r="G52" s="98"/>
      <c r="H52" s="402"/>
    </row>
    <row r="53" spans="1:8">
      <c r="A53" s="146"/>
      <c r="B53" s="400" t="s">
        <v>213</v>
      </c>
      <c r="C53" s="105" t="s">
        <v>214</v>
      </c>
      <c r="D53" s="105" t="s">
        <v>50</v>
      </c>
      <c r="E53" s="105">
        <v>0.246</v>
      </c>
      <c r="F53" s="97">
        <f>F50*E53</f>
        <v>155.47200000000001</v>
      </c>
      <c r="G53" s="98"/>
      <c r="H53" s="402"/>
    </row>
    <row r="54" spans="1:8">
      <c r="A54" s="146"/>
      <c r="B54" s="400"/>
      <c r="C54" s="105" t="s">
        <v>215</v>
      </c>
      <c r="D54" s="105" t="s">
        <v>50</v>
      </c>
      <c r="E54" s="105">
        <v>2.7E-2</v>
      </c>
      <c r="F54" s="97">
        <f>E54*F50</f>
        <v>17.064</v>
      </c>
      <c r="G54" s="98"/>
      <c r="H54" s="402"/>
    </row>
    <row r="55" spans="1:8">
      <c r="A55" s="146"/>
      <c r="B55" s="400"/>
      <c r="C55" s="105" t="s">
        <v>53</v>
      </c>
      <c r="D55" s="105" t="s">
        <v>3</v>
      </c>
      <c r="E55" s="105">
        <v>1.9E-2</v>
      </c>
      <c r="F55" s="97">
        <f>E55*F50</f>
        <v>12.007999999999999</v>
      </c>
      <c r="G55" s="98"/>
      <c r="H55" s="402"/>
    </row>
    <row r="56" spans="1:8" ht="30">
      <c r="A56" s="453">
        <v>7</v>
      </c>
      <c r="B56" s="454" t="s">
        <v>352</v>
      </c>
      <c r="C56" s="159" t="s">
        <v>349</v>
      </c>
      <c r="D56" s="159" t="s">
        <v>55</v>
      </c>
      <c r="E56" s="159"/>
      <c r="F56" s="159">
        <v>159.1</v>
      </c>
      <c r="G56" s="336"/>
      <c r="H56" s="337"/>
    </row>
    <row r="57" spans="1:8">
      <c r="A57" s="146" t="s">
        <v>112</v>
      </c>
      <c r="B57" s="160"/>
      <c r="C57" s="105" t="s">
        <v>37</v>
      </c>
      <c r="D57" s="105" t="s">
        <v>38</v>
      </c>
      <c r="E57" s="105">
        <v>0.89</v>
      </c>
      <c r="F57" s="106">
        <f>F56*E57</f>
        <v>141.59899999999999</v>
      </c>
      <c r="G57" s="161"/>
      <c r="H57" s="108"/>
    </row>
    <row r="58" spans="1:8">
      <c r="A58" s="146" t="s">
        <v>112</v>
      </c>
      <c r="B58" s="160"/>
      <c r="C58" s="105" t="s">
        <v>54</v>
      </c>
      <c r="D58" s="105" t="s">
        <v>3</v>
      </c>
      <c r="E58" s="105">
        <v>0.37</v>
      </c>
      <c r="F58" s="106">
        <f>F56*E58</f>
        <v>58.866999999999997</v>
      </c>
      <c r="G58" s="161"/>
      <c r="H58" s="108"/>
    </row>
    <row r="59" spans="1:8">
      <c r="A59" s="146"/>
      <c r="B59" s="160" t="s">
        <v>119</v>
      </c>
      <c r="C59" s="105" t="s">
        <v>350</v>
      </c>
      <c r="D59" s="105" t="s">
        <v>55</v>
      </c>
      <c r="E59" s="105">
        <v>1.1499999999999999</v>
      </c>
      <c r="F59" s="106">
        <f>F56*E59</f>
        <v>182.96499999999997</v>
      </c>
      <c r="G59" s="161"/>
      <c r="H59" s="108"/>
    </row>
    <row r="60" spans="1:8">
      <c r="A60" s="146"/>
      <c r="B60" s="160"/>
      <c r="C60" s="105" t="s">
        <v>53</v>
      </c>
      <c r="D60" s="105" t="s">
        <v>3</v>
      </c>
      <c r="E60" s="105">
        <v>0.02</v>
      </c>
      <c r="F60" s="106">
        <f>F56*E60</f>
        <v>3.1819999999999999</v>
      </c>
      <c r="G60" s="161"/>
      <c r="H60" s="108"/>
    </row>
    <row r="61" spans="1:8" ht="51" customHeight="1">
      <c r="A61" s="447">
        <v>8</v>
      </c>
      <c r="B61" s="94" t="s">
        <v>346</v>
      </c>
      <c r="C61" s="340" t="s">
        <v>348</v>
      </c>
      <c r="D61" s="340" t="s">
        <v>55</v>
      </c>
      <c r="E61" s="340"/>
      <c r="F61" s="448">
        <v>159.1</v>
      </c>
      <c r="G61" s="449"/>
      <c r="H61" s="450"/>
    </row>
    <row r="62" spans="1:8" ht="15">
      <c r="A62" s="451" t="s">
        <v>112</v>
      </c>
      <c r="B62" s="169"/>
      <c r="C62" s="105" t="s">
        <v>37</v>
      </c>
      <c r="D62" s="105" t="s">
        <v>52</v>
      </c>
      <c r="E62" s="165">
        <v>2.9</v>
      </c>
      <c r="F62" s="105">
        <f>F61*E62</f>
        <v>461.39</v>
      </c>
      <c r="G62" s="161"/>
      <c r="H62" s="452"/>
    </row>
    <row r="63" spans="1:8" ht="15">
      <c r="A63" s="451" t="s">
        <v>112</v>
      </c>
      <c r="B63" s="169"/>
      <c r="C63" s="105" t="s">
        <v>54</v>
      </c>
      <c r="D63" s="105" t="s">
        <v>172</v>
      </c>
      <c r="E63" s="105">
        <v>1.1000000000000001</v>
      </c>
      <c r="F63" s="105">
        <f>F61*E63</f>
        <v>175.01000000000002</v>
      </c>
      <c r="G63" s="107"/>
      <c r="H63" s="452"/>
    </row>
    <row r="64" spans="1:8" ht="15">
      <c r="A64" s="451" t="s">
        <v>112</v>
      </c>
      <c r="B64" s="160" t="s">
        <v>347</v>
      </c>
      <c r="C64" s="105" t="s">
        <v>249</v>
      </c>
      <c r="D64" s="105" t="s">
        <v>55</v>
      </c>
      <c r="E64" s="105">
        <v>1.0149999999999999</v>
      </c>
      <c r="F64" s="105">
        <f>F61*E64</f>
        <v>161.48649999999998</v>
      </c>
      <c r="G64" s="398"/>
      <c r="H64" s="399"/>
    </row>
    <row r="65" spans="1:8" ht="15">
      <c r="A65" s="451"/>
      <c r="B65" s="160"/>
      <c r="C65" s="105" t="s">
        <v>351</v>
      </c>
      <c r="D65" s="105" t="s">
        <v>52</v>
      </c>
      <c r="E65" s="105">
        <v>1.02</v>
      </c>
      <c r="F65" s="105">
        <v>1622</v>
      </c>
      <c r="G65" s="398"/>
      <c r="H65" s="399"/>
    </row>
    <row r="66" spans="1:8" ht="15">
      <c r="A66" s="451"/>
      <c r="B66" s="169"/>
      <c r="C66" s="105" t="s">
        <v>53</v>
      </c>
      <c r="D66" s="105" t="s">
        <v>3</v>
      </c>
      <c r="E66" s="105">
        <v>0.88</v>
      </c>
      <c r="F66" s="105">
        <f>E66*F61</f>
        <v>140.00800000000001</v>
      </c>
      <c r="G66" s="398"/>
      <c r="H66" s="399"/>
    </row>
    <row r="67" spans="1:8" ht="38.25">
      <c r="A67" s="458">
        <v>9</v>
      </c>
      <c r="B67" s="458" t="s">
        <v>143</v>
      </c>
      <c r="C67" s="456" t="s">
        <v>355</v>
      </c>
      <c r="D67" s="455" t="s">
        <v>144</v>
      </c>
      <c r="E67" s="455"/>
      <c r="F67" s="455">
        <v>0.9</v>
      </c>
      <c r="G67" s="455"/>
      <c r="H67" s="457"/>
    </row>
    <row r="68" spans="1:8" ht="24" customHeight="1">
      <c r="A68" s="406" t="s">
        <v>112</v>
      </c>
      <c r="B68" s="406"/>
      <c r="C68" s="407" t="s">
        <v>37</v>
      </c>
      <c r="D68" s="407" t="s">
        <v>38</v>
      </c>
      <c r="E68" s="407">
        <v>2.06</v>
      </c>
      <c r="F68" s="407">
        <f>F67*E68</f>
        <v>1.8540000000000001</v>
      </c>
      <c r="G68" s="407"/>
      <c r="H68" s="408"/>
    </row>
    <row r="69" spans="1:8" ht="37.5" customHeight="1">
      <c r="A69" s="458">
        <v>10</v>
      </c>
      <c r="B69" s="458" t="s">
        <v>173</v>
      </c>
      <c r="C69" s="456" t="s">
        <v>354</v>
      </c>
      <c r="D69" s="455" t="s">
        <v>55</v>
      </c>
      <c r="E69" s="455"/>
      <c r="F69" s="455">
        <v>2.7</v>
      </c>
      <c r="G69" s="455"/>
      <c r="H69" s="457"/>
    </row>
    <row r="70" spans="1:8">
      <c r="A70" s="406"/>
      <c r="B70" s="406"/>
      <c r="C70" s="407" t="s">
        <v>37</v>
      </c>
      <c r="D70" s="407" t="s">
        <v>38</v>
      </c>
      <c r="E70" s="407">
        <v>8.44</v>
      </c>
      <c r="F70" s="407">
        <f>F69*E70</f>
        <v>22.788</v>
      </c>
      <c r="G70" s="407"/>
      <c r="H70" s="408"/>
    </row>
    <row r="71" spans="1:8">
      <c r="A71" s="406"/>
      <c r="B71" s="406"/>
      <c r="C71" s="407" t="s">
        <v>54</v>
      </c>
      <c r="D71" s="407" t="s">
        <v>3</v>
      </c>
      <c r="E71" s="407">
        <v>1.1000000000000001</v>
      </c>
      <c r="F71" s="407">
        <f>F69*E71</f>
        <v>2.9700000000000006</v>
      </c>
      <c r="G71" s="407"/>
      <c r="H71" s="408"/>
    </row>
    <row r="72" spans="1:8">
      <c r="A72" s="406"/>
      <c r="B72" s="406">
        <v>4.3209999999999997</v>
      </c>
      <c r="C72" s="407" t="s">
        <v>353</v>
      </c>
      <c r="D72" s="407" t="s">
        <v>55</v>
      </c>
      <c r="E72" s="407">
        <v>1.0149999999999999</v>
      </c>
      <c r="F72" s="407">
        <f>F69*E72</f>
        <v>2.7404999999999999</v>
      </c>
      <c r="G72" s="407"/>
      <c r="H72" s="408"/>
    </row>
    <row r="73" spans="1:8">
      <c r="A73" s="406"/>
      <c r="B73" s="406"/>
      <c r="C73" s="407" t="s">
        <v>53</v>
      </c>
      <c r="D73" s="407" t="s">
        <v>3</v>
      </c>
      <c r="E73" s="407">
        <v>0.46</v>
      </c>
      <c r="F73" s="407">
        <f>F69*E73</f>
        <v>1.2420000000000002</v>
      </c>
      <c r="G73" s="407"/>
      <c r="H73" s="408"/>
    </row>
    <row r="74" spans="1:8">
      <c r="A74" s="458">
        <v>11</v>
      </c>
      <c r="B74" s="458" t="s">
        <v>43</v>
      </c>
      <c r="C74" s="456" t="s">
        <v>512</v>
      </c>
      <c r="D74" s="455" t="s">
        <v>55</v>
      </c>
      <c r="E74" s="455"/>
      <c r="F74" s="455">
        <v>2.7</v>
      </c>
      <c r="G74" s="455"/>
      <c r="H74" s="457"/>
    </row>
    <row r="75" spans="1:8">
      <c r="A75" s="406"/>
      <c r="B75" s="406"/>
      <c r="C75" s="407" t="s">
        <v>37</v>
      </c>
      <c r="D75" s="407" t="s">
        <v>38</v>
      </c>
      <c r="E75" s="407">
        <v>1</v>
      </c>
      <c r="F75" s="407">
        <f>F74*E75</f>
        <v>2.7</v>
      </c>
      <c r="G75" s="407"/>
      <c r="H75" s="408"/>
    </row>
    <row r="76" spans="1:8">
      <c r="A76" s="406"/>
      <c r="B76" s="406"/>
      <c r="C76" s="407" t="s">
        <v>54</v>
      </c>
      <c r="D76" s="407" t="s">
        <v>3</v>
      </c>
      <c r="E76" s="407">
        <v>1.1000000000000001</v>
      </c>
      <c r="F76" s="407">
        <f>F74*E76</f>
        <v>2.9700000000000006</v>
      </c>
      <c r="G76" s="407"/>
      <c r="H76" s="408"/>
    </row>
    <row r="77" spans="1:8">
      <c r="A77" s="406"/>
      <c r="B77" s="406" t="s">
        <v>112</v>
      </c>
      <c r="C77" s="407" t="s">
        <v>511</v>
      </c>
      <c r="D77" s="407" t="s">
        <v>71</v>
      </c>
      <c r="E77" s="407">
        <v>1.0149999999999999</v>
      </c>
      <c r="F77" s="407">
        <f>F74*E77</f>
        <v>2.7404999999999999</v>
      </c>
      <c r="G77" s="407"/>
      <c r="H77" s="408"/>
    </row>
    <row r="78" spans="1:8">
      <c r="A78" s="406"/>
      <c r="B78" s="406"/>
      <c r="C78" s="407" t="s">
        <v>53</v>
      </c>
      <c r="D78" s="407" t="s">
        <v>3</v>
      </c>
      <c r="E78" s="407">
        <v>0.46</v>
      </c>
      <c r="F78" s="407">
        <f>F74*E78</f>
        <v>1.2420000000000002</v>
      </c>
      <c r="G78" s="407"/>
      <c r="H78" s="408"/>
    </row>
    <row r="79" spans="1:8" ht="18.75" customHeight="1">
      <c r="A79" s="87"/>
      <c r="B79" s="341"/>
      <c r="C79" s="100" t="s">
        <v>126</v>
      </c>
      <c r="D79" s="100" t="s">
        <v>3</v>
      </c>
      <c r="E79" s="100"/>
      <c r="F79" s="153" t="s">
        <v>112</v>
      </c>
      <c r="G79" s="99"/>
      <c r="H79" s="342"/>
    </row>
    <row r="80" spans="1:8" ht="20.25" customHeight="1">
      <c r="A80" s="84"/>
      <c r="B80" s="343"/>
      <c r="C80" s="105" t="s">
        <v>37</v>
      </c>
      <c r="D80" s="105" t="s">
        <v>3</v>
      </c>
      <c r="E80" s="105"/>
      <c r="F80" s="106" t="s">
        <v>112</v>
      </c>
      <c r="G80" s="107"/>
      <c r="H80" s="108"/>
    </row>
    <row r="81" spans="1:8" ht="15">
      <c r="A81" s="84"/>
      <c r="B81" s="343"/>
      <c r="C81" s="468" t="s">
        <v>542</v>
      </c>
      <c r="D81" s="344"/>
      <c r="E81" s="105"/>
      <c r="F81" s="106"/>
      <c r="G81" s="107"/>
      <c r="H81" s="108"/>
    </row>
    <row r="82" spans="1:8" ht="21" customHeight="1">
      <c r="A82" s="345"/>
      <c r="B82" s="343"/>
      <c r="C82" s="105" t="s">
        <v>18</v>
      </c>
      <c r="D82" s="105" t="s">
        <v>3</v>
      </c>
      <c r="E82" s="105"/>
      <c r="F82" s="106"/>
      <c r="G82" s="107"/>
      <c r="H82" s="108"/>
    </row>
    <row r="83" spans="1:8" ht="21" customHeight="1">
      <c r="A83" s="346"/>
      <c r="B83" s="343"/>
      <c r="C83" s="468" t="s">
        <v>546</v>
      </c>
      <c r="D83" s="344"/>
      <c r="E83" s="105"/>
      <c r="F83" s="106"/>
      <c r="G83" s="107"/>
      <c r="H83" s="108"/>
    </row>
    <row r="84" spans="1:8" ht="15">
      <c r="A84" s="347"/>
      <c r="B84" s="348"/>
      <c r="C84" s="349" t="s">
        <v>23</v>
      </c>
      <c r="D84" s="349" t="s">
        <v>3</v>
      </c>
      <c r="E84" s="349"/>
      <c r="F84" s="350"/>
      <c r="G84" s="154"/>
      <c r="H84" s="351"/>
    </row>
    <row r="85" spans="1:8">
      <c r="A85" s="352"/>
      <c r="B85" s="352"/>
      <c r="C85" s="352"/>
      <c r="D85" s="352"/>
      <c r="E85" s="352"/>
      <c r="F85" s="352"/>
      <c r="G85" s="352"/>
      <c r="H85" s="352"/>
    </row>
    <row r="86" spans="1:8">
      <c r="A86" s="352"/>
      <c r="B86" s="352"/>
      <c r="C86" s="352"/>
      <c r="D86" s="352"/>
      <c r="E86" s="352"/>
      <c r="F86" s="352"/>
      <c r="G86" s="352"/>
      <c r="H86" s="352"/>
    </row>
    <row r="87" spans="1:8">
      <c r="A87" s="138"/>
      <c r="B87" s="352"/>
      <c r="C87" s="352"/>
      <c r="D87" s="352"/>
      <c r="E87" s="352"/>
      <c r="F87" s="352"/>
      <c r="G87" s="352"/>
      <c r="H87" s="352"/>
    </row>
    <row r="88" spans="1:8">
      <c r="B88" s="352"/>
      <c r="C88" s="352"/>
      <c r="D88" s="352"/>
      <c r="E88" s="352"/>
      <c r="F88" s="352"/>
      <c r="G88" s="352"/>
      <c r="H88" s="352"/>
    </row>
    <row r="89" spans="1:8">
      <c r="B89" s="138"/>
      <c r="C89" s="138"/>
      <c r="D89" s="138"/>
      <c r="E89" s="138"/>
      <c r="F89" s="138"/>
      <c r="G89" s="138"/>
      <c r="H89" s="138"/>
    </row>
    <row r="110" ht="16.5" customHeight="1"/>
    <row r="111" ht="15" customHeight="1"/>
    <row r="112" ht="16.5" customHeight="1"/>
    <row r="113" ht="19.5" customHeight="1"/>
  </sheetData>
  <mergeCells count="15">
    <mergeCell ref="A6:H6"/>
    <mergeCell ref="B7:H7"/>
    <mergeCell ref="A8:H8"/>
    <mergeCell ref="A11:A12"/>
    <mergeCell ref="B11:B12"/>
    <mergeCell ref="C11:C12"/>
    <mergeCell ref="D11:D12"/>
    <mergeCell ref="E11:F11"/>
    <mergeCell ref="G11:H11"/>
    <mergeCell ref="C1:H1"/>
    <mergeCell ref="A2:H2"/>
    <mergeCell ref="C3:E3"/>
    <mergeCell ref="F3:G3"/>
    <mergeCell ref="C4:E4"/>
    <mergeCell ref="F4:G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4"/>
  <sheetViews>
    <sheetView topLeftCell="A77" workbookViewId="0">
      <selection activeCell="H85" sqref="G14:H85"/>
    </sheetView>
  </sheetViews>
  <sheetFormatPr defaultRowHeight="12.75"/>
  <cols>
    <col min="1" max="1" width="3.42578125" customWidth="1"/>
    <col min="2" max="2" width="7" customWidth="1"/>
    <col min="3" max="3" width="34.85546875" customWidth="1"/>
    <col min="4" max="4" width="8.140625" customWidth="1"/>
    <col min="5" max="5" width="8" customWidth="1"/>
    <col min="6" max="6" width="8.42578125" customWidth="1"/>
    <col min="7" max="7" width="8.140625" customWidth="1"/>
    <col min="8" max="8" width="10.28515625" customWidth="1"/>
  </cols>
  <sheetData>
    <row r="1" spans="1:10" ht="18" customHeight="1">
      <c r="A1" s="331"/>
      <c r="B1" s="332"/>
      <c r="C1" s="737" t="s">
        <v>522</v>
      </c>
      <c r="D1" s="737"/>
      <c r="E1" s="737"/>
      <c r="F1" s="737"/>
      <c r="G1" s="737"/>
      <c r="H1" s="737"/>
    </row>
    <row r="2" spans="1:10" ht="19.5" customHeight="1">
      <c r="A2" s="738" t="s">
        <v>521</v>
      </c>
      <c r="B2" s="738"/>
      <c r="C2" s="738"/>
      <c r="D2" s="738"/>
      <c r="E2" s="738"/>
      <c r="F2" s="738"/>
      <c r="G2" s="738"/>
      <c r="H2" s="738"/>
    </row>
    <row r="3" spans="1:10" ht="19.5" customHeight="1">
      <c r="A3" s="331"/>
      <c r="B3" s="333"/>
      <c r="C3" s="739"/>
      <c r="D3" s="739"/>
      <c r="E3" s="739"/>
      <c r="F3" s="740"/>
      <c r="G3" s="740"/>
      <c r="H3" s="463"/>
      <c r="I3" t="s">
        <v>112</v>
      </c>
      <c r="J3" t="s">
        <v>112</v>
      </c>
    </row>
    <row r="4" spans="1:10" ht="19.5" customHeight="1">
      <c r="A4" s="331"/>
      <c r="B4" s="333"/>
      <c r="C4" s="739"/>
      <c r="D4" s="739"/>
      <c r="E4" s="739"/>
      <c r="F4" s="741"/>
      <c r="G4" s="741"/>
      <c r="H4" s="463"/>
    </row>
    <row r="5" spans="1:10" ht="18" hidden="1">
      <c r="A5" s="334"/>
      <c r="B5" s="334"/>
      <c r="C5" s="335"/>
      <c r="D5" s="335"/>
      <c r="E5" s="335"/>
      <c r="F5" s="335"/>
      <c r="G5" s="335"/>
      <c r="H5" s="335"/>
    </row>
    <row r="6" spans="1:10" ht="19.5" hidden="1" customHeight="1">
      <c r="A6" s="742"/>
      <c r="B6" s="742"/>
      <c r="C6" s="742"/>
      <c r="D6" s="742"/>
      <c r="E6" s="742"/>
      <c r="F6" s="742"/>
      <c r="G6" s="742"/>
      <c r="H6" s="742"/>
    </row>
    <row r="7" spans="1:10" ht="19.5" hidden="1" customHeight="1">
      <c r="A7" s="334"/>
      <c r="B7" s="742"/>
      <c r="C7" s="742"/>
      <c r="D7" s="742"/>
      <c r="E7" s="742"/>
      <c r="F7" s="742"/>
      <c r="G7" s="742"/>
      <c r="H7" s="742"/>
    </row>
    <row r="8" spans="1:10" ht="18" hidden="1" customHeight="1">
      <c r="A8" s="743"/>
      <c r="B8" s="743"/>
      <c r="C8" s="743"/>
      <c r="D8" s="743"/>
      <c r="E8" s="743"/>
      <c r="F8" s="743"/>
      <c r="G8" s="743"/>
      <c r="H8" s="743"/>
    </row>
    <row r="9" spans="1:10" ht="15" hidden="1">
      <c r="A9" s="334"/>
      <c r="B9" s="334"/>
      <c r="C9" s="334"/>
      <c r="D9" s="334"/>
      <c r="E9" s="334"/>
      <c r="F9" s="334"/>
      <c r="G9" s="334"/>
      <c r="H9" s="334"/>
    </row>
    <row r="10" spans="1:10" ht="15" hidden="1">
      <c r="A10" s="334"/>
      <c r="B10" s="334"/>
      <c r="C10" s="334"/>
      <c r="D10" s="334"/>
      <c r="E10" s="334"/>
      <c r="F10" s="334"/>
      <c r="G10" s="334"/>
      <c r="H10" s="334"/>
    </row>
    <row r="11" spans="1:10" ht="15" customHeight="1">
      <c r="A11" s="744"/>
      <c r="B11" s="736" t="s">
        <v>80</v>
      </c>
      <c r="C11" s="736" t="s">
        <v>31</v>
      </c>
      <c r="D11" s="736" t="s">
        <v>81</v>
      </c>
      <c r="E11" s="744" t="s">
        <v>32</v>
      </c>
      <c r="F11" s="744"/>
      <c r="G11" s="744" t="s">
        <v>85</v>
      </c>
      <c r="H11" s="744"/>
    </row>
    <row r="12" spans="1:10" ht="45.75" customHeight="1">
      <c r="A12" s="744"/>
      <c r="B12" s="736"/>
      <c r="C12" s="736"/>
      <c r="D12" s="736"/>
      <c r="E12" s="660" t="s">
        <v>82</v>
      </c>
      <c r="F12" s="660" t="s">
        <v>23</v>
      </c>
      <c r="G12" s="660" t="s">
        <v>83</v>
      </c>
      <c r="H12" s="660" t="s">
        <v>18</v>
      </c>
    </row>
    <row r="13" spans="1:10" ht="14.25" customHeight="1">
      <c r="A13" s="661">
        <v>1</v>
      </c>
      <c r="B13" s="661">
        <v>2</v>
      </c>
      <c r="C13" s="661">
        <v>3</v>
      </c>
      <c r="D13" s="661">
        <v>4</v>
      </c>
      <c r="E13" s="661">
        <v>5</v>
      </c>
      <c r="F13" s="661">
        <v>6</v>
      </c>
      <c r="G13" s="661">
        <v>7</v>
      </c>
      <c r="H13" s="661">
        <v>8</v>
      </c>
    </row>
    <row r="14" spans="1:10" ht="39" customHeight="1">
      <c r="A14" s="495">
        <v>1</v>
      </c>
      <c r="B14" s="495" t="s">
        <v>143</v>
      </c>
      <c r="C14" s="405" t="s">
        <v>518</v>
      </c>
      <c r="D14" s="493" t="s">
        <v>144</v>
      </c>
      <c r="E14" s="493"/>
      <c r="F14" s="493">
        <v>11.4</v>
      </c>
      <c r="G14" s="493"/>
      <c r="H14" s="494"/>
    </row>
    <row r="15" spans="1:10" ht="24" customHeight="1">
      <c r="A15" s="406" t="s">
        <v>112</v>
      </c>
      <c r="B15" s="406"/>
      <c r="C15" s="496" t="s">
        <v>37</v>
      </c>
      <c r="D15" s="496" t="s">
        <v>38</v>
      </c>
      <c r="E15" s="496">
        <v>2.06</v>
      </c>
      <c r="F15" s="496">
        <f>F14*E15</f>
        <v>23.484000000000002</v>
      </c>
      <c r="G15" s="496"/>
      <c r="H15" s="408"/>
    </row>
    <row r="16" spans="1:10" ht="31.5" customHeight="1">
      <c r="A16" s="495">
        <v>2</v>
      </c>
      <c r="B16" s="495" t="s">
        <v>217</v>
      </c>
      <c r="C16" s="405" t="s">
        <v>519</v>
      </c>
      <c r="D16" s="493" t="s">
        <v>55</v>
      </c>
      <c r="E16" s="493" t="s">
        <v>112</v>
      </c>
      <c r="F16" s="493">
        <v>2.9</v>
      </c>
      <c r="G16" s="493"/>
      <c r="H16" s="494"/>
    </row>
    <row r="17" spans="1:8">
      <c r="A17" s="406"/>
      <c r="B17" s="406"/>
      <c r="C17" s="409" t="s">
        <v>37</v>
      </c>
      <c r="D17" s="409" t="s">
        <v>38</v>
      </c>
      <c r="E17" s="409">
        <v>3.3639999999999999</v>
      </c>
      <c r="F17" s="409">
        <f>F16*E17</f>
        <v>9.7555999999999994</v>
      </c>
      <c r="G17" s="409"/>
      <c r="H17" s="368"/>
    </row>
    <row r="18" spans="1:8">
      <c r="A18" s="406"/>
      <c r="B18" s="406"/>
      <c r="C18" s="409" t="s">
        <v>54</v>
      </c>
      <c r="D18" s="409" t="s">
        <v>172</v>
      </c>
      <c r="E18" s="409">
        <v>0.37</v>
      </c>
      <c r="F18" s="409">
        <f>F16*E18</f>
        <v>1.073</v>
      </c>
      <c r="G18" s="409"/>
      <c r="H18" s="368"/>
    </row>
    <row r="19" spans="1:8" ht="18.75" customHeight="1">
      <c r="A19" s="403"/>
      <c r="B19" s="403"/>
      <c r="C19" s="497" t="s">
        <v>356</v>
      </c>
      <c r="D19" s="497" t="s">
        <v>55</v>
      </c>
      <c r="E19" s="497">
        <v>1.0149999999999999</v>
      </c>
      <c r="F19" s="497">
        <f>E19*F16</f>
        <v>2.9434999999999998</v>
      </c>
      <c r="G19" s="497"/>
      <c r="H19" s="497"/>
    </row>
    <row r="20" spans="1:8" ht="21" customHeight="1">
      <c r="A20" s="498">
        <v>3</v>
      </c>
      <c r="B20" s="499" t="s">
        <v>87</v>
      </c>
      <c r="C20" s="411" t="s">
        <v>357</v>
      </c>
      <c r="D20" s="482" t="s">
        <v>56</v>
      </c>
      <c r="E20" s="481"/>
      <c r="F20" s="483">
        <v>95</v>
      </c>
      <c r="G20" s="481"/>
      <c r="H20" s="484"/>
    </row>
    <row r="21" spans="1:8" ht="15">
      <c r="A21" s="662" t="s">
        <v>112</v>
      </c>
      <c r="B21" s="662"/>
      <c r="C21" s="486" t="s">
        <v>145</v>
      </c>
      <c r="D21" s="487" t="s">
        <v>38</v>
      </c>
      <c r="E21" s="485">
        <v>0.23599999999999999</v>
      </c>
      <c r="F21" s="488">
        <f>E21*F20</f>
        <v>22.419999999999998</v>
      </c>
      <c r="G21" s="485"/>
      <c r="H21" s="489"/>
    </row>
    <row r="22" spans="1:8">
      <c r="A22" s="403"/>
      <c r="B22" s="403"/>
      <c r="C22" s="496" t="s">
        <v>54</v>
      </c>
      <c r="D22" s="496" t="s">
        <v>172</v>
      </c>
      <c r="E22" s="496">
        <v>0.14000000000000001</v>
      </c>
      <c r="F22" s="496">
        <f>E22*F20</f>
        <v>13.3</v>
      </c>
      <c r="G22" s="496"/>
      <c r="H22" s="408"/>
    </row>
    <row r="23" spans="1:8" ht="13.5">
      <c r="A23" s="403"/>
      <c r="B23" s="403" t="s">
        <v>112</v>
      </c>
      <c r="C23" s="663" t="s">
        <v>358</v>
      </c>
      <c r="D23" s="663" t="s">
        <v>71</v>
      </c>
      <c r="E23" s="663">
        <v>1</v>
      </c>
      <c r="F23" s="663">
        <f>E23*F20</f>
        <v>95</v>
      </c>
      <c r="G23" s="663"/>
      <c r="H23" s="663"/>
    </row>
    <row r="24" spans="1:8" ht="13.5">
      <c r="A24" s="403"/>
      <c r="B24" s="403"/>
      <c r="C24" s="663" t="s">
        <v>53</v>
      </c>
      <c r="D24" s="663" t="s">
        <v>42</v>
      </c>
      <c r="E24" s="663">
        <v>0.11</v>
      </c>
      <c r="F24" s="663">
        <f>E24*F20</f>
        <v>10.45</v>
      </c>
      <c r="G24" s="663"/>
      <c r="H24" s="663"/>
    </row>
    <row r="25" spans="1:8" ht="18" customHeight="1">
      <c r="A25" s="490">
        <v>4</v>
      </c>
      <c r="B25" s="490" t="s">
        <v>221</v>
      </c>
      <c r="C25" s="103" t="s">
        <v>222</v>
      </c>
      <c r="D25" s="103" t="s">
        <v>55</v>
      </c>
      <c r="E25" s="103"/>
      <c r="F25" s="103">
        <v>8.4</v>
      </c>
      <c r="G25" s="103"/>
      <c r="H25" s="412"/>
    </row>
    <row r="26" spans="1:8" ht="22.5" customHeight="1">
      <c r="A26" s="403"/>
      <c r="B26" s="403"/>
      <c r="C26" s="486" t="s">
        <v>145</v>
      </c>
      <c r="D26" s="487" t="s">
        <v>38</v>
      </c>
      <c r="E26" s="485">
        <v>1.21</v>
      </c>
      <c r="F26" s="488">
        <f>F25*E26</f>
        <v>10.164</v>
      </c>
      <c r="G26" s="485"/>
      <c r="H26" s="489"/>
    </row>
    <row r="27" spans="1:8" ht="36" customHeight="1">
      <c r="A27" s="495">
        <v>5</v>
      </c>
      <c r="B27" s="495" t="s">
        <v>143</v>
      </c>
      <c r="C27" s="405" t="s">
        <v>368</v>
      </c>
      <c r="D27" s="493" t="s">
        <v>144</v>
      </c>
      <c r="E27" s="493"/>
      <c r="F27" s="493">
        <v>10.8</v>
      </c>
      <c r="G27" s="493"/>
      <c r="H27" s="494"/>
    </row>
    <row r="28" spans="1:8" ht="22.5" customHeight="1">
      <c r="A28" s="406" t="s">
        <v>112</v>
      </c>
      <c r="B28" s="406"/>
      <c r="C28" s="496" t="s">
        <v>37</v>
      </c>
      <c r="D28" s="496" t="s">
        <v>38</v>
      </c>
      <c r="E28" s="496">
        <v>2.06</v>
      </c>
      <c r="F28" s="496">
        <f>F27*E28</f>
        <v>22.248000000000001</v>
      </c>
      <c r="G28" s="496"/>
      <c r="H28" s="408"/>
    </row>
    <row r="29" spans="1:8" ht="28.5" customHeight="1">
      <c r="A29" s="495">
        <v>6</v>
      </c>
      <c r="B29" s="495" t="s">
        <v>217</v>
      </c>
      <c r="C29" s="405" t="s">
        <v>360</v>
      </c>
      <c r="D29" s="493" t="s">
        <v>55</v>
      </c>
      <c r="E29" s="493" t="s">
        <v>112</v>
      </c>
      <c r="F29" s="493">
        <v>5.4</v>
      </c>
      <c r="G29" s="493"/>
      <c r="H29" s="494"/>
    </row>
    <row r="30" spans="1:8" ht="22.5" customHeight="1">
      <c r="A30" s="406"/>
      <c r="B30" s="406"/>
      <c r="C30" s="409" t="s">
        <v>37</v>
      </c>
      <c r="D30" s="409" t="s">
        <v>38</v>
      </c>
      <c r="E30" s="409">
        <v>3.3639999999999999</v>
      </c>
      <c r="F30" s="409">
        <f>F29*E30</f>
        <v>18.165600000000001</v>
      </c>
      <c r="G30" s="409"/>
      <c r="H30" s="368"/>
    </row>
    <row r="31" spans="1:8" ht="18" customHeight="1">
      <c r="A31" s="406"/>
      <c r="B31" s="406"/>
      <c r="C31" s="409" t="s">
        <v>54</v>
      </c>
      <c r="D31" s="409" t="s">
        <v>172</v>
      </c>
      <c r="E31" s="409">
        <v>0.37</v>
      </c>
      <c r="F31" s="409">
        <f>F29*E31</f>
        <v>1.998</v>
      </c>
      <c r="G31" s="409"/>
      <c r="H31" s="368"/>
    </row>
    <row r="32" spans="1:8" ht="20.25" customHeight="1">
      <c r="A32" s="403"/>
      <c r="B32" s="403"/>
      <c r="C32" s="497" t="s">
        <v>356</v>
      </c>
      <c r="D32" s="497" t="s">
        <v>55</v>
      </c>
      <c r="E32" s="497">
        <v>1.0149999999999999</v>
      </c>
      <c r="F32" s="497">
        <f>E32*F29</f>
        <v>5.4809999999999999</v>
      </c>
      <c r="G32" s="497"/>
      <c r="H32" s="497"/>
    </row>
    <row r="33" spans="1:8" ht="30.75" customHeight="1">
      <c r="A33" s="498">
        <v>7</v>
      </c>
      <c r="B33" s="499" t="s">
        <v>87</v>
      </c>
      <c r="C33" s="411" t="s">
        <v>359</v>
      </c>
      <c r="D33" s="482" t="s">
        <v>56</v>
      </c>
      <c r="E33" s="481"/>
      <c r="F33" s="483">
        <v>60</v>
      </c>
      <c r="G33" s="481"/>
      <c r="H33" s="484"/>
    </row>
    <row r="34" spans="1:8" ht="20.25" customHeight="1">
      <c r="A34" s="662" t="s">
        <v>112</v>
      </c>
      <c r="B34" s="662"/>
      <c r="C34" s="486" t="s">
        <v>145</v>
      </c>
      <c r="D34" s="487" t="s">
        <v>38</v>
      </c>
      <c r="E34" s="485">
        <v>0.23599999999999999</v>
      </c>
      <c r="F34" s="488">
        <f>E34*F33</f>
        <v>14.16</v>
      </c>
      <c r="G34" s="485"/>
      <c r="H34" s="489"/>
    </row>
    <row r="35" spans="1:8" ht="20.25" customHeight="1">
      <c r="A35" s="403"/>
      <c r="B35" s="403"/>
      <c r="C35" s="496" t="s">
        <v>54</v>
      </c>
      <c r="D35" s="496" t="s">
        <v>172</v>
      </c>
      <c r="E35" s="496">
        <v>0.14000000000000001</v>
      </c>
      <c r="F35" s="496">
        <f>E35*F33</f>
        <v>8.4</v>
      </c>
      <c r="G35" s="496"/>
      <c r="H35" s="408"/>
    </row>
    <row r="36" spans="1:8" ht="20.25" customHeight="1">
      <c r="A36" s="403"/>
      <c r="B36" s="403" t="s">
        <v>112</v>
      </c>
      <c r="C36" s="663" t="s">
        <v>361</v>
      </c>
      <c r="D36" s="663" t="s">
        <v>71</v>
      </c>
      <c r="E36" s="663">
        <v>1</v>
      </c>
      <c r="F36" s="663">
        <f>E36*F33</f>
        <v>60</v>
      </c>
      <c r="G36" s="663"/>
      <c r="H36" s="663"/>
    </row>
    <row r="37" spans="1:8" ht="20.25" customHeight="1">
      <c r="A37" s="403"/>
      <c r="B37" s="403"/>
      <c r="C37" s="663" t="s">
        <v>53</v>
      </c>
      <c r="D37" s="663" t="s">
        <v>42</v>
      </c>
      <c r="E37" s="663">
        <v>0.11</v>
      </c>
      <c r="F37" s="663">
        <f>E37*F33</f>
        <v>6.6</v>
      </c>
      <c r="G37" s="663"/>
      <c r="H37" s="663"/>
    </row>
    <row r="38" spans="1:8" ht="30.75" customHeight="1">
      <c r="A38" s="495">
        <v>8</v>
      </c>
      <c r="B38" s="495" t="s">
        <v>143</v>
      </c>
      <c r="C38" s="405" t="s">
        <v>373</v>
      </c>
      <c r="D38" s="493" t="s">
        <v>144</v>
      </c>
      <c r="E38" s="493"/>
      <c r="F38" s="493">
        <v>0.43</v>
      </c>
      <c r="G38" s="493"/>
      <c r="H38" s="494"/>
    </row>
    <row r="39" spans="1:8" ht="20.25" customHeight="1">
      <c r="A39" s="406" t="s">
        <v>112</v>
      </c>
      <c r="B39" s="406"/>
      <c r="C39" s="496" t="s">
        <v>37</v>
      </c>
      <c r="D39" s="496" t="s">
        <v>38</v>
      </c>
      <c r="E39" s="496">
        <v>2.06</v>
      </c>
      <c r="F39" s="496">
        <f>F38*E39</f>
        <v>0.88580000000000003</v>
      </c>
      <c r="G39" s="496"/>
      <c r="H39" s="408"/>
    </row>
    <row r="40" spans="1:8" ht="20.25" customHeight="1">
      <c r="A40" s="495">
        <v>9</v>
      </c>
      <c r="B40" s="459" t="s">
        <v>375</v>
      </c>
      <c r="C40" s="405" t="s">
        <v>374</v>
      </c>
      <c r="D40" s="493" t="s">
        <v>55</v>
      </c>
      <c r="E40" s="493" t="s">
        <v>112</v>
      </c>
      <c r="F40" s="493">
        <v>0.77</v>
      </c>
      <c r="G40" s="493"/>
      <c r="H40" s="494"/>
    </row>
    <row r="41" spans="1:8" ht="20.25" customHeight="1">
      <c r="A41" s="406"/>
      <c r="B41" s="406"/>
      <c r="C41" s="409" t="s">
        <v>37</v>
      </c>
      <c r="D41" s="409" t="s">
        <v>38</v>
      </c>
      <c r="E41" s="409">
        <v>6.6</v>
      </c>
      <c r="F41" s="409">
        <f>F40*E41</f>
        <v>5.0819999999999999</v>
      </c>
      <c r="G41" s="409"/>
      <c r="H41" s="368"/>
    </row>
    <row r="42" spans="1:8" ht="20.25" customHeight="1">
      <c r="A42" s="406"/>
      <c r="B42" s="406"/>
      <c r="C42" s="409" t="s">
        <v>54</v>
      </c>
      <c r="D42" s="409" t="s">
        <v>172</v>
      </c>
      <c r="E42" s="409">
        <v>0.92</v>
      </c>
      <c r="F42" s="409">
        <f>F40*E42</f>
        <v>0.70840000000000003</v>
      </c>
      <c r="G42" s="409"/>
      <c r="H42" s="368"/>
    </row>
    <row r="43" spans="1:8" ht="20.25" customHeight="1">
      <c r="A43" s="403"/>
      <c r="B43" s="403"/>
      <c r="C43" s="497" t="s">
        <v>376</v>
      </c>
      <c r="D43" s="497" t="s">
        <v>55</v>
      </c>
      <c r="E43" s="497">
        <v>0.12</v>
      </c>
      <c r="F43" s="497">
        <f>E43*F40</f>
        <v>9.2399999999999996E-2</v>
      </c>
      <c r="G43" s="497"/>
      <c r="H43" s="460"/>
    </row>
    <row r="44" spans="1:8" ht="20.25" customHeight="1">
      <c r="A44" s="403"/>
      <c r="B44" s="403"/>
      <c r="C44" s="314" t="s">
        <v>377</v>
      </c>
      <c r="D44" s="314" t="s">
        <v>66</v>
      </c>
      <c r="E44" s="314">
        <v>65.346000000000004</v>
      </c>
      <c r="F44" s="324">
        <f>E44*F40</f>
        <v>50.316420000000001</v>
      </c>
      <c r="G44" s="314"/>
      <c r="H44" s="324"/>
    </row>
    <row r="45" spans="1:8" ht="20.25" customHeight="1">
      <c r="A45" s="403"/>
      <c r="B45" s="403"/>
      <c r="C45" s="314" t="s">
        <v>378</v>
      </c>
      <c r="D45" s="314" t="s">
        <v>66</v>
      </c>
      <c r="E45" s="314"/>
      <c r="F45" s="314">
        <v>2</v>
      </c>
      <c r="G45" s="314"/>
      <c r="H45" s="314"/>
    </row>
    <row r="46" spans="1:8" ht="20.25" customHeight="1">
      <c r="A46" s="403"/>
      <c r="B46" s="403"/>
      <c r="C46" s="314" t="s">
        <v>53</v>
      </c>
      <c r="D46" s="314" t="s">
        <v>42</v>
      </c>
      <c r="E46" s="314">
        <v>0.16</v>
      </c>
      <c r="F46" s="314">
        <f>E46*F40</f>
        <v>0.1232</v>
      </c>
      <c r="G46" s="314"/>
      <c r="H46" s="324"/>
    </row>
    <row r="47" spans="1:8" ht="36" customHeight="1">
      <c r="A47" s="495">
        <v>10</v>
      </c>
      <c r="B47" s="495" t="s">
        <v>143</v>
      </c>
      <c r="C47" s="405" t="s">
        <v>367</v>
      </c>
      <c r="D47" s="493" t="s">
        <v>144</v>
      </c>
      <c r="E47" s="493"/>
      <c r="F47" s="493">
        <v>3.15</v>
      </c>
      <c r="G47" s="493"/>
      <c r="H47" s="494"/>
    </row>
    <row r="48" spans="1:8" ht="23.25" customHeight="1">
      <c r="A48" s="406" t="s">
        <v>112</v>
      </c>
      <c r="B48" s="406"/>
      <c r="C48" s="496" t="s">
        <v>37</v>
      </c>
      <c r="D48" s="496" t="s">
        <v>38</v>
      </c>
      <c r="E48" s="496">
        <v>2.06</v>
      </c>
      <c r="F48" s="496">
        <f>F47*E48</f>
        <v>6.4889999999999999</v>
      </c>
      <c r="G48" s="496"/>
      <c r="H48" s="408"/>
    </row>
    <row r="49" spans="1:8" ht="33" customHeight="1">
      <c r="A49" s="495">
        <v>11</v>
      </c>
      <c r="B49" s="495" t="s">
        <v>217</v>
      </c>
      <c r="C49" s="405" t="s">
        <v>362</v>
      </c>
      <c r="D49" s="493" t="s">
        <v>55</v>
      </c>
      <c r="E49" s="493" t="s">
        <v>112</v>
      </c>
      <c r="F49" s="493">
        <v>0.32</v>
      </c>
      <c r="G49" s="493"/>
      <c r="H49" s="494"/>
    </row>
    <row r="50" spans="1:8">
      <c r="A50" s="406"/>
      <c r="B50" s="406"/>
      <c r="C50" s="409" t="s">
        <v>37</v>
      </c>
      <c r="D50" s="409" t="s">
        <v>38</v>
      </c>
      <c r="E50" s="409">
        <v>3.3639999999999999</v>
      </c>
      <c r="F50" s="409">
        <f>F49*E50</f>
        <v>1.0764799999999999</v>
      </c>
      <c r="G50" s="409"/>
      <c r="H50" s="368"/>
    </row>
    <row r="51" spans="1:8">
      <c r="A51" s="406"/>
      <c r="B51" s="406"/>
      <c r="C51" s="409" t="s">
        <v>54</v>
      </c>
      <c r="D51" s="409" t="s">
        <v>172</v>
      </c>
      <c r="E51" s="409">
        <v>0.37</v>
      </c>
      <c r="F51" s="409">
        <f>F49*E51</f>
        <v>0.11840000000000001</v>
      </c>
      <c r="G51" s="409"/>
      <c r="H51" s="368"/>
    </row>
    <row r="52" spans="1:8">
      <c r="A52" s="403"/>
      <c r="B52" s="403"/>
      <c r="C52" s="497" t="s">
        <v>356</v>
      </c>
      <c r="D52" s="497" t="s">
        <v>55</v>
      </c>
      <c r="E52" s="497">
        <v>1.0149999999999999</v>
      </c>
      <c r="F52" s="497">
        <f>E52*F49</f>
        <v>0.32479999999999998</v>
      </c>
      <c r="G52" s="497"/>
      <c r="H52" s="497"/>
    </row>
    <row r="53" spans="1:8" ht="45" customHeight="1">
      <c r="A53" s="498">
        <v>12</v>
      </c>
      <c r="B53" s="499" t="s">
        <v>87</v>
      </c>
      <c r="C53" s="411" t="s">
        <v>363</v>
      </c>
      <c r="D53" s="482" t="s">
        <v>56</v>
      </c>
      <c r="E53" s="481"/>
      <c r="F53" s="483">
        <v>42</v>
      </c>
      <c r="G53" s="481"/>
      <c r="H53" s="484"/>
    </row>
    <row r="54" spans="1:8" ht="15">
      <c r="A54" s="662" t="s">
        <v>112</v>
      </c>
      <c r="B54" s="662"/>
      <c r="C54" s="486" t="s">
        <v>145</v>
      </c>
      <c r="D54" s="487" t="s">
        <v>38</v>
      </c>
      <c r="E54" s="485">
        <v>0.23599999999999999</v>
      </c>
      <c r="F54" s="488">
        <f>E54*F53</f>
        <v>9.911999999999999</v>
      </c>
      <c r="G54" s="485"/>
      <c r="H54" s="489"/>
    </row>
    <row r="55" spans="1:8">
      <c r="A55" s="403"/>
      <c r="B55" s="403"/>
      <c r="C55" s="496" t="s">
        <v>54</v>
      </c>
      <c r="D55" s="496" t="s">
        <v>172</v>
      </c>
      <c r="E55" s="496">
        <v>0.14000000000000001</v>
      </c>
      <c r="F55" s="496">
        <f>E55*F53</f>
        <v>5.8800000000000008</v>
      </c>
      <c r="G55" s="496"/>
      <c r="H55" s="408"/>
    </row>
    <row r="56" spans="1:8" ht="13.5">
      <c r="A56" s="403"/>
      <c r="B56" s="403" t="s">
        <v>112</v>
      </c>
      <c r="C56" s="663" t="s">
        <v>364</v>
      </c>
      <c r="D56" s="663" t="s">
        <v>71</v>
      </c>
      <c r="E56" s="663" t="s">
        <v>112</v>
      </c>
      <c r="F56" s="663">
        <v>21</v>
      </c>
      <c r="G56" s="663"/>
      <c r="H56" s="663"/>
    </row>
    <row r="57" spans="1:8" ht="13.5">
      <c r="A57" s="403"/>
      <c r="B57" s="403"/>
      <c r="C57" s="663" t="s">
        <v>365</v>
      </c>
      <c r="D57" s="663" t="s">
        <v>71</v>
      </c>
      <c r="E57" s="663" t="s">
        <v>112</v>
      </c>
      <c r="F57" s="663">
        <v>21</v>
      </c>
      <c r="G57" s="663"/>
      <c r="H57" s="663"/>
    </row>
    <row r="58" spans="1:8" ht="13.5">
      <c r="A58" s="403"/>
      <c r="B58" s="403"/>
      <c r="C58" s="663" t="s">
        <v>53</v>
      </c>
      <c r="D58" s="663" t="s">
        <v>42</v>
      </c>
      <c r="E58" s="663">
        <v>0.11</v>
      </c>
      <c r="F58" s="663">
        <f>E58*F53</f>
        <v>4.62</v>
      </c>
      <c r="G58" s="663"/>
      <c r="H58" s="663"/>
    </row>
    <row r="59" spans="1:8" ht="44.25" customHeight="1">
      <c r="A59" s="498">
        <v>13</v>
      </c>
      <c r="B59" s="499" t="s">
        <v>219</v>
      </c>
      <c r="C59" s="411" t="s">
        <v>366</v>
      </c>
      <c r="D59" s="482" t="s">
        <v>55</v>
      </c>
      <c r="E59" s="481"/>
      <c r="F59" s="483">
        <v>1.6</v>
      </c>
      <c r="G59" s="481"/>
      <c r="H59" s="484"/>
    </row>
    <row r="60" spans="1:8" ht="15">
      <c r="A60" s="662" t="s">
        <v>112</v>
      </c>
      <c r="B60" s="662"/>
      <c r="C60" s="486" t="s">
        <v>145</v>
      </c>
      <c r="D60" s="487" t="s">
        <v>38</v>
      </c>
      <c r="E60" s="485">
        <v>13.8</v>
      </c>
      <c r="F60" s="488">
        <f>E60*F59</f>
        <v>22.080000000000002</v>
      </c>
      <c r="G60" s="485"/>
      <c r="H60" s="489"/>
    </row>
    <row r="61" spans="1:8">
      <c r="A61" s="403"/>
      <c r="B61" s="403"/>
      <c r="C61" s="496" t="s">
        <v>54</v>
      </c>
      <c r="D61" s="496" t="s">
        <v>172</v>
      </c>
      <c r="E61" s="496">
        <v>0.17</v>
      </c>
      <c r="F61" s="496">
        <f>E61*F59</f>
        <v>0.27200000000000002</v>
      </c>
      <c r="G61" s="496"/>
      <c r="H61" s="408"/>
    </row>
    <row r="62" spans="1:8" ht="13.5">
      <c r="A62" s="403"/>
      <c r="B62" s="403" t="s">
        <v>218</v>
      </c>
      <c r="C62" s="663" t="s">
        <v>220</v>
      </c>
      <c r="D62" s="663" t="s">
        <v>52</v>
      </c>
      <c r="E62" s="663">
        <v>1.03</v>
      </c>
      <c r="F62" s="663">
        <f>E62*F59</f>
        <v>1.6480000000000001</v>
      </c>
      <c r="G62" s="663"/>
      <c r="H62" s="663"/>
    </row>
    <row r="63" spans="1:8" ht="13.5">
      <c r="A63" s="403"/>
      <c r="B63" s="403"/>
      <c r="C63" s="663" t="s">
        <v>148</v>
      </c>
      <c r="D63" s="663" t="s">
        <v>50</v>
      </c>
      <c r="E63" s="663">
        <v>10.6</v>
      </c>
      <c r="F63" s="663">
        <f>E63*F59</f>
        <v>16.96</v>
      </c>
      <c r="G63" s="663"/>
      <c r="H63" s="663"/>
    </row>
    <row r="64" spans="1:8" ht="13.5">
      <c r="A64" s="403"/>
      <c r="B64" s="403"/>
      <c r="C64" s="663" t="s">
        <v>53</v>
      </c>
      <c r="D64" s="663" t="s">
        <v>42</v>
      </c>
      <c r="E64" s="663">
        <v>0.9</v>
      </c>
      <c r="F64" s="663">
        <f>E64*F60</f>
        <v>19.872000000000003</v>
      </c>
      <c r="G64" s="663"/>
      <c r="H64" s="663"/>
    </row>
    <row r="65" spans="1:8" ht="19.5" customHeight="1">
      <c r="A65" s="490">
        <v>14</v>
      </c>
      <c r="B65" s="490" t="s">
        <v>221</v>
      </c>
      <c r="C65" s="103" t="s">
        <v>222</v>
      </c>
      <c r="D65" s="103" t="s">
        <v>55</v>
      </c>
      <c r="E65" s="103"/>
      <c r="F65" s="103">
        <v>3.15</v>
      </c>
      <c r="G65" s="103"/>
      <c r="H65" s="412"/>
    </row>
    <row r="66" spans="1:8" ht="23.25" customHeight="1">
      <c r="A66" s="403"/>
      <c r="B66" s="403"/>
      <c r="C66" s="486" t="s">
        <v>145</v>
      </c>
      <c r="D66" s="487" t="s">
        <v>38</v>
      </c>
      <c r="E66" s="485">
        <v>1.21</v>
      </c>
      <c r="F66" s="488">
        <f>F65*E66</f>
        <v>3.8114999999999997</v>
      </c>
      <c r="G66" s="485"/>
      <c r="H66" s="489"/>
    </row>
    <row r="67" spans="1:8" ht="40.5" customHeight="1">
      <c r="A67" s="495">
        <v>15</v>
      </c>
      <c r="B67" s="495" t="s">
        <v>143</v>
      </c>
      <c r="C67" s="405" t="s">
        <v>372</v>
      </c>
      <c r="D67" s="493" t="s">
        <v>144</v>
      </c>
      <c r="E67" s="493"/>
      <c r="F67" s="493">
        <v>26.4</v>
      </c>
      <c r="G67" s="493"/>
      <c r="H67" s="494"/>
    </row>
    <row r="68" spans="1:8" ht="23.25" customHeight="1">
      <c r="A68" s="406" t="s">
        <v>112</v>
      </c>
      <c r="B68" s="406"/>
      <c r="C68" s="496" t="s">
        <v>37</v>
      </c>
      <c r="D68" s="496" t="s">
        <v>38</v>
      </c>
      <c r="E68" s="496">
        <v>2.06</v>
      </c>
      <c r="F68" s="496">
        <f>F67*E68</f>
        <v>54.384</v>
      </c>
      <c r="G68" s="496"/>
      <c r="H68" s="408"/>
    </row>
    <row r="69" spans="1:8" ht="31.5" customHeight="1">
      <c r="A69" s="495">
        <v>16</v>
      </c>
      <c r="B69" s="495" t="s">
        <v>217</v>
      </c>
      <c r="C69" s="405" t="s">
        <v>369</v>
      </c>
      <c r="D69" s="493" t="s">
        <v>55</v>
      </c>
      <c r="E69" s="493" t="s">
        <v>112</v>
      </c>
      <c r="F69" s="493">
        <v>6.6</v>
      </c>
      <c r="G69" s="493"/>
      <c r="H69" s="494"/>
    </row>
    <row r="70" spans="1:8" ht="23.25" customHeight="1">
      <c r="A70" s="406"/>
      <c r="B70" s="406"/>
      <c r="C70" s="409" t="s">
        <v>37</v>
      </c>
      <c r="D70" s="409" t="s">
        <v>38</v>
      </c>
      <c r="E70" s="409">
        <v>3.3639999999999999</v>
      </c>
      <c r="F70" s="409">
        <f>F69*E70</f>
        <v>22.202399999999997</v>
      </c>
      <c r="G70" s="409"/>
      <c r="H70" s="368"/>
    </row>
    <row r="71" spans="1:8" ht="23.25" customHeight="1">
      <c r="A71" s="406"/>
      <c r="B71" s="406"/>
      <c r="C71" s="409" t="s">
        <v>54</v>
      </c>
      <c r="D71" s="409" t="s">
        <v>172</v>
      </c>
      <c r="E71" s="409">
        <v>0.37</v>
      </c>
      <c r="F71" s="409">
        <f>F69*E71</f>
        <v>2.4419999999999997</v>
      </c>
      <c r="G71" s="409"/>
      <c r="H71" s="368"/>
    </row>
    <row r="72" spans="1:8" ht="23.25" customHeight="1">
      <c r="A72" s="403"/>
      <c r="B72" s="403"/>
      <c r="C72" s="497" t="s">
        <v>356</v>
      </c>
      <c r="D72" s="497" t="s">
        <v>55</v>
      </c>
      <c r="E72" s="497">
        <v>1.0149999999999999</v>
      </c>
      <c r="F72" s="497">
        <f>E72*F69</f>
        <v>6.698999999999999</v>
      </c>
      <c r="G72" s="497"/>
      <c r="H72" s="497"/>
    </row>
    <row r="73" spans="1:8" ht="28.5" customHeight="1">
      <c r="A73" s="498">
        <v>17</v>
      </c>
      <c r="B73" s="499" t="s">
        <v>87</v>
      </c>
      <c r="C73" s="411" t="s">
        <v>370</v>
      </c>
      <c r="D73" s="482" t="s">
        <v>56</v>
      </c>
      <c r="E73" s="481"/>
      <c r="F73" s="483">
        <v>220</v>
      </c>
      <c r="G73" s="481"/>
      <c r="H73" s="484"/>
    </row>
    <row r="74" spans="1:8" ht="23.25" customHeight="1">
      <c r="A74" s="662" t="s">
        <v>112</v>
      </c>
      <c r="B74" s="662"/>
      <c r="C74" s="486" t="s">
        <v>145</v>
      </c>
      <c r="D74" s="487" t="s">
        <v>38</v>
      </c>
      <c r="E74" s="485">
        <v>0.23599999999999999</v>
      </c>
      <c r="F74" s="488">
        <f>E74*F73</f>
        <v>51.919999999999995</v>
      </c>
      <c r="G74" s="485"/>
      <c r="H74" s="489"/>
    </row>
    <row r="75" spans="1:8" ht="23.25" customHeight="1">
      <c r="A75" s="403"/>
      <c r="B75" s="403"/>
      <c r="C75" s="496" t="s">
        <v>54</v>
      </c>
      <c r="D75" s="496" t="s">
        <v>172</v>
      </c>
      <c r="E75" s="496">
        <v>0.14000000000000001</v>
      </c>
      <c r="F75" s="496">
        <f>E75*F73</f>
        <v>30.800000000000004</v>
      </c>
      <c r="G75" s="496"/>
      <c r="H75" s="408"/>
    </row>
    <row r="76" spans="1:8" ht="23.25" customHeight="1">
      <c r="A76" s="403"/>
      <c r="B76" s="403" t="s">
        <v>112</v>
      </c>
      <c r="C76" s="314" t="s">
        <v>371</v>
      </c>
      <c r="D76" s="314" t="s">
        <v>71</v>
      </c>
      <c r="E76" s="314">
        <v>1</v>
      </c>
      <c r="F76" s="314">
        <f>E76*F73</f>
        <v>220</v>
      </c>
      <c r="G76" s="314"/>
      <c r="H76" s="314"/>
    </row>
    <row r="77" spans="1:8" ht="23.25" customHeight="1">
      <c r="A77" s="403"/>
      <c r="B77" s="403"/>
      <c r="C77" s="314" t="s">
        <v>53</v>
      </c>
      <c r="D77" s="314" t="s">
        <v>42</v>
      </c>
      <c r="E77" s="314">
        <v>0.11</v>
      </c>
      <c r="F77" s="314">
        <f>E77*F73</f>
        <v>24.2</v>
      </c>
      <c r="G77" s="314"/>
      <c r="H77" s="314"/>
    </row>
    <row r="78" spans="1:8" ht="23.25" customHeight="1">
      <c r="A78" s="490">
        <v>18</v>
      </c>
      <c r="B78" s="490" t="s">
        <v>221</v>
      </c>
      <c r="C78" s="103" t="s">
        <v>222</v>
      </c>
      <c r="D78" s="103" t="s">
        <v>55</v>
      </c>
      <c r="E78" s="103"/>
      <c r="F78" s="103">
        <v>26.4</v>
      </c>
      <c r="G78" s="103"/>
      <c r="H78" s="412"/>
    </row>
    <row r="79" spans="1:8" ht="23.25" customHeight="1">
      <c r="A79" s="403"/>
      <c r="B79" s="403"/>
      <c r="C79" s="486" t="s">
        <v>145</v>
      </c>
      <c r="D79" s="487" t="s">
        <v>38</v>
      </c>
      <c r="E79" s="485">
        <v>1.21</v>
      </c>
      <c r="F79" s="488">
        <f>F78*E79</f>
        <v>31.943999999999999</v>
      </c>
      <c r="G79" s="485"/>
      <c r="H79" s="489"/>
    </row>
    <row r="80" spans="1:8" ht="33.75" customHeight="1">
      <c r="A80" s="87"/>
      <c r="B80" s="341"/>
      <c r="C80" s="553" t="s">
        <v>126</v>
      </c>
      <c r="D80" s="553" t="s">
        <v>3</v>
      </c>
      <c r="E80" s="553"/>
      <c r="F80" s="593" t="s">
        <v>112</v>
      </c>
      <c r="G80" s="467"/>
      <c r="H80" s="342"/>
    </row>
    <row r="81" spans="1:8" ht="20.25" customHeight="1">
      <c r="A81" s="659"/>
      <c r="B81" s="343"/>
      <c r="C81" s="468" t="s">
        <v>37</v>
      </c>
      <c r="D81" s="468" t="s">
        <v>3</v>
      </c>
      <c r="E81" s="468"/>
      <c r="F81" s="106" t="s">
        <v>112</v>
      </c>
      <c r="G81" s="469"/>
      <c r="H81" s="470"/>
    </row>
    <row r="82" spans="1:8" ht="15">
      <c r="A82" s="659"/>
      <c r="B82" s="343"/>
      <c r="C82" s="468" t="s">
        <v>542</v>
      </c>
      <c r="D82" s="344">
        <v>0.1</v>
      </c>
      <c r="E82" s="468"/>
      <c r="F82" s="106"/>
      <c r="G82" s="469"/>
      <c r="H82" s="470"/>
    </row>
    <row r="83" spans="1:8" ht="21" customHeight="1">
      <c r="A83" s="345"/>
      <c r="B83" s="343"/>
      <c r="C83" s="468" t="s">
        <v>18</v>
      </c>
      <c r="D83" s="468" t="s">
        <v>3</v>
      </c>
      <c r="E83" s="468"/>
      <c r="F83" s="106"/>
      <c r="G83" s="469"/>
      <c r="H83" s="470"/>
    </row>
    <row r="84" spans="1:8" ht="21" customHeight="1">
      <c r="A84" s="346"/>
      <c r="B84" s="343"/>
      <c r="C84" s="468" t="s">
        <v>546</v>
      </c>
      <c r="D84" s="344">
        <v>0.08</v>
      </c>
      <c r="E84" s="468"/>
      <c r="F84" s="106"/>
      <c r="G84" s="469"/>
      <c r="H84" s="470"/>
    </row>
    <row r="85" spans="1:8" ht="15">
      <c r="A85" s="347"/>
      <c r="B85" s="348"/>
      <c r="C85" s="349" t="s">
        <v>23</v>
      </c>
      <c r="D85" s="349" t="s">
        <v>3</v>
      </c>
      <c r="E85" s="349"/>
      <c r="F85" s="350"/>
      <c r="G85" s="154"/>
      <c r="H85" s="351"/>
    </row>
    <row r="86" spans="1:8">
      <c r="A86" s="352"/>
      <c r="B86" s="352"/>
      <c r="C86" s="352"/>
      <c r="D86" s="352"/>
      <c r="E86" s="352"/>
      <c r="F86" s="352"/>
      <c r="G86" s="352"/>
      <c r="H86" s="352"/>
    </row>
    <row r="87" spans="1:8">
      <c r="A87" s="352"/>
      <c r="B87" s="352"/>
      <c r="C87" s="352"/>
      <c r="D87" s="352"/>
      <c r="E87" s="352"/>
      <c r="F87" s="352"/>
      <c r="G87" s="352"/>
      <c r="H87" s="352"/>
    </row>
    <row r="88" spans="1:8">
      <c r="A88" s="138"/>
      <c r="B88" s="352"/>
      <c r="C88" s="352"/>
      <c r="D88" s="352"/>
      <c r="E88" s="352"/>
      <c r="F88" s="352"/>
      <c r="G88" s="352"/>
      <c r="H88" s="352"/>
    </row>
    <row r="89" spans="1:8">
      <c r="B89" s="352"/>
      <c r="C89" s="352"/>
      <c r="D89" s="352"/>
      <c r="E89" s="352"/>
      <c r="F89" s="352"/>
      <c r="G89" s="352"/>
      <c r="H89" s="352"/>
    </row>
    <row r="90" spans="1:8">
      <c r="B90" s="138"/>
      <c r="C90" s="138"/>
      <c r="D90" s="138"/>
      <c r="E90" s="138"/>
      <c r="F90" s="138"/>
      <c r="G90" s="138"/>
      <c r="H90" s="138"/>
    </row>
    <row r="111" ht="16.5" customHeight="1"/>
    <row r="112" ht="15" customHeight="1"/>
    <row r="113" ht="16.5" customHeight="1"/>
    <row r="114" ht="19.5" customHeight="1"/>
  </sheetData>
  <mergeCells count="15">
    <mergeCell ref="C1:H1"/>
    <mergeCell ref="A2:H2"/>
    <mergeCell ref="C3:E3"/>
    <mergeCell ref="F3:G3"/>
    <mergeCell ref="C4:E4"/>
    <mergeCell ref="F4:G4"/>
    <mergeCell ref="A6:H6"/>
    <mergeCell ref="B7:H7"/>
    <mergeCell ref="A8:H8"/>
    <mergeCell ref="A11:A12"/>
    <mergeCell ref="B11:B12"/>
    <mergeCell ref="C11:C12"/>
    <mergeCell ref="D11:D12"/>
    <mergeCell ref="E11:F11"/>
    <mergeCell ref="G11:H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C2" sqref="C2"/>
    </sheetView>
  </sheetViews>
  <sheetFormatPr defaultRowHeight="12.75"/>
  <cols>
    <col min="1" max="1" width="4.5703125" style="40" customWidth="1"/>
    <col min="2" max="2" width="21.85546875" style="40" customWidth="1"/>
    <col min="3" max="3" width="29.5703125" style="40" customWidth="1"/>
    <col min="4" max="4" width="27.5703125" style="40" customWidth="1"/>
    <col min="5" max="16384" width="9.140625" style="40"/>
  </cols>
  <sheetData>
    <row r="1" spans="1:5" ht="24.75" customHeight="1">
      <c r="A1" s="745"/>
      <c r="B1" s="745"/>
      <c r="C1" s="745"/>
    </row>
    <row r="2" spans="1:5" ht="35.25" customHeight="1">
      <c r="C2" s="680" t="s">
        <v>96</v>
      </c>
      <c r="D2" s="8"/>
    </row>
    <row r="3" spans="1:5" ht="44.25" customHeight="1">
      <c r="A3" s="688" t="s">
        <v>494</v>
      </c>
      <c r="B3" s="688"/>
      <c r="C3" s="688"/>
      <c r="D3" s="688"/>
    </row>
    <row r="4" spans="1:5" ht="23.25" customHeight="1">
      <c r="A4" s="41"/>
      <c r="B4" s="697"/>
      <c r="C4" s="697"/>
      <c r="D4" s="681"/>
    </row>
    <row r="5" spans="1:5" ht="23.25" customHeight="1">
      <c r="A5" s="41"/>
      <c r="B5" s="697"/>
      <c r="C5" s="697"/>
      <c r="D5" s="681"/>
    </row>
    <row r="6" spans="1:5" ht="41.25" customHeight="1">
      <c r="A6" s="42" t="s">
        <v>5</v>
      </c>
      <c r="B6" s="700" t="s">
        <v>6</v>
      </c>
      <c r="C6" s="701" t="s">
        <v>7</v>
      </c>
      <c r="D6" s="679"/>
    </row>
    <row r="7" spans="1:5" ht="105" customHeight="1">
      <c r="A7" s="44"/>
      <c r="B7" s="700"/>
      <c r="C7" s="701"/>
      <c r="D7" s="43" t="s">
        <v>23</v>
      </c>
    </row>
    <row r="8" spans="1:5">
      <c r="A8" s="46">
        <v>1</v>
      </c>
      <c r="B8" s="46">
        <v>2</v>
      </c>
      <c r="C8" s="46">
        <v>3</v>
      </c>
      <c r="D8" s="46">
        <v>8</v>
      </c>
    </row>
    <row r="9" spans="1:5" s="297" customFormat="1" ht="34.5" customHeight="1">
      <c r="A9" s="296">
        <v>1</v>
      </c>
      <c r="B9" s="302" t="s">
        <v>97</v>
      </c>
      <c r="C9" s="296" t="s">
        <v>489</v>
      </c>
      <c r="D9" s="303">
        <f>'2.1'!H96</f>
        <v>0</v>
      </c>
    </row>
    <row r="10" spans="1:5" s="297" customFormat="1" ht="34.5" customHeight="1">
      <c r="A10" s="296">
        <v>1</v>
      </c>
      <c r="B10" s="302" t="s">
        <v>490</v>
      </c>
      <c r="C10" s="296" t="s">
        <v>129</v>
      </c>
      <c r="D10" s="303">
        <f>'2.2'!H36</f>
        <v>0</v>
      </c>
    </row>
    <row r="11" spans="1:5" s="297" customFormat="1" ht="34.5" customHeight="1">
      <c r="A11" s="296">
        <v>1</v>
      </c>
      <c r="B11" s="302" t="s">
        <v>491</v>
      </c>
      <c r="C11" s="296" t="s">
        <v>129</v>
      </c>
      <c r="D11" s="303">
        <f>'2.3'!H78</f>
        <v>0</v>
      </c>
    </row>
    <row r="12" spans="1:5" s="297" customFormat="1" ht="34.5" customHeight="1">
      <c r="A12" s="296">
        <v>1</v>
      </c>
      <c r="B12" s="302" t="s">
        <v>492</v>
      </c>
      <c r="C12" s="296" t="s">
        <v>493</v>
      </c>
      <c r="D12" s="303">
        <f>'2.4'!H32</f>
        <v>0</v>
      </c>
    </row>
    <row r="13" spans="1:5" s="301" customFormat="1" ht="29.25" customHeight="1">
      <c r="A13" s="298"/>
      <c r="B13" s="298"/>
      <c r="C13" s="299" t="s">
        <v>18</v>
      </c>
      <c r="D13" s="300" t="e">
        <f>#REF!</f>
        <v>#REF!</v>
      </c>
    </row>
    <row r="14" spans="1:5" ht="24" customHeight="1"/>
    <row r="15" spans="1:5" ht="39.75" customHeight="1">
      <c r="B15" s="698"/>
      <c r="C15" s="698"/>
      <c r="D15" s="678"/>
      <c r="E15" s="147"/>
    </row>
    <row r="16" spans="1:5" ht="38.25" customHeight="1">
      <c r="B16" s="692"/>
      <c r="C16" s="692"/>
      <c r="D16" s="677"/>
    </row>
    <row r="17" ht="39" customHeight="1"/>
  </sheetData>
  <sheetProtection selectLockedCells="1" selectUnlockedCells="1"/>
  <mergeCells count="8">
    <mergeCell ref="B15:C15"/>
    <mergeCell ref="B16:C16"/>
    <mergeCell ref="B6:B7"/>
    <mergeCell ref="C6:C7"/>
    <mergeCell ref="A1:C1"/>
    <mergeCell ref="B4:C4"/>
    <mergeCell ref="B5:C5"/>
    <mergeCell ref="A3:D3"/>
  </mergeCells>
  <pageMargins left="0.24027777777777778" right="0.2" top="0.75" bottom="0.75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ყდა</vt:lpstr>
      <vt:lpstr>კრებსითი</vt:lpstr>
      <vt:lpstr>1</vt:lpstr>
      <vt:lpstr>1-1</vt:lpstr>
      <vt:lpstr>1-2</vt:lpstr>
      <vt:lpstr>1-3</vt:lpstr>
      <vt:lpstr>1-4</vt:lpstr>
      <vt:lpstr>1-5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</dc:creator>
  <cp:lastModifiedBy>jsurmanidze</cp:lastModifiedBy>
  <cp:lastPrinted>2018-01-31T10:26:15Z</cp:lastPrinted>
  <dcterms:created xsi:type="dcterms:W3CDTF">2017-07-31T18:50:37Z</dcterms:created>
  <dcterms:modified xsi:type="dcterms:W3CDTF">2018-01-31T12:51:38Z</dcterms:modified>
</cp:coreProperties>
</file>