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skhadaia\Desktop\"/>
    </mc:Choice>
  </mc:AlternateContent>
  <bookViews>
    <workbookView xWindow="0" yWindow="0" windowWidth="28800" windowHeight="12135" tabRatio="387"/>
  </bookViews>
  <sheets>
    <sheet name="კრებსითი ხარჯთაღრიცხვა" sheetId="20" r:id="rId1"/>
    <sheet name="ტიპი N1" sheetId="19" r:id="rId2"/>
    <sheet name="ტიპი N2" sheetId="17" r:id="rId3"/>
  </sheets>
  <calcPr calcId="152511"/>
</workbook>
</file>

<file path=xl/calcChain.xml><?xml version="1.0" encoding="utf-8"?>
<calcChain xmlns="http://schemas.openxmlformats.org/spreadsheetml/2006/main">
  <c r="G13" i="19" l="1"/>
  <c r="G19" i="19" s="1"/>
  <c r="G8" i="19"/>
  <c r="G11" i="19" s="1"/>
  <c r="G12" i="19" s="1"/>
  <c r="G9" i="17"/>
  <c r="G12" i="17" s="1"/>
  <c r="G9" i="19" l="1"/>
  <c r="G17" i="19"/>
  <c r="G18" i="19"/>
  <c r="G10" i="19"/>
  <c r="G15" i="19"/>
  <c r="G20" i="19"/>
  <c r="G14" i="19"/>
  <c r="G16" i="19"/>
  <c r="G23" i="17" l="1"/>
  <c r="G29" i="17" s="1"/>
  <c r="F20" i="17"/>
  <c r="F17" i="17"/>
  <c r="F15" i="17"/>
  <c r="G14" i="17"/>
  <c r="G22" i="17" s="1"/>
  <c r="G10" i="17"/>
  <c r="G16" i="17" l="1"/>
  <c r="G15" i="17"/>
  <c r="G13" i="17"/>
  <c r="G11" i="17"/>
  <c r="G17" i="17"/>
  <c r="G21" i="17"/>
  <c r="G28" i="17"/>
  <c r="G24" i="17"/>
  <c r="G25" i="17"/>
  <c r="G18" i="17"/>
  <c r="G20" i="17"/>
  <c r="G26" i="17"/>
  <c r="G30" i="17"/>
  <c r="G19" i="17"/>
  <c r="G27" i="17"/>
  <c r="G3" i="17" l="1"/>
  <c r="I3" i="17" l="1"/>
</calcChain>
</file>

<file path=xl/comments1.xml><?xml version="1.0" encoding="utf-8"?>
<comments xmlns="http://schemas.openxmlformats.org/spreadsheetml/2006/main">
  <authors>
    <author>user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ხეფასი და დანადგარის ღირებულება აღებულია 10ტნ-იანი სატკეპნის სრფ14-213</t>
        </r>
      </text>
    </comment>
  </commentList>
</comments>
</file>

<file path=xl/sharedStrings.xml><?xml version="1.0" encoding="utf-8"?>
<sst xmlns="http://schemas.openxmlformats.org/spreadsheetml/2006/main" count="159" uniqueCount="77">
  <si>
    <t>#</t>
  </si>
  <si>
    <t>რაოდენობა</t>
  </si>
  <si>
    <t>ჯამი</t>
  </si>
  <si>
    <t>სულ ჯამი</t>
  </si>
  <si>
    <t>განზომილების ერთეული</t>
  </si>
  <si>
    <t>მთლიან მოცულობაზე</t>
  </si>
  <si>
    <t>მასალა</t>
  </si>
  <si>
    <t>ხელფასი</t>
  </si>
  <si>
    <t>მანქანა მექანიზმები</t>
  </si>
  <si>
    <t>ერთ. ფასი</t>
  </si>
  <si>
    <t>ორმოების კიდეებიდან ასფალტის საფარის მოხსნა (კედლების გასწორხაზოვნება და ორმოს გასუფთავება)</t>
  </si>
  <si>
    <t>შრომის დანახარჯი</t>
  </si>
  <si>
    <t>კაც/სთ</t>
  </si>
  <si>
    <t>მქ/სთ</t>
  </si>
  <si>
    <t>თვითმავალი საგზაო სატკეპნი გლუვი 5ტ</t>
  </si>
  <si>
    <t>თვითმავალი საგზაო სატკეპნი გლუვი 10ტ</t>
  </si>
  <si>
    <t>ტ</t>
  </si>
  <si>
    <t>სხვა მანქანები</t>
  </si>
  <si>
    <t>ლარი</t>
  </si>
  <si>
    <t>სხვა მასალები</t>
  </si>
  <si>
    <t>სულ პირდაპირი ხარჯების ჯამი:</t>
  </si>
  <si>
    <t xml:space="preserve">სატრანსპორტო ხარჯები მასალიდან </t>
  </si>
  <si>
    <t xml:space="preserve">ზედნადები ხარჯები </t>
  </si>
  <si>
    <t xml:space="preserve">გეგმიური დაგროვება </t>
  </si>
  <si>
    <t xml:space="preserve">გაუთვალისწინებელი ხარჯები </t>
  </si>
  <si>
    <t xml:space="preserve">Dდ.ღ.გ.  </t>
  </si>
  <si>
    <t>კვ.მ.</t>
  </si>
  <si>
    <t>ერთ. 
ფასი</t>
  </si>
  <si>
    <t>სამუშაოს და ხარჯების დასახელება</t>
  </si>
  <si>
    <t>შიფრი ნორმატივის ნომერი,რესურსების</t>
  </si>
  <si>
    <t>ნორმატივით ერთეულზე</t>
  </si>
  <si>
    <t>tona</t>
  </si>
  <si>
    <t>ასფალტობეტონი წვრილმარცვლოვანი</t>
  </si>
  <si>
    <t>manq.sT</t>
  </si>
  <si>
    <t>რაოდ</t>
  </si>
  <si>
    <t>განზ</t>
  </si>
  <si>
    <t>სანგრევი ჩაქუჩი მოძრავ კომპრესორზე</t>
  </si>
  <si>
    <t>100ტ</t>
  </si>
  <si>
    <t>ნარჩენების შეგროვება-დატვირთვა და გატანა  5კმ- ფარგლებში</t>
  </si>
  <si>
    <t>Sromis danaxarji კ=1,15</t>
  </si>
  <si>
    <t xml:space="preserve"> ბიტუმი ნავთობის 0,06X1ტ</t>
  </si>
  <si>
    <t>სხვა მაsalebi</t>
  </si>
  <si>
    <t>avtogudronatori 7000l.</t>
  </si>
  <si>
    <t xml:space="preserve"> ბიტუმი ნავთობის(ბლანტი) </t>
  </si>
  <si>
    <t xml:space="preserve"> დაზიანებული ა/ბეტონის საფარის ორმული შეკეთება: ტიპი I სისქით 4სმ </t>
  </si>
  <si>
    <t>#/#</t>
  </si>
  <si>
    <r>
      <t>მ</t>
    </r>
    <r>
      <rPr>
        <vertAlign val="superscript"/>
        <sz val="10"/>
        <rFont val="AcadNusx"/>
      </rPr>
      <t>2</t>
    </r>
  </si>
  <si>
    <t>მცირე ზომის ღორღის მანაწილებელი დამონტაჟებული  ავტოთვითმცლელზე</t>
  </si>
  <si>
    <r>
      <t>m</t>
    </r>
    <r>
      <rPr>
        <b/>
        <vertAlign val="superscript"/>
        <sz val="9"/>
        <rFont val="AcadNusx"/>
      </rPr>
      <t>3</t>
    </r>
  </si>
  <si>
    <r>
      <t>1000m</t>
    </r>
    <r>
      <rPr>
        <b/>
        <vertAlign val="superscript"/>
        <sz val="9"/>
        <rFont val="AcadNusx"/>
      </rPr>
      <t>2</t>
    </r>
  </si>
  <si>
    <r>
      <t>m</t>
    </r>
    <r>
      <rPr>
        <vertAlign val="superscript"/>
        <sz val="9"/>
        <rFont val="AcadNusx"/>
      </rPr>
      <t>3</t>
    </r>
  </si>
  <si>
    <r>
      <t>მ</t>
    </r>
    <r>
      <rPr>
        <b/>
        <vertAlign val="superscript"/>
        <sz val="8.8000000000000007"/>
        <rFont val="AcadNusx"/>
      </rPr>
      <t>3</t>
    </r>
  </si>
  <si>
    <t>პნევმატური დამტკეპნი მომუშავე მოძრავ კომპრესორზე კ=3</t>
  </si>
  <si>
    <t>RorRi 10(15)-40mm</t>
  </si>
  <si>
    <t>შრომის დანახარჯი 56,6X1,15</t>
  </si>
  <si>
    <t>ორმოებზე ასფალტობეტონის საფარის მოწყობა საშუალო სისქით 5სმ კიდეებზე და ძირზე ბიტუმის ემულსიის მოსხმით.</t>
  </si>
  <si>
    <t xml:space="preserve">ფორმირებული ორმოებში და მონაკვეთების ქვეშ ღორღით ქვესაგები  ფენის მოწყობა სისქით 5სმ ბიტუმის ემუსიის ორჯერადი მოსხმა მექანიკური ვიბროდატკეპნა </t>
  </si>
  <si>
    <t xml:space="preserve"> დაზიანებული ა/ბეტონის საფარის ორმული შეკეთება: ტიპი II სისქით 5სმ ღორღის საფენით</t>
  </si>
  <si>
    <r>
      <t>tipi I sisqiT 4sm (8924m</t>
    </r>
    <r>
      <rPr>
        <b/>
        <sz val="11"/>
        <rFont val="Calibri"/>
        <family val="2"/>
      </rPr>
      <t>²)</t>
    </r>
  </si>
  <si>
    <r>
      <t>tipi II sisqiT 5sm (2310m</t>
    </r>
    <r>
      <rPr>
        <b/>
        <sz val="11"/>
        <rFont val="Calibri"/>
        <family val="2"/>
      </rPr>
      <t>²)</t>
    </r>
  </si>
  <si>
    <t>krebsiTi xarjTaRrcixva</t>
  </si>
  <si>
    <t>ღირებულება</t>
  </si>
  <si>
    <t>xarjTaRrcixva</t>
  </si>
  <si>
    <t>zugdidis municipalitetSi, saavtomobilo gzebis ormuli SekeTebis</t>
  </si>
  <si>
    <t>დანართი №1</t>
  </si>
  <si>
    <t>ხელმძღვანელობაზე/წარმომადგენლობაზე უფლებამოსილი პირის თანამდებობა, სახელი/გვარი: ______________________</t>
  </si>
  <si>
    <t>ხელმოწერა: ______________________</t>
  </si>
  <si>
    <t>შენიშვნა:</t>
  </si>
  <si>
    <t>2) შესასრულებელი სამუშაოების ხარჯთაღრიცხვის შედგენისას და სახარჯთაღრიცხვო ღირებულების განსაზღვრისას პრეტენდენტმა უნდა იხელძღვანელოს ტექნიკური რეგლამენტის _ 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 დამტკიცების შესახებ“ საქართველოს მთავრობის 2014  წლის 14 იანვრის №55 დადგენილებითა და საქართველოს ტერიტორიაზე მოქმედი სამშენებლო ნორმებისა და წესების, აგრეთვე, სხვა ნორმატიული აქტებით.</t>
  </si>
  <si>
    <t xml:space="preserve">  </t>
  </si>
  <si>
    <t>4)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</si>
  <si>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5) გაუთვალისწინებელი ხარჯებისათვის თანხის გამოყენება მოხდება შემსყიდველ ორგანიზაციასთან შეთანხმებით.</t>
  </si>
  <si>
    <r>
      <t>6)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color rgb="FFFF000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</si>
  <si>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>7) პრეტენდენტის მიერ მექანიკური შეცდომის დაშვების შემთხვევაში, როგორიცაა: _ არასწორი ჯამის ან ნამრავლის მითითება; სიტყვიერი და ციფრობრივი გამოსახულების შეუსაბამობა; შესაძლებელია შესწორდეს დაზუსტების გარეშე, ერთეულის ღირებულების უპირატესობის მინიჭებით, მხოლოდ იმ პირობით თუ აღნიშნული არ აღემატება ვაჭრობის დამატებით რაუნდების შედეგად დაფიქსირებულ საბოლოო ფასს.</t>
  </si>
  <si>
    <t>8)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</si>
  <si>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როგორც „PDF“ ფორმატით, უფლებამოსილი პირის მიერ ხელმოწერილი და ბეჭედ დასმული (ბეჭდის არსებობის შემთხვევაში),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ხელმოწერილი და ბეჭედ დასმული (ბეჭდის არსებობის შემთხვევაში) „PDF“ ფორმატით.</t>
  </si>
  <si>
    <t>3) ერთნაირი დასახელების სამუშაოებზე და მასალებზე უნდა დაფიქსირდეს ერთნაირი ფასი.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</si>
</sst>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0.00000"/>
    <numFmt numFmtId="168" formatCode="0.000000"/>
  </numFmts>
  <fonts count="40" x14ac:knownFonts="1"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b/>
      <sz val="10"/>
      <color theme="1"/>
      <name val="AcadNusx"/>
    </font>
    <font>
      <sz val="10"/>
      <color theme="1"/>
      <name val="AcadNusx"/>
    </font>
    <font>
      <vertAlign val="superscript"/>
      <sz val="10"/>
      <name val="AcadNusx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cadNusx"/>
    </font>
    <font>
      <sz val="9"/>
      <color rgb="FFFF0000"/>
      <name val="AcadNusx"/>
    </font>
    <font>
      <sz val="9"/>
      <name val="AcadNusx"/>
    </font>
    <font>
      <b/>
      <sz val="9"/>
      <name val="AcadNusx"/>
    </font>
    <font>
      <b/>
      <vertAlign val="superscript"/>
      <sz val="9"/>
      <name val="AcadNusx"/>
    </font>
    <font>
      <vertAlign val="superscript"/>
      <sz val="9"/>
      <name val="AcadNusx"/>
    </font>
    <font>
      <b/>
      <sz val="10"/>
      <name val="AcadNusx"/>
    </font>
    <font>
      <b/>
      <sz val="12"/>
      <name val="AcadNusx"/>
    </font>
    <font>
      <sz val="11"/>
      <color theme="1"/>
      <name val="AcadNusx"/>
    </font>
    <font>
      <u/>
      <sz val="11"/>
      <name val="AcadNusx"/>
    </font>
    <font>
      <b/>
      <i/>
      <sz val="9"/>
      <name val="AcadNusx"/>
    </font>
    <font>
      <b/>
      <sz val="8.8000000000000007"/>
      <name val="AcadNusx"/>
    </font>
    <font>
      <b/>
      <vertAlign val="superscript"/>
      <sz val="8.8000000000000007"/>
      <name val="AcadNusx"/>
    </font>
    <font>
      <u/>
      <sz val="9"/>
      <name val="AcadNusx"/>
    </font>
    <font>
      <sz val="18"/>
      <color rgb="FFFF0000"/>
      <name val="AcadNusx"/>
    </font>
    <font>
      <b/>
      <sz val="11"/>
      <color theme="1"/>
      <name val="Calibri"/>
      <family val="2"/>
      <scheme val="minor"/>
    </font>
    <font>
      <b/>
      <sz val="11"/>
      <name val="AcadNusx"/>
    </font>
    <font>
      <b/>
      <sz val="11"/>
      <name val="Calibri"/>
      <family val="2"/>
    </font>
    <font>
      <b/>
      <sz val="11"/>
      <color theme="1"/>
      <name val="AcadNusx"/>
    </font>
    <font>
      <b/>
      <u/>
      <sz val="11"/>
      <name val="AcadNusx"/>
    </font>
    <font>
      <b/>
      <i/>
      <sz val="11"/>
      <color theme="1"/>
      <name val="Calibri"/>
      <family val="2"/>
      <scheme val="minor"/>
    </font>
    <font>
      <i/>
      <sz val="9"/>
      <color rgb="FF000000"/>
      <name val="Sylfaen"/>
      <family val="1"/>
      <charset val="204"/>
    </font>
    <font>
      <sz val="10"/>
      <name val="Calibri"/>
      <family val="2"/>
      <charset val="204"/>
    </font>
    <font>
      <sz val="11"/>
      <color rgb="FF000000"/>
      <name val="Calibri"/>
      <family val="2"/>
    </font>
    <font>
      <b/>
      <i/>
      <u/>
      <sz val="10"/>
      <name val="Sylfaen"/>
      <family val="1"/>
    </font>
    <font>
      <i/>
      <sz val="10"/>
      <color rgb="FFFF0000"/>
      <name val="Sylfaen"/>
      <family val="1"/>
    </font>
    <font>
      <sz val="10"/>
      <name val="Arial Cyr"/>
      <family val="2"/>
      <charset val="204"/>
    </font>
    <font>
      <sz val="10"/>
      <name val="Grigolia"/>
    </font>
    <font>
      <i/>
      <sz val="9"/>
      <color rgb="FFFF0000"/>
      <name val="Sylfaen"/>
      <family val="1"/>
    </font>
    <font>
      <i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157">
    <xf numFmtId="0" fontId="0" fillId="0" borderId="0" xfId="0"/>
    <xf numFmtId="0" fontId="9" fillId="0" borderId="0" xfId="2" applyFont="1" applyAlignment="1"/>
    <xf numFmtId="0" fontId="1" fillId="0" borderId="8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1" fillId="2" borderId="0" xfId="0" applyFont="1" applyFill="1"/>
    <xf numFmtId="2" fontId="11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/>
    <xf numFmtId="2" fontId="11" fillId="2" borderId="0" xfId="0" applyNumberFormat="1" applyFont="1" applyFill="1" applyAlignment="1">
      <alignment horizontal="center"/>
    </xf>
    <xf numFmtId="4" fontId="11" fillId="2" borderId="0" xfId="0" applyNumberFormat="1" applyFont="1" applyFill="1" applyAlignment="1">
      <alignment horizontal="center"/>
    </xf>
    <xf numFmtId="0" fontId="12" fillId="2" borderId="0" xfId="0" applyFont="1" applyFill="1"/>
    <xf numFmtId="3" fontId="12" fillId="2" borderId="0" xfId="0" applyNumberFormat="1" applyFont="1" applyFill="1"/>
    <xf numFmtId="2" fontId="12" fillId="2" borderId="0" xfId="0" applyNumberFormat="1" applyFont="1" applyFill="1" applyAlignment="1">
      <alignment horizontal="center"/>
    </xf>
    <xf numFmtId="4" fontId="12" fillId="2" borderId="0" xfId="0" applyNumberFormat="1" applyFont="1" applyFill="1" applyAlignment="1">
      <alignment horizontal="center"/>
    </xf>
    <xf numFmtId="164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4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7" xfId="0" applyFont="1" applyFill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167" fontId="12" fillId="2" borderId="2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/>
    <xf numFmtId="0" fontId="1" fillId="0" borderId="8" xfId="1" applyFont="1" applyFill="1" applyBorder="1" applyAlignment="1">
      <alignment horizontal="center" vertical="center" wrapText="1"/>
    </xf>
    <xf numFmtId="0" fontId="18" fillId="0" borderId="0" xfId="2" applyFont="1"/>
    <xf numFmtId="0" fontId="16" fillId="0" borderId="8" xfId="2" applyFont="1" applyBorder="1" applyAlignment="1">
      <alignment horizontal="center" vertical="center"/>
    </xf>
    <xf numFmtId="0" fontId="1" fillId="0" borderId="8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4" fillId="0" borderId="0" xfId="2" applyFont="1"/>
    <xf numFmtId="0" fontId="3" fillId="0" borderId="0" xfId="2" applyFont="1" applyBorder="1"/>
    <xf numFmtId="0" fontId="3" fillId="0" borderId="0" xfId="0" applyFont="1"/>
    <xf numFmtId="0" fontId="11" fillId="2" borderId="0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3" fillId="2" borderId="2" xfId="0" applyFont="1" applyFill="1" applyBorder="1"/>
    <xf numFmtId="166" fontId="13" fillId="2" borderId="2" xfId="0" applyNumberFormat="1" applyFont="1" applyFill="1" applyBorder="1" applyAlignment="1">
      <alignment horizontal="center" vertical="center"/>
    </xf>
    <xf numFmtId="164" fontId="12" fillId="2" borderId="4" xfId="1" applyNumberFormat="1" applyFont="1" applyFill="1" applyBorder="1" applyAlignment="1">
      <alignment vertical="center"/>
    </xf>
    <xf numFmtId="164" fontId="11" fillId="2" borderId="0" xfId="1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49" fontId="12" fillId="2" borderId="2" xfId="0" applyNumberFormat="1" applyFont="1" applyFill="1" applyBorder="1"/>
    <xf numFmtId="0" fontId="12" fillId="2" borderId="2" xfId="0" applyFont="1" applyFill="1" applyBorder="1" applyAlignment="1">
      <alignment horizontal="center"/>
    </xf>
    <xf numFmtId="166" fontId="12" fillId="2" borderId="2" xfId="0" applyNumberFormat="1" applyFont="1" applyFill="1" applyBorder="1" applyAlignment="1">
      <alignment horizontal="center"/>
    </xf>
    <xf numFmtId="2" fontId="12" fillId="2" borderId="2" xfId="1" applyNumberFormat="1" applyFont="1" applyFill="1" applyBorder="1" applyAlignment="1">
      <alignment horizontal="center" vertical="center"/>
    </xf>
    <xf numFmtId="2" fontId="11" fillId="2" borderId="0" xfId="1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 wrapText="1"/>
    </xf>
    <xf numFmtId="168" fontId="13" fillId="2" borderId="2" xfId="1" applyNumberFormat="1" applyFont="1" applyFill="1" applyBorder="1" applyAlignment="1">
      <alignment horizontal="center" vertical="center"/>
    </xf>
    <xf numFmtId="2" fontId="12" fillId="2" borderId="8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left" vertical="center" wrapText="1"/>
    </xf>
    <xf numFmtId="165" fontId="12" fillId="2" borderId="2" xfId="0" applyNumberFormat="1" applyFont="1" applyFill="1" applyBorder="1" applyAlignment="1">
      <alignment horizontal="center"/>
    </xf>
    <xf numFmtId="49" fontId="12" fillId="2" borderId="10" xfId="0" applyNumberFormat="1" applyFont="1" applyFill="1" applyBorder="1"/>
    <xf numFmtId="0" fontId="12" fillId="2" borderId="10" xfId="0" applyFont="1" applyFill="1" applyBorder="1"/>
    <xf numFmtId="0" fontId="12" fillId="2" borderId="10" xfId="0" applyFont="1" applyFill="1" applyBorder="1" applyAlignment="1">
      <alignment horizontal="center"/>
    </xf>
    <xf numFmtId="166" fontId="12" fillId="2" borderId="10" xfId="0" applyNumberFormat="1" applyFont="1" applyFill="1" applyBorder="1" applyAlignment="1">
      <alignment horizontal="center"/>
    </xf>
    <xf numFmtId="2" fontId="12" fillId="2" borderId="10" xfId="1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/>
    <xf numFmtId="0" fontId="12" fillId="2" borderId="13" xfId="1" applyFont="1" applyFill="1" applyBorder="1" applyAlignment="1">
      <alignment horizontal="right" vertical="center" wrapText="1"/>
    </xf>
    <xf numFmtId="164" fontId="12" fillId="2" borderId="12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vertical="center" wrapText="1"/>
    </xf>
    <xf numFmtId="9" fontId="12" fillId="2" borderId="2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right" vertical="center" wrapText="1"/>
    </xf>
    <xf numFmtId="2" fontId="12" fillId="2" borderId="7" xfId="1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/>
    <xf numFmtId="10" fontId="12" fillId="2" borderId="2" xfId="1" applyNumberFormat="1" applyFont="1" applyFill="1" applyBorder="1" applyAlignment="1">
      <alignment vertical="center"/>
    </xf>
    <xf numFmtId="49" fontId="13" fillId="2" borderId="6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/>
    </xf>
    <xf numFmtId="0" fontId="12" fillId="2" borderId="2" xfId="0" applyFont="1" applyFill="1" applyBorder="1" applyAlignment="1">
      <alignment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0" xfId="0" applyFont="1" applyFill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164" fontId="12" fillId="2" borderId="0" xfId="1" applyNumberFormat="1" applyFont="1" applyFill="1" applyBorder="1" applyAlignment="1">
      <alignment vertical="center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2" fontId="12" fillId="2" borderId="0" xfId="1" applyNumberFormat="1" applyFont="1" applyFill="1" applyBorder="1" applyAlignment="1">
      <alignment vertical="center"/>
    </xf>
    <xf numFmtId="2" fontId="12" fillId="2" borderId="0" xfId="0" applyNumberFormat="1" applyFont="1" applyFill="1"/>
    <xf numFmtId="0" fontId="12" fillId="2" borderId="15" xfId="0" applyFont="1" applyFill="1" applyBorder="1" applyAlignment="1">
      <alignment horizontal="center" vertical="center" wrapText="1"/>
    </xf>
    <xf numFmtId="164" fontId="11" fillId="2" borderId="0" xfId="0" applyNumberFormat="1" applyFont="1" applyFill="1"/>
    <xf numFmtId="1" fontId="13" fillId="2" borderId="0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18" fillId="0" borderId="2" xfId="2" applyFont="1" applyBorder="1"/>
    <xf numFmtId="2" fontId="25" fillId="0" borderId="2" xfId="2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8" fillId="0" borderId="3" xfId="2" applyFont="1" applyBorder="1" applyAlignment="1">
      <alignment horizontal="center"/>
    </xf>
    <xf numFmtId="0" fontId="28" fillId="0" borderId="5" xfId="2" applyFont="1" applyBorder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9" fillId="2" borderId="0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2" fontId="19" fillId="2" borderId="0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textRotation="90" wrapText="1"/>
    </xf>
    <xf numFmtId="3" fontId="12" fillId="2" borderId="3" xfId="0" applyNumberFormat="1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164" fontId="24" fillId="2" borderId="16" xfId="0" applyNumberFormat="1" applyFont="1" applyFill="1" applyBorder="1" applyAlignment="1">
      <alignment horizontal="center" vertical="center"/>
    </xf>
    <xf numFmtId="164" fontId="24" fillId="2" borderId="17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Border="1" applyAlignment="1">
      <alignment horizontal="center" vertical="center"/>
    </xf>
    <xf numFmtId="2" fontId="12" fillId="2" borderId="3" xfId="1" applyNumberFormat="1" applyFont="1" applyFill="1" applyBorder="1" applyAlignment="1">
      <alignment vertical="center"/>
    </xf>
    <xf numFmtId="2" fontId="12" fillId="2" borderId="4" xfId="1" applyNumberFormat="1" applyFont="1" applyFill="1" applyBorder="1" applyAlignment="1">
      <alignment vertical="center"/>
    </xf>
    <xf numFmtId="2" fontId="12" fillId="2" borderId="5" xfId="1" applyNumberFormat="1" applyFont="1" applyFill="1" applyBorder="1" applyAlignment="1">
      <alignment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/>
    </xf>
    <xf numFmtId="2" fontId="12" fillId="2" borderId="9" xfId="1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/>
    <xf numFmtId="0" fontId="34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/>
    <xf numFmtId="0" fontId="3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/>
    <xf numFmtId="0" fontId="3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vertical="top"/>
    </xf>
  </cellXfs>
  <cellStyles count="3">
    <cellStyle name="Normal" xfId="0" builtinId="0"/>
    <cellStyle name="Normal_Sheet1" xfId="1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I8" sqref="I8"/>
    </sheetView>
  </sheetViews>
  <sheetFormatPr defaultRowHeight="15" x14ac:dyDescent="0.25"/>
  <cols>
    <col min="1" max="1" width="6.5703125" customWidth="1"/>
    <col min="2" max="2" width="88.140625" customWidth="1"/>
    <col min="3" max="3" width="11.140625" customWidth="1"/>
    <col min="4" max="4" width="9.5703125" customWidth="1"/>
    <col min="5" max="5" width="13.5703125" customWidth="1"/>
  </cols>
  <sheetData>
    <row r="1" spans="1:13" ht="19.5" customHeight="1" x14ac:dyDescent="0.25">
      <c r="D1" s="140" t="s">
        <v>64</v>
      </c>
      <c r="E1" s="140"/>
    </row>
    <row r="2" spans="1:13" ht="15.75" x14ac:dyDescent="0.25">
      <c r="A2" s="108" t="s">
        <v>63</v>
      </c>
      <c r="B2" s="108"/>
      <c r="C2" s="108"/>
      <c r="D2" s="108"/>
      <c r="E2" s="108"/>
    </row>
    <row r="3" spans="1:13" ht="15.75" x14ac:dyDescent="0.25">
      <c r="A3" s="108" t="s">
        <v>60</v>
      </c>
      <c r="B3" s="108"/>
      <c r="C3" s="108"/>
      <c r="D3" s="108"/>
      <c r="E3" s="108"/>
    </row>
    <row r="4" spans="1:13" ht="9.75" customHeight="1" x14ac:dyDescent="0.3">
      <c r="A4" s="39"/>
      <c r="B4" s="109"/>
      <c r="C4" s="109"/>
      <c r="D4" s="109"/>
    </row>
    <row r="5" spans="1:13" ht="21.75" customHeight="1" x14ac:dyDescent="0.25">
      <c r="A5" s="110" t="s">
        <v>45</v>
      </c>
      <c r="B5" s="111"/>
      <c r="C5" s="112" t="s">
        <v>35</v>
      </c>
      <c r="D5" s="112" t="s">
        <v>34</v>
      </c>
      <c r="E5" s="105" t="s">
        <v>61</v>
      </c>
    </row>
    <row r="6" spans="1:13" ht="19.5" customHeight="1" x14ac:dyDescent="0.25">
      <c r="A6" s="110"/>
      <c r="B6" s="111"/>
      <c r="C6" s="112"/>
      <c r="D6" s="112"/>
      <c r="E6" s="105"/>
    </row>
    <row r="7" spans="1:13" ht="15.75" x14ac:dyDescent="0.25">
      <c r="A7" s="40">
        <v>1</v>
      </c>
      <c r="B7" s="41" t="s">
        <v>44</v>
      </c>
      <c r="C7" s="2" t="s">
        <v>46</v>
      </c>
      <c r="D7" s="38">
        <v>8924</v>
      </c>
      <c r="E7" s="102"/>
    </row>
    <row r="8" spans="1:13" ht="19.5" customHeight="1" x14ac:dyDescent="0.25">
      <c r="A8" s="90">
        <v>2</v>
      </c>
      <c r="B8" s="42" t="s">
        <v>57</v>
      </c>
      <c r="C8" s="3" t="s">
        <v>46</v>
      </c>
      <c r="D8" s="38">
        <v>2310</v>
      </c>
      <c r="E8" s="139"/>
    </row>
    <row r="9" spans="1:13" ht="15.75" x14ac:dyDescent="0.3">
      <c r="A9" s="106" t="s">
        <v>3</v>
      </c>
      <c r="B9" s="107"/>
      <c r="C9" s="103"/>
      <c r="D9" s="103"/>
      <c r="E9" s="104"/>
    </row>
    <row r="10" spans="1:13" x14ac:dyDescent="0.25">
      <c r="A10" s="43"/>
      <c r="B10" s="44"/>
      <c r="C10" s="45"/>
      <c r="D10" s="45"/>
      <c r="E10" s="1"/>
    </row>
    <row r="11" spans="1:13" x14ac:dyDescent="0.25">
      <c r="A11" s="43"/>
      <c r="B11" s="44"/>
      <c r="C11" s="45"/>
      <c r="D11" s="45"/>
    </row>
    <row r="12" spans="1:13" ht="30.75" customHeight="1" x14ac:dyDescent="0.25">
      <c r="A12" s="141" t="s">
        <v>65</v>
      </c>
      <c r="B12" s="141"/>
      <c r="C12" s="141"/>
      <c r="D12" s="141"/>
      <c r="E12" s="141"/>
      <c r="F12" s="153"/>
      <c r="G12" s="153"/>
      <c r="H12" s="153"/>
      <c r="I12" s="153"/>
      <c r="J12" s="153"/>
      <c r="K12" s="153"/>
      <c r="L12" s="153"/>
      <c r="M12" s="153"/>
    </row>
    <row r="13" spans="1:13" x14ac:dyDescent="0.25">
      <c r="A13" s="142" t="s">
        <v>66</v>
      </c>
      <c r="B13" s="142"/>
      <c r="C13" s="142"/>
      <c r="D13" s="142"/>
      <c r="E13" s="142"/>
      <c r="F13" s="154"/>
      <c r="G13" s="154"/>
      <c r="H13" s="154"/>
      <c r="I13" s="154"/>
      <c r="J13" s="154"/>
      <c r="K13" s="154"/>
      <c r="L13" s="154"/>
      <c r="M13" s="154"/>
    </row>
    <row r="14" spans="1:13" x14ac:dyDescent="0.2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</row>
    <row r="15" spans="1:13" ht="27" customHeight="1" x14ac:dyDescent="0.25">
      <c r="A15" s="144" t="s">
        <v>67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3"/>
      <c r="L15" s="143"/>
      <c r="M15" s="143"/>
    </row>
    <row r="16" spans="1:13" ht="78.75" customHeight="1" x14ac:dyDescent="0.25">
      <c r="A16" s="145" t="s">
        <v>75</v>
      </c>
      <c r="B16" s="145"/>
      <c r="C16" s="145"/>
      <c r="D16" s="145"/>
      <c r="E16" s="145"/>
      <c r="F16" s="155"/>
      <c r="G16" s="155"/>
      <c r="H16" s="155"/>
      <c r="I16" s="155"/>
      <c r="J16" s="155"/>
      <c r="K16" s="155"/>
      <c r="L16" s="155"/>
      <c r="M16" s="155"/>
    </row>
    <row r="17" spans="1:13" ht="15" customHeight="1" x14ac:dyDescent="0.25">
      <c r="A17" s="143"/>
      <c r="B17" s="143"/>
      <c r="C17" s="146"/>
      <c r="D17" s="147"/>
      <c r="E17" s="148"/>
      <c r="F17" s="148"/>
      <c r="G17" s="148"/>
      <c r="H17" s="148"/>
      <c r="I17" s="148"/>
      <c r="J17" s="148"/>
      <c r="K17" s="143"/>
      <c r="L17" s="143"/>
      <c r="M17" s="143"/>
    </row>
    <row r="18" spans="1:13" ht="65.25" customHeight="1" x14ac:dyDescent="0.25">
      <c r="A18" s="145" t="s">
        <v>68</v>
      </c>
      <c r="B18" s="145"/>
      <c r="C18" s="145"/>
      <c r="D18" s="145"/>
      <c r="E18" s="145"/>
      <c r="F18" s="155"/>
      <c r="G18" s="155"/>
      <c r="H18" s="155"/>
      <c r="I18" s="155"/>
      <c r="J18" s="155"/>
      <c r="K18" s="155"/>
      <c r="L18" s="155"/>
      <c r="M18" s="155"/>
    </row>
    <row r="19" spans="1:13" ht="15" customHeight="1" x14ac:dyDescent="0.25">
      <c r="A19" s="143"/>
      <c r="B19" s="143"/>
      <c r="C19" s="149"/>
      <c r="D19" s="150" t="s">
        <v>69</v>
      </c>
      <c r="E19" s="151"/>
      <c r="F19" s="151"/>
      <c r="G19" s="151"/>
      <c r="H19" s="151"/>
      <c r="I19" s="151"/>
      <c r="J19" s="151"/>
      <c r="K19" s="143"/>
      <c r="L19" s="143"/>
      <c r="M19" s="143"/>
    </row>
    <row r="20" spans="1:13" ht="15.75" customHeight="1" x14ac:dyDescent="0.25">
      <c r="A20" s="145" t="s">
        <v>76</v>
      </c>
      <c r="B20" s="145"/>
      <c r="C20" s="145"/>
      <c r="D20" s="145"/>
      <c r="E20" s="145"/>
      <c r="F20" s="155"/>
      <c r="G20" s="155"/>
      <c r="H20" s="155"/>
      <c r="I20" s="155"/>
      <c r="J20" s="155"/>
      <c r="K20" s="155"/>
      <c r="L20" s="155"/>
      <c r="M20" s="155"/>
    </row>
    <row r="21" spans="1:13" ht="15" customHeight="1" x14ac:dyDescent="0.25">
      <c r="A21" s="143"/>
      <c r="B21" s="143"/>
      <c r="C21" s="149"/>
      <c r="D21" s="150"/>
      <c r="E21" s="151"/>
      <c r="F21" s="151"/>
      <c r="G21" s="151"/>
      <c r="H21" s="151"/>
      <c r="I21" s="151"/>
      <c r="J21" s="151"/>
      <c r="K21" s="143"/>
      <c r="L21" s="143"/>
      <c r="M21" s="143"/>
    </row>
    <row r="22" spans="1:13" ht="33" customHeight="1" x14ac:dyDescent="0.25">
      <c r="A22" s="145" t="s">
        <v>70</v>
      </c>
      <c r="B22" s="145"/>
      <c r="C22" s="145"/>
      <c r="D22" s="145"/>
      <c r="E22" s="145"/>
      <c r="F22" s="155"/>
      <c r="G22" s="155"/>
      <c r="H22" s="155"/>
      <c r="I22" s="155"/>
      <c r="J22" s="155"/>
      <c r="K22" s="155"/>
      <c r="L22" s="155"/>
      <c r="M22" s="155"/>
    </row>
    <row r="23" spans="1:13" x14ac:dyDescent="0.25">
      <c r="A23" s="143"/>
      <c r="B23" s="143"/>
      <c r="C23" s="149"/>
      <c r="D23" s="150"/>
      <c r="E23" s="151"/>
      <c r="F23" s="151"/>
      <c r="G23" s="151"/>
      <c r="H23" s="151"/>
      <c r="I23" s="151"/>
      <c r="J23" s="151"/>
      <c r="K23" s="143"/>
      <c r="L23" s="143"/>
      <c r="M23" s="143"/>
    </row>
    <row r="24" spans="1:13" ht="19.5" customHeight="1" x14ac:dyDescent="0.25">
      <c r="A24" s="152" t="s">
        <v>71</v>
      </c>
      <c r="B24" s="152"/>
      <c r="C24" s="152"/>
      <c r="D24" s="152"/>
      <c r="E24" s="152"/>
      <c r="F24" s="156"/>
      <c r="G24" s="156"/>
      <c r="H24" s="156"/>
      <c r="I24" s="156"/>
      <c r="J24" s="156"/>
      <c r="K24" s="156"/>
      <c r="L24" s="156"/>
      <c r="M24" s="156"/>
    </row>
    <row r="25" spans="1:13" x14ac:dyDescent="0.25">
      <c r="A25" s="143"/>
      <c r="B25" s="143"/>
      <c r="C25" s="149"/>
      <c r="D25" s="150"/>
      <c r="E25" s="151"/>
      <c r="F25" s="151"/>
      <c r="G25" s="151"/>
      <c r="H25" s="151"/>
      <c r="I25" s="151"/>
      <c r="J25" s="151"/>
      <c r="K25" s="143"/>
      <c r="L25" s="143"/>
      <c r="M25" s="143"/>
    </row>
    <row r="26" spans="1:13" ht="21" customHeight="1" x14ac:dyDescent="0.25">
      <c r="A26" s="152" t="s">
        <v>72</v>
      </c>
      <c r="B26" s="152"/>
      <c r="C26" s="152"/>
      <c r="D26" s="152"/>
      <c r="E26" s="152"/>
      <c r="F26" s="156"/>
      <c r="G26" s="156"/>
      <c r="H26" s="156"/>
      <c r="I26" s="156"/>
      <c r="J26" s="156"/>
      <c r="K26" s="156"/>
      <c r="L26" s="156"/>
      <c r="M26" s="156"/>
    </row>
    <row r="27" spans="1:13" x14ac:dyDescent="0.25">
      <c r="A27" s="143"/>
      <c r="B27" s="143"/>
      <c r="C27" s="149"/>
      <c r="D27" s="150"/>
      <c r="E27" s="151"/>
      <c r="F27" s="151"/>
      <c r="G27" s="151"/>
      <c r="H27" s="151"/>
      <c r="I27" s="151"/>
      <c r="J27" s="151"/>
      <c r="K27" s="143"/>
      <c r="L27" s="143"/>
      <c r="M27" s="143"/>
    </row>
    <row r="28" spans="1:13" ht="47.25" customHeight="1" x14ac:dyDescent="0.25">
      <c r="A28" s="145" t="s">
        <v>73</v>
      </c>
      <c r="B28" s="145"/>
      <c r="C28" s="145"/>
      <c r="D28" s="145"/>
      <c r="E28" s="145"/>
      <c r="F28" s="155"/>
      <c r="G28" s="155"/>
      <c r="H28" s="155"/>
      <c r="I28" s="155"/>
      <c r="J28" s="155"/>
      <c r="K28" s="155"/>
      <c r="L28" s="155"/>
      <c r="M28" s="155"/>
    </row>
    <row r="29" spans="1:13" x14ac:dyDescent="0.25">
      <c r="A29" s="143"/>
      <c r="B29" s="143"/>
      <c r="C29" s="149"/>
      <c r="D29" s="150"/>
      <c r="E29" s="151"/>
      <c r="F29" s="151"/>
      <c r="G29" s="151"/>
      <c r="H29" s="151"/>
      <c r="I29" s="151"/>
      <c r="J29" s="151"/>
      <c r="K29" s="143"/>
      <c r="L29" s="143"/>
      <c r="M29" s="143"/>
    </row>
    <row r="30" spans="1:13" ht="30.75" customHeight="1" x14ac:dyDescent="0.25">
      <c r="A30" s="145" t="s">
        <v>74</v>
      </c>
      <c r="B30" s="145"/>
      <c r="C30" s="145"/>
      <c r="D30" s="145"/>
      <c r="E30" s="145"/>
      <c r="F30" s="155"/>
      <c r="G30" s="155"/>
      <c r="H30" s="155"/>
      <c r="I30" s="155"/>
      <c r="J30" s="155"/>
      <c r="K30" s="155"/>
      <c r="L30" s="155"/>
      <c r="M30" s="155"/>
    </row>
  </sheetData>
  <mergeCells count="21">
    <mergeCell ref="A12:E12"/>
    <mergeCell ref="A13:E13"/>
    <mergeCell ref="A16:E16"/>
    <mergeCell ref="A18:E18"/>
    <mergeCell ref="A20:E20"/>
    <mergeCell ref="A22:E22"/>
    <mergeCell ref="A24:E24"/>
    <mergeCell ref="A26:E26"/>
    <mergeCell ref="A28:E28"/>
    <mergeCell ref="A30:E30"/>
    <mergeCell ref="A15:J15"/>
    <mergeCell ref="D1:E1"/>
    <mergeCell ref="E5:E6"/>
    <mergeCell ref="A9:B9"/>
    <mergeCell ref="A2:E2"/>
    <mergeCell ref="A3:E3"/>
    <mergeCell ref="B4:D4"/>
    <mergeCell ref="A5:A6"/>
    <mergeCell ref="B5:B6"/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37"/>
  <sheetViews>
    <sheetView zoomScale="130" zoomScaleNormal="130" workbookViewId="0">
      <selection activeCell="B1" sqref="B1:N1"/>
    </sheetView>
  </sheetViews>
  <sheetFormatPr defaultColWidth="9" defaultRowHeight="12.75" x14ac:dyDescent="0.25"/>
  <cols>
    <col min="1" max="1" width="0.42578125" style="4" customWidth="1"/>
    <col min="2" max="2" width="3.140625" style="4" customWidth="1"/>
    <col min="3" max="3" width="9.28515625" style="4" customWidth="1"/>
    <col min="4" max="4" width="41.5703125" style="4" customWidth="1"/>
    <col min="5" max="5" width="8.140625" style="4" customWidth="1"/>
    <col min="6" max="6" width="6.140625" style="6" customWidth="1"/>
    <col min="7" max="7" width="11.7109375" style="7" customWidth="1"/>
    <col min="8" max="8" width="7" style="8" customWidth="1"/>
    <col min="9" max="9" width="8.28515625" style="4" customWidth="1"/>
    <col min="10" max="10" width="7.5703125" style="4" customWidth="1"/>
    <col min="11" max="11" width="7.7109375" style="4" customWidth="1"/>
    <col min="12" max="12" width="7.42578125" style="4" customWidth="1"/>
    <col min="13" max="14" width="9" style="4"/>
    <col min="15" max="15" width="0.28515625" style="4" customWidth="1"/>
    <col min="16" max="16" width="9" style="4"/>
    <col min="17" max="17" width="21.42578125" style="4" customWidth="1"/>
    <col min="18" max="246" width="9" style="4"/>
    <col min="247" max="247" width="2.85546875" style="4" customWidth="1"/>
    <col min="248" max="248" width="47.85546875" style="4" customWidth="1"/>
    <col min="249" max="249" width="12" style="4" customWidth="1"/>
    <col min="250" max="250" width="10.5703125" style="4" customWidth="1"/>
    <col min="251" max="251" width="10.7109375" style="4" customWidth="1"/>
    <col min="252" max="252" width="14.5703125" style="4" customWidth="1"/>
    <col min="253" max="502" width="9" style="4"/>
    <col min="503" max="503" width="2.85546875" style="4" customWidth="1"/>
    <col min="504" max="504" width="47.85546875" style="4" customWidth="1"/>
    <col min="505" max="505" width="12" style="4" customWidth="1"/>
    <col min="506" max="506" width="10.5703125" style="4" customWidth="1"/>
    <col min="507" max="507" width="10.7109375" style="4" customWidth="1"/>
    <col min="508" max="508" width="14.5703125" style="4" customWidth="1"/>
    <col min="509" max="758" width="9" style="4"/>
    <col min="759" max="759" width="2.85546875" style="4" customWidth="1"/>
    <col min="760" max="760" width="47.85546875" style="4" customWidth="1"/>
    <col min="761" max="761" width="12" style="4" customWidth="1"/>
    <col min="762" max="762" width="10.5703125" style="4" customWidth="1"/>
    <col min="763" max="763" width="10.7109375" style="4" customWidth="1"/>
    <col min="764" max="764" width="14.5703125" style="4" customWidth="1"/>
    <col min="765" max="1014" width="9" style="4"/>
    <col min="1015" max="1015" width="2.85546875" style="4" customWidth="1"/>
    <col min="1016" max="1016" width="47.85546875" style="4" customWidth="1"/>
    <col min="1017" max="1017" width="12" style="4" customWidth="1"/>
    <col min="1018" max="1018" width="10.5703125" style="4" customWidth="1"/>
    <col min="1019" max="1019" width="10.7109375" style="4" customWidth="1"/>
    <col min="1020" max="1020" width="14.5703125" style="4" customWidth="1"/>
    <col min="1021" max="1270" width="9" style="4"/>
    <col min="1271" max="1271" width="2.85546875" style="4" customWidth="1"/>
    <col min="1272" max="1272" width="47.85546875" style="4" customWidth="1"/>
    <col min="1273" max="1273" width="12" style="4" customWidth="1"/>
    <col min="1274" max="1274" width="10.5703125" style="4" customWidth="1"/>
    <col min="1275" max="1275" width="10.7109375" style="4" customWidth="1"/>
    <col min="1276" max="1276" width="14.5703125" style="4" customWidth="1"/>
    <col min="1277" max="1526" width="9" style="4"/>
    <col min="1527" max="1527" width="2.85546875" style="4" customWidth="1"/>
    <col min="1528" max="1528" width="47.85546875" style="4" customWidth="1"/>
    <col min="1529" max="1529" width="12" style="4" customWidth="1"/>
    <col min="1530" max="1530" width="10.5703125" style="4" customWidth="1"/>
    <col min="1531" max="1531" width="10.7109375" style="4" customWidth="1"/>
    <col min="1532" max="1532" width="14.5703125" style="4" customWidth="1"/>
    <col min="1533" max="1782" width="9" style="4"/>
    <col min="1783" max="1783" width="2.85546875" style="4" customWidth="1"/>
    <col min="1784" max="1784" width="47.85546875" style="4" customWidth="1"/>
    <col min="1785" max="1785" width="12" style="4" customWidth="1"/>
    <col min="1786" max="1786" width="10.5703125" style="4" customWidth="1"/>
    <col min="1787" max="1787" width="10.7109375" style="4" customWidth="1"/>
    <col min="1788" max="1788" width="14.5703125" style="4" customWidth="1"/>
    <col min="1789" max="2038" width="9" style="4"/>
    <col min="2039" max="2039" width="2.85546875" style="4" customWidth="1"/>
    <col min="2040" max="2040" width="47.85546875" style="4" customWidth="1"/>
    <col min="2041" max="2041" width="12" style="4" customWidth="1"/>
    <col min="2042" max="2042" width="10.5703125" style="4" customWidth="1"/>
    <col min="2043" max="2043" width="10.7109375" style="4" customWidth="1"/>
    <col min="2044" max="2044" width="14.5703125" style="4" customWidth="1"/>
    <col min="2045" max="2294" width="9" style="4"/>
    <col min="2295" max="2295" width="2.85546875" style="4" customWidth="1"/>
    <col min="2296" max="2296" width="47.85546875" style="4" customWidth="1"/>
    <col min="2297" max="2297" width="12" style="4" customWidth="1"/>
    <col min="2298" max="2298" width="10.5703125" style="4" customWidth="1"/>
    <col min="2299" max="2299" width="10.7109375" style="4" customWidth="1"/>
    <col min="2300" max="2300" width="14.5703125" style="4" customWidth="1"/>
    <col min="2301" max="2550" width="9" style="4"/>
    <col min="2551" max="2551" width="2.85546875" style="4" customWidth="1"/>
    <col min="2552" max="2552" width="47.85546875" style="4" customWidth="1"/>
    <col min="2553" max="2553" width="12" style="4" customWidth="1"/>
    <col min="2554" max="2554" width="10.5703125" style="4" customWidth="1"/>
    <col min="2555" max="2555" width="10.7109375" style="4" customWidth="1"/>
    <col min="2556" max="2556" width="14.5703125" style="4" customWidth="1"/>
    <col min="2557" max="2806" width="9" style="4"/>
    <col min="2807" max="2807" width="2.85546875" style="4" customWidth="1"/>
    <col min="2808" max="2808" width="47.85546875" style="4" customWidth="1"/>
    <col min="2809" max="2809" width="12" style="4" customWidth="1"/>
    <col min="2810" max="2810" width="10.5703125" style="4" customWidth="1"/>
    <col min="2811" max="2811" width="10.7109375" style="4" customWidth="1"/>
    <col min="2812" max="2812" width="14.5703125" style="4" customWidth="1"/>
    <col min="2813" max="3062" width="9" style="4"/>
    <col min="3063" max="3063" width="2.85546875" style="4" customWidth="1"/>
    <col min="3064" max="3064" width="47.85546875" style="4" customWidth="1"/>
    <col min="3065" max="3065" width="12" style="4" customWidth="1"/>
    <col min="3066" max="3066" width="10.5703125" style="4" customWidth="1"/>
    <col min="3067" max="3067" width="10.7109375" style="4" customWidth="1"/>
    <col min="3068" max="3068" width="14.5703125" style="4" customWidth="1"/>
    <col min="3069" max="3318" width="9" style="4"/>
    <col min="3319" max="3319" width="2.85546875" style="4" customWidth="1"/>
    <col min="3320" max="3320" width="47.85546875" style="4" customWidth="1"/>
    <col min="3321" max="3321" width="12" style="4" customWidth="1"/>
    <col min="3322" max="3322" width="10.5703125" style="4" customWidth="1"/>
    <col min="3323" max="3323" width="10.7109375" style="4" customWidth="1"/>
    <col min="3324" max="3324" width="14.5703125" style="4" customWidth="1"/>
    <col min="3325" max="3574" width="9" style="4"/>
    <col min="3575" max="3575" width="2.85546875" style="4" customWidth="1"/>
    <col min="3576" max="3576" width="47.85546875" style="4" customWidth="1"/>
    <col min="3577" max="3577" width="12" style="4" customWidth="1"/>
    <col min="3578" max="3578" width="10.5703125" style="4" customWidth="1"/>
    <col min="3579" max="3579" width="10.7109375" style="4" customWidth="1"/>
    <col min="3580" max="3580" width="14.5703125" style="4" customWidth="1"/>
    <col min="3581" max="3830" width="9" style="4"/>
    <col min="3831" max="3831" width="2.85546875" style="4" customWidth="1"/>
    <col min="3832" max="3832" width="47.85546875" style="4" customWidth="1"/>
    <col min="3833" max="3833" width="12" style="4" customWidth="1"/>
    <col min="3834" max="3834" width="10.5703125" style="4" customWidth="1"/>
    <col min="3835" max="3835" width="10.7109375" style="4" customWidth="1"/>
    <col min="3836" max="3836" width="14.5703125" style="4" customWidth="1"/>
    <col min="3837" max="4086" width="9" style="4"/>
    <col min="4087" max="4087" width="2.85546875" style="4" customWidth="1"/>
    <col min="4088" max="4088" width="47.85546875" style="4" customWidth="1"/>
    <col min="4089" max="4089" width="12" style="4" customWidth="1"/>
    <col min="4090" max="4090" width="10.5703125" style="4" customWidth="1"/>
    <col min="4091" max="4091" width="10.7109375" style="4" customWidth="1"/>
    <col min="4092" max="4092" width="14.5703125" style="4" customWidth="1"/>
    <col min="4093" max="4342" width="9" style="4"/>
    <col min="4343" max="4343" width="2.85546875" style="4" customWidth="1"/>
    <col min="4344" max="4344" width="47.85546875" style="4" customWidth="1"/>
    <col min="4345" max="4345" width="12" style="4" customWidth="1"/>
    <col min="4346" max="4346" width="10.5703125" style="4" customWidth="1"/>
    <col min="4347" max="4347" width="10.7109375" style="4" customWidth="1"/>
    <col min="4348" max="4348" width="14.5703125" style="4" customWidth="1"/>
    <col min="4349" max="4598" width="9" style="4"/>
    <col min="4599" max="4599" width="2.85546875" style="4" customWidth="1"/>
    <col min="4600" max="4600" width="47.85546875" style="4" customWidth="1"/>
    <col min="4601" max="4601" width="12" style="4" customWidth="1"/>
    <col min="4602" max="4602" width="10.5703125" style="4" customWidth="1"/>
    <col min="4603" max="4603" width="10.7109375" style="4" customWidth="1"/>
    <col min="4604" max="4604" width="14.5703125" style="4" customWidth="1"/>
    <col min="4605" max="4854" width="9" style="4"/>
    <col min="4855" max="4855" width="2.85546875" style="4" customWidth="1"/>
    <col min="4856" max="4856" width="47.85546875" style="4" customWidth="1"/>
    <col min="4857" max="4857" width="12" style="4" customWidth="1"/>
    <col min="4858" max="4858" width="10.5703125" style="4" customWidth="1"/>
    <col min="4859" max="4859" width="10.7109375" style="4" customWidth="1"/>
    <col min="4860" max="4860" width="14.5703125" style="4" customWidth="1"/>
    <col min="4861" max="5110" width="9" style="4"/>
    <col min="5111" max="5111" width="2.85546875" style="4" customWidth="1"/>
    <col min="5112" max="5112" width="47.85546875" style="4" customWidth="1"/>
    <col min="5113" max="5113" width="12" style="4" customWidth="1"/>
    <col min="5114" max="5114" width="10.5703125" style="4" customWidth="1"/>
    <col min="5115" max="5115" width="10.7109375" style="4" customWidth="1"/>
    <col min="5116" max="5116" width="14.5703125" style="4" customWidth="1"/>
    <col min="5117" max="5366" width="9" style="4"/>
    <col min="5367" max="5367" width="2.85546875" style="4" customWidth="1"/>
    <col min="5368" max="5368" width="47.85546875" style="4" customWidth="1"/>
    <col min="5369" max="5369" width="12" style="4" customWidth="1"/>
    <col min="5370" max="5370" width="10.5703125" style="4" customWidth="1"/>
    <col min="5371" max="5371" width="10.7109375" style="4" customWidth="1"/>
    <col min="5372" max="5372" width="14.5703125" style="4" customWidth="1"/>
    <col min="5373" max="5622" width="9" style="4"/>
    <col min="5623" max="5623" width="2.85546875" style="4" customWidth="1"/>
    <col min="5624" max="5624" width="47.85546875" style="4" customWidth="1"/>
    <col min="5625" max="5625" width="12" style="4" customWidth="1"/>
    <col min="5626" max="5626" width="10.5703125" style="4" customWidth="1"/>
    <col min="5627" max="5627" width="10.7109375" style="4" customWidth="1"/>
    <col min="5628" max="5628" width="14.5703125" style="4" customWidth="1"/>
    <col min="5629" max="5878" width="9" style="4"/>
    <col min="5879" max="5879" width="2.85546875" style="4" customWidth="1"/>
    <col min="5880" max="5880" width="47.85546875" style="4" customWidth="1"/>
    <col min="5881" max="5881" width="12" style="4" customWidth="1"/>
    <col min="5882" max="5882" width="10.5703125" style="4" customWidth="1"/>
    <col min="5883" max="5883" width="10.7109375" style="4" customWidth="1"/>
    <col min="5884" max="5884" width="14.5703125" style="4" customWidth="1"/>
    <col min="5885" max="6134" width="9" style="4"/>
    <col min="6135" max="6135" width="2.85546875" style="4" customWidth="1"/>
    <col min="6136" max="6136" width="47.85546875" style="4" customWidth="1"/>
    <col min="6137" max="6137" width="12" style="4" customWidth="1"/>
    <col min="6138" max="6138" width="10.5703125" style="4" customWidth="1"/>
    <col min="6139" max="6139" width="10.7109375" style="4" customWidth="1"/>
    <col min="6140" max="6140" width="14.5703125" style="4" customWidth="1"/>
    <col min="6141" max="6390" width="9" style="4"/>
    <col min="6391" max="6391" width="2.85546875" style="4" customWidth="1"/>
    <col min="6392" max="6392" width="47.85546875" style="4" customWidth="1"/>
    <col min="6393" max="6393" width="12" style="4" customWidth="1"/>
    <col min="6394" max="6394" width="10.5703125" style="4" customWidth="1"/>
    <col min="6395" max="6395" width="10.7109375" style="4" customWidth="1"/>
    <col min="6396" max="6396" width="14.5703125" style="4" customWidth="1"/>
    <col min="6397" max="6646" width="9" style="4"/>
    <col min="6647" max="6647" width="2.85546875" style="4" customWidth="1"/>
    <col min="6648" max="6648" width="47.85546875" style="4" customWidth="1"/>
    <col min="6649" max="6649" width="12" style="4" customWidth="1"/>
    <col min="6650" max="6650" width="10.5703125" style="4" customWidth="1"/>
    <col min="6651" max="6651" width="10.7109375" style="4" customWidth="1"/>
    <col min="6652" max="6652" width="14.5703125" style="4" customWidth="1"/>
    <col min="6653" max="6902" width="9" style="4"/>
    <col min="6903" max="6903" width="2.85546875" style="4" customWidth="1"/>
    <col min="6904" max="6904" width="47.85546875" style="4" customWidth="1"/>
    <col min="6905" max="6905" width="12" style="4" customWidth="1"/>
    <col min="6906" max="6906" width="10.5703125" style="4" customWidth="1"/>
    <col min="6907" max="6907" width="10.7109375" style="4" customWidth="1"/>
    <col min="6908" max="6908" width="14.5703125" style="4" customWidth="1"/>
    <col min="6909" max="7158" width="9" style="4"/>
    <col min="7159" max="7159" width="2.85546875" style="4" customWidth="1"/>
    <col min="7160" max="7160" width="47.85546875" style="4" customWidth="1"/>
    <col min="7161" max="7161" width="12" style="4" customWidth="1"/>
    <col min="7162" max="7162" width="10.5703125" style="4" customWidth="1"/>
    <col min="7163" max="7163" width="10.7109375" style="4" customWidth="1"/>
    <col min="7164" max="7164" width="14.5703125" style="4" customWidth="1"/>
    <col min="7165" max="7414" width="9" style="4"/>
    <col min="7415" max="7415" width="2.85546875" style="4" customWidth="1"/>
    <col min="7416" max="7416" width="47.85546875" style="4" customWidth="1"/>
    <col min="7417" max="7417" width="12" style="4" customWidth="1"/>
    <col min="7418" max="7418" width="10.5703125" style="4" customWidth="1"/>
    <col min="7419" max="7419" width="10.7109375" style="4" customWidth="1"/>
    <col min="7420" max="7420" width="14.5703125" style="4" customWidth="1"/>
    <col min="7421" max="7670" width="9" style="4"/>
    <col min="7671" max="7671" width="2.85546875" style="4" customWidth="1"/>
    <col min="7672" max="7672" width="47.85546875" style="4" customWidth="1"/>
    <col min="7673" max="7673" width="12" style="4" customWidth="1"/>
    <col min="7674" max="7674" width="10.5703125" style="4" customWidth="1"/>
    <col min="7675" max="7675" width="10.7109375" style="4" customWidth="1"/>
    <col min="7676" max="7676" width="14.5703125" style="4" customWidth="1"/>
    <col min="7677" max="7926" width="9" style="4"/>
    <col min="7927" max="7927" width="2.85546875" style="4" customWidth="1"/>
    <col min="7928" max="7928" width="47.85546875" style="4" customWidth="1"/>
    <col min="7929" max="7929" width="12" style="4" customWidth="1"/>
    <col min="7930" max="7930" width="10.5703125" style="4" customWidth="1"/>
    <col min="7931" max="7931" width="10.7109375" style="4" customWidth="1"/>
    <col min="7932" max="7932" width="14.5703125" style="4" customWidth="1"/>
    <col min="7933" max="8182" width="9" style="4"/>
    <col min="8183" max="8183" width="2.85546875" style="4" customWidth="1"/>
    <col min="8184" max="8184" width="47.85546875" style="4" customWidth="1"/>
    <col min="8185" max="8185" width="12" style="4" customWidth="1"/>
    <col min="8186" max="8186" width="10.5703125" style="4" customWidth="1"/>
    <col min="8187" max="8187" width="10.7109375" style="4" customWidth="1"/>
    <col min="8188" max="8188" width="14.5703125" style="4" customWidth="1"/>
    <col min="8189" max="8438" width="9" style="4"/>
    <col min="8439" max="8439" width="2.85546875" style="4" customWidth="1"/>
    <col min="8440" max="8440" width="47.85546875" style="4" customWidth="1"/>
    <col min="8441" max="8441" width="12" style="4" customWidth="1"/>
    <col min="8442" max="8442" width="10.5703125" style="4" customWidth="1"/>
    <col min="8443" max="8443" width="10.7109375" style="4" customWidth="1"/>
    <col min="8444" max="8444" width="14.5703125" style="4" customWidth="1"/>
    <col min="8445" max="8694" width="9" style="4"/>
    <col min="8695" max="8695" width="2.85546875" style="4" customWidth="1"/>
    <col min="8696" max="8696" width="47.85546875" style="4" customWidth="1"/>
    <col min="8697" max="8697" width="12" style="4" customWidth="1"/>
    <col min="8698" max="8698" width="10.5703125" style="4" customWidth="1"/>
    <col min="8699" max="8699" width="10.7109375" style="4" customWidth="1"/>
    <col min="8700" max="8700" width="14.5703125" style="4" customWidth="1"/>
    <col min="8701" max="8950" width="9" style="4"/>
    <col min="8951" max="8951" width="2.85546875" style="4" customWidth="1"/>
    <col min="8952" max="8952" width="47.85546875" style="4" customWidth="1"/>
    <col min="8953" max="8953" width="12" style="4" customWidth="1"/>
    <col min="8954" max="8954" width="10.5703125" style="4" customWidth="1"/>
    <col min="8955" max="8955" width="10.7109375" style="4" customWidth="1"/>
    <col min="8956" max="8956" width="14.5703125" style="4" customWidth="1"/>
    <col min="8957" max="9206" width="9" style="4"/>
    <col min="9207" max="9207" width="2.85546875" style="4" customWidth="1"/>
    <col min="9208" max="9208" width="47.85546875" style="4" customWidth="1"/>
    <col min="9209" max="9209" width="12" style="4" customWidth="1"/>
    <col min="9210" max="9210" width="10.5703125" style="4" customWidth="1"/>
    <col min="9211" max="9211" width="10.7109375" style="4" customWidth="1"/>
    <col min="9212" max="9212" width="14.5703125" style="4" customWidth="1"/>
    <col min="9213" max="9462" width="9" style="4"/>
    <col min="9463" max="9463" width="2.85546875" style="4" customWidth="1"/>
    <col min="9464" max="9464" width="47.85546875" style="4" customWidth="1"/>
    <col min="9465" max="9465" width="12" style="4" customWidth="1"/>
    <col min="9466" max="9466" width="10.5703125" style="4" customWidth="1"/>
    <col min="9467" max="9467" width="10.7109375" style="4" customWidth="1"/>
    <col min="9468" max="9468" width="14.5703125" style="4" customWidth="1"/>
    <col min="9469" max="9718" width="9" style="4"/>
    <col min="9719" max="9719" width="2.85546875" style="4" customWidth="1"/>
    <col min="9720" max="9720" width="47.85546875" style="4" customWidth="1"/>
    <col min="9721" max="9721" width="12" style="4" customWidth="1"/>
    <col min="9722" max="9722" width="10.5703125" style="4" customWidth="1"/>
    <col min="9723" max="9723" width="10.7109375" style="4" customWidth="1"/>
    <col min="9724" max="9724" width="14.5703125" style="4" customWidth="1"/>
    <col min="9725" max="9974" width="9" style="4"/>
    <col min="9975" max="9975" width="2.85546875" style="4" customWidth="1"/>
    <col min="9976" max="9976" width="47.85546875" style="4" customWidth="1"/>
    <col min="9977" max="9977" width="12" style="4" customWidth="1"/>
    <col min="9978" max="9978" width="10.5703125" style="4" customWidth="1"/>
    <col min="9979" max="9979" width="10.7109375" style="4" customWidth="1"/>
    <col min="9980" max="9980" width="14.5703125" style="4" customWidth="1"/>
    <col min="9981" max="10230" width="9" style="4"/>
    <col min="10231" max="10231" width="2.85546875" style="4" customWidth="1"/>
    <col min="10232" max="10232" width="47.85546875" style="4" customWidth="1"/>
    <col min="10233" max="10233" width="12" style="4" customWidth="1"/>
    <col min="10234" max="10234" width="10.5703125" style="4" customWidth="1"/>
    <col min="10235" max="10235" width="10.7109375" style="4" customWidth="1"/>
    <col min="10236" max="10236" width="14.5703125" style="4" customWidth="1"/>
    <col min="10237" max="10486" width="9" style="4"/>
    <col min="10487" max="10487" width="2.85546875" style="4" customWidth="1"/>
    <col min="10488" max="10488" width="47.85546875" style="4" customWidth="1"/>
    <col min="10489" max="10489" width="12" style="4" customWidth="1"/>
    <col min="10490" max="10490" width="10.5703125" style="4" customWidth="1"/>
    <col min="10491" max="10491" width="10.7109375" style="4" customWidth="1"/>
    <col min="10492" max="10492" width="14.5703125" style="4" customWidth="1"/>
    <col min="10493" max="10742" width="9" style="4"/>
    <col min="10743" max="10743" width="2.85546875" style="4" customWidth="1"/>
    <col min="10744" max="10744" width="47.85546875" style="4" customWidth="1"/>
    <col min="10745" max="10745" width="12" style="4" customWidth="1"/>
    <col min="10746" max="10746" width="10.5703125" style="4" customWidth="1"/>
    <col min="10747" max="10747" width="10.7109375" style="4" customWidth="1"/>
    <col min="10748" max="10748" width="14.5703125" style="4" customWidth="1"/>
    <col min="10749" max="10998" width="9" style="4"/>
    <col min="10999" max="10999" width="2.85546875" style="4" customWidth="1"/>
    <col min="11000" max="11000" width="47.85546875" style="4" customWidth="1"/>
    <col min="11001" max="11001" width="12" style="4" customWidth="1"/>
    <col min="11002" max="11002" width="10.5703125" style="4" customWidth="1"/>
    <col min="11003" max="11003" width="10.7109375" style="4" customWidth="1"/>
    <col min="11004" max="11004" width="14.5703125" style="4" customWidth="1"/>
    <col min="11005" max="11254" width="9" style="4"/>
    <col min="11255" max="11255" width="2.85546875" style="4" customWidth="1"/>
    <col min="11256" max="11256" width="47.85546875" style="4" customWidth="1"/>
    <col min="11257" max="11257" width="12" style="4" customWidth="1"/>
    <col min="11258" max="11258" width="10.5703125" style="4" customWidth="1"/>
    <col min="11259" max="11259" width="10.7109375" style="4" customWidth="1"/>
    <col min="11260" max="11260" width="14.5703125" style="4" customWidth="1"/>
    <col min="11261" max="11510" width="9" style="4"/>
    <col min="11511" max="11511" width="2.85546875" style="4" customWidth="1"/>
    <col min="11512" max="11512" width="47.85546875" style="4" customWidth="1"/>
    <col min="11513" max="11513" width="12" style="4" customWidth="1"/>
    <col min="11514" max="11514" width="10.5703125" style="4" customWidth="1"/>
    <col min="11515" max="11515" width="10.7109375" style="4" customWidth="1"/>
    <col min="11516" max="11516" width="14.5703125" style="4" customWidth="1"/>
    <col min="11517" max="11766" width="9" style="4"/>
    <col min="11767" max="11767" width="2.85546875" style="4" customWidth="1"/>
    <col min="11768" max="11768" width="47.85546875" style="4" customWidth="1"/>
    <col min="11769" max="11769" width="12" style="4" customWidth="1"/>
    <col min="11770" max="11770" width="10.5703125" style="4" customWidth="1"/>
    <col min="11771" max="11771" width="10.7109375" style="4" customWidth="1"/>
    <col min="11772" max="11772" width="14.5703125" style="4" customWidth="1"/>
    <col min="11773" max="12022" width="9" style="4"/>
    <col min="12023" max="12023" width="2.85546875" style="4" customWidth="1"/>
    <col min="12024" max="12024" width="47.85546875" style="4" customWidth="1"/>
    <col min="12025" max="12025" width="12" style="4" customWidth="1"/>
    <col min="12026" max="12026" width="10.5703125" style="4" customWidth="1"/>
    <col min="12027" max="12027" width="10.7109375" style="4" customWidth="1"/>
    <col min="12028" max="12028" width="14.5703125" style="4" customWidth="1"/>
    <col min="12029" max="12278" width="9" style="4"/>
    <col min="12279" max="12279" width="2.85546875" style="4" customWidth="1"/>
    <col min="12280" max="12280" width="47.85546875" style="4" customWidth="1"/>
    <col min="12281" max="12281" width="12" style="4" customWidth="1"/>
    <col min="12282" max="12282" width="10.5703125" style="4" customWidth="1"/>
    <col min="12283" max="12283" width="10.7109375" style="4" customWidth="1"/>
    <col min="12284" max="12284" width="14.5703125" style="4" customWidth="1"/>
    <col min="12285" max="12534" width="9" style="4"/>
    <col min="12535" max="12535" width="2.85546875" style="4" customWidth="1"/>
    <col min="12536" max="12536" width="47.85546875" style="4" customWidth="1"/>
    <col min="12537" max="12537" width="12" style="4" customWidth="1"/>
    <col min="12538" max="12538" width="10.5703125" style="4" customWidth="1"/>
    <col min="12539" max="12539" width="10.7109375" style="4" customWidth="1"/>
    <col min="12540" max="12540" width="14.5703125" style="4" customWidth="1"/>
    <col min="12541" max="12790" width="9" style="4"/>
    <col min="12791" max="12791" width="2.85546875" style="4" customWidth="1"/>
    <col min="12792" max="12792" width="47.85546875" style="4" customWidth="1"/>
    <col min="12793" max="12793" width="12" style="4" customWidth="1"/>
    <col min="12794" max="12794" width="10.5703125" style="4" customWidth="1"/>
    <col min="12795" max="12795" width="10.7109375" style="4" customWidth="1"/>
    <col min="12796" max="12796" width="14.5703125" style="4" customWidth="1"/>
    <col min="12797" max="13046" width="9" style="4"/>
    <col min="13047" max="13047" width="2.85546875" style="4" customWidth="1"/>
    <col min="13048" max="13048" width="47.85546875" style="4" customWidth="1"/>
    <col min="13049" max="13049" width="12" style="4" customWidth="1"/>
    <col min="13050" max="13050" width="10.5703125" style="4" customWidth="1"/>
    <col min="13051" max="13051" width="10.7109375" style="4" customWidth="1"/>
    <col min="13052" max="13052" width="14.5703125" style="4" customWidth="1"/>
    <col min="13053" max="13302" width="9" style="4"/>
    <col min="13303" max="13303" width="2.85546875" style="4" customWidth="1"/>
    <col min="13304" max="13304" width="47.85546875" style="4" customWidth="1"/>
    <col min="13305" max="13305" width="12" style="4" customWidth="1"/>
    <col min="13306" max="13306" width="10.5703125" style="4" customWidth="1"/>
    <col min="13307" max="13307" width="10.7109375" style="4" customWidth="1"/>
    <col min="13308" max="13308" width="14.5703125" style="4" customWidth="1"/>
    <col min="13309" max="13558" width="9" style="4"/>
    <col min="13559" max="13559" width="2.85546875" style="4" customWidth="1"/>
    <col min="13560" max="13560" width="47.85546875" style="4" customWidth="1"/>
    <col min="13561" max="13561" width="12" style="4" customWidth="1"/>
    <col min="13562" max="13562" width="10.5703125" style="4" customWidth="1"/>
    <col min="13563" max="13563" width="10.7109375" style="4" customWidth="1"/>
    <col min="13564" max="13564" width="14.5703125" style="4" customWidth="1"/>
    <col min="13565" max="13814" width="9" style="4"/>
    <col min="13815" max="13815" width="2.85546875" style="4" customWidth="1"/>
    <col min="13816" max="13816" width="47.85546875" style="4" customWidth="1"/>
    <col min="13817" max="13817" width="12" style="4" customWidth="1"/>
    <col min="13818" max="13818" width="10.5703125" style="4" customWidth="1"/>
    <col min="13819" max="13819" width="10.7109375" style="4" customWidth="1"/>
    <col min="13820" max="13820" width="14.5703125" style="4" customWidth="1"/>
    <col min="13821" max="14070" width="9" style="4"/>
    <col min="14071" max="14071" width="2.85546875" style="4" customWidth="1"/>
    <col min="14072" max="14072" width="47.85546875" style="4" customWidth="1"/>
    <col min="14073" max="14073" width="12" style="4" customWidth="1"/>
    <col min="14074" max="14074" width="10.5703125" style="4" customWidth="1"/>
    <col min="14075" max="14075" width="10.7109375" style="4" customWidth="1"/>
    <col min="14076" max="14076" width="14.5703125" style="4" customWidth="1"/>
    <col min="14077" max="14326" width="9" style="4"/>
    <col min="14327" max="14327" width="2.85546875" style="4" customWidth="1"/>
    <col min="14328" max="14328" width="47.85546875" style="4" customWidth="1"/>
    <col min="14329" max="14329" width="12" style="4" customWidth="1"/>
    <col min="14330" max="14330" width="10.5703125" style="4" customWidth="1"/>
    <col min="14331" max="14331" width="10.7109375" style="4" customWidth="1"/>
    <col min="14332" max="14332" width="14.5703125" style="4" customWidth="1"/>
    <col min="14333" max="14582" width="9" style="4"/>
    <col min="14583" max="14583" width="2.85546875" style="4" customWidth="1"/>
    <col min="14584" max="14584" width="47.85546875" style="4" customWidth="1"/>
    <col min="14585" max="14585" width="12" style="4" customWidth="1"/>
    <col min="14586" max="14586" width="10.5703125" style="4" customWidth="1"/>
    <col min="14587" max="14587" width="10.7109375" style="4" customWidth="1"/>
    <col min="14588" max="14588" width="14.5703125" style="4" customWidth="1"/>
    <col min="14589" max="14838" width="9" style="4"/>
    <col min="14839" max="14839" width="2.85546875" style="4" customWidth="1"/>
    <col min="14840" max="14840" width="47.85546875" style="4" customWidth="1"/>
    <col min="14841" max="14841" width="12" style="4" customWidth="1"/>
    <col min="14842" max="14842" width="10.5703125" style="4" customWidth="1"/>
    <col min="14843" max="14843" width="10.7109375" style="4" customWidth="1"/>
    <col min="14844" max="14844" width="14.5703125" style="4" customWidth="1"/>
    <col min="14845" max="15094" width="9" style="4"/>
    <col min="15095" max="15095" width="2.85546875" style="4" customWidth="1"/>
    <col min="15096" max="15096" width="47.85546875" style="4" customWidth="1"/>
    <col min="15097" max="15097" width="12" style="4" customWidth="1"/>
    <col min="15098" max="15098" width="10.5703125" style="4" customWidth="1"/>
    <col min="15099" max="15099" width="10.7109375" style="4" customWidth="1"/>
    <col min="15100" max="15100" width="14.5703125" style="4" customWidth="1"/>
    <col min="15101" max="15350" width="9" style="4"/>
    <col min="15351" max="15351" width="2.85546875" style="4" customWidth="1"/>
    <col min="15352" max="15352" width="47.85546875" style="4" customWidth="1"/>
    <col min="15353" max="15353" width="12" style="4" customWidth="1"/>
    <col min="15354" max="15354" width="10.5703125" style="4" customWidth="1"/>
    <col min="15355" max="15355" width="10.7109375" style="4" customWidth="1"/>
    <col min="15356" max="15356" width="14.5703125" style="4" customWidth="1"/>
    <col min="15357" max="15606" width="9" style="4"/>
    <col min="15607" max="15607" width="2.85546875" style="4" customWidth="1"/>
    <col min="15608" max="15608" width="47.85546875" style="4" customWidth="1"/>
    <col min="15609" max="15609" width="12" style="4" customWidth="1"/>
    <col min="15610" max="15610" width="10.5703125" style="4" customWidth="1"/>
    <col min="15611" max="15611" width="10.7109375" style="4" customWidth="1"/>
    <col min="15612" max="15612" width="14.5703125" style="4" customWidth="1"/>
    <col min="15613" max="15862" width="9" style="4"/>
    <col min="15863" max="15863" width="2.85546875" style="4" customWidth="1"/>
    <col min="15864" max="15864" width="47.85546875" style="4" customWidth="1"/>
    <col min="15865" max="15865" width="12" style="4" customWidth="1"/>
    <col min="15866" max="15866" width="10.5703125" style="4" customWidth="1"/>
    <col min="15867" max="15867" width="10.7109375" style="4" customWidth="1"/>
    <col min="15868" max="15868" width="14.5703125" style="4" customWidth="1"/>
    <col min="15869" max="16118" width="9" style="4"/>
    <col min="16119" max="16119" width="2.85546875" style="4" customWidth="1"/>
    <col min="16120" max="16120" width="47.85546875" style="4" customWidth="1"/>
    <col min="16121" max="16121" width="12" style="4" customWidth="1"/>
    <col min="16122" max="16122" width="10.5703125" style="4" customWidth="1"/>
    <col min="16123" max="16123" width="10.7109375" style="4" customWidth="1"/>
    <col min="16124" max="16124" width="14.5703125" style="4" customWidth="1"/>
    <col min="16125" max="16384" width="9" style="4"/>
  </cols>
  <sheetData>
    <row r="1" spans="2:15" ht="15.75" x14ac:dyDescent="0.25">
      <c r="B1" s="119" t="s">
        <v>63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46"/>
    </row>
    <row r="2" spans="2:15" ht="15.75" x14ac:dyDescent="0.25">
      <c r="B2" s="119" t="s">
        <v>62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46"/>
    </row>
    <row r="3" spans="2:15" ht="15.75" x14ac:dyDescent="0.25">
      <c r="B3" s="89"/>
      <c r="C3" s="9"/>
      <c r="D3" s="126"/>
      <c r="E3" s="126"/>
      <c r="F3" s="126"/>
      <c r="G3" s="101">
        <v>8924</v>
      </c>
      <c r="H3" s="14"/>
      <c r="I3" s="123"/>
      <c r="J3" s="123"/>
      <c r="K3" s="123"/>
      <c r="L3" s="9"/>
      <c r="M3" s="9"/>
      <c r="N3" s="9"/>
    </row>
    <row r="4" spans="2:15" s="9" customFormat="1" x14ac:dyDescent="0.25">
      <c r="B4" s="116" t="s">
        <v>0</v>
      </c>
      <c r="C4" s="117" t="s">
        <v>29</v>
      </c>
      <c r="D4" s="116" t="s">
        <v>28</v>
      </c>
      <c r="E4" s="127" t="s">
        <v>4</v>
      </c>
      <c r="F4" s="128" t="s">
        <v>1</v>
      </c>
      <c r="G4" s="129"/>
      <c r="H4" s="116" t="s">
        <v>6</v>
      </c>
      <c r="I4" s="116"/>
      <c r="J4" s="116" t="s">
        <v>7</v>
      </c>
      <c r="K4" s="116"/>
      <c r="L4" s="124" t="s">
        <v>8</v>
      </c>
      <c r="M4" s="125"/>
      <c r="N4" s="116" t="s">
        <v>2</v>
      </c>
      <c r="O4" s="89"/>
    </row>
    <row r="5" spans="2:15" s="9" customFormat="1" ht="60.75" x14ac:dyDescent="0.25">
      <c r="B5" s="116"/>
      <c r="C5" s="118"/>
      <c r="D5" s="116"/>
      <c r="E5" s="127"/>
      <c r="F5" s="88" t="s">
        <v>30</v>
      </c>
      <c r="G5" s="88" t="s">
        <v>5</v>
      </c>
      <c r="H5" s="22" t="s">
        <v>27</v>
      </c>
      <c r="I5" s="22" t="s">
        <v>2</v>
      </c>
      <c r="J5" s="22" t="s">
        <v>9</v>
      </c>
      <c r="K5" s="22" t="s">
        <v>2</v>
      </c>
      <c r="L5" s="22" t="s">
        <v>9</v>
      </c>
      <c r="M5" s="22" t="s">
        <v>2</v>
      </c>
      <c r="N5" s="116"/>
      <c r="O5" s="89"/>
    </row>
    <row r="6" spans="2:15" s="9" customFormat="1" ht="13.5" thickBot="1" x14ac:dyDescent="0.3">
      <c r="B6" s="47">
        <v>1</v>
      </c>
      <c r="C6" s="47"/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93"/>
    </row>
    <row r="7" spans="2:15" s="9" customFormat="1" ht="16.5" thickTop="1" x14ac:dyDescent="0.25">
      <c r="B7" s="120" t="s">
        <v>58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O7" s="93"/>
    </row>
    <row r="8" spans="2:15" ht="51" x14ac:dyDescent="0.25">
      <c r="B8" s="48">
        <v>1</v>
      </c>
      <c r="C8" s="49"/>
      <c r="D8" s="20" t="s">
        <v>10</v>
      </c>
      <c r="E8" s="50" t="s">
        <v>51</v>
      </c>
      <c r="F8" s="51"/>
      <c r="G8" s="52">
        <f>G3*0.04*0.35</f>
        <v>124.93599999999998</v>
      </c>
      <c r="H8" s="133"/>
      <c r="I8" s="134"/>
      <c r="J8" s="134"/>
      <c r="K8" s="134"/>
      <c r="L8" s="134"/>
      <c r="M8" s="134"/>
      <c r="N8" s="135"/>
      <c r="O8" s="54"/>
    </row>
    <row r="9" spans="2:15" x14ac:dyDescent="0.25">
      <c r="B9" s="55"/>
      <c r="C9" s="56"/>
      <c r="D9" s="37" t="s">
        <v>11</v>
      </c>
      <c r="E9" s="57" t="s">
        <v>12</v>
      </c>
      <c r="F9" s="57">
        <v>1.6</v>
      </c>
      <c r="G9" s="58">
        <f>F9*G8</f>
        <v>199.89759999999998</v>
      </c>
      <c r="H9" s="65"/>
      <c r="I9" s="59"/>
      <c r="J9" s="65"/>
      <c r="K9" s="59"/>
      <c r="L9" s="59"/>
      <c r="M9" s="59"/>
      <c r="N9" s="59"/>
      <c r="O9" s="60"/>
    </row>
    <row r="10" spans="2:15" x14ac:dyDescent="0.25">
      <c r="B10" s="61"/>
      <c r="C10" s="56"/>
      <c r="D10" s="37" t="s">
        <v>36</v>
      </c>
      <c r="E10" s="57" t="s">
        <v>13</v>
      </c>
      <c r="F10" s="57">
        <v>0.77500000000000002</v>
      </c>
      <c r="G10" s="58">
        <f>F10*G8</f>
        <v>96.825399999999988</v>
      </c>
      <c r="H10" s="65"/>
      <c r="I10" s="59"/>
      <c r="J10" s="65"/>
      <c r="K10" s="59"/>
      <c r="L10" s="59"/>
      <c r="M10" s="59"/>
      <c r="N10" s="59"/>
      <c r="O10" s="60"/>
    </row>
    <row r="11" spans="2:15" ht="15" customHeight="1" x14ac:dyDescent="0.25">
      <c r="B11" s="55">
        <v>2</v>
      </c>
      <c r="C11" s="113"/>
      <c r="D11" s="115" t="s">
        <v>38</v>
      </c>
      <c r="E11" s="20" t="s">
        <v>48</v>
      </c>
      <c r="F11" s="20"/>
      <c r="G11" s="21">
        <f>G8</f>
        <v>124.93599999999998</v>
      </c>
      <c r="H11" s="25"/>
      <c r="I11" s="136"/>
      <c r="J11" s="23"/>
      <c r="K11" s="23"/>
      <c r="L11" s="23"/>
      <c r="M11" s="136"/>
      <c r="N11" s="136"/>
      <c r="O11" s="5"/>
    </row>
    <row r="12" spans="2:15" x14ac:dyDescent="0.25">
      <c r="B12" s="55"/>
      <c r="C12" s="114"/>
      <c r="D12" s="114"/>
      <c r="E12" s="22" t="s">
        <v>31</v>
      </c>
      <c r="F12" s="24">
        <v>2.1</v>
      </c>
      <c r="G12" s="25">
        <f>G11*F12</f>
        <v>262.36559999999997</v>
      </c>
      <c r="H12" s="25"/>
      <c r="I12" s="23"/>
      <c r="J12" s="23"/>
      <c r="K12" s="23"/>
      <c r="L12" s="23"/>
      <c r="M12" s="23"/>
      <c r="N12" s="23"/>
      <c r="O12" s="5"/>
    </row>
    <row r="13" spans="2:15" ht="38.25" x14ac:dyDescent="0.25">
      <c r="B13" s="26">
        <v>3</v>
      </c>
      <c r="C13" s="62"/>
      <c r="D13" s="63" t="s">
        <v>55</v>
      </c>
      <c r="E13" s="87" t="s">
        <v>37</v>
      </c>
      <c r="F13" s="87"/>
      <c r="G13" s="64">
        <f>G3*0.04*2.4/100</f>
        <v>8.5670399999999987</v>
      </c>
      <c r="H13" s="25"/>
      <c r="I13" s="23"/>
      <c r="J13" s="23"/>
      <c r="K13" s="23"/>
      <c r="L13" s="23"/>
      <c r="M13" s="23"/>
      <c r="N13" s="23"/>
      <c r="O13" s="5"/>
    </row>
    <row r="14" spans="2:15" x14ac:dyDescent="0.25">
      <c r="B14" s="27"/>
      <c r="C14" s="56"/>
      <c r="D14" s="37" t="s">
        <v>54</v>
      </c>
      <c r="E14" s="57" t="s">
        <v>12</v>
      </c>
      <c r="F14" s="91">
        <v>65.09</v>
      </c>
      <c r="G14" s="58">
        <f>F14*G13</f>
        <v>557.62863359999994</v>
      </c>
      <c r="H14" s="25"/>
      <c r="I14" s="23"/>
      <c r="J14" s="23"/>
      <c r="K14" s="23"/>
      <c r="L14" s="23"/>
      <c r="M14" s="23"/>
      <c r="N14" s="23"/>
      <c r="O14" s="5"/>
    </row>
    <row r="15" spans="2:15" x14ac:dyDescent="0.25">
      <c r="B15" s="27"/>
      <c r="C15" s="56"/>
      <c r="D15" s="37" t="s">
        <v>14</v>
      </c>
      <c r="E15" s="57" t="s">
        <v>13</v>
      </c>
      <c r="F15" s="91">
        <v>8.09</v>
      </c>
      <c r="G15" s="58">
        <f>F15*G13</f>
        <v>69.307353599999985</v>
      </c>
      <c r="H15" s="65"/>
      <c r="I15" s="59"/>
      <c r="J15" s="65"/>
      <c r="K15" s="59"/>
      <c r="L15" s="59"/>
      <c r="M15" s="59"/>
      <c r="N15" s="23"/>
      <c r="O15" s="60"/>
    </row>
    <row r="16" spans="2:15" x14ac:dyDescent="0.25">
      <c r="B16" s="27"/>
      <c r="C16" s="56"/>
      <c r="D16" s="37" t="s">
        <v>15</v>
      </c>
      <c r="E16" s="57" t="s">
        <v>13</v>
      </c>
      <c r="F16" s="91">
        <v>13.3</v>
      </c>
      <c r="G16" s="58">
        <f>F16*G13</f>
        <v>113.94163199999998</v>
      </c>
      <c r="H16" s="65"/>
      <c r="I16" s="59"/>
      <c r="J16" s="65"/>
      <c r="K16" s="59"/>
      <c r="L16" s="59"/>
      <c r="M16" s="59"/>
      <c r="N16" s="23"/>
      <c r="O16" s="60"/>
    </row>
    <row r="17" spans="2:18" x14ac:dyDescent="0.25">
      <c r="B17" s="27"/>
      <c r="C17" s="56"/>
      <c r="D17" s="66" t="s">
        <v>32</v>
      </c>
      <c r="E17" s="57" t="s">
        <v>16</v>
      </c>
      <c r="F17" s="92">
        <v>101</v>
      </c>
      <c r="G17" s="58">
        <f>F17*G13</f>
        <v>865.27103999999986</v>
      </c>
      <c r="H17" s="65"/>
      <c r="I17" s="59"/>
      <c r="J17" s="65"/>
      <c r="K17" s="59"/>
      <c r="L17" s="59"/>
      <c r="M17" s="59"/>
      <c r="N17" s="23"/>
      <c r="O17" s="60"/>
    </row>
    <row r="18" spans="2:18" x14ac:dyDescent="0.25">
      <c r="B18" s="27"/>
      <c r="C18" s="56"/>
      <c r="D18" s="37" t="s">
        <v>17</v>
      </c>
      <c r="E18" s="57" t="s">
        <v>18</v>
      </c>
      <c r="F18" s="91">
        <v>0.91</v>
      </c>
      <c r="G18" s="58">
        <f>F18*G13</f>
        <v>7.7960063999999987</v>
      </c>
      <c r="H18" s="65"/>
      <c r="I18" s="59"/>
      <c r="J18" s="65"/>
      <c r="K18" s="59"/>
      <c r="L18" s="59"/>
      <c r="M18" s="59"/>
      <c r="N18" s="59"/>
      <c r="O18" s="60"/>
    </row>
    <row r="19" spans="2:18" x14ac:dyDescent="0.25">
      <c r="B19" s="27"/>
      <c r="C19" s="56"/>
      <c r="D19" s="37" t="s">
        <v>40</v>
      </c>
      <c r="E19" s="57" t="s">
        <v>16</v>
      </c>
      <c r="F19" s="91">
        <v>0.5</v>
      </c>
      <c r="G19" s="67">
        <f>F19*G13</f>
        <v>4.2835199999999993</v>
      </c>
      <c r="H19" s="65"/>
      <c r="I19" s="59"/>
      <c r="J19" s="65"/>
      <c r="K19" s="59"/>
      <c r="L19" s="59"/>
      <c r="M19" s="59"/>
      <c r="N19" s="59"/>
      <c r="O19" s="60"/>
    </row>
    <row r="20" spans="2:18" ht="13.5" thickBot="1" x14ac:dyDescent="0.3">
      <c r="B20" s="99"/>
      <c r="C20" s="68"/>
      <c r="D20" s="69" t="s">
        <v>19</v>
      </c>
      <c r="E20" s="70" t="s">
        <v>18</v>
      </c>
      <c r="F20" s="70">
        <v>2.75</v>
      </c>
      <c r="G20" s="71">
        <f>F20*G13</f>
        <v>23.559359999999998</v>
      </c>
      <c r="H20" s="72"/>
      <c r="I20" s="72"/>
      <c r="J20" s="72"/>
      <c r="K20" s="72"/>
      <c r="L20" s="72"/>
      <c r="M20" s="72"/>
      <c r="N20" s="72"/>
      <c r="O20" s="60"/>
    </row>
    <row r="21" spans="2:18" ht="12.75" customHeight="1" thickTop="1" x14ac:dyDescent="0.25">
      <c r="B21" s="73"/>
      <c r="C21" s="28"/>
      <c r="D21" s="74" t="s">
        <v>20</v>
      </c>
      <c r="E21" s="75"/>
      <c r="F21" s="76"/>
      <c r="G21" s="76"/>
      <c r="H21" s="137"/>
      <c r="I21" s="65"/>
      <c r="J21" s="138"/>
      <c r="K21" s="65"/>
      <c r="L21" s="65"/>
      <c r="M21" s="65"/>
      <c r="N21" s="65"/>
      <c r="O21" s="60"/>
    </row>
    <row r="22" spans="2:18" ht="12.75" customHeight="1" x14ac:dyDescent="0.25">
      <c r="B22" s="73"/>
      <c r="C22" s="29"/>
      <c r="D22" s="77" t="s">
        <v>21</v>
      </c>
      <c r="E22" s="78"/>
      <c r="F22" s="53"/>
      <c r="G22" s="53"/>
      <c r="H22" s="134"/>
      <c r="I22" s="59"/>
      <c r="J22" s="134"/>
      <c r="K22" s="134"/>
      <c r="L22" s="134"/>
      <c r="M22" s="135"/>
      <c r="N22" s="65"/>
      <c r="O22" s="60"/>
    </row>
    <row r="23" spans="2:18" x14ac:dyDescent="0.25">
      <c r="B23" s="73"/>
      <c r="C23" s="29"/>
      <c r="D23" s="79" t="s">
        <v>2</v>
      </c>
      <c r="E23" s="78"/>
      <c r="F23" s="53"/>
      <c r="G23" s="53"/>
      <c r="H23" s="134"/>
      <c r="I23" s="134"/>
      <c r="J23" s="134"/>
      <c r="K23" s="134"/>
      <c r="L23" s="134"/>
      <c r="M23" s="135"/>
      <c r="N23" s="59"/>
      <c r="O23" s="60"/>
    </row>
    <row r="24" spans="2:18" ht="12.75" customHeight="1" x14ac:dyDescent="0.25">
      <c r="B24" s="73"/>
      <c r="C24" s="29"/>
      <c r="D24" s="77" t="s">
        <v>22</v>
      </c>
      <c r="E24" s="78"/>
      <c r="F24" s="53"/>
      <c r="G24" s="53"/>
      <c r="H24" s="134"/>
      <c r="I24" s="134"/>
      <c r="J24" s="134"/>
      <c r="K24" s="134"/>
      <c r="L24" s="134"/>
      <c r="M24" s="135"/>
      <c r="N24" s="65"/>
      <c r="O24" s="60"/>
    </row>
    <row r="25" spans="2:18" x14ac:dyDescent="0.25">
      <c r="B25" s="73"/>
      <c r="C25" s="29"/>
      <c r="D25" s="79" t="s">
        <v>2</v>
      </c>
      <c r="E25" s="78"/>
      <c r="F25" s="53"/>
      <c r="G25" s="53"/>
      <c r="H25" s="134"/>
      <c r="I25" s="134"/>
      <c r="J25" s="134"/>
      <c r="K25" s="134"/>
      <c r="L25" s="134"/>
      <c r="M25" s="135"/>
      <c r="N25" s="59"/>
      <c r="O25" s="60"/>
    </row>
    <row r="26" spans="2:18" ht="12.75" customHeight="1" x14ac:dyDescent="0.25">
      <c r="B26" s="73"/>
      <c r="C26" s="29"/>
      <c r="D26" s="77" t="s">
        <v>23</v>
      </c>
      <c r="E26" s="78"/>
      <c r="F26" s="53"/>
      <c r="G26" s="53"/>
      <c r="H26" s="134"/>
      <c r="I26" s="134"/>
      <c r="J26" s="134"/>
      <c r="K26" s="134"/>
      <c r="L26" s="134"/>
      <c r="M26" s="135"/>
      <c r="N26" s="59"/>
      <c r="O26" s="60"/>
    </row>
    <row r="27" spans="2:18" x14ac:dyDescent="0.25">
      <c r="B27" s="73"/>
      <c r="C27" s="29"/>
      <c r="D27" s="79" t="s">
        <v>2</v>
      </c>
      <c r="E27" s="78"/>
      <c r="F27" s="53"/>
      <c r="G27" s="53"/>
      <c r="H27" s="134"/>
      <c r="I27" s="134"/>
      <c r="J27" s="134"/>
      <c r="K27" s="134"/>
      <c r="L27" s="134"/>
      <c r="M27" s="135"/>
      <c r="N27" s="65"/>
      <c r="O27" s="60"/>
    </row>
    <row r="28" spans="2:18" ht="12.75" customHeight="1" x14ac:dyDescent="0.25">
      <c r="B28" s="73"/>
      <c r="C28" s="29"/>
      <c r="D28" s="77" t="s">
        <v>24</v>
      </c>
      <c r="E28" s="78">
        <v>0.03</v>
      </c>
      <c r="F28" s="53"/>
      <c r="G28" s="53"/>
      <c r="H28" s="134"/>
      <c r="I28" s="134"/>
      <c r="J28" s="134"/>
      <c r="K28" s="134"/>
      <c r="L28" s="134"/>
      <c r="M28" s="135"/>
      <c r="N28" s="59"/>
      <c r="O28" s="60"/>
    </row>
    <row r="29" spans="2:18" ht="13.5" thickBot="1" x14ac:dyDescent="0.3">
      <c r="B29" s="73"/>
      <c r="C29" s="29"/>
      <c r="D29" s="79" t="s">
        <v>2</v>
      </c>
      <c r="E29" s="78"/>
      <c r="F29" s="53"/>
      <c r="G29" s="53"/>
      <c r="H29" s="134"/>
      <c r="I29" s="134"/>
      <c r="J29" s="134"/>
      <c r="K29" s="134"/>
      <c r="L29" s="134"/>
      <c r="M29" s="135"/>
      <c r="N29" s="65"/>
      <c r="O29" s="60"/>
      <c r="R29" s="100"/>
    </row>
    <row r="30" spans="2:18" ht="15" customHeight="1" x14ac:dyDescent="0.25">
      <c r="B30" s="73"/>
      <c r="C30" s="29"/>
      <c r="D30" s="77" t="s">
        <v>25</v>
      </c>
      <c r="E30" s="78">
        <v>0.18</v>
      </c>
      <c r="F30" s="53"/>
      <c r="G30" s="53"/>
      <c r="H30" s="134"/>
      <c r="I30" s="134"/>
      <c r="J30" s="134"/>
      <c r="K30" s="134"/>
      <c r="L30" s="134"/>
      <c r="M30" s="135"/>
      <c r="N30" s="80"/>
      <c r="O30" s="60"/>
      <c r="Q30" s="130"/>
    </row>
    <row r="31" spans="2:18" ht="13.5" thickBot="1" x14ac:dyDescent="0.3">
      <c r="B31" s="81"/>
      <c r="C31" s="30"/>
      <c r="D31" s="79" t="s">
        <v>3</v>
      </c>
      <c r="E31" s="82"/>
      <c r="F31" s="53"/>
      <c r="G31" s="53"/>
      <c r="H31" s="134"/>
      <c r="I31" s="134"/>
      <c r="J31" s="134"/>
      <c r="K31" s="134"/>
      <c r="L31" s="134"/>
      <c r="M31" s="135"/>
      <c r="N31" s="59"/>
      <c r="O31" s="60"/>
      <c r="Q31" s="131"/>
    </row>
    <row r="36" spans="4:8" x14ac:dyDescent="0.25">
      <c r="D36" s="153" t="s">
        <v>65</v>
      </c>
      <c r="E36" s="153"/>
      <c r="F36" s="153"/>
      <c r="G36" s="153"/>
      <c r="H36" s="153"/>
    </row>
    <row r="37" spans="4:8" ht="22.5" customHeight="1" x14ac:dyDescent="0.25">
      <c r="D37" s="142" t="s">
        <v>66</v>
      </c>
      <c r="E37" s="142"/>
      <c r="F37" s="142"/>
      <c r="G37" s="142"/>
      <c r="H37" s="142"/>
    </row>
  </sheetData>
  <mergeCells count="18">
    <mergeCell ref="Q30:Q31"/>
    <mergeCell ref="H4:I4"/>
    <mergeCell ref="D37:H37"/>
    <mergeCell ref="C11:C12"/>
    <mergeCell ref="D11:D12"/>
    <mergeCell ref="B4:B5"/>
    <mergeCell ref="C4:C5"/>
    <mergeCell ref="B1:N1"/>
    <mergeCell ref="B2:N2"/>
    <mergeCell ref="B7:N7"/>
    <mergeCell ref="I3:K3"/>
    <mergeCell ref="J4:K4"/>
    <mergeCell ref="L4:M4"/>
    <mergeCell ref="N4:N5"/>
    <mergeCell ref="D3:F3"/>
    <mergeCell ref="D4:D5"/>
    <mergeCell ref="E4:E5"/>
    <mergeCell ref="F4:G4"/>
  </mergeCells>
  <pageMargins left="0.7" right="0.7" top="0.75" bottom="0.75" header="0.3" footer="0.3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O45"/>
  <sheetViews>
    <sheetView topLeftCell="B1" zoomScale="120" zoomScaleNormal="120" workbookViewId="0">
      <selection activeCell="P1" sqref="P1"/>
    </sheetView>
  </sheetViews>
  <sheetFormatPr defaultColWidth="9" defaultRowHeight="12.75" x14ac:dyDescent="0.25"/>
  <cols>
    <col min="1" max="1" width="0.42578125" style="9" customWidth="1"/>
    <col min="2" max="2" width="3.140625" style="9" customWidth="1"/>
    <col min="3" max="3" width="9.28515625" style="9" customWidth="1"/>
    <col min="4" max="4" width="41.5703125" style="9" customWidth="1"/>
    <col min="5" max="5" width="8.140625" style="9" customWidth="1"/>
    <col min="6" max="6" width="6.140625" style="10" customWidth="1"/>
    <col min="7" max="7" width="11.7109375" style="11" customWidth="1"/>
    <col min="8" max="8" width="7" style="12" customWidth="1"/>
    <col min="9" max="9" width="8.28515625" style="9" customWidth="1"/>
    <col min="10" max="10" width="8.5703125" style="9" customWidth="1"/>
    <col min="11" max="11" width="7.7109375" style="9" customWidth="1"/>
    <col min="12" max="12" width="7.42578125" style="9" customWidth="1"/>
    <col min="13" max="14" width="9" style="9"/>
    <col min="15" max="15" width="0.28515625" style="9" customWidth="1"/>
    <col min="16" max="234" width="9" style="9"/>
    <col min="235" max="235" width="2.85546875" style="9" customWidth="1"/>
    <col min="236" max="236" width="47.85546875" style="9" customWidth="1"/>
    <col min="237" max="237" width="12" style="9" customWidth="1"/>
    <col min="238" max="238" width="10.5703125" style="9" customWidth="1"/>
    <col min="239" max="239" width="10.7109375" style="9" customWidth="1"/>
    <col min="240" max="240" width="14.5703125" style="9" customWidth="1"/>
    <col min="241" max="490" width="9" style="9"/>
    <col min="491" max="491" width="2.85546875" style="9" customWidth="1"/>
    <col min="492" max="492" width="47.85546875" style="9" customWidth="1"/>
    <col min="493" max="493" width="12" style="9" customWidth="1"/>
    <col min="494" max="494" width="10.5703125" style="9" customWidth="1"/>
    <col min="495" max="495" width="10.7109375" style="9" customWidth="1"/>
    <col min="496" max="496" width="14.5703125" style="9" customWidth="1"/>
    <col min="497" max="746" width="9" style="9"/>
    <col min="747" max="747" width="2.85546875" style="9" customWidth="1"/>
    <col min="748" max="748" width="47.85546875" style="9" customWidth="1"/>
    <col min="749" max="749" width="12" style="9" customWidth="1"/>
    <col min="750" max="750" width="10.5703125" style="9" customWidth="1"/>
    <col min="751" max="751" width="10.7109375" style="9" customWidth="1"/>
    <col min="752" max="752" width="14.5703125" style="9" customWidth="1"/>
    <col min="753" max="1002" width="9" style="9"/>
    <col min="1003" max="1003" width="2.85546875" style="9" customWidth="1"/>
    <col min="1004" max="1004" width="47.85546875" style="9" customWidth="1"/>
    <col min="1005" max="1005" width="12" style="9" customWidth="1"/>
    <col min="1006" max="1006" width="10.5703125" style="9" customWidth="1"/>
    <col min="1007" max="1007" width="10.7109375" style="9" customWidth="1"/>
    <col min="1008" max="1008" width="14.5703125" style="9" customWidth="1"/>
    <col min="1009" max="1258" width="9" style="9"/>
    <col min="1259" max="1259" width="2.85546875" style="9" customWidth="1"/>
    <col min="1260" max="1260" width="47.85546875" style="9" customWidth="1"/>
    <col min="1261" max="1261" width="12" style="9" customWidth="1"/>
    <col min="1262" max="1262" width="10.5703125" style="9" customWidth="1"/>
    <col min="1263" max="1263" width="10.7109375" style="9" customWidth="1"/>
    <col min="1264" max="1264" width="14.5703125" style="9" customWidth="1"/>
    <col min="1265" max="1514" width="9" style="9"/>
    <col min="1515" max="1515" width="2.85546875" style="9" customWidth="1"/>
    <col min="1516" max="1516" width="47.85546875" style="9" customWidth="1"/>
    <col min="1517" max="1517" width="12" style="9" customWidth="1"/>
    <col min="1518" max="1518" width="10.5703125" style="9" customWidth="1"/>
    <col min="1519" max="1519" width="10.7109375" style="9" customWidth="1"/>
    <col min="1520" max="1520" width="14.5703125" style="9" customWidth="1"/>
    <col min="1521" max="1770" width="9" style="9"/>
    <col min="1771" max="1771" width="2.85546875" style="9" customWidth="1"/>
    <col min="1772" max="1772" width="47.85546875" style="9" customWidth="1"/>
    <col min="1773" max="1773" width="12" style="9" customWidth="1"/>
    <col min="1774" max="1774" width="10.5703125" style="9" customWidth="1"/>
    <col min="1775" max="1775" width="10.7109375" style="9" customWidth="1"/>
    <col min="1776" max="1776" width="14.5703125" style="9" customWidth="1"/>
    <col min="1777" max="2026" width="9" style="9"/>
    <col min="2027" max="2027" width="2.85546875" style="9" customWidth="1"/>
    <col min="2028" max="2028" width="47.85546875" style="9" customWidth="1"/>
    <col min="2029" max="2029" width="12" style="9" customWidth="1"/>
    <col min="2030" max="2030" width="10.5703125" style="9" customWidth="1"/>
    <col min="2031" max="2031" width="10.7109375" style="9" customWidth="1"/>
    <col min="2032" max="2032" width="14.5703125" style="9" customWidth="1"/>
    <col min="2033" max="2282" width="9" style="9"/>
    <col min="2283" max="2283" width="2.85546875" style="9" customWidth="1"/>
    <col min="2284" max="2284" width="47.85546875" style="9" customWidth="1"/>
    <col min="2285" max="2285" width="12" style="9" customWidth="1"/>
    <col min="2286" max="2286" width="10.5703125" style="9" customWidth="1"/>
    <col min="2287" max="2287" width="10.7109375" style="9" customWidth="1"/>
    <col min="2288" max="2288" width="14.5703125" style="9" customWidth="1"/>
    <col min="2289" max="2538" width="9" style="9"/>
    <col min="2539" max="2539" width="2.85546875" style="9" customWidth="1"/>
    <col min="2540" max="2540" width="47.85546875" style="9" customWidth="1"/>
    <col min="2541" max="2541" width="12" style="9" customWidth="1"/>
    <col min="2542" max="2542" width="10.5703125" style="9" customWidth="1"/>
    <col min="2543" max="2543" width="10.7109375" style="9" customWidth="1"/>
    <col min="2544" max="2544" width="14.5703125" style="9" customWidth="1"/>
    <col min="2545" max="2794" width="9" style="9"/>
    <col min="2795" max="2795" width="2.85546875" style="9" customWidth="1"/>
    <col min="2796" max="2796" width="47.85546875" style="9" customWidth="1"/>
    <col min="2797" max="2797" width="12" style="9" customWidth="1"/>
    <col min="2798" max="2798" width="10.5703125" style="9" customWidth="1"/>
    <col min="2799" max="2799" width="10.7109375" style="9" customWidth="1"/>
    <col min="2800" max="2800" width="14.5703125" style="9" customWidth="1"/>
    <col min="2801" max="3050" width="9" style="9"/>
    <col min="3051" max="3051" width="2.85546875" style="9" customWidth="1"/>
    <col min="3052" max="3052" width="47.85546875" style="9" customWidth="1"/>
    <col min="3053" max="3053" width="12" style="9" customWidth="1"/>
    <col min="3054" max="3054" width="10.5703125" style="9" customWidth="1"/>
    <col min="3055" max="3055" width="10.7109375" style="9" customWidth="1"/>
    <col min="3056" max="3056" width="14.5703125" style="9" customWidth="1"/>
    <col min="3057" max="3306" width="9" style="9"/>
    <col min="3307" max="3307" width="2.85546875" style="9" customWidth="1"/>
    <col min="3308" max="3308" width="47.85546875" style="9" customWidth="1"/>
    <col min="3309" max="3309" width="12" style="9" customWidth="1"/>
    <col min="3310" max="3310" width="10.5703125" style="9" customWidth="1"/>
    <col min="3311" max="3311" width="10.7109375" style="9" customWidth="1"/>
    <col min="3312" max="3312" width="14.5703125" style="9" customWidth="1"/>
    <col min="3313" max="3562" width="9" style="9"/>
    <col min="3563" max="3563" width="2.85546875" style="9" customWidth="1"/>
    <col min="3564" max="3564" width="47.85546875" style="9" customWidth="1"/>
    <col min="3565" max="3565" width="12" style="9" customWidth="1"/>
    <col min="3566" max="3566" width="10.5703125" style="9" customWidth="1"/>
    <col min="3567" max="3567" width="10.7109375" style="9" customWidth="1"/>
    <col min="3568" max="3568" width="14.5703125" style="9" customWidth="1"/>
    <col min="3569" max="3818" width="9" style="9"/>
    <col min="3819" max="3819" width="2.85546875" style="9" customWidth="1"/>
    <col min="3820" max="3820" width="47.85546875" style="9" customWidth="1"/>
    <col min="3821" max="3821" width="12" style="9" customWidth="1"/>
    <col min="3822" max="3822" width="10.5703125" style="9" customWidth="1"/>
    <col min="3823" max="3823" width="10.7109375" style="9" customWidth="1"/>
    <col min="3824" max="3824" width="14.5703125" style="9" customWidth="1"/>
    <col min="3825" max="4074" width="9" style="9"/>
    <col min="4075" max="4075" width="2.85546875" style="9" customWidth="1"/>
    <col min="4076" max="4076" width="47.85546875" style="9" customWidth="1"/>
    <col min="4077" max="4077" width="12" style="9" customWidth="1"/>
    <col min="4078" max="4078" width="10.5703125" style="9" customWidth="1"/>
    <col min="4079" max="4079" width="10.7109375" style="9" customWidth="1"/>
    <col min="4080" max="4080" width="14.5703125" style="9" customWidth="1"/>
    <col min="4081" max="4330" width="9" style="9"/>
    <col min="4331" max="4331" width="2.85546875" style="9" customWidth="1"/>
    <col min="4332" max="4332" width="47.85546875" style="9" customWidth="1"/>
    <col min="4333" max="4333" width="12" style="9" customWidth="1"/>
    <col min="4334" max="4334" width="10.5703125" style="9" customWidth="1"/>
    <col min="4335" max="4335" width="10.7109375" style="9" customWidth="1"/>
    <col min="4336" max="4336" width="14.5703125" style="9" customWidth="1"/>
    <col min="4337" max="4586" width="9" style="9"/>
    <col min="4587" max="4587" width="2.85546875" style="9" customWidth="1"/>
    <col min="4588" max="4588" width="47.85546875" style="9" customWidth="1"/>
    <col min="4589" max="4589" width="12" style="9" customWidth="1"/>
    <col min="4590" max="4590" width="10.5703125" style="9" customWidth="1"/>
    <col min="4591" max="4591" width="10.7109375" style="9" customWidth="1"/>
    <col min="4592" max="4592" width="14.5703125" style="9" customWidth="1"/>
    <col min="4593" max="4842" width="9" style="9"/>
    <col min="4843" max="4843" width="2.85546875" style="9" customWidth="1"/>
    <col min="4844" max="4844" width="47.85546875" style="9" customWidth="1"/>
    <col min="4845" max="4845" width="12" style="9" customWidth="1"/>
    <col min="4846" max="4846" width="10.5703125" style="9" customWidth="1"/>
    <col min="4847" max="4847" width="10.7109375" style="9" customWidth="1"/>
    <col min="4848" max="4848" width="14.5703125" style="9" customWidth="1"/>
    <col min="4849" max="5098" width="9" style="9"/>
    <col min="5099" max="5099" width="2.85546875" style="9" customWidth="1"/>
    <col min="5100" max="5100" width="47.85546875" style="9" customWidth="1"/>
    <col min="5101" max="5101" width="12" style="9" customWidth="1"/>
    <col min="5102" max="5102" width="10.5703125" style="9" customWidth="1"/>
    <col min="5103" max="5103" width="10.7109375" style="9" customWidth="1"/>
    <col min="5104" max="5104" width="14.5703125" style="9" customWidth="1"/>
    <col min="5105" max="5354" width="9" style="9"/>
    <col min="5355" max="5355" width="2.85546875" style="9" customWidth="1"/>
    <col min="5356" max="5356" width="47.85546875" style="9" customWidth="1"/>
    <col min="5357" max="5357" width="12" style="9" customWidth="1"/>
    <col min="5358" max="5358" width="10.5703125" style="9" customWidth="1"/>
    <col min="5359" max="5359" width="10.7109375" style="9" customWidth="1"/>
    <col min="5360" max="5360" width="14.5703125" style="9" customWidth="1"/>
    <col min="5361" max="5610" width="9" style="9"/>
    <col min="5611" max="5611" width="2.85546875" style="9" customWidth="1"/>
    <col min="5612" max="5612" width="47.85546875" style="9" customWidth="1"/>
    <col min="5613" max="5613" width="12" style="9" customWidth="1"/>
    <col min="5614" max="5614" width="10.5703125" style="9" customWidth="1"/>
    <col min="5615" max="5615" width="10.7109375" style="9" customWidth="1"/>
    <col min="5616" max="5616" width="14.5703125" style="9" customWidth="1"/>
    <col min="5617" max="5866" width="9" style="9"/>
    <col min="5867" max="5867" width="2.85546875" style="9" customWidth="1"/>
    <col min="5868" max="5868" width="47.85546875" style="9" customWidth="1"/>
    <col min="5869" max="5869" width="12" style="9" customWidth="1"/>
    <col min="5870" max="5870" width="10.5703125" style="9" customWidth="1"/>
    <col min="5871" max="5871" width="10.7109375" style="9" customWidth="1"/>
    <col min="5872" max="5872" width="14.5703125" style="9" customWidth="1"/>
    <col min="5873" max="6122" width="9" style="9"/>
    <col min="6123" max="6123" width="2.85546875" style="9" customWidth="1"/>
    <col min="6124" max="6124" width="47.85546875" style="9" customWidth="1"/>
    <col min="6125" max="6125" width="12" style="9" customWidth="1"/>
    <col min="6126" max="6126" width="10.5703125" style="9" customWidth="1"/>
    <col min="6127" max="6127" width="10.7109375" style="9" customWidth="1"/>
    <col min="6128" max="6128" width="14.5703125" style="9" customWidth="1"/>
    <col min="6129" max="6378" width="9" style="9"/>
    <col min="6379" max="6379" width="2.85546875" style="9" customWidth="1"/>
    <col min="6380" max="6380" width="47.85546875" style="9" customWidth="1"/>
    <col min="6381" max="6381" width="12" style="9" customWidth="1"/>
    <col min="6382" max="6382" width="10.5703125" style="9" customWidth="1"/>
    <col min="6383" max="6383" width="10.7109375" style="9" customWidth="1"/>
    <col min="6384" max="6384" width="14.5703125" style="9" customWidth="1"/>
    <col min="6385" max="6634" width="9" style="9"/>
    <col min="6635" max="6635" width="2.85546875" style="9" customWidth="1"/>
    <col min="6636" max="6636" width="47.85546875" style="9" customWidth="1"/>
    <col min="6637" max="6637" width="12" style="9" customWidth="1"/>
    <col min="6638" max="6638" width="10.5703125" style="9" customWidth="1"/>
    <col min="6639" max="6639" width="10.7109375" style="9" customWidth="1"/>
    <col min="6640" max="6640" width="14.5703125" style="9" customWidth="1"/>
    <col min="6641" max="6890" width="9" style="9"/>
    <col min="6891" max="6891" width="2.85546875" style="9" customWidth="1"/>
    <col min="6892" max="6892" width="47.85546875" style="9" customWidth="1"/>
    <col min="6893" max="6893" width="12" style="9" customWidth="1"/>
    <col min="6894" max="6894" width="10.5703125" style="9" customWidth="1"/>
    <col min="6895" max="6895" width="10.7109375" style="9" customWidth="1"/>
    <col min="6896" max="6896" width="14.5703125" style="9" customWidth="1"/>
    <col min="6897" max="7146" width="9" style="9"/>
    <col min="7147" max="7147" width="2.85546875" style="9" customWidth="1"/>
    <col min="7148" max="7148" width="47.85546875" style="9" customWidth="1"/>
    <col min="7149" max="7149" width="12" style="9" customWidth="1"/>
    <col min="7150" max="7150" width="10.5703125" style="9" customWidth="1"/>
    <col min="7151" max="7151" width="10.7109375" style="9" customWidth="1"/>
    <col min="7152" max="7152" width="14.5703125" style="9" customWidth="1"/>
    <col min="7153" max="7402" width="9" style="9"/>
    <col min="7403" max="7403" width="2.85546875" style="9" customWidth="1"/>
    <col min="7404" max="7404" width="47.85546875" style="9" customWidth="1"/>
    <col min="7405" max="7405" width="12" style="9" customWidth="1"/>
    <col min="7406" max="7406" width="10.5703125" style="9" customWidth="1"/>
    <col min="7407" max="7407" width="10.7109375" style="9" customWidth="1"/>
    <col min="7408" max="7408" width="14.5703125" style="9" customWidth="1"/>
    <col min="7409" max="7658" width="9" style="9"/>
    <col min="7659" max="7659" width="2.85546875" style="9" customWidth="1"/>
    <col min="7660" max="7660" width="47.85546875" style="9" customWidth="1"/>
    <col min="7661" max="7661" width="12" style="9" customWidth="1"/>
    <col min="7662" max="7662" width="10.5703125" style="9" customWidth="1"/>
    <col min="7663" max="7663" width="10.7109375" style="9" customWidth="1"/>
    <col min="7664" max="7664" width="14.5703125" style="9" customWidth="1"/>
    <col min="7665" max="7914" width="9" style="9"/>
    <col min="7915" max="7915" width="2.85546875" style="9" customWidth="1"/>
    <col min="7916" max="7916" width="47.85546875" style="9" customWidth="1"/>
    <col min="7917" max="7917" width="12" style="9" customWidth="1"/>
    <col min="7918" max="7918" width="10.5703125" style="9" customWidth="1"/>
    <col min="7919" max="7919" width="10.7109375" style="9" customWidth="1"/>
    <col min="7920" max="7920" width="14.5703125" style="9" customWidth="1"/>
    <col min="7921" max="8170" width="9" style="9"/>
    <col min="8171" max="8171" width="2.85546875" style="9" customWidth="1"/>
    <col min="8172" max="8172" width="47.85546875" style="9" customWidth="1"/>
    <col min="8173" max="8173" width="12" style="9" customWidth="1"/>
    <col min="8174" max="8174" width="10.5703125" style="9" customWidth="1"/>
    <col min="8175" max="8175" width="10.7109375" style="9" customWidth="1"/>
    <col min="8176" max="8176" width="14.5703125" style="9" customWidth="1"/>
    <col min="8177" max="8426" width="9" style="9"/>
    <col min="8427" max="8427" width="2.85546875" style="9" customWidth="1"/>
    <col min="8428" max="8428" width="47.85546875" style="9" customWidth="1"/>
    <col min="8429" max="8429" width="12" style="9" customWidth="1"/>
    <col min="8430" max="8430" width="10.5703125" style="9" customWidth="1"/>
    <col min="8431" max="8431" width="10.7109375" style="9" customWidth="1"/>
    <col min="8432" max="8432" width="14.5703125" style="9" customWidth="1"/>
    <col min="8433" max="8682" width="9" style="9"/>
    <col min="8683" max="8683" width="2.85546875" style="9" customWidth="1"/>
    <col min="8684" max="8684" width="47.85546875" style="9" customWidth="1"/>
    <col min="8685" max="8685" width="12" style="9" customWidth="1"/>
    <col min="8686" max="8686" width="10.5703125" style="9" customWidth="1"/>
    <col min="8687" max="8687" width="10.7109375" style="9" customWidth="1"/>
    <col min="8688" max="8688" width="14.5703125" style="9" customWidth="1"/>
    <col min="8689" max="8938" width="9" style="9"/>
    <col min="8939" max="8939" width="2.85546875" style="9" customWidth="1"/>
    <col min="8940" max="8940" width="47.85546875" style="9" customWidth="1"/>
    <col min="8941" max="8941" width="12" style="9" customWidth="1"/>
    <col min="8942" max="8942" width="10.5703125" style="9" customWidth="1"/>
    <col min="8943" max="8943" width="10.7109375" style="9" customWidth="1"/>
    <col min="8944" max="8944" width="14.5703125" style="9" customWidth="1"/>
    <col min="8945" max="9194" width="9" style="9"/>
    <col min="9195" max="9195" width="2.85546875" style="9" customWidth="1"/>
    <col min="9196" max="9196" width="47.85546875" style="9" customWidth="1"/>
    <col min="9197" max="9197" width="12" style="9" customWidth="1"/>
    <col min="9198" max="9198" width="10.5703125" style="9" customWidth="1"/>
    <col min="9199" max="9199" width="10.7109375" style="9" customWidth="1"/>
    <col min="9200" max="9200" width="14.5703125" style="9" customWidth="1"/>
    <col min="9201" max="9450" width="9" style="9"/>
    <col min="9451" max="9451" width="2.85546875" style="9" customWidth="1"/>
    <col min="9452" max="9452" width="47.85546875" style="9" customWidth="1"/>
    <col min="9453" max="9453" width="12" style="9" customWidth="1"/>
    <col min="9454" max="9454" width="10.5703125" style="9" customWidth="1"/>
    <col min="9455" max="9455" width="10.7109375" style="9" customWidth="1"/>
    <col min="9456" max="9456" width="14.5703125" style="9" customWidth="1"/>
    <col min="9457" max="9706" width="9" style="9"/>
    <col min="9707" max="9707" width="2.85546875" style="9" customWidth="1"/>
    <col min="9708" max="9708" width="47.85546875" style="9" customWidth="1"/>
    <col min="9709" max="9709" width="12" style="9" customWidth="1"/>
    <col min="9710" max="9710" width="10.5703125" style="9" customWidth="1"/>
    <col min="9711" max="9711" width="10.7109375" style="9" customWidth="1"/>
    <col min="9712" max="9712" width="14.5703125" style="9" customWidth="1"/>
    <col min="9713" max="9962" width="9" style="9"/>
    <col min="9963" max="9963" width="2.85546875" style="9" customWidth="1"/>
    <col min="9964" max="9964" width="47.85546875" style="9" customWidth="1"/>
    <col min="9965" max="9965" width="12" style="9" customWidth="1"/>
    <col min="9966" max="9966" width="10.5703125" style="9" customWidth="1"/>
    <col min="9967" max="9967" width="10.7109375" style="9" customWidth="1"/>
    <col min="9968" max="9968" width="14.5703125" style="9" customWidth="1"/>
    <col min="9969" max="10218" width="9" style="9"/>
    <col min="10219" max="10219" width="2.85546875" style="9" customWidth="1"/>
    <col min="10220" max="10220" width="47.85546875" style="9" customWidth="1"/>
    <col min="10221" max="10221" width="12" style="9" customWidth="1"/>
    <col min="10222" max="10222" width="10.5703125" style="9" customWidth="1"/>
    <col min="10223" max="10223" width="10.7109375" style="9" customWidth="1"/>
    <col min="10224" max="10224" width="14.5703125" style="9" customWidth="1"/>
    <col min="10225" max="10474" width="9" style="9"/>
    <col min="10475" max="10475" width="2.85546875" style="9" customWidth="1"/>
    <col min="10476" max="10476" width="47.85546875" style="9" customWidth="1"/>
    <col min="10477" max="10477" width="12" style="9" customWidth="1"/>
    <col min="10478" max="10478" width="10.5703125" style="9" customWidth="1"/>
    <col min="10479" max="10479" width="10.7109375" style="9" customWidth="1"/>
    <col min="10480" max="10480" width="14.5703125" style="9" customWidth="1"/>
    <col min="10481" max="10730" width="9" style="9"/>
    <col min="10731" max="10731" width="2.85546875" style="9" customWidth="1"/>
    <col min="10732" max="10732" width="47.85546875" style="9" customWidth="1"/>
    <col min="10733" max="10733" width="12" style="9" customWidth="1"/>
    <col min="10734" max="10734" width="10.5703125" style="9" customWidth="1"/>
    <col min="10735" max="10735" width="10.7109375" style="9" customWidth="1"/>
    <col min="10736" max="10736" width="14.5703125" style="9" customWidth="1"/>
    <col min="10737" max="10986" width="9" style="9"/>
    <col min="10987" max="10987" width="2.85546875" style="9" customWidth="1"/>
    <col min="10988" max="10988" width="47.85546875" style="9" customWidth="1"/>
    <col min="10989" max="10989" width="12" style="9" customWidth="1"/>
    <col min="10990" max="10990" width="10.5703125" style="9" customWidth="1"/>
    <col min="10991" max="10991" width="10.7109375" style="9" customWidth="1"/>
    <col min="10992" max="10992" width="14.5703125" style="9" customWidth="1"/>
    <col min="10993" max="11242" width="9" style="9"/>
    <col min="11243" max="11243" width="2.85546875" style="9" customWidth="1"/>
    <col min="11244" max="11244" width="47.85546875" style="9" customWidth="1"/>
    <col min="11245" max="11245" width="12" style="9" customWidth="1"/>
    <col min="11246" max="11246" width="10.5703125" style="9" customWidth="1"/>
    <col min="11247" max="11247" width="10.7109375" style="9" customWidth="1"/>
    <col min="11248" max="11248" width="14.5703125" style="9" customWidth="1"/>
    <col min="11249" max="11498" width="9" style="9"/>
    <col min="11499" max="11499" width="2.85546875" style="9" customWidth="1"/>
    <col min="11500" max="11500" width="47.85546875" style="9" customWidth="1"/>
    <col min="11501" max="11501" width="12" style="9" customWidth="1"/>
    <col min="11502" max="11502" width="10.5703125" style="9" customWidth="1"/>
    <col min="11503" max="11503" width="10.7109375" style="9" customWidth="1"/>
    <col min="11504" max="11504" width="14.5703125" style="9" customWidth="1"/>
    <col min="11505" max="11754" width="9" style="9"/>
    <col min="11755" max="11755" width="2.85546875" style="9" customWidth="1"/>
    <col min="11756" max="11756" width="47.85546875" style="9" customWidth="1"/>
    <col min="11757" max="11757" width="12" style="9" customWidth="1"/>
    <col min="11758" max="11758" width="10.5703125" style="9" customWidth="1"/>
    <col min="11759" max="11759" width="10.7109375" style="9" customWidth="1"/>
    <col min="11760" max="11760" width="14.5703125" style="9" customWidth="1"/>
    <col min="11761" max="12010" width="9" style="9"/>
    <col min="12011" max="12011" width="2.85546875" style="9" customWidth="1"/>
    <col min="12012" max="12012" width="47.85546875" style="9" customWidth="1"/>
    <col min="12013" max="12013" width="12" style="9" customWidth="1"/>
    <col min="12014" max="12014" width="10.5703125" style="9" customWidth="1"/>
    <col min="12015" max="12015" width="10.7109375" style="9" customWidth="1"/>
    <col min="12016" max="12016" width="14.5703125" style="9" customWidth="1"/>
    <col min="12017" max="12266" width="9" style="9"/>
    <col min="12267" max="12267" width="2.85546875" style="9" customWidth="1"/>
    <col min="12268" max="12268" width="47.85546875" style="9" customWidth="1"/>
    <col min="12269" max="12269" width="12" style="9" customWidth="1"/>
    <col min="12270" max="12270" width="10.5703125" style="9" customWidth="1"/>
    <col min="12271" max="12271" width="10.7109375" style="9" customWidth="1"/>
    <col min="12272" max="12272" width="14.5703125" style="9" customWidth="1"/>
    <col min="12273" max="12522" width="9" style="9"/>
    <col min="12523" max="12523" width="2.85546875" style="9" customWidth="1"/>
    <col min="12524" max="12524" width="47.85546875" style="9" customWidth="1"/>
    <col min="12525" max="12525" width="12" style="9" customWidth="1"/>
    <col min="12526" max="12526" width="10.5703125" style="9" customWidth="1"/>
    <col min="12527" max="12527" width="10.7109375" style="9" customWidth="1"/>
    <col min="12528" max="12528" width="14.5703125" style="9" customWidth="1"/>
    <col min="12529" max="12778" width="9" style="9"/>
    <col min="12779" max="12779" width="2.85546875" style="9" customWidth="1"/>
    <col min="12780" max="12780" width="47.85546875" style="9" customWidth="1"/>
    <col min="12781" max="12781" width="12" style="9" customWidth="1"/>
    <col min="12782" max="12782" width="10.5703125" style="9" customWidth="1"/>
    <col min="12783" max="12783" width="10.7109375" style="9" customWidth="1"/>
    <col min="12784" max="12784" width="14.5703125" style="9" customWidth="1"/>
    <col min="12785" max="13034" width="9" style="9"/>
    <col min="13035" max="13035" width="2.85546875" style="9" customWidth="1"/>
    <col min="13036" max="13036" width="47.85546875" style="9" customWidth="1"/>
    <col min="13037" max="13037" width="12" style="9" customWidth="1"/>
    <col min="13038" max="13038" width="10.5703125" style="9" customWidth="1"/>
    <col min="13039" max="13039" width="10.7109375" style="9" customWidth="1"/>
    <col min="13040" max="13040" width="14.5703125" style="9" customWidth="1"/>
    <col min="13041" max="13290" width="9" style="9"/>
    <col min="13291" max="13291" width="2.85546875" style="9" customWidth="1"/>
    <col min="13292" max="13292" width="47.85546875" style="9" customWidth="1"/>
    <col min="13293" max="13293" width="12" style="9" customWidth="1"/>
    <col min="13294" max="13294" width="10.5703125" style="9" customWidth="1"/>
    <col min="13295" max="13295" width="10.7109375" style="9" customWidth="1"/>
    <col min="13296" max="13296" width="14.5703125" style="9" customWidth="1"/>
    <col min="13297" max="13546" width="9" style="9"/>
    <col min="13547" max="13547" width="2.85546875" style="9" customWidth="1"/>
    <col min="13548" max="13548" width="47.85546875" style="9" customWidth="1"/>
    <col min="13549" max="13549" width="12" style="9" customWidth="1"/>
    <col min="13550" max="13550" width="10.5703125" style="9" customWidth="1"/>
    <col min="13551" max="13551" width="10.7109375" style="9" customWidth="1"/>
    <col min="13552" max="13552" width="14.5703125" style="9" customWidth="1"/>
    <col min="13553" max="13802" width="9" style="9"/>
    <col min="13803" max="13803" width="2.85546875" style="9" customWidth="1"/>
    <col min="13804" max="13804" width="47.85546875" style="9" customWidth="1"/>
    <col min="13805" max="13805" width="12" style="9" customWidth="1"/>
    <col min="13806" max="13806" width="10.5703125" style="9" customWidth="1"/>
    <col min="13807" max="13807" width="10.7109375" style="9" customWidth="1"/>
    <col min="13808" max="13808" width="14.5703125" style="9" customWidth="1"/>
    <col min="13809" max="14058" width="9" style="9"/>
    <col min="14059" max="14059" width="2.85546875" style="9" customWidth="1"/>
    <col min="14060" max="14060" width="47.85546875" style="9" customWidth="1"/>
    <col min="14061" max="14061" width="12" style="9" customWidth="1"/>
    <col min="14062" max="14062" width="10.5703125" style="9" customWidth="1"/>
    <col min="14063" max="14063" width="10.7109375" style="9" customWidth="1"/>
    <col min="14064" max="14064" width="14.5703125" style="9" customWidth="1"/>
    <col min="14065" max="14314" width="9" style="9"/>
    <col min="14315" max="14315" width="2.85546875" style="9" customWidth="1"/>
    <col min="14316" max="14316" width="47.85546875" style="9" customWidth="1"/>
    <col min="14317" max="14317" width="12" style="9" customWidth="1"/>
    <col min="14318" max="14318" width="10.5703125" style="9" customWidth="1"/>
    <col min="14319" max="14319" width="10.7109375" style="9" customWidth="1"/>
    <col min="14320" max="14320" width="14.5703125" style="9" customWidth="1"/>
    <col min="14321" max="14570" width="9" style="9"/>
    <col min="14571" max="14571" width="2.85546875" style="9" customWidth="1"/>
    <col min="14572" max="14572" width="47.85546875" style="9" customWidth="1"/>
    <col min="14573" max="14573" width="12" style="9" customWidth="1"/>
    <col min="14574" max="14574" width="10.5703125" style="9" customWidth="1"/>
    <col min="14575" max="14575" width="10.7109375" style="9" customWidth="1"/>
    <col min="14576" max="14576" width="14.5703125" style="9" customWidth="1"/>
    <col min="14577" max="14826" width="9" style="9"/>
    <col min="14827" max="14827" width="2.85546875" style="9" customWidth="1"/>
    <col min="14828" max="14828" width="47.85546875" style="9" customWidth="1"/>
    <col min="14829" max="14829" width="12" style="9" customWidth="1"/>
    <col min="14830" max="14830" width="10.5703125" style="9" customWidth="1"/>
    <col min="14831" max="14831" width="10.7109375" style="9" customWidth="1"/>
    <col min="14832" max="14832" width="14.5703125" style="9" customWidth="1"/>
    <col min="14833" max="15082" width="9" style="9"/>
    <col min="15083" max="15083" width="2.85546875" style="9" customWidth="1"/>
    <col min="15084" max="15084" width="47.85546875" style="9" customWidth="1"/>
    <col min="15085" max="15085" width="12" style="9" customWidth="1"/>
    <col min="15086" max="15086" width="10.5703125" style="9" customWidth="1"/>
    <col min="15087" max="15087" width="10.7109375" style="9" customWidth="1"/>
    <col min="15088" max="15088" width="14.5703125" style="9" customWidth="1"/>
    <col min="15089" max="15338" width="9" style="9"/>
    <col min="15339" max="15339" width="2.85546875" style="9" customWidth="1"/>
    <col min="15340" max="15340" width="47.85546875" style="9" customWidth="1"/>
    <col min="15341" max="15341" width="12" style="9" customWidth="1"/>
    <col min="15342" max="15342" width="10.5703125" style="9" customWidth="1"/>
    <col min="15343" max="15343" width="10.7109375" style="9" customWidth="1"/>
    <col min="15344" max="15344" width="14.5703125" style="9" customWidth="1"/>
    <col min="15345" max="15594" width="9" style="9"/>
    <col min="15595" max="15595" width="2.85546875" style="9" customWidth="1"/>
    <col min="15596" max="15596" width="47.85546875" style="9" customWidth="1"/>
    <col min="15597" max="15597" width="12" style="9" customWidth="1"/>
    <col min="15598" max="15598" width="10.5703125" style="9" customWidth="1"/>
    <col min="15599" max="15599" width="10.7109375" style="9" customWidth="1"/>
    <col min="15600" max="15600" width="14.5703125" style="9" customWidth="1"/>
    <col min="15601" max="15850" width="9" style="9"/>
    <col min="15851" max="15851" width="2.85546875" style="9" customWidth="1"/>
    <col min="15852" max="15852" width="47.85546875" style="9" customWidth="1"/>
    <col min="15853" max="15853" width="12" style="9" customWidth="1"/>
    <col min="15854" max="15854" width="10.5703125" style="9" customWidth="1"/>
    <col min="15855" max="15855" width="10.7109375" style="9" customWidth="1"/>
    <col min="15856" max="15856" width="14.5703125" style="9" customWidth="1"/>
    <col min="15857" max="16106" width="9" style="9"/>
    <col min="16107" max="16107" width="2.85546875" style="9" customWidth="1"/>
    <col min="16108" max="16108" width="47.85546875" style="9" customWidth="1"/>
    <col min="16109" max="16109" width="12" style="9" customWidth="1"/>
    <col min="16110" max="16110" width="10.5703125" style="9" customWidth="1"/>
    <col min="16111" max="16111" width="10.7109375" style="9" customWidth="1"/>
    <col min="16112" max="16112" width="14.5703125" style="9" customWidth="1"/>
    <col min="16113" max="16384" width="9" style="9"/>
  </cols>
  <sheetData>
    <row r="1" spans="2:15" ht="15.75" x14ac:dyDescent="0.25">
      <c r="B1" s="119" t="s">
        <v>63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2:15" ht="15.75" x14ac:dyDescent="0.25">
      <c r="B2" s="119" t="s">
        <v>62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5" ht="16.5" customHeight="1" x14ac:dyDescent="0.25">
      <c r="B3" s="89"/>
      <c r="C3" s="126"/>
      <c r="D3" s="126"/>
      <c r="E3" s="13">
        <v>2310</v>
      </c>
      <c r="F3" s="14" t="s">
        <v>26</v>
      </c>
      <c r="G3" s="132">
        <f>N41</f>
        <v>0</v>
      </c>
      <c r="H3" s="132"/>
      <c r="I3" s="98">
        <f>'ტიპი N1'!Q30</f>
        <v>0</v>
      </c>
    </row>
    <row r="4" spans="2:15" x14ac:dyDescent="0.25">
      <c r="B4" s="89"/>
      <c r="D4" s="15"/>
      <c r="E4" s="16"/>
      <c r="F4" s="17"/>
      <c r="G4" s="18"/>
      <c r="H4" s="19"/>
    </row>
    <row r="5" spans="2:15" ht="20.25" customHeight="1" x14ac:dyDescent="0.25">
      <c r="B5" s="116" t="s">
        <v>0</v>
      </c>
      <c r="C5" s="117" t="s">
        <v>29</v>
      </c>
      <c r="D5" s="116" t="s">
        <v>28</v>
      </c>
      <c r="E5" s="127" t="s">
        <v>4</v>
      </c>
      <c r="F5" s="128" t="s">
        <v>1</v>
      </c>
      <c r="G5" s="129"/>
      <c r="H5" s="116" t="s">
        <v>6</v>
      </c>
      <c r="I5" s="116"/>
      <c r="J5" s="116" t="s">
        <v>7</v>
      </c>
      <c r="K5" s="116"/>
      <c r="L5" s="124" t="s">
        <v>8</v>
      </c>
      <c r="M5" s="125"/>
      <c r="N5" s="116" t="s">
        <v>2</v>
      </c>
      <c r="O5" s="89"/>
    </row>
    <row r="6" spans="2:15" ht="78" customHeight="1" x14ac:dyDescent="0.25">
      <c r="B6" s="116"/>
      <c r="C6" s="118"/>
      <c r="D6" s="116"/>
      <c r="E6" s="127"/>
      <c r="F6" s="88" t="s">
        <v>30</v>
      </c>
      <c r="G6" s="88" t="s">
        <v>5</v>
      </c>
      <c r="H6" s="22" t="s">
        <v>27</v>
      </c>
      <c r="I6" s="22" t="s">
        <v>2</v>
      </c>
      <c r="J6" s="22" t="s">
        <v>9</v>
      </c>
      <c r="K6" s="22" t="s">
        <v>2</v>
      </c>
      <c r="L6" s="22" t="s">
        <v>9</v>
      </c>
      <c r="M6" s="22" t="s">
        <v>2</v>
      </c>
      <c r="N6" s="116"/>
      <c r="O6" s="89"/>
    </row>
    <row r="7" spans="2:15" ht="13.5" thickBot="1" x14ac:dyDescent="0.3">
      <c r="B7" s="47">
        <v>1</v>
      </c>
      <c r="C7" s="47"/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  <c r="K7" s="47">
        <v>9</v>
      </c>
      <c r="L7" s="47">
        <v>10</v>
      </c>
      <c r="M7" s="47">
        <v>11</v>
      </c>
      <c r="N7" s="47">
        <v>12</v>
      </c>
      <c r="O7" s="93"/>
    </row>
    <row r="8" spans="2:15" ht="16.5" thickTop="1" x14ac:dyDescent="0.25">
      <c r="B8" s="120" t="s">
        <v>59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2"/>
      <c r="O8" s="93"/>
    </row>
    <row r="9" spans="2:15" ht="51" x14ac:dyDescent="0.25">
      <c r="B9" s="48">
        <v>1</v>
      </c>
      <c r="C9" s="49"/>
      <c r="D9" s="20" t="s">
        <v>10</v>
      </c>
      <c r="E9" s="50" t="s">
        <v>51</v>
      </c>
      <c r="F9" s="51"/>
      <c r="G9" s="52">
        <f>E3*0.05*0.6</f>
        <v>69.3</v>
      </c>
      <c r="H9" s="133"/>
      <c r="I9" s="134"/>
      <c r="J9" s="134"/>
      <c r="K9" s="134"/>
      <c r="L9" s="134"/>
      <c r="M9" s="134"/>
      <c r="N9" s="135"/>
      <c r="O9" s="94"/>
    </row>
    <row r="10" spans="2:15" x14ac:dyDescent="0.25">
      <c r="B10" s="55"/>
      <c r="C10" s="56"/>
      <c r="D10" s="37" t="s">
        <v>11</v>
      </c>
      <c r="E10" s="57" t="s">
        <v>12</v>
      </c>
      <c r="F10" s="57">
        <v>1.6</v>
      </c>
      <c r="G10" s="58">
        <f>F10*G9</f>
        <v>110.88</v>
      </c>
      <c r="H10" s="65"/>
      <c r="I10" s="59"/>
      <c r="J10" s="65"/>
      <c r="K10" s="59"/>
      <c r="L10" s="59"/>
      <c r="M10" s="59"/>
      <c r="N10" s="59"/>
      <c r="O10" s="95"/>
    </row>
    <row r="11" spans="2:15" x14ac:dyDescent="0.25">
      <c r="B11" s="61"/>
      <c r="C11" s="56"/>
      <c r="D11" s="37" t="s">
        <v>36</v>
      </c>
      <c r="E11" s="57" t="s">
        <v>13</v>
      </c>
      <c r="F11" s="57">
        <v>0.77500000000000002</v>
      </c>
      <c r="G11" s="58">
        <f>F11*G9</f>
        <v>53.707499999999996</v>
      </c>
      <c r="H11" s="65"/>
      <c r="I11" s="59"/>
      <c r="J11" s="65"/>
      <c r="K11" s="59"/>
      <c r="L11" s="59"/>
      <c r="M11" s="59"/>
      <c r="N11" s="59"/>
      <c r="O11" s="95"/>
    </row>
    <row r="12" spans="2:15" ht="15" customHeight="1" x14ac:dyDescent="0.25">
      <c r="B12" s="55">
        <v>2</v>
      </c>
      <c r="C12" s="113"/>
      <c r="D12" s="115" t="s">
        <v>38</v>
      </c>
      <c r="E12" s="20" t="s">
        <v>48</v>
      </c>
      <c r="F12" s="20"/>
      <c r="G12" s="21">
        <f>G9</f>
        <v>69.3</v>
      </c>
      <c r="H12" s="25"/>
      <c r="I12" s="136"/>
      <c r="J12" s="23"/>
      <c r="K12" s="23"/>
      <c r="L12" s="23"/>
      <c r="M12" s="136"/>
      <c r="N12" s="136"/>
      <c r="O12" s="96"/>
    </row>
    <row r="13" spans="2:15" x14ac:dyDescent="0.25">
      <c r="B13" s="55"/>
      <c r="C13" s="114"/>
      <c r="D13" s="114"/>
      <c r="E13" s="22" t="s">
        <v>31</v>
      </c>
      <c r="F13" s="24">
        <v>2.1</v>
      </c>
      <c r="G13" s="25">
        <f>G12*F13</f>
        <v>145.53</v>
      </c>
      <c r="H13" s="25"/>
      <c r="I13" s="23"/>
      <c r="J13" s="23"/>
      <c r="K13" s="23"/>
      <c r="L13" s="23"/>
      <c r="M13" s="23"/>
      <c r="N13" s="23"/>
      <c r="O13" s="96"/>
    </row>
    <row r="14" spans="2:15" ht="56.25" customHeight="1" x14ac:dyDescent="0.25">
      <c r="B14" s="26">
        <v>3</v>
      </c>
      <c r="C14" s="83"/>
      <c r="D14" s="20" t="s">
        <v>56</v>
      </c>
      <c r="E14" s="20" t="s">
        <v>49</v>
      </c>
      <c r="F14" s="20"/>
      <c r="G14" s="21">
        <f>E3/1000</f>
        <v>2.31</v>
      </c>
      <c r="H14" s="133"/>
      <c r="I14" s="134"/>
      <c r="J14" s="134"/>
      <c r="K14" s="134"/>
      <c r="L14" s="134"/>
      <c r="M14" s="134"/>
      <c r="N14" s="135"/>
      <c r="O14" s="97"/>
    </row>
    <row r="15" spans="2:15" x14ac:dyDescent="0.25">
      <c r="B15" s="31"/>
      <c r="C15" s="83"/>
      <c r="D15" s="37" t="s">
        <v>39</v>
      </c>
      <c r="E15" s="22" t="s">
        <v>33</v>
      </c>
      <c r="F15" s="32">
        <f>48.5*1.15</f>
        <v>55.774999999999999</v>
      </c>
      <c r="G15" s="32">
        <f>F15*G14</f>
        <v>128.84025</v>
      </c>
      <c r="H15" s="25"/>
      <c r="I15" s="25"/>
      <c r="J15" s="25"/>
      <c r="K15" s="25"/>
      <c r="L15" s="25"/>
      <c r="M15" s="25"/>
      <c r="N15" s="25"/>
      <c r="O15" s="18"/>
    </row>
    <row r="16" spans="2:15" x14ac:dyDescent="0.25">
      <c r="B16" s="31"/>
      <c r="C16" s="56"/>
      <c r="D16" s="33" t="s">
        <v>42</v>
      </c>
      <c r="E16" s="22" t="s">
        <v>33</v>
      </c>
      <c r="F16" s="32">
        <v>1.5</v>
      </c>
      <c r="G16" s="34">
        <f>F16*G14</f>
        <v>3.4649999999999999</v>
      </c>
      <c r="H16" s="25"/>
      <c r="I16" s="25"/>
      <c r="J16" s="25"/>
      <c r="K16" s="25"/>
      <c r="L16" s="25"/>
      <c r="M16" s="25"/>
      <c r="N16" s="25"/>
      <c r="O16" s="18"/>
    </row>
    <row r="17" spans="2:15" ht="25.5" x14ac:dyDescent="0.25">
      <c r="B17" s="84"/>
      <c r="C17" s="56"/>
      <c r="D17" s="85" t="s">
        <v>52</v>
      </c>
      <c r="E17" s="57" t="s">
        <v>13</v>
      </c>
      <c r="F17" s="91">
        <f>3*(6.96+1.5)</f>
        <v>25.380000000000003</v>
      </c>
      <c r="G17" s="58">
        <f>F17*G14</f>
        <v>58.627800000000008</v>
      </c>
      <c r="H17" s="65"/>
      <c r="I17" s="59"/>
      <c r="J17" s="65"/>
      <c r="K17" s="59"/>
      <c r="L17" s="59"/>
      <c r="M17" s="59"/>
      <c r="N17" s="25"/>
      <c r="O17" s="95"/>
    </row>
    <row r="18" spans="2:15" x14ac:dyDescent="0.25">
      <c r="B18" s="31"/>
      <c r="C18" s="56"/>
      <c r="D18" s="37" t="s">
        <v>43</v>
      </c>
      <c r="E18" s="57" t="s">
        <v>16</v>
      </c>
      <c r="F18" s="57">
        <v>5.15</v>
      </c>
      <c r="G18" s="67">
        <f>F18*G14</f>
        <v>11.896500000000001</v>
      </c>
      <c r="H18" s="65"/>
      <c r="I18" s="25"/>
      <c r="J18" s="25"/>
      <c r="K18" s="59"/>
      <c r="L18" s="25"/>
      <c r="M18" s="59"/>
      <c r="N18" s="25"/>
      <c r="O18" s="18"/>
    </row>
    <row r="19" spans="2:15" ht="25.5" x14ac:dyDescent="0.25">
      <c r="B19" s="31"/>
      <c r="C19" s="56"/>
      <c r="D19" s="85" t="s">
        <v>47</v>
      </c>
      <c r="E19" s="57" t="s">
        <v>13</v>
      </c>
      <c r="F19" s="91">
        <v>0.53</v>
      </c>
      <c r="G19" s="67">
        <f>F19*G14</f>
        <v>1.2243000000000002</v>
      </c>
      <c r="H19" s="65"/>
      <c r="I19" s="25"/>
      <c r="J19" s="25"/>
      <c r="K19" s="59"/>
      <c r="L19" s="25"/>
      <c r="M19" s="59"/>
      <c r="N19" s="25"/>
      <c r="O19" s="18"/>
    </row>
    <row r="20" spans="2:15" ht="15" x14ac:dyDescent="0.25">
      <c r="B20" s="31"/>
      <c r="C20" s="86"/>
      <c r="D20" s="33" t="s">
        <v>53</v>
      </c>
      <c r="E20" s="22" t="s">
        <v>50</v>
      </c>
      <c r="F20" s="25">
        <f>56.1+10.2</f>
        <v>66.3</v>
      </c>
      <c r="G20" s="32">
        <f>F20*G14</f>
        <v>153.15299999999999</v>
      </c>
      <c r="H20" s="25"/>
      <c r="I20" s="25"/>
      <c r="J20" s="25"/>
      <c r="K20" s="25"/>
      <c r="L20" s="25"/>
      <c r="M20" s="25"/>
      <c r="N20" s="25"/>
      <c r="O20" s="18"/>
    </row>
    <row r="21" spans="2:15" x14ac:dyDescent="0.25">
      <c r="B21" s="35"/>
      <c r="C21" s="56"/>
      <c r="D21" s="33" t="s">
        <v>17</v>
      </c>
      <c r="E21" s="22" t="s">
        <v>18</v>
      </c>
      <c r="F21" s="25">
        <v>0.86</v>
      </c>
      <c r="G21" s="36">
        <f>G14*F21</f>
        <v>1.9865999999999999</v>
      </c>
      <c r="H21" s="25"/>
      <c r="I21" s="25"/>
      <c r="J21" s="25"/>
      <c r="K21" s="25"/>
      <c r="L21" s="25"/>
      <c r="M21" s="25"/>
      <c r="N21" s="25"/>
      <c r="O21" s="18"/>
    </row>
    <row r="22" spans="2:15" x14ac:dyDescent="0.25">
      <c r="B22" s="35"/>
      <c r="C22" s="56"/>
      <c r="D22" s="33" t="s">
        <v>41</v>
      </c>
      <c r="E22" s="22" t="s">
        <v>18</v>
      </c>
      <c r="F22" s="25">
        <v>14.2</v>
      </c>
      <c r="G22" s="32">
        <f>G14*F22</f>
        <v>32.802</v>
      </c>
      <c r="H22" s="59"/>
      <c r="I22" s="59"/>
      <c r="J22" s="25"/>
      <c r="K22" s="25"/>
      <c r="L22" s="25"/>
      <c r="M22" s="25"/>
      <c r="N22" s="25"/>
      <c r="O22" s="18"/>
    </row>
    <row r="23" spans="2:15" ht="51" customHeight="1" x14ac:dyDescent="0.25">
      <c r="B23" s="26">
        <v>4</v>
      </c>
      <c r="C23" s="62"/>
      <c r="D23" s="63" t="s">
        <v>55</v>
      </c>
      <c r="E23" s="87" t="s">
        <v>37</v>
      </c>
      <c r="F23" s="87"/>
      <c r="G23" s="64">
        <f>E3*0.05*2.4/100</f>
        <v>2.7719999999999998</v>
      </c>
      <c r="H23" s="25"/>
      <c r="I23" s="23"/>
      <c r="J23" s="23"/>
      <c r="K23" s="23"/>
      <c r="L23" s="23"/>
      <c r="M23" s="23"/>
      <c r="N23" s="23"/>
      <c r="O23" s="96"/>
    </row>
    <row r="24" spans="2:15" x14ac:dyDescent="0.25">
      <c r="B24" s="27"/>
      <c r="C24" s="56"/>
      <c r="D24" s="37" t="s">
        <v>54</v>
      </c>
      <c r="E24" s="57" t="s">
        <v>12</v>
      </c>
      <c r="F24" s="91">
        <v>65.09</v>
      </c>
      <c r="G24" s="58">
        <f>F24*G23</f>
        <v>180.42947999999998</v>
      </c>
      <c r="H24" s="25"/>
      <c r="I24" s="23"/>
      <c r="J24" s="23"/>
      <c r="K24" s="23"/>
      <c r="L24" s="23"/>
      <c r="M24" s="23"/>
      <c r="N24" s="23"/>
      <c r="O24" s="96"/>
    </row>
    <row r="25" spans="2:15" x14ac:dyDescent="0.25">
      <c r="B25" s="27"/>
      <c r="C25" s="56"/>
      <c r="D25" s="37" t="s">
        <v>14</v>
      </c>
      <c r="E25" s="57" t="s">
        <v>13</v>
      </c>
      <c r="F25" s="91">
        <v>8.09</v>
      </c>
      <c r="G25" s="58">
        <f>F25*G23</f>
        <v>22.425479999999997</v>
      </c>
      <c r="H25" s="65"/>
      <c r="I25" s="59"/>
      <c r="J25" s="65"/>
      <c r="K25" s="59"/>
      <c r="L25" s="59"/>
      <c r="M25" s="59"/>
      <c r="N25" s="23"/>
      <c r="O25" s="95"/>
    </row>
    <row r="26" spans="2:15" x14ac:dyDescent="0.25">
      <c r="B26" s="27"/>
      <c r="C26" s="56"/>
      <c r="D26" s="37" t="s">
        <v>15</v>
      </c>
      <c r="E26" s="57" t="s">
        <v>13</v>
      </c>
      <c r="F26" s="91">
        <v>13.3</v>
      </c>
      <c r="G26" s="58">
        <f>F26*G23</f>
        <v>36.867599999999996</v>
      </c>
      <c r="H26" s="65"/>
      <c r="I26" s="59"/>
      <c r="J26" s="65"/>
      <c r="K26" s="59"/>
      <c r="L26" s="59"/>
      <c r="M26" s="59"/>
      <c r="N26" s="23"/>
      <c r="O26" s="95"/>
    </row>
    <row r="27" spans="2:15" x14ac:dyDescent="0.25">
      <c r="B27" s="27"/>
      <c r="C27" s="56"/>
      <c r="D27" s="66" t="s">
        <v>32</v>
      </c>
      <c r="E27" s="57" t="s">
        <v>16</v>
      </c>
      <c r="F27" s="92">
        <v>101</v>
      </c>
      <c r="G27" s="58">
        <f>F27*G23</f>
        <v>279.97199999999998</v>
      </c>
      <c r="H27" s="65"/>
      <c r="I27" s="59"/>
      <c r="J27" s="65"/>
      <c r="K27" s="59"/>
      <c r="L27" s="59"/>
      <c r="M27" s="59"/>
      <c r="N27" s="23"/>
      <c r="O27" s="95"/>
    </row>
    <row r="28" spans="2:15" x14ac:dyDescent="0.25">
      <c r="B28" s="27"/>
      <c r="C28" s="56"/>
      <c r="D28" s="37" t="s">
        <v>17</v>
      </c>
      <c r="E28" s="57" t="s">
        <v>18</v>
      </c>
      <c r="F28" s="91">
        <v>0.91</v>
      </c>
      <c r="G28" s="58">
        <f>F28*G23</f>
        <v>2.5225200000000001</v>
      </c>
      <c r="H28" s="65"/>
      <c r="I28" s="59"/>
      <c r="J28" s="65"/>
      <c r="K28" s="59"/>
      <c r="L28" s="59"/>
      <c r="M28" s="59"/>
      <c r="N28" s="59"/>
      <c r="O28" s="95"/>
    </row>
    <row r="29" spans="2:15" x14ac:dyDescent="0.25">
      <c r="B29" s="27"/>
      <c r="C29" s="56"/>
      <c r="D29" s="37" t="s">
        <v>40</v>
      </c>
      <c r="E29" s="57" t="s">
        <v>16</v>
      </c>
      <c r="F29" s="91">
        <v>0.5</v>
      </c>
      <c r="G29" s="67">
        <f>F29*G23</f>
        <v>1.3859999999999999</v>
      </c>
      <c r="H29" s="65"/>
      <c r="I29" s="59"/>
      <c r="J29" s="65"/>
      <c r="K29" s="59"/>
      <c r="L29" s="59"/>
      <c r="M29" s="59"/>
      <c r="N29" s="59"/>
      <c r="O29" s="95"/>
    </row>
    <row r="30" spans="2:15" ht="13.5" thickBot="1" x14ac:dyDescent="0.3">
      <c r="B30" s="27"/>
      <c r="C30" s="68"/>
      <c r="D30" s="69" t="s">
        <v>19</v>
      </c>
      <c r="E30" s="70" t="s">
        <v>18</v>
      </c>
      <c r="F30" s="70">
        <v>2.75</v>
      </c>
      <c r="G30" s="71">
        <f>F30*G23</f>
        <v>7.6229999999999993</v>
      </c>
      <c r="H30" s="72"/>
      <c r="I30" s="72"/>
      <c r="J30" s="72"/>
      <c r="K30" s="72"/>
      <c r="L30" s="72"/>
      <c r="M30" s="72"/>
      <c r="N30" s="72"/>
      <c r="O30" s="95"/>
    </row>
    <row r="31" spans="2:15" ht="12.75" customHeight="1" thickTop="1" x14ac:dyDescent="0.25">
      <c r="B31" s="73"/>
      <c r="C31" s="28"/>
      <c r="D31" s="74" t="s">
        <v>20</v>
      </c>
      <c r="E31" s="75"/>
      <c r="F31" s="76"/>
      <c r="G31" s="76"/>
      <c r="H31" s="137"/>
      <c r="I31" s="65"/>
      <c r="J31" s="138"/>
      <c r="K31" s="65"/>
      <c r="L31" s="65"/>
      <c r="M31" s="65"/>
      <c r="N31" s="65"/>
      <c r="O31" s="95"/>
    </row>
    <row r="32" spans="2:15" ht="12.75" customHeight="1" x14ac:dyDescent="0.25">
      <c r="B32" s="73"/>
      <c r="C32" s="29"/>
      <c r="D32" s="77" t="s">
        <v>21</v>
      </c>
      <c r="E32" s="78"/>
      <c r="F32" s="53"/>
      <c r="G32" s="53"/>
      <c r="H32" s="134"/>
      <c r="I32" s="59"/>
      <c r="J32" s="134"/>
      <c r="K32" s="134"/>
      <c r="L32" s="134"/>
      <c r="M32" s="135"/>
      <c r="N32" s="65"/>
      <c r="O32" s="95"/>
    </row>
    <row r="33" spans="2:15" x14ac:dyDescent="0.25">
      <c r="B33" s="73"/>
      <c r="C33" s="29"/>
      <c r="D33" s="79" t="s">
        <v>2</v>
      </c>
      <c r="E33" s="78"/>
      <c r="F33" s="53"/>
      <c r="G33" s="53"/>
      <c r="H33" s="134"/>
      <c r="I33" s="134"/>
      <c r="J33" s="134"/>
      <c r="K33" s="134"/>
      <c r="L33" s="134"/>
      <c r="M33" s="135"/>
      <c r="N33" s="59"/>
      <c r="O33" s="95"/>
    </row>
    <row r="34" spans="2:15" ht="12.75" customHeight="1" x14ac:dyDescent="0.25">
      <c r="B34" s="73"/>
      <c r="C34" s="29"/>
      <c r="D34" s="77" t="s">
        <v>22</v>
      </c>
      <c r="E34" s="78"/>
      <c r="F34" s="53"/>
      <c r="G34" s="53"/>
      <c r="H34" s="134"/>
      <c r="I34" s="134"/>
      <c r="J34" s="134"/>
      <c r="K34" s="134"/>
      <c r="L34" s="134"/>
      <c r="M34" s="135"/>
      <c r="N34" s="65"/>
      <c r="O34" s="95"/>
    </row>
    <row r="35" spans="2:15" x14ac:dyDescent="0.25">
      <c r="B35" s="73"/>
      <c r="C35" s="29"/>
      <c r="D35" s="79" t="s">
        <v>2</v>
      </c>
      <c r="E35" s="78"/>
      <c r="F35" s="53"/>
      <c r="G35" s="53"/>
      <c r="H35" s="134"/>
      <c r="I35" s="134"/>
      <c r="J35" s="134"/>
      <c r="K35" s="134"/>
      <c r="L35" s="134"/>
      <c r="M35" s="135"/>
      <c r="N35" s="59"/>
      <c r="O35" s="95"/>
    </row>
    <row r="36" spans="2:15" ht="12.75" customHeight="1" x14ac:dyDescent="0.25">
      <c r="B36" s="73"/>
      <c r="C36" s="29"/>
      <c r="D36" s="77" t="s">
        <v>23</v>
      </c>
      <c r="E36" s="78"/>
      <c r="F36" s="53"/>
      <c r="G36" s="53"/>
      <c r="H36" s="134"/>
      <c r="I36" s="134"/>
      <c r="J36" s="134"/>
      <c r="K36" s="134"/>
      <c r="L36" s="134"/>
      <c r="M36" s="135"/>
      <c r="N36" s="59"/>
      <c r="O36" s="95"/>
    </row>
    <row r="37" spans="2:15" x14ac:dyDescent="0.25">
      <c r="B37" s="73"/>
      <c r="C37" s="29"/>
      <c r="D37" s="79" t="s">
        <v>2</v>
      </c>
      <c r="E37" s="78"/>
      <c r="F37" s="53"/>
      <c r="G37" s="53"/>
      <c r="H37" s="134"/>
      <c r="I37" s="134"/>
      <c r="J37" s="134"/>
      <c r="K37" s="134"/>
      <c r="L37" s="134"/>
      <c r="M37" s="135"/>
      <c r="N37" s="65"/>
      <c r="O37" s="95"/>
    </row>
    <row r="38" spans="2:15" ht="12.75" customHeight="1" x14ac:dyDescent="0.25">
      <c r="B38" s="73"/>
      <c r="C38" s="29"/>
      <c r="D38" s="77" t="s">
        <v>24</v>
      </c>
      <c r="E38" s="78">
        <v>0.03</v>
      </c>
      <c r="F38" s="53"/>
      <c r="G38" s="53"/>
      <c r="H38" s="134"/>
      <c r="I38" s="134"/>
      <c r="J38" s="134"/>
      <c r="K38" s="134"/>
      <c r="L38" s="134"/>
      <c r="M38" s="135"/>
      <c r="N38" s="59"/>
      <c r="O38" s="95"/>
    </row>
    <row r="39" spans="2:15" x14ac:dyDescent="0.25">
      <c r="B39" s="73"/>
      <c r="C39" s="29"/>
      <c r="D39" s="79" t="s">
        <v>2</v>
      </c>
      <c r="E39" s="78"/>
      <c r="F39" s="53"/>
      <c r="G39" s="53"/>
      <c r="H39" s="134"/>
      <c r="I39" s="134"/>
      <c r="J39" s="134"/>
      <c r="K39" s="134"/>
      <c r="L39" s="134"/>
      <c r="M39" s="135"/>
      <c r="N39" s="65"/>
      <c r="O39" s="95"/>
    </row>
    <row r="40" spans="2:15" x14ac:dyDescent="0.25">
      <c r="B40" s="73"/>
      <c r="C40" s="29"/>
      <c r="D40" s="77" t="s">
        <v>25</v>
      </c>
      <c r="E40" s="78">
        <v>0.18</v>
      </c>
      <c r="F40" s="53"/>
      <c r="G40" s="53"/>
      <c r="H40" s="134"/>
      <c r="I40" s="134"/>
      <c r="J40" s="134"/>
      <c r="K40" s="134"/>
      <c r="L40" s="134"/>
      <c r="M40" s="135"/>
      <c r="N40" s="80"/>
      <c r="O40" s="95"/>
    </row>
    <row r="41" spans="2:15" x14ac:dyDescent="0.25">
      <c r="B41" s="81"/>
      <c r="C41" s="30"/>
      <c r="D41" s="79" t="s">
        <v>3</v>
      </c>
      <c r="E41" s="82"/>
      <c r="F41" s="53"/>
      <c r="G41" s="53"/>
      <c r="H41" s="134"/>
      <c r="I41" s="134"/>
      <c r="J41" s="134"/>
      <c r="K41" s="134"/>
      <c r="L41" s="134"/>
      <c r="M41" s="135"/>
      <c r="N41" s="59"/>
      <c r="O41" s="95"/>
    </row>
    <row r="44" spans="2:15" ht="29.25" customHeight="1" x14ac:dyDescent="0.25">
      <c r="D44" s="153" t="s">
        <v>65</v>
      </c>
      <c r="E44" s="153"/>
      <c r="F44" s="153"/>
      <c r="G44" s="153"/>
      <c r="H44" s="153"/>
    </row>
    <row r="45" spans="2:15" x14ac:dyDescent="0.25">
      <c r="D45" s="142" t="s">
        <v>66</v>
      </c>
      <c r="E45" s="142"/>
      <c r="F45" s="142"/>
      <c r="G45" s="142"/>
      <c r="H45" s="142"/>
    </row>
  </sheetData>
  <mergeCells count="17">
    <mergeCell ref="D45:H45"/>
    <mergeCell ref="B1:N1"/>
    <mergeCell ref="B2:N2"/>
    <mergeCell ref="B5:B6"/>
    <mergeCell ref="C5:C6"/>
    <mergeCell ref="D5:D6"/>
    <mergeCell ref="E5:E6"/>
    <mergeCell ref="F5:G5"/>
    <mergeCell ref="N5:N6"/>
    <mergeCell ref="J5:K5"/>
    <mergeCell ref="L5:M5"/>
    <mergeCell ref="C12:C13"/>
    <mergeCell ref="D12:D13"/>
    <mergeCell ref="G3:H3"/>
    <mergeCell ref="C3:D3"/>
    <mergeCell ref="H5:I5"/>
    <mergeCell ref="B8:N8"/>
  </mergeCells>
  <pageMargins left="0.7" right="0.2" top="0.3" bottom="0.3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კრებსითი ხარჯთაღრიცხვა</vt:lpstr>
      <vt:lpstr>ტიპი N1</vt:lpstr>
      <vt:lpstr>ტიპი 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giorgi.ghibradze</dc:creator>
  <cp:lastModifiedBy>Konstantine Tskhadaia</cp:lastModifiedBy>
  <cp:lastPrinted>2018-01-16T14:54:23Z</cp:lastPrinted>
  <dcterms:created xsi:type="dcterms:W3CDTF">2014-10-21T06:54:56Z</dcterms:created>
  <dcterms:modified xsi:type="dcterms:W3CDTF">2018-01-16T14:56:03Z</dcterms:modified>
</cp:coreProperties>
</file>