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3\88 სოფლის გზები 1 (954606)\1 დამტკიცება\ხარჯთაღრიცხვები\"/>
    </mc:Choice>
  </mc:AlternateContent>
  <bookViews>
    <workbookView xWindow="720" yWindow="390" windowWidth="20730" windowHeight="11760"/>
  </bookViews>
  <sheets>
    <sheet name="ხარჯთარრიცხვა" sheetId="1" r:id="rId1"/>
    <sheet name="პიკეტური უწყისი" sheetId="6" r:id="rId2"/>
  </sheets>
  <definedNames>
    <definedName name="_xlnm.Print_Area" localSheetId="0">ხარჯთარრიცხვა!$A$1:$M$112</definedName>
  </definedNames>
  <calcPr calcId="162913"/>
</workbook>
</file>

<file path=xl/calcChain.xml><?xml version="1.0" encoding="utf-8"?>
<calcChain xmlns="http://schemas.openxmlformats.org/spreadsheetml/2006/main">
  <c r="F16" i="1" l="1"/>
  <c r="F12" i="1"/>
  <c r="F15" i="1" s="1"/>
  <c r="F13" i="1" l="1"/>
  <c r="F14" i="1"/>
  <c r="F79" i="1"/>
  <c r="F78" i="1"/>
  <c r="F77" i="1"/>
  <c r="F76" i="1"/>
  <c r="F74" i="1"/>
  <c r="F73" i="1"/>
  <c r="F72" i="1"/>
  <c r="F97" i="1" l="1"/>
  <c r="F96" i="1"/>
  <c r="F95" i="1"/>
  <c r="F93" i="1"/>
  <c r="F92" i="1"/>
  <c r="F90" i="1"/>
  <c r="F89" i="1"/>
  <c r="F88" i="1"/>
  <c r="F87" i="1"/>
  <c r="F86" i="1"/>
  <c r="F84" i="1"/>
  <c r="F83" i="1"/>
  <c r="F82" i="1"/>
  <c r="F110" i="6" l="1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63" i="1" l="1"/>
  <c r="F51" i="1" s="1"/>
  <c r="F23" i="1" l="1"/>
  <c r="F11" i="1"/>
  <c r="F66" i="1" l="1"/>
  <c r="F19" i="1"/>
  <c r="F24" i="1"/>
  <c r="F17" i="1"/>
  <c r="F57" i="1"/>
  <c r="F64" i="1"/>
  <c r="F25" i="1"/>
  <c r="F18" i="1"/>
  <c r="F68" i="1"/>
  <c r="F21" i="1"/>
  <c r="F22" i="1"/>
  <c r="F67" i="1"/>
  <c r="F20" i="1"/>
  <c r="F65" i="1"/>
  <c r="F69" i="1"/>
  <c r="F54" i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F5" i="6"/>
  <c r="F111" i="6" l="1"/>
  <c r="F26" i="1" s="1"/>
  <c r="F58" i="1"/>
  <c r="F61" i="1"/>
  <c r="F53" i="1"/>
  <c r="F59" i="1"/>
  <c r="F55" i="1"/>
  <c r="F60" i="1"/>
  <c r="F62" i="1"/>
  <c r="F52" i="1"/>
  <c r="F56" i="1"/>
  <c r="F32" i="1" l="1"/>
  <c r="F33" i="1"/>
  <c r="F34" i="1"/>
  <c r="F35" i="1"/>
  <c r="F27" i="1"/>
  <c r="F29" i="1"/>
  <c r="F36" i="1"/>
  <c r="F31" i="1"/>
  <c r="F28" i="1"/>
  <c r="F30" i="1"/>
  <c r="F44" i="1" l="1"/>
  <c r="F43" i="1"/>
  <c r="F38" i="1"/>
  <c r="F41" i="1"/>
  <c r="F45" i="1"/>
  <c r="F42" i="1"/>
  <c r="F39" i="1"/>
  <c r="F37" i="1"/>
  <c r="F40" i="1"/>
  <c r="F48" i="1"/>
  <c r="F49" i="1" l="1"/>
  <c r="F47" i="1"/>
  <c r="F46" i="1"/>
  <c r="F50" i="1"/>
</calcChain>
</file>

<file path=xl/sharedStrings.xml><?xml version="1.0" encoding="utf-8"?>
<sst xmlns="http://schemas.openxmlformats.org/spreadsheetml/2006/main" count="512" uniqueCount="277">
  <si>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</si>
  <si>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</si>
  <si>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</si>
  <si>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</si>
  <si>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</si>
  <si>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</si>
  <si>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</si>
  <si>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</si>
  <si>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</si>
  <si>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</si>
  <si>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</si>
  <si>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</si>
  <si>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</si>
  <si>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</si>
  <si>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</si>
  <si>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</si>
  <si>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</si>
  <si>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</si>
  <si>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</si>
  <si>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</si>
  <si>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</si>
  <si>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</si>
  <si>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</si>
  <si>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</si>
  <si>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</si>
  <si>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</si>
  <si>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</si>
  <si>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</si>
  <si>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</si>
  <si>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</si>
  <si>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</si>
  <si>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 xml:space="preserve"> 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</si>
  <si>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</si>
  <si>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</si>
  <si>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</si>
  <si>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</si>
  <si>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</si>
  <si>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</si>
  <si>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</si>
  <si>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t xml:space="preserve">გზის დაპროფილება ავტოგრეიდერით  ქვიშა ხრეშის დამატებით (სავალი ნაწილის გაფართოებით) 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</si>
  <si>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</si>
  <si>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</si>
  <si>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</si>
  <si>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5t TviTmavali gluvi</t>
  </si>
  <si>
    <t>satkepni 10t TviTmavali gluvi</t>
  </si>
  <si>
    <t>mosarwyavi manqana 6000 l.</t>
  </si>
  <si>
    <t>sxva manqanebi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</si>
  <si>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</si>
  <si>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</si>
  <si>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</si>
  <si>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</si>
  <si>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</si>
  <si>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</si>
  <si>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</si>
  <si>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</si>
  <si>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</si>
  <si>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</si>
  <si>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amwe saavtomobilo svlaze 5 t.</t>
  </si>
  <si>
    <t>traqtori muxluxa svlaze 40 kvt (54 cx.Z.)</t>
  </si>
  <si>
    <t>kub.m.</t>
  </si>
  <si>
    <t>ლითონის ბადე შედუღებული კონსტრუქციული უჯრედის ზომით 6*200*200მმ</t>
  </si>
  <si>
    <t>sxva masalebi</t>
  </si>
  <si>
    <t xml:space="preserve"> gam 27-34-10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</si>
  <si>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</si>
  <si>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</si>
  <si>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</si>
  <si>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</si>
  <si>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</si>
  <si>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</si>
  <si>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betonis gamWreli</t>
  </si>
  <si>
    <t>traqtori muxluxa svlaze 59 kvt (80 cx.Z.)</t>
  </si>
  <si>
    <t>nakerebis ჩამსხმელი</t>
  </si>
  <si>
    <t>bitumis emulsia</t>
  </si>
  <si>
    <t>t</t>
  </si>
  <si>
    <t>qviSa Savi</t>
  </si>
  <si>
    <t>bitumis mastika</t>
  </si>
  <si>
    <t xml:space="preserve"> 27-51-5-6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</si>
  <si>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</si>
  <si>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</si>
  <si>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</si>
  <si>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</si>
  <si>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</si>
  <si>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</si>
  <si>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</si>
  <si>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</si>
  <si>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</si>
  <si>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</si>
  <si>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მ</t>
  </si>
  <si>
    <t>კგ</t>
  </si>
  <si>
    <t>ტ</t>
  </si>
  <si>
    <t>savali nawilis farTis piketuri daTvlis uwyisi</t>
  </si>
  <si>
    <t>pk-dan+</t>
  </si>
  <si>
    <t>pk-mde+</t>
  </si>
  <si>
    <t>manZili m</t>
  </si>
  <si>
    <t>სავალი ნაწილი</t>
  </si>
  <si>
    <t>სიგანე მ</t>
  </si>
  <si>
    <r>
      <t>ფართი მ</t>
    </r>
    <r>
      <rPr>
        <b/>
        <vertAlign val="superscript"/>
        <sz val="11"/>
        <color theme="1"/>
        <rFont val="AcadMtavr"/>
      </rPr>
      <t>2</t>
    </r>
  </si>
  <si>
    <t>0+00.00</t>
  </si>
  <si>
    <t>0+20.00</t>
  </si>
  <si>
    <t>0+40.00</t>
  </si>
  <si>
    <t>0+60.00</t>
  </si>
  <si>
    <t>0+80.00</t>
  </si>
  <si>
    <t>1+00.00</t>
  </si>
  <si>
    <t>1+20.00</t>
  </si>
  <si>
    <t>1+40.00</t>
  </si>
  <si>
    <t>ჯამი</t>
  </si>
  <si>
    <t>ინსპექტირებული</t>
  </si>
  <si>
    <t>srf 12-190</t>
  </si>
  <si>
    <t>srf 12-191</t>
  </si>
  <si>
    <t>srf 12-201</t>
  </si>
  <si>
    <t>srf 3-242</t>
  </si>
  <si>
    <t>srf 12-35</t>
  </si>
  <si>
    <t>srf 12-5</t>
  </si>
  <si>
    <t>srf 12-174</t>
  </si>
  <si>
    <t>srf 12-309</t>
  </si>
  <si>
    <t>srf 12-180</t>
  </si>
  <si>
    <t xml:space="preserve">qviSa-xreSovani narevi </t>
  </si>
  <si>
    <t>1+60.00</t>
  </si>
  <si>
    <t>1+80.00</t>
  </si>
  <si>
    <t>2+00.00</t>
  </si>
  <si>
    <t>2+20.00</t>
  </si>
  <si>
    <t>srf 12-175</t>
  </si>
  <si>
    <t>srf 12-6</t>
  </si>
  <si>
    <t>traqtori muxluxa svlaze 79 kvt (108 cx.Z.)</t>
  </si>
  <si>
    <t xml:space="preserve">qviSa-xreSovani narevi (balasti) </t>
  </si>
  <si>
    <t>srf 12-118</t>
  </si>
  <si>
    <t>srf 12-202</t>
  </si>
  <si>
    <t>srf 3-248</t>
  </si>
  <si>
    <t>srf 3-253</t>
  </si>
  <si>
    <r>
      <t xml:space="preserve">betoni m-350 </t>
    </r>
    <r>
      <rPr>
        <sz val="11"/>
        <rFont val="_Academiuri"/>
        <family val="2"/>
      </rPr>
      <t>B-25</t>
    </r>
  </si>
  <si>
    <r>
      <t>პარაფინის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400grami</t>
    </r>
  </si>
  <si>
    <t>srf 3-362</t>
  </si>
  <si>
    <t>srf 1.8-13</t>
  </si>
  <si>
    <t>srf 3-243</t>
  </si>
  <si>
    <t>srf 3.3-7</t>
  </si>
  <si>
    <t>srf 3.3-8</t>
  </si>
  <si>
    <t>srf 3-246</t>
  </si>
  <si>
    <t>2+40.00</t>
  </si>
  <si>
    <t>2+60.00</t>
  </si>
  <si>
    <t>2+80.00</t>
  </si>
  <si>
    <t>3+00.00</t>
  </si>
  <si>
    <t>3+20.00</t>
  </si>
  <si>
    <t>3+40.00</t>
  </si>
  <si>
    <t>3+60.00</t>
  </si>
  <si>
    <t>3+80.00</t>
  </si>
  <si>
    <t>4+00.00</t>
  </si>
  <si>
    <t>4+20.00</t>
  </si>
  <si>
    <t>4+40.00</t>
  </si>
  <si>
    <t>4+60.00</t>
  </si>
  <si>
    <t>4+80.00</t>
  </si>
  <si>
    <t>5+00.00</t>
  </si>
  <si>
    <t>5+20.00</t>
  </si>
  <si>
    <t>5+40.00</t>
  </si>
  <si>
    <t>5+60.00</t>
  </si>
  <si>
    <t>5+80.00</t>
  </si>
  <si>
    <t>5+66.72</t>
  </si>
  <si>
    <t>სანიაღვრე არხების მოწყობა</t>
  </si>
  <si>
    <t xml:space="preserve">  1-53-12</t>
  </si>
  <si>
    <t>srf 12-111</t>
  </si>
  <si>
    <t>eqskavatori pnevmoTvlian svlaze CamCis tevadoba 0.5m3 a/manqanaze datvirTviT</t>
  </si>
  <si>
    <t>გრუნტის ტრანსპორტირება 5კმ</t>
  </si>
  <si>
    <t xml:space="preserve">betonis ასაწყობი არხის mowyoba </t>
  </si>
  <si>
    <t xml:space="preserve">  27-5-9</t>
  </si>
  <si>
    <t>amwe saavtomobilo svlaze 3t</t>
  </si>
  <si>
    <t>ღორღი 0-20</t>
  </si>
  <si>
    <r>
      <t>m</t>
    </r>
    <r>
      <rPr>
        <vertAlign val="superscript"/>
        <sz val="12"/>
        <rFont val="AcadNusx"/>
      </rPr>
      <t>3</t>
    </r>
  </si>
  <si>
    <t xml:space="preserve"> 9-17-5 მისადა</t>
  </si>
  <si>
    <t>შრომითი დანახარჯი</t>
  </si>
  <si>
    <t xml:space="preserve">მანქანები </t>
  </si>
  <si>
    <t>ლარი</t>
  </si>
  <si>
    <t xml:space="preserve">კუთხოვანა 70X70X5  </t>
  </si>
  <si>
    <t>გ/მ</t>
  </si>
  <si>
    <t>პრ</t>
  </si>
  <si>
    <t>ელექტროდი</t>
  </si>
  <si>
    <t>ქანჩი</t>
  </si>
  <si>
    <t>სხვა  მასალები</t>
  </si>
  <si>
    <t>მასალების ტრანსპორტირება %</t>
  </si>
  <si>
    <t>სრფ 13</t>
  </si>
  <si>
    <t>srf 3-252</t>
  </si>
  <si>
    <t>srf 1.9-26</t>
  </si>
  <si>
    <t>srf 1.9-21</t>
  </si>
  <si>
    <t>srf 1.4-61</t>
  </si>
  <si>
    <t>betonis mza Ria არხი Sida kveTiT 40X40 kedlis sisqe 10sm ორმაგი armirebiT</t>
  </si>
  <si>
    <t>srf 3-178</t>
  </si>
  <si>
    <t>მილების მოწყობა</t>
  </si>
  <si>
    <t xml:space="preserve">arxis ამოღება eqskavatoriT ა/მანქანაზე დატვირთვით </t>
  </si>
  <si>
    <t>srf 13-111</t>
  </si>
  <si>
    <t>27-5-2 გამ</t>
  </si>
  <si>
    <t xml:space="preserve">შრომითი დანახარჯები  </t>
  </si>
  <si>
    <t xml:space="preserve">სხვა მანქანები </t>
  </si>
  <si>
    <t>srf 3-256</t>
  </si>
  <si>
    <t>ქვიშა შავი</t>
  </si>
  <si>
    <t>სოფელ ორპირში გზის ბეტონის საფარით მოწყობა (ახალი სასაფლაოს მიმართულება)</t>
  </si>
  <si>
    <t>arxis ამოღება eqskavatoriT ბეტონის ასაწყობი არხების მოსაწყობად ა/მანქანაზე დატვირთვით 300*0,6*0,6მ</t>
  </si>
  <si>
    <t>ცხაურის მოწყობა ლითონის კუთხოვანებითა 70X70X5 1ც*20მ, 1ც*12მ, 3ც*5მ და 1ც*6მ</t>
  </si>
  <si>
    <t xml:space="preserve">რკ/ბეტონის მილების მოწყობა დ-500მმ </t>
  </si>
  <si>
    <t>srf. 3.1-120</t>
  </si>
  <si>
    <t xml:space="preserve">რკ/ბეტონის მილი დ-500მმ </t>
  </si>
  <si>
    <t xml:space="preserve">gverdulebis mowyoba qviSa-xreSovani nareviT </t>
  </si>
  <si>
    <t>0+05.72</t>
  </si>
  <si>
    <t>0+13.92</t>
  </si>
  <si>
    <t>0+15.53</t>
  </si>
  <si>
    <t>0+31.66</t>
  </si>
  <si>
    <t>0+41.10</t>
  </si>
  <si>
    <t>0+44.92</t>
  </si>
  <si>
    <t>0+55.66</t>
  </si>
  <si>
    <t>0+59.20</t>
  </si>
  <si>
    <t>0+73.34</t>
  </si>
  <si>
    <t>0+76.64</t>
  </si>
  <si>
    <t>0+81.80</t>
  </si>
  <si>
    <t>0+89.36</t>
  </si>
  <si>
    <t>1+06.29</t>
  </si>
  <si>
    <t>1+10.78</t>
  </si>
  <si>
    <t>1+11.01</t>
  </si>
  <si>
    <t>1+15.28</t>
  </si>
  <si>
    <t>1+18.02</t>
  </si>
  <si>
    <t>1+32.18</t>
  </si>
  <si>
    <t>1+33.96</t>
  </si>
  <si>
    <t>1+34.69</t>
  </si>
  <si>
    <t>1+35.43</t>
  </si>
  <si>
    <t>1+36.96</t>
  </si>
  <si>
    <t>1+40.87</t>
  </si>
  <si>
    <t>1+44.51</t>
  </si>
  <si>
    <t>1+44.78</t>
  </si>
  <si>
    <t>1+45.46</t>
  </si>
  <si>
    <t>1+46.40</t>
  </si>
  <si>
    <t>1+47.35</t>
  </si>
  <si>
    <t>1+51.85</t>
  </si>
  <si>
    <t>1+61.23</t>
  </si>
  <si>
    <t>1+65.58</t>
  </si>
  <si>
    <t>1+65.78</t>
  </si>
  <si>
    <t>1+75.34</t>
  </si>
  <si>
    <t>1+82.06</t>
  </si>
  <si>
    <t>2+03.62</t>
  </si>
  <si>
    <t>2+11.67</t>
  </si>
  <si>
    <t>2+18.56</t>
  </si>
  <si>
    <t>2+34.67</t>
  </si>
  <si>
    <t>2+46.58</t>
  </si>
  <si>
    <t>2+67.28</t>
  </si>
  <si>
    <t>2+67.96</t>
  </si>
  <si>
    <t>2+81.04</t>
  </si>
  <si>
    <t>2+90.01</t>
  </si>
  <si>
    <t>3+06.69</t>
  </si>
  <si>
    <t>3+25.43</t>
  </si>
  <si>
    <t>3+29.50</t>
  </si>
  <si>
    <t>3+31.28</t>
  </si>
  <si>
    <t>3+43.89</t>
  </si>
  <si>
    <t>3+59.56</t>
  </si>
  <si>
    <t>3+67.32</t>
  </si>
  <si>
    <t>3+71.86</t>
  </si>
  <si>
    <t>3+74.57</t>
  </si>
  <si>
    <t>3+77.95</t>
  </si>
  <si>
    <t>3+80.84</t>
  </si>
  <si>
    <t>3+84.04</t>
  </si>
  <si>
    <t>3+89.33</t>
  </si>
  <si>
    <t>3+92.38</t>
  </si>
  <si>
    <t>3+95.42</t>
  </si>
  <si>
    <t>4+04.66</t>
  </si>
  <si>
    <t>4+06.81</t>
  </si>
  <si>
    <t>4+28.73</t>
  </si>
  <si>
    <t>4+35.14</t>
  </si>
  <si>
    <t>4+43.26</t>
  </si>
  <si>
    <t>4+46.77</t>
  </si>
  <si>
    <t>4+70.21</t>
  </si>
  <si>
    <t>4+94.53</t>
  </si>
  <si>
    <t>5+06.00</t>
  </si>
  <si>
    <t>5+17.24</t>
  </si>
  <si>
    <t>5+28.30</t>
  </si>
  <si>
    <t>5+37.66</t>
  </si>
  <si>
    <t>5+40.40</t>
  </si>
  <si>
    <t>5+48.26</t>
  </si>
  <si>
    <t>5+53.79</t>
  </si>
  <si>
    <t>5+66.65</t>
  </si>
  <si>
    <t>5+78.72</t>
  </si>
  <si>
    <t>5+87.70</t>
  </si>
  <si>
    <t xml:space="preserve">სავალი ნაწილის მოჭრა eqskavatoriT ა/მანქანაზე დატვირთვით </t>
  </si>
  <si>
    <t>სრფ 14-5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</si>
</sst>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(* #,##0.00_);_(* \(#,##0.00\);_(* &quot;-&quot;??_);_(@_)"/>
    <numFmt numFmtId="165" formatCode="_-* #,##0.00_-;\-* #,##0.00_-;_-* &quot;-&quot;??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_р_._-;\-* #,##0.00_р_._-;_-* &quot;-&quot;??_р_._-;_-@_-"/>
    <numFmt numFmtId="170" formatCode="#,##0.00000"/>
    <numFmt numFmtId="172" formatCode="0.0"/>
    <numFmt numFmtId="173" formatCode="0.0000"/>
    <numFmt numFmtId="174" formatCode="0.00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0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cadNusx"/>
    </font>
    <font>
      <sz val="11"/>
      <color theme="1"/>
      <name val="AcadMtavr"/>
    </font>
    <font>
      <b/>
      <sz val="11"/>
      <color theme="1"/>
      <name val="AcadMtavr"/>
    </font>
    <font>
      <b/>
      <vertAlign val="superscript"/>
      <sz val="11"/>
      <color theme="1"/>
      <name val="AcadMtavr"/>
    </font>
    <font>
      <sz val="9"/>
      <color theme="1"/>
      <name val="AcadMtavr"/>
    </font>
    <font>
      <b/>
      <sz val="9"/>
      <color theme="1"/>
      <name val="AcadMtavr"/>
    </font>
    <font>
      <b/>
      <sz val="9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b/>
      <sz val="12"/>
      <color theme="1"/>
      <name val="AcadNusx"/>
    </font>
    <font>
      <b/>
      <sz val="11"/>
      <name val="Arial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_Academiuri"/>
      <family val="2"/>
    </font>
    <font>
      <b/>
      <vertAlign val="superscript"/>
      <sz val="11"/>
      <name val="AcadNusx"/>
    </font>
    <font>
      <b/>
      <sz val="12"/>
      <color rgb="FF000000"/>
      <name val="AcadNusx"/>
    </font>
    <font>
      <vertAlign val="superscript"/>
      <sz val="12"/>
      <name val="AcadNusx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b/>
      <sz val="11"/>
      <color rgb="FFFF0000"/>
      <name val="AcadMtavr"/>
    </font>
    <font>
      <b/>
      <sz val="11"/>
      <color rgb="FF00000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2" fillId="0" borderId="0"/>
  </cellStyleXfs>
  <cellXfs count="240">
    <xf numFmtId="0" fontId="0" fillId="0" borderId="0" xfId="0"/>
    <xf numFmtId="0" fontId="5" fillId="2" borderId="10" xfId="4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8" fillId="0" borderId="0" xfId="0" applyFont="1"/>
    <xf numFmtId="0" fontId="19" fillId="0" borderId="10" xfId="0" applyFont="1" applyBorder="1" applyAlignment="1">
      <alignment horizontal="center" vertical="center" textRotation="90"/>
    </xf>
    <xf numFmtId="0" fontId="21" fillId="0" borderId="10" xfId="0" applyFont="1" applyBorder="1" applyAlignment="1">
      <alignment horizontal="center" vertical="center"/>
    </xf>
    <xf numFmtId="2" fontId="0" fillId="0" borderId="10" xfId="0" applyNumberFormat="1" applyBorder="1"/>
    <xf numFmtId="0" fontId="22" fillId="0" borderId="10" xfId="0" applyFont="1" applyBorder="1"/>
    <xf numFmtId="2" fontId="23" fillId="0" borderId="10" xfId="9" applyNumberFormat="1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0" fillId="0" borderId="0" xfId="0" applyFill="1"/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0" fillId="0" borderId="0" xfId="0" applyFont="1" applyFill="1"/>
    <xf numFmtId="0" fontId="5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3" xfId="4" applyFont="1" applyFill="1" applyBorder="1" applyAlignment="1">
      <alignment horizontal="left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43" fontId="5" fillId="0" borderId="6" xfId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43" fontId="5" fillId="0" borderId="9" xfId="1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wrapText="1"/>
    </xf>
    <xf numFmtId="43" fontId="5" fillId="0" borderId="10" xfId="1" applyFont="1" applyFill="1" applyBorder="1" applyAlignment="1">
      <alignment horizontal="center"/>
    </xf>
    <xf numFmtId="1" fontId="27" fillId="0" borderId="9" xfId="7" applyNumberFormat="1" applyFont="1" applyFill="1" applyBorder="1" applyAlignment="1">
      <alignment horizontal="center" vertical="center"/>
    </xf>
    <xf numFmtId="3" fontId="14" fillId="0" borderId="10" xfId="8" applyNumberFormat="1" applyFont="1" applyFill="1" applyBorder="1" applyAlignment="1">
      <alignment vertical="center" wrapText="1"/>
    </xf>
    <xf numFmtId="3" fontId="13" fillId="0" borderId="10" xfId="8" applyNumberFormat="1" applyFont="1" applyFill="1" applyBorder="1" applyAlignment="1">
      <alignment horizontal="left" vertical="center"/>
    </xf>
    <xf numFmtId="3" fontId="14" fillId="0" borderId="10" xfId="8" applyNumberFormat="1" applyFont="1" applyFill="1" applyBorder="1" applyAlignment="1">
      <alignment horizontal="center" vertical="center"/>
    </xf>
    <xf numFmtId="3" fontId="28" fillId="0" borderId="10" xfId="8" applyNumberFormat="1" applyFont="1" applyFill="1" applyBorder="1" applyAlignment="1">
      <alignment horizontal="center" vertical="center"/>
    </xf>
    <xf numFmtId="170" fontId="14" fillId="0" borderId="10" xfId="8" applyNumberFormat="1" applyFont="1" applyFill="1" applyBorder="1" applyAlignment="1">
      <alignment horizontal="center" vertical="center"/>
    </xf>
    <xf numFmtId="2" fontId="14" fillId="0" borderId="10" xfId="8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3" fontId="29" fillId="0" borderId="10" xfId="8" applyNumberFormat="1" applyFont="1" applyFill="1" applyBorder="1" applyAlignment="1">
      <alignment vertical="center"/>
    </xf>
    <xf numFmtId="0" fontId="5" fillId="0" borderId="10" xfId="8" applyFont="1" applyFill="1" applyBorder="1" applyAlignment="1">
      <alignment horizontal="left" vertical="center" indent="1"/>
    </xf>
    <xf numFmtId="0" fontId="30" fillId="0" borderId="10" xfId="8" applyFont="1" applyFill="1" applyBorder="1" applyAlignment="1">
      <alignment horizontal="center" vertical="center"/>
    </xf>
    <xf numFmtId="4" fontId="31" fillId="0" borderId="10" xfId="7" applyNumberFormat="1" applyFont="1" applyFill="1" applyBorder="1" applyAlignment="1">
      <alignment horizontal="center" vertical="center"/>
    </xf>
    <xf numFmtId="4" fontId="30" fillId="0" borderId="10" xfId="7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Fill="1" applyBorder="1" applyAlignment="1">
      <alignment horizontal="center" vertical="center" wrapText="1"/>
    </xf>
    <xf numFmtId="2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0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13" fillId="0" borderId="10" xfId="6" applyNumberFormat="1" applyFont="1" applyFill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7" fontId="5" fillId="0" borderId="0" xfId="3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2" fontId="5" fillId="0" borderId="10" xfId="5" applyNumberFormat="1" applyFont="1" applyFill="1" applyBorder="1" applyAlignment="1">
      <alignment horizontal="center" vertical="center"/>
    </xf>
    <xf numFmtId="0" fontId="1" fillId="0" borderId="0" xfId="0" applyFont="1" applyFill="1"/>
    <xf numFmtId="168" fontId="5" fillId="0" borderId="10" xfId="0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4" fillId="0" borderId="10" xfId="6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 wrapText="1"/>
    </xf>
    <xf numFmtId="2" fontId="13" fillId="0" borderId="10" xfId="1" applyNumberFormat="1" applyFont="1" applyFill="1" applyBorder="1" applyAlignment="1">
      <alignment horizontal="center"/>
    </xf>
    <xf numFmtId="9" fontId="13" fillId="0" borderId="10" xfId="2" applyFont="1" applyFill="1" applyBorder="1" applyAlignment="1" applyProtection="1">
      <alignment horizontal="center"/>
      <protection locked="0"/>
    </xf>
    <xf numFmtId="164" fontId="5" fillId="0" borderId="10" xfId="1" applyNumberFormat="1" applyFont="1" applyFill="1" applyBorder="1" applyAlignment="1">
      <alignment horizontal="center"/>
    </xf>
    <xf numFmtId="9" fontId="13" fillId="0" borderId="10" xfId="3" applyNumberFormat="1" applyFont="1" applyFill="1" applyBorder="1" applyAlignment="1">
      <alignment horizontal="center"/>
    </xf>
    <xf numFmtId="166" fontId="5" fillId="0" borderId="10" xfId="3" applyNumberFormat="1" applyFont="1" applyFill="1" applyBorder="1" applyAlignment="1">
      <alignment horizontal="center"/>
    </xf>
    <xf numFmtId="2" fontId="13" fillId="0" borderId="1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/>
    <xf numFmtId="0" fontId="17" fillId="2" borderId="10" xfId="4" applyFont="1" applyFill="1" applyBorder="1" applyAlignment="1">
      <alignment horizontal="center" wrapText="1"/>
    </xf>
    <xf numFmtId="43" fontId="5" fillId="2" borderId="10" xfId="1" applyFont="1" applyFill="1" applyBorder="1" applyAlignment="1">
      <alignment horizontal="center"/>
    </xf>
    <xf numFmtId="0" fontId="0" fillId="2" borderId="0" xfId="0" applyFill="1"/>
    <xf numFmtId="0" fontId="5" fillId="0" borderId="10" xfId="0" applyFont="1" applyBorder="1" applyAlignment="1">
      <alignment horizontal="center" vertical="center"/>
    </xf>
    <xf numFmtId="0" fontId="34" fillId="3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0" fontId="8" fillId="0" borderId="0" xfId="0" applyFont="1"/>
    <xf numFmtId="0" fontId="5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10" fillId="2" borderId="10" xfId="1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0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72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73" fontId="4" fillId="0" borderId="10" xfId="0" applyNumberFormat="1" applyFont="1" applyBorder="1" applyAlignment="1">
      <alignment horizontal="center" vertical="center"/>
    </xf>
    <xf numFmtId="43" fontId="10" fillId="0" borderId="10" xfId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0" xfId="1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10" fillId="0" borderId="10" xfId="1" applyNumberFormat="1" applyFont="1" applyBorder="1" applyAlignment="1">
      <alignment horizontal="center"/>
    </xf>
    <xf numFmtId="165" fontId="10" fillId="0" borderId="10" xfId="1" applyNumberFormat="1" applyFont="1" applyBorder="1" applyAlignment="1">
      <alignment horizontal="center"/>
    </xf>
    <xf numFmtId="165" fontId="10" fillId="3" borderId="10" xfId="1" applyNumberFormat="1" applyFont="1" applyFill="1" applyBorder="1" applyAlignment="1" applyProtection="1">
      <alignment horizontal="center"/>
      <protection locked="0"/>
    </xf>
    <xf numFmtId="165" fontId="10" fillId="0" borderId="10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165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36" fillId="2" borderId="10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left" vertical="center" wrapText="1"/>
    </xf>
    <xf numFmtId="49" fontId="37" fillId="2" borderId="10" xfId="0" applyNumberFormat="1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top"/>
    </xf>
    <xf numFmtId="174" fontId="37" fillId="2" borderId="1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top" wrapText="1"/>
    </xf>
    <xf numFmtId="49" fontId="38" fillId="2" borderId="10" xfId="0" applyNumberFormat="1" applyFont="1" applyFill="1" applyBorder="1" applyAlignment="1">
      <alignment horizontal="left" vertical="center" wrapText="1"/>
    </xf>
    <xf numFmtId="49" fontId="38" fillId="2" borderId="10" xfId="0" applyNumberFormat="1" applyFont="1" applyFill="1" applyBorder="1" applyAlignment="1">
      <alignment horizontal="center" vertical="center" wrapText="1"/>
    </xf>
    <xf numFmtId="2" fontId="38" fillId="2" borderId="10" xfId="10" applyNumberFormat="1" applyFont="1" applyFill="1" applyBorder="1" applyAlignment="1">
      <alignment horizontal="center" vertical="center"/>
    </xf>
    <xf numFmtId="2" fontId="38" fillId="2" borderId="10" xfId="0" applyNumberFormat="1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left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8" fillId="2" borderId="10" xfId="10" applyFont="1" applyFill="1" applyBorder="1" applyAlignment="1">
      <alignment horizontal="left" vertical="center" wrapText="1"/>
    </xf>
    <xf numFmtId="172" fontId="38" fillId="2" borderId="10" xfId="10" applyNumberFormat="1" applyFont="1" applyFill="1" applyBorder="1" applyAlignment="1">
      <alignment horizontal="center" vertical="center"/>
    </xf>
    <xf numFmtId="166" fontId="38" fillId="2" borderId="10" xfId="10" applyNumberFormat="1" applyFont="1" applyFill="1" applyBorder="1" applyAlignment="1">
      <alignment horizontal="center"/>
    </xf>
    <xf numFmtId="165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3" applyFont="1" applyFill="1" applyBorder="1" applyAlignment="1">
      <alignment horizontal="center"/>
    </xf>
    <xf numFmtId="0" fontId="13" fillId="4" borderId="10" xfId="3" applyFont="1" applyFill="1" applyBorder="1" applyAlignment="1">
      <alignment horizontal="center" wrapText="1"/>
    </xf>
    <xf numFmtId="164" fontId="5" fillId="4" borderId="10" xfId="1" applyNumberFormat="1" applyFont="1" applyFill="1" applyBorder="1" applyAlignment="1">
      <alignment horizontal="center"/>
    </xf>
    <xf numFmtId="2" fontId="13" fillId="4" borderId="10" xfId="1" applyNumberFormat="1" applyFont="1" applyFill="1" applyBorder="1" applyAlignment="1">
      <alignment horizontal="center"/>
    </xf>
    <xf numFmtId="2" fontId="5" fillId="4" borderId="10" xfId="1" applyNumberFormat="1" applyFont="1" applyFill="1" applyBorder="1" applyAlignment="1">
      <alignment horizontal="center"/>
    </xf>
    <xf numFmtId="0" fontId="5" fillId="4" borderId="10" xfId="3" applyFont="1" applyFill="1" applyBorder="1" applyAlignment="1">
      <alignment horizontal="center"/>
    </xf>
    <xf numFmtId="2" fontId="13" fillId="4" borderId="10" xfId="3" applyNumberFormat="1" applyFont="1" applyFill="1" applyBorder="1" applyAlignment="1">
      <alignment horizontal="center"/>
    </xf>
    <xf numFmtId="169" fontId="13" fillId="4" borderId="10" xfId="3" applyNumberFormat="1" applyFont="1" applyFill="1" applyBorder="1" applyAlignment="1">
      <alignment horizontal="center"/>
    </xf>
    <xf numFmtId="164" fontId="13" fillId="4" borderId="10" xfId="1" applyNumberFormat="1" applyFont="1" applyFill="1" applyBorder="1" applyAlignment="1">
      <alignment horizontal="center"/>
    </xf>
    <xf numFmtId="0" fontId="18" fillId="0" borderId="0" xfId="0" applyFont="1" applyAlignment="1"/>
    <xf numFmtId="0" fontId="13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41" fillId="0" borderId="10" xfId="0" applyFont="1" applyFill="1" applyBorder="1" applyAlignment="1">
      <alignment vertical="center" wrapText="1"/>
    </xf>
    <xf numFmtId="2" fontId="13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3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2" fillId="0" borderId="10" xfId="0" applyFont="1" applyFill="1" applyBorder="1" applyAlignment="1">
      <alignment horizontal="center" vertical="center"/>
    </xf>
    <xf numFmtId="0" fontId="13" fillId="0" borderId="10" xfId="7" applyFont="1" applyFill="1" applyBorder="1" applyAlignment="1">
      <alignment horizontal="center" vertical="center" wrapText="1"/>
    </xf>
    <xf numFmtId="49" fontId="13" fillId="0" borderId="10" xfId="7" applyNumberFormat="1" applyFont="1" applyFill="1" applyBorder="1" applyAlignment="1">
      <alignment horizontal="center" vertical="center" wrapText="1"/>
    </xf>
    <xf numFmtId="0" fontId="4" fillId="0" borderId="10" xfId="7" applyNumberFormat="1" applyFont="1" applyFill="1" applyBorder="1" applyAlignment="1">
      <alignment horizontal="left" vertical="center" wrapText="1" indent="1"/>
    </xf>
    <xf numFmtId="0" fontId="4" fillId="0" borderId="10" xfId="7" applyFont="1" applyFill="1" applyBorder="1" applyAlignment="1">
      <alignment horizontal="center" vertical="center"/>
    </xf>
    <xf numFmtId="4" fontId="10" fillId="0" borderId="10" xfId="7" applyNumberFormat="1" applyFont="1" applyFill="1" applyBorder="1" applyAlignment="1">
      <alignment horizontal="center" vertical="center"/>
    </xf>
    <xf numFmtId="4" fontId="4" fillId="0" borderId="10" xfId="7" applyNumberFormat="1" applyFont="1" applyFill="1" applyBorder="1" applyAlignment="1">
      <alignment horizontal="center" vertical="center"/>
    </xf>
    <xf numFmtId="2" fontId="10" fillId="0" borderId="10" xfId="7" applyNumberFormat="1" applyFont="1" applyFill="1" applyBorder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49" fontId="5" fillId="0" borderId="10" xfId="5" applyNumberFormat="1" applyFont="1" applyFill="1" applyBorder="1" applyAlignment="1">
      <alignment horizontal="center" vertical="center" wrapText="1"/>
    </xf>
    <xf numFmtId="0" fontId="10" fillId="0" borderId="10" xfId="8" applyNumberFormat="1" applyFont="1" applyFill="1" applyBorder="1" applyAlignment="1">
      <alignment horizontal="left" vertical="center" indent="1"/>
    </xf>
    <xf numFmtId="0" fontId="10" fillId="0" borderId="10" xfId="8" applyFont="1" applyFill="1" applyBorder="1" applyAlignment="1">
      <alignment horizontal="center" vertical="center"/>
    </xf>
    <xf numFmtId="0" fontId="10" fillId="0" borderId="10" xfId="5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 vertical="center"/>
    </xf>
    <xf numFmtId="0" fontId="12" fillId="0" borderId="0" xfId="5" applyFont="1" applyFill="1" applyAlignment="1">
      <alignment horizontal="center" vertical="center" wrapText="1"/>
    </xf>
    <xf numFmtId="0" fontId="10" fillId="0" borderId="10" xfId="5" applyNumberFormat="1" applyFont="1" applyFill="1" applyBorder="1" applyAlignment="1">
      <alignment horizontal="left" vertical="center" indent="1"/>
    </xf>
    <xf numFmtId="0" fontId="10" fillId="0" borderId="10" xfId="5" applyFont="1" applyFill="1" applyBorder="1" applyAlignment="1">
      <alignment horizontal="center" vertical="center"/>
    </xf>
    <xf numFmtId="4" fontId="10" fillId="0" borderId="10" xfId="8" applyNumberFormat="1" applyFont="1" applyFill="1" applyBorder="1" applyAlignment="1">
      <alignment horizontal="center" vertical="center"/>
    </xf>
    <xf numFmtId="2" fontId="26" fillId="0" borderId="10" xfId="7" applyNumberFormat="1" applyFont="1" applyFill="1" applyBorder="1" applyAlignment="1">
      <alignment horizontal="center" vertical="center"/>
    </xf>
    <xf numFmtId="2" fontId="10" fillId="0" borderId="10" xfId="5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/>
    </xf>
    <xf numFmtId="0" fontId="5" fillId="0" borderId="9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/>
    </xf>
    <xf numFmtId="43" fontId="5" fillId="0" borderId="2" xfId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 vertical="top"/>
    </xf>
    <xf numFmtId="43" fontId="5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4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</cellXfs>
  <cellStyles count="11">
    <cellStyle name="Normal 10" xfId="3"/>
    <cellStyle name="Normal 14 3" xfId="10"/>
    <cellStyle name="Normal 2" xfId="7"/>
    <cellStyle name="Normal 3" xfId="9"/>
    <cellStyle name="Normal_gare wyalsadfenigagarini 2_SMSH2008-IIkv ." xfId="4"/>
    <cellStyle name="Обычный" xfId="0" builtinId="0"/>
    <cellStyle name="Обычный 2" xfId="8"/>
    <cellStyle name="Обычный 2 2" xfId="6"/>
    <cellStyle name="Обычный 3" xfId="5"/>
    <cellStyle name="Процентный" xfId="2" builtinId="5"/>
    <cellStyle name="Финансовый" xfId="1" builtinId="3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313"/>
  <sheetViews>
    <sheetView tabSelected="1" view="pageBreakPreview" zoomScaleNormal="100" zoomScaleSheetLayoutView="100" workbookViewId="0">
      <selection activeCell="J19" sqref="J19"/>
    </sheetView>
  </sheetViews>
  <sheetFormatPr defaultRowHeight="15"/>
  <cols>
    <col min="1" max="1" width="6" style="19" customWidth="1"/>
    <col min="2" max="2" width="15" style="19" customWidth="1"/>
    <col min="3" max="3" width="52.42578125" style="19" customWidth="1"/>
    <col min="4" max="4" width="9.140625" style="19" customWidth="1"/>
    <col min="5" max="5" width="8.85546875" style="22" customWidth="1"/>
    <col min="6" max="6" width="12.28515625" style="19" customWidth="1"/>
    <col min="7" max="7" width="8.28515625" style="19" customWidth="1"/>
    <col min="8" max="8" width="14.85546875" style="19" customWidth="1"/>
    <col min="9" max="9" width="11.5703125" style="19" customWidth="1"/>
    <col min="10" max="10" width="14.85546875" style="19" customWidth="1"/>
    <col min="11" max="11" width="8.85546875" style="19" customWidth="1"/>
    <col min="12" max="12" width="10.7109375" style="19" customWidth="1"/>
    <col min="13" max="13" width="14.28515625" style="19" customWidth="1"/>
    <col min="14" max="16384" width="9.140625" style="19"/>
  </cols>
  <sheetData>
    <row r="1" spans="1:22">
      <c r="B1" s="205" t="s">
        <v>106</v>
      </c>
      <c r="C1" s="205"/>
    </row>
    <row r="2" spans="1:22" ht="16.5">
      <c r="A2" s="206" t="s">
        <v>192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22" ht="16.5">
      <c r="A3" s="207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22" ht="15.75">
      <c r="A4" s="208"/>
      <c r="B4" s="208"/>
      <c r="C4" s="23"/>
      <c r="D4" s="24"/>
      <c r="E4" s="25"/>
      <c r="F4" s="25"/>
      <c r="G4" s="25"/>
      <c r="H4" s="26"/>
      <c r="I4" s="26"/>
      <c r="J4" s="26"/>
      <c r="K4" s="26"/>
      <c r="L4" s="26"/>
      <c r="M4" s="26"/>
    </row>
    <row r="5" spans="1:22" ht="15.75">
      <c r="A5" s="209" t="s">
        <v>1</v>
      </c>
      <c r="B5" s="212" t="s">
        <v>2</v>
      </c>
      <c r="C5" s="27"/>
      <c r="D5" s="215" t="s">
        <v>3</v>
      </c>
      <c r="E5" s="218" t="s">
        <v>4</v>
      </c>
      <c r="F5" s="219"/>
      <c r="G5" s="220" t="s">
        <v>5</v>
      </c>
      <c r="H5" s="221"/>
      <c r="I5" s="220" t="s">
        <v>6</v>
      </c>
      <c r="J5" s="221"/>
      <c r="K5" s="218" t="s">
        <v>7</v>
      </c>
      <c r="L5" s="219"/>
      <c r="M5" s="225" t="s">
        <v>8</v>
      </c>
    </row>
    <row r="6" spans="1:22" ht="15.75">
      <c r="A6" s="210"/>
      <c r="B6" s="213"/>
      <c r="C6" s="28" t="s">
        <v>9</v>
      </c>
      <c r="D6" s="216"/>
      <c r="E6" s="228" t="s">
        <v>10</v>
      </c>
      <c r="F6" s="229"/>
      <c r="G6" s="222"/>
      <c r="H6" s="223"/>
      <c r="I6" s="222"/>
      <c r="J6" s="223"/>
      <c r="K6" s="228" t="s">
        <v>11</v>
      </c>
      <c r="L6" s="229"/>
      <c r="M6" s="226"/>
    </row>
    <row r="7" spans="1:22" ht="15.75">
      <c r="A7" s="210"/>
      <c r="B7" s="213"/>
      <c r="C7" s="29" t="s">
        <v>12</v>
      </c>
      <c r="D7" s="216"/>
      <c r="E7" s="230" t="s">
        <v>13</v>
      </c>
      <c r="F7" s="225" t="s">
        <v>14</v>
      </c>
      <c r="G7" s="30" t="s">
        <v>15</v>
      </c>
      <c r="H7" s="225" t="s">
        <v>14</v>
      </c>
      <c r="I7" s="30" t="s">
        <v>15</v>
      </c>
      <c r="J7" s="225" t="s">
        <v>14</v>
      </c>
      <c r="K7" s="30" t="s">
        <v>15</v>
      </c>
      <c r="L7" s="225" t="s">
        <v>14</v>
      </c>
      <c r="M7" s="226"/>
    </row>
    <row r="8" spans="1:22" ht="15.75">
      <c r="A8" s="211"/>
      <c r="B8" s="214"/>
      <c r="C8" s="31"/>
      <c r="D8" s="217"/>
      <c r="E8" s="231"/>
      <c r="F8" s="227"/>
      <c r="G8" s="32" t="s">
        <v>16</v>
      </c>
      <c r="H8" s="227"/>
      <c r="I8" s="32" t="s">
        <v>16</v>
      </c>
      <c r="J8" s="227"/>
      <c r="K8" s="32" t="s">
        <v>16</v>
      </c>
      <c r="L8" s="227"/>
      <c r="M8" s="227"/>
    </row>
    <row r="9" spans="1:22" ht="15.75">
      <c r="A9" s="33" t="s">
        <v>17</v>
      </c>
      <c r="B9" s="33" t="s">
        <v>18</v>
      </c>
      <c r="C9" s="34" t="s">
        <v>19</v>
      </c>
      <c r="D9" s="33" t="s">
        <v>20</v>
      </c>
      <c r="E9" s="35" t="s">
        <v>21</v>
      </c>
      <c r="F9" s="35" t="s">
        <v>22</v>
      </c>
      <c r="G9" s="35" t="s">
        <v>23</v>
      </c>
      <c r="H9" s="35" t="s">
        <v>24</v>
      </c>
      <c r="I9" s="35" t="s">
        <v>25</v>
      </c>
      <c r="J9" s="35" t="s">
        <v>26</v>
      </c>
      <c r="K9" s="35" t="s">
        <v>27</v>
      </c>
      <c r="L9" s="35" t="s">
        <v>28</v>
      </c>
      <c r="M9" s="35" t="s">
        <v>29</v>
      </c>
    </row>
    <row r="10" spans="1:22" s="43" customFormat="1" ht="45">
      <c r="A10" s="36">
        <v>1</v>
      </c>
      <c r="B10" s="37" t="s">
        <v>83</v>
      </c>
      <c r="C10" s="38" t="s">
        <v>84</v>
      </c>
      <c r="D10" s="39" t="s">
        <v>85</v>
      </c>
      <c r="E10" s="40"/>
      <c r="F10" s="41">
        <v>0.59697</v>
      </c>
      <c r="G10" s="42"/>
      <c r="H10" s="42"/>
      <c r="I10" s="42"/>
      <c r="J10" s="42"/>
      <c r="K10" s="42"/>
      <c r="L10" s="42"/>
      <c r="M10" s="42"/>
    </row>
    <row r="11" spans="1:22" s="43" customFormat="1" ht="13.5" customHeight="1">
      <c r="A11" s="36"/>
      <c r="B11" s="44"/>
      <c r="C11" s="45" t="s">
        <v>86</v>
      </c>
      <c r="D11" s="46" t="s">
        <v>30</v>
      </c>
      <c r="E11" s="47">
        <v>93.22</v>
      </c>
      <c r="F11" s="48">
        <f>F10*E11</f>
        <v>55.649543399999999</v>
      </c>
      <c r="G11" s="49"/>
      <c r="H11" s="50"/>
      <c r="I11" s="51"/>
      <c r="J11" s="52"/>
      <c r="K11" s="51"/>
      <c r="L11" s="52"/>
      <c r="M11" s="53"/>
    </row>
    <row r="12" spans="1:22" s="107" customFormat="1" ht="33">
      <c r="A12" s="202">
        <v>2</v>
      </c>
      <c r="B12" s="101" t="s">
        <v>31</v>
      </c>
      <c r="C12" s="102" t="s">
        <v>275</v>
      </c>
      <c r="D12" s="103" t="s">
        <v>37</v>
      </c>
      <c r="E12" s="104"/>
      <c r="F12" s="105">
        <f>F10*1000*4*0.26</f>
        <v>620.8488000000001</v>
      </c>
      <c r="G12" s="106"/>
      <c r="H12" s="106"/>
      <c r="I12" s="106"/>
      <c r="J12" s="106"/>
      <c r="K12" s="106"/>
      <c r="L12" s="106"/>
      <c r="M12" s="106"/>
    </row>
    <row r="13" spans="1:22" s="115" customFormat="1" ht="16.5">
      <c r="A13" s="203"/>
      <c r="B13" s="108" t="s">
        <v>157</v>
      </c>
      <c r="C13" s="109" t="s">
        <v>32</v>
      </c>
      <c r="D13" s="110" t="s">
        <v>33</v>
      </c>
      <c r="E13" s="111">
        <v>1.14E-2</v>
      </c>
      <c r="F13" s="112">
        <f>F12*E13</f>
        <v>7.077676320000001</v>
      </c>
      <c r="G13" s="113"/>
      <c r="H13" s="114"/>
      <c r="I13" s="114"/>
      <c r="J13" s="114"/>
      <c r="K13" s="114"/>
      <c r="L13" s="114"/>
      <c r="M13" s="114"/>
    </row>
    <row r="14" spans="1:22" s="115" customFormat="1" ht="33">
      <c r="A14" s="204"/>
      <c r="B14" s="54" t="s">
        <v>186</v>
      </c>
      <c r="C14" s="117" t="s">
        <v>159</v>
      </c>
      <c r="D14" s="118" t="s">
        <v>42</v>
      </c>
      <c r="E14" s="111">
        <v>2.4899999999999999E-2</v>
      </c>
      <c r="F14" s="119">
        <f>E14*F12</f>
        <v>15.459135120000001</v>
      </c>
      <c r="G14" s="113"/>
      <c r="H14" s="119"/>
      <c r="I14" s="113"/>
      <c r="J14" s="119"/>
      <c r="K14" s="113"/>
      <c r="L14" s="119"/>
      <c r="M14" s="119"/>
    </row>
    <row r="15" spans="1:22">
      <c r="A15" s="180"/>
      <c r="B15" s="2" t="s">
        <v>276</v>
      </c>
      <c r="C15" s="15" t="s">
        <v>160</v>
      </c>
      <c r="D15" s="16" t="s">
        <v>89</v>
      </c>
      <c r="E15" s="17"/>
      <c r="F15" s="17">
        <f>F12*1.6</f>
        <v>993.3580800000002</v>
      </c>
      <c r="G15" s="120"/>
      <c r="H15" s="120"/>
      <c r="I15" s="121"/>
      <c r="J15" s="120"/>
      <c r="K15" s="122"/>
      <c r="L15" s="122"/>
      <c r="M15" s="122"/>
      <c r="N15" s="18"/>
      <c r="O15" s="18"/>
      <c r="P15" s="18"/>
      <c r="Q15" s="18"/>
      <c r="R15" s="18"/>
      <c r="S15" s="18"/>
    </row>
    <row r="16" spans="1:22" s="22" customFormat="1" ht="47.25">
      <c r="A16" s="54">
        <v>3</v>
      </c>
      <c r="B16" s="55" t="s">
        <v>38</v>
      </c>
      <c r="C16" s="56" t="s">
        <v>39</v>
      </c>
      <c r="D16" s="54" t="s">
        <v>40</v>
      </c>
      <c r="E16" s="57"/>
      <c r="F16" s="52">
        <f>(F10*1000)*4</f>
        <v>2387.88</v>
      </c>
      <c r="G16" s="49"/>
      <c r="H16" s="50"/>
      <c r="I16" s="51"/>
      <c r="J16" s="52"/>
      <c r="K16" s="51"/>
      <c r="L16" s="52"/>
      <c r="M16" s="58"/>
      <c r="N16" s="59"/>
      <c r="O16" s="60"/>
      <c r="P16" s="60"/>
      <c r="Q16" s="60"/>
      <c r="R16" s="60"/>
      <c r="S16" s="60"/>
      <c r="T16" s="60"/>
      <c r="U16" s="60"/>
      <c r="V16" s="60"/>
    </row>
    <row r="17" spans="1:22" ht="15.75">
      <c r="A17" s="61"/>
      <c r="B17" s="61"/>
      <c r="C17" s="62" t="s">
        <v>32</v>
      </c>
      <c r="D17" s="61" t="s">
        <v>33</v>
      </c>
      <c r="E17" s="63">
        <v>3.2099999999999997E-2</v>
      </c>
      <c r="F17" s="64">
        <f>E17*F16</f>
        <v>76.650948</v>
      </c>
      <c r="G17" s="49"/>
      <c r="H17" s="50"/>
      <c r="I17" s="51"/>
      <c r="J17" s="52"/>
      <c r="K17" s="51"/>
      <c r="L17" s="52"/>
      <c r="M17" s="53"/>
      <c r="N17" s="59"/>
      <c r="O17" s="65"/>
      <c r="P17" s="60"/>
      <c r="Q17" s="60"/>
      <c r="R17" s="60"/>
      <c r="S17" s="60"/>
      <c r="T17" s="60"/>
      <c r="U17" s="60"/>
      <c r="V17" s="60"/>
    </row>
    <row r="18" spans="1:22" ht="15.75">
      <c r="A18" s="54"/>
      <c r="B18" s="54" t="s">
        <v>121</v>
      </c>
      <c r="C18" s="66" t="s">
        <v>41</v>
      </c>
      <c r="D18" s="54" t="s">
        <v>42</v>
      </c>
      <c r="E18" s="63">
        <v>3.8800000000000002E-3</v>
      </c>
      <c r="F18" s="64">
        <f>E18*F16</f>
        <v>9.2649744000000016</v>
      </c>
      <c r="G18" s="49"/>
      <c r="H18" s="50"/>
      <c r="I18" s="49"/>
      <c r="J18" s="50"/>
      <c r="K18" s="49"/>
      <c r="L18" s="50"/>
      <c r="M18" s="50"/>
      <c r="N18" s="59"/>
      <c r="O18" s="65"/>
      <c r="P18" s="60"/>
      <c r="Q18" s="60"/>
      <c r="R18" s="60"/>
      <c r="S18" s="60"/>
      <c r="T18" s="60"/>
      <c r="U18" s="60"/>
      <c r="V18" s="60"/>
    </row>
    <row r="19" spans="1:22" ht="15.75">
      <c r="A19" s="61"/>
      <c r="B19" s="54" t="s">
        <v>107</v>
      </c>
      <c r="C19" s="62" t="s">
        <v>43</v>
      </c>
      <c r="D19" s="61" t="s">
        <v>42</v>
      </c>
      <c r="E19" s="63">
        <v>6.1599999999999997E-3</v>
      </c>
      <c r="F19" s="64">
        <f>E19*F16</f>
        <v>14.7093408</v>
      </c>
      <c r="G19" s="49"/>
      <c r="H19" s="50"/>
      <c r="I19" s="49"/>
      <c r="J19" s="50"/>
      <c r="K19" s="49"/>
      <c r="L19" s="50"/>
      <c r="M19" s="50"/>
      <c r="N19" s="59"/>
      <c r="O19" s="65"/>
      <c r="P19" s="60"/>
      <c r="Q19" s="60"/>
      <c r="R19" s="60"/>
      <c r="S19" s="60"/>
      <c r="T19" s="60"/>
      <c r="U19" s="60"/>
      <c r="V19" s="60"/>
    </row>
    <row r="20" spans="1:22" ht="15.75">
      <c r="A20" s="61"/>
      <c r="B20" s="54" t="s">
        <v>108</v>
      </c>
      <c r="C20" s="66" t="s">
        <v>44</v>
      </c>
      <c r="D20" s="54" t="s">
        <v>42</v>
      </c>
      <c r="E20" s="63">
        <v>4.5300000000000002E-3</v>
      </c>
      <c r="F20" s="64">
        <f>E20*F16</f>
        <v>10.817096400000001</v>
      </c>
      <c r="G20" s="49"/>
      <c r="H20" s="50"/>
      <c r="I20" s="49"/>
      <c r="J20" s="50"/>
      <c r="K20" s="49"/>
      <c r="L20" s="50"/>
      <c r="M20" s="50"/>
      <c r="N20" s="59"/>
      <c r="O20" s="65"/>
      <c r="P20" s="60"/>
      <c r="Q20" s="60"/>
      <c r="R20" s="60"/>
      <c r="S20" s="60"/>
      <c r="T20" s="60"/>
      <c r="U20" s="60"/>
      <c r="V20" s="60"/>
    </row>
    <row r="21" spans="1:22" ht="15.75">
      <c r="A21" s="61"/>
      <c r="B21" s="54" t="s">
        <v>122</v>
      </c>
      <c r="C21" s="62" t="s">
        <v>123</v>
      </c>
      <c r="D21" s="54" t="s">
        <v>42</v>
      </c>
      <c r="E21" s="63">
        <v>7.1000000000000002E-4</v>
      </c>
      <c r="F21" s="64">
        <f>E21*F16</f>
        <v>1.6953948000000001</v>
      </c>
      <c r="G21" s="49"/>
      <c r="H21" s="50"/>
      <c r="I21" s="49"/>
      <c r="J21" s="50"/>
      <c r="K21" s="49"/>
      <c r="L21" s="50"/>
      <c r="M21" s="50"/>
      <c r="N21" s="59"/>
      <c r="O21" s="65"/>
      <c r="P21" s="60"/>
      <c r="Q21" s="60"/>
      <c r="R21" s="60"/>
      <c r="S21" s="60"/>
      <c r="T21" s="60"/>
      <c r="U21" s="60"/>
      <c r="V21" s="60"/>
    </row>
    <row r="22" spans="1:22" ht="15.75">
      <c r="A22" s="61"/>
      <c r="B22" s="54" t="s">
        <v>109</v>
      </c>
      <c r="C22" s="62" t="s">
        <v>45</v>
      </c>
      <c r="D22" s="54" t="s">
        <v>42</v>
      </c>
      <c r="E22" s="63">
        <v>2.0699999999999998E-3</v>
      </c>
      <c r="F22" s="64">
        <f>E22*F16</f>
        <v>4.9429115999999995</v>
      </c>
      <c r="G22" s="49"/>
      <c r="H22" s="50"/>
      <c r="I22" s="49"/>
      <c r="J22" s="50"/>
      <c r="K22" s="49"/>
      <c r="L22" s="50"/>
      <c r="M22" s="50"/>
      <c r="N22" s="59"/>
      <c r="O22" s="65"/>
      <c r="P22" s="60"/>
      <c r="Q22" s="60"/>
      <c r="R22" s="60"/>
      <c r="S22" s="60"/>
      <c r="T22" s="60"/>
      <c r="U22" s="60"/>
      <c r="V22" s="60"/>
    </row>
    <row r="23" spans="1:22" ht="15.75">
      <c r="A23" s="61"/>
      <c r="B23" s="61"/>
      <c r="C23" s="62" t="s">
        <v>46</v>
      </c>
      <c r="D23" s="54" t="s">
        <v>34</v>
      </c>
      <c r="E23" s="63">
        <v>1.0200000000000001E-3</v>
      </c>
      <c r="F23" s="64">
        <f>E23*F16</f>
        <v>2.4356376000000002</v>
      </c>
      <c r="G23" s="49"/>
      <c r="H23" s="50"/>
      <c r="I23" s="49"/>
      <c r="J23" s="50"/>
      <c r="K23" s="49"/>
      <c r="L23" s="50"/>
      <c r="M23" s="50"/>
      <c r="N23" s="67"/>
      <c r="O23" s="65"/>
      <c r="P23" s="68"/>
      <c r="Q23" s="68"/>
      <c r="R23" s="68"/>
      <c r="S23" s="68"/>
      <c r="T23" s="68"/>
      <c r="U23" s="68"/>
      <c r="V23" s="68"/>
    </row>
    <row r="24" spans="1:22" ht="18">
      <c r="A24" s="61"/>
      <c r="B24" s="54" t="s">
        <v>127</v>
      </c>
      <c r="C24" s="66" t="s">
        <v>124</v>
      </c>
      <c r="D24" s="61" t="s">
        <v>37</v>
      </c>
      <c r="E24" s="63">
        <v>6.6000000000000003E-2</v>
      </c>
      <c r="F24" s="64">
        <f>E24*F16</f>
        <v>157.60008000000002</v>
      </c>
      <c r="G24" s="49"/>
      <c r="H24" s="50"/>
      <c r="I24" s="69"/>
      <c r="J24" s="69"/>
      <c r="K24" s="69"/>
      <c r="L24" s="69"/>
      <c r="M24" s="69"/>
      <c r="N24" s="67"/>
      <c r="O24" s="65"/>
      <c r="P24" s="68"/>
      <c r="Q24" s="68"/>
      <c r="R24" s="68"/>
      <c r="S24" s="68"/>
      <c r="T24" s="68"/>
      <c r="U24" s="68"/>
      <c r="V24" s="68"/>
    </row>
    <row r="25" spans="1:22" ht="18">
      <c r="A25" s="63"/>
      <c r="B25" s="54" t="s">
        <v>110</v>
      </c>
      <c r="C25" s="70" t="s">
        <v>47</v>
      </c>
      <c r="D25" s="61" t="s">
        <v>37</v>
      </c>
      <c r="E25" s="71">
        <v>1.4999999999999999E-2</v>
      </c>
      <c r="F25" s="64">
        <f>E25*F16</f>
        <v>35.818199999999997</v>
      </c>
      <c r="G25" s="69"/>
      <c r="H25" s="69"/>
      <c r="I25" s="69"/>
      <c r="J25" s="69"/>
      <c r="K25" s="69"/>
      <c r="L25" s="69"/>
      <c r="M25" s="69"/>
      <c r="N25" s="59"/>
      <c r="O25" s="65"/>
      <c r="P25" s="60"/>
      <c r="Q25" s="60"/>
      <c r="R25" s="60"/>
      <c r="S25" s="60"/>
      <c r="T25" s="60"/>
      <c r="U25" s="60"/>
      <c r="V25" s="60"/>
    </row>
    <row r="26" spans="1:22" s="22" customFormat="1" ht="31.5">
      <c r="A26" s="54">
        <v>4</v>
      </c>
      <c r="B26" s="55" t="s">
        <v>48</v>
      </c>
      <c r="C26" s="72" t="s">
        <v>49</v>
      </c>
      <c r="D26" s="54" t="s">
        <v>40</v>
      </c>
      <c r="E26" s="57"/>
      <c r="F26" s="73">
        <f>'პიკეტური უწყისი'!F111</f>
        <v>1763.1900000000003</v>
      </c>
      <c r="G26" s="51"/>
      <c r="H26" s="52"/>
      <c r="I26" s="51"/>
      <c r="J26" s="52"/>
      <c r="K26" s="51"/>
      <c r="L26" s="52"/>
      <c r="M26" s="58"/>
    </row>
    <row r="27" spans="1:22" s="22" customFormat="1" ht="15.75">
      <c r="A27" s="61"/>
      <c r="B27" s="61"/>
      <c r="C27" s="62" t="s">
        <v>32</v>
      </c>
      <c r="D27" s="61" t="s">
        <v>33</v>
      </c>
      <c r="E27" s="74">
        <v>3.3000000000000002E-2</v>
      </c>
      <c r="F27" s="50">
        <f>E27*F26</f>
        <v>58.18527000000001</v>
      </c>
      <c r="G27" s="49"/>
      <c r="H27" s="50"/>
      <c r="I27" s="51"/>
      <c r="J27" s="52"/>
      <c r="K27" s="51"/>
      <c r="L27" s="69"/>
      <c r="M27" s="69"/>
      <c r="N27" s="59"/>
      <c r="O27" s="65"/>
      <c r="P27" s="60"/>
      <c r="Q27" s="60"/>
      <c r="R27" s="60"/>
      <c r="S27" s="60"/>
      <c r="T27" s="60"/>
      <c r="U27" s="60"/>
      <c r="V27" s="60"/>
    </row>
    <row r="28" spans="1:22" s="22" customFormat="1" ht="15.75">
      <c r="A28" s="54"/>
      <c r="B28" s="54" t="s">
        <v>121</v>
      </c>
      <c r="C28" s="66" t="s">
        <v>41</v>
      </c>
      <c r="D28" s="61" t="s">
        <v>42</v>
      </c>
      <c r="E28" s="75">
        <v>4.2000000000000002E-4</v>
      </c>
      <c r="F28" s="64">
        <f>E28*F26</f>
        <v>0.74053980000000019</v>
      </c>
      <c r="G28" s="49"/>
      <c r="H28" s="50"/>
      <c r="I28" s="49"/>
      <c r="J28" s="50"/>
      <c r="K28" s="49"/>
      <c r="L28" s="50"/>
      <c r="M28" s="50"/>
      <c r="N28" s="59"/>
      <c r="O28" s="65"/>
      <c r="P28" s="60"/>
      <c r="Q28" s="60"/>
      <c r="R28" s="60"/>
      <c r="S28" s="60"/>
      <c r="T28" s="60"/>
      <c r="U28" s="60"/>
      <c r="V28" s="60"/>
    </row>
    <row r="29" spans="1:22" s="22" customFormat="1" ht="15.75">
      <c r="A29" s="54"/>
      <c r="B29" s="54" t="s">
        <v>125</v>
      </c>
      <c r="C29" s="66" t="s">
        <v>50</v>
      </c>
      <c r="D29" s="61" t="s">
        <v>42</v>
      </c>
      <c r="E29" s="75">
        <v>2.5799999999999998E-3</v>
      </c>
      <c r="F29" s="64">
        <f>E29*F26</f>
        <v>4.5490302000000007</v>
      </c>
      <c r="G29" s="49"/>
      <c r="H29" s="50"/>
      <c r="I29" s="49"/>
      <c r="J29" s="50"/>
      <c r="K29" s="49"/>
      <c r="L29" s="50"/>
      <c r="M29" s="50"/>
      <c r="N29" s="59"/>
      <c r="O29" s="65"/>
      <c r="P29" s="60"/>
      <c r="Q29" s="60"/>
      <c r="R29" s="60"/>
      <c r="S29" s="60"/>
      <c r="T29" s="60"/>
      <c r="U29" s="60"/>
      <c r="V29" s="60"/>
    </row>
    <row r="30" spans="1:22" s="22" customFormat="1" ht="15.75">
      <c r="A30" s="61"/>
      <c r="B30" s="54" t="s">
        <v>107</v>
      </c>
      <c r="C30" s="62" t="s">
        <v>43</v>
      </c>
      <c r="D30" s="61" t="s">
        <v>42</v>
      </c>
      <c r="E30" s="74">
        <v>1.12E-2</v>
      </c>
      <c r="F30" s="50">
        <f>E30*F26</f>
        <v>19.747728000000002</v>
      </c>
      <c r="G30" s="49"/>
      <c r="H30" s="50"/>
      <c r="I30" s="49"/>
      <c r="J30" s="50"/>
      <c r="K30" s="49"/>
      <c r="L30" s="50"/>
      <c r="M30" s="50"/>
      <c r="N30" s="59"/>
      <c r="O30" s="65"/>
      <c r="P30" s="60"/>
      <c r="Q30" s="60"/>
      <c r="R30" s="60"/>
      <c r="S30" s="60"/>
      <c r="T30" s="60"/>
      <c r="U30" s="60"/>
      <c r="V30" s="60"/>
    </row>
    <row r="31" spans="1:22" s="22" customFormat="1" ht="15.75">
      <c r="A31" s="61"/>
      <c r="B31" s="54" t="s">
        <v>108</v>
      </c>
      <c r="C31" s="66" t="s">
        <v>44</v>
      </c>
      <c r="D31" s="61" t="s">
        <v>42</v>
      </c>
      <c r="E31" s="75">
        <v>2.4799999999999999E-2</v>
      </c>
      <c r="F31" s="50">
        <f>E31*F26</f>
        <v>43.727112000000005</v>
      </c>
      <c r="G31" s="49"/>
      <c r="H31" s="50"/>
      <c r="I31" s="49"/>
      <c r="J31" s="50"/>
      <c r="K31" s="49"/>
      <c r="L31" s="50"/>
      <c r="M31" s="50"/>
      <c r="N31" s="59"/>
      <c r="O31" s="65"/>
      <c r="P31" s="60"/>
      <c r="Q31" s="60"/>
      <c r="R31" s="60"/>
      <c r="S31" s="60"/>
      <c r="T31" s="60"/>
      <c r="U31" s="60"/>
      <c r="V31" s="60"/>
    </row>
    <row r="32" spans="1:22" s="22" customFormat="1" ht="15.75">
      <c r="A32" s="61"/>
      <c r="B32" s="54" t="s">
        <v>109</v>
      </c>
      <c r="C32" s="62" t="s">
        <v>45</v>
      </c>
      <c r="D32" s="54" t="s">
        <v>42</v>
      </c>
      <c r="E32" s="75">
        <v>4.1399999999999996E-3</v>
      </c>
      <c r="F32" s="64">
        <f>E32*F26</f>
        <v>7.2996066000000006</v>
      </c>
      <c r="G32" s="49"/>
      <c r="H32" s="50"/>
      <c r="I32" s="49"/>
      <c r="J32" s="50"/>
      <c r="K32" s="49"/>
      <c r="L32" s="50"/>
      <c r="M32" s="50"/>
      <c r="N32" s="59"/>
      <c r="O32" s="65"/>
      <c r="P32" s="60"/>
      <c r="Q32" s="60"/>
      <c r="R32" s="60"/>
      <c r="S32" s="60"/>
      <c r="T32" s="60"/>
      <c r="U32" s="60"/>
      <c r="V32" s="60"/>
    </row>
    <row r="33" spans="1:22" s="22" customFormat="1" ht="31.5">
      <c r="A33" s="61"/>
      <c r="B33" s="54" t="s">
        <v>126</v>
      </c>
      <c r="C33" s="76" t="s">
        <v>51</v>
      </c>
      <c r="D33" s="54" t="s">
        <v>42</v>
      </c>
      <c r="E33" s="75">
        <v>5.2999999999999998E-4</v>
      </c>
      <c r="F33" s="64">
        <f>E33*F26</f>
        <v>0.93449070000000012</v>
      </c>
      <c r="G33" s="49"/>
      <c r="H33" s="50"/>
      <c r="I33" s="49"/>
      <c r="J33" s="50"/>
      <c r="K33" s="49"/>
      <c r="L33" s="50"/>
      <c r="M33" s="50"/>
      <c r="N33" s="67"/>
      <c r="O33" s="65"/>
      <c r="P33" s="68"/>
      <c r="Q33" s="68"/>
      <c r="R33" s="68"/>
      <c r="S33" s="68"/>
      <c r="T33" s="68"/>
      <c r="U33" s="68"/>
      <c r="V33" s="68"/>
    </row>
    <row r="34" spans="1:22" s="22" customFormat="1" ht="18">
      <c r="A34" s="61"/>
      <c r="B34" s="54" t="s">
        <v>128</v>
      </c>
      <c r="C34" s="66" t="s">
        <v>52</v>
      </c>
      <c r="D34" s="61" t="s">
        <v>37</v>
      </c>
      <c r="E34" s="75">
        <v>0.126</v>
      </c>
      <c r="F34" s="50">
        <f>E34*F26</f>
        <v>222.16194000000004</v>
      </c>
      <c r="G34" s="49"/>
      <c r="H34" s="50"/>
      <c r="I34" s="49"/>
      <c r="J34" s="50"/>
      <c r="K34" s="49"/>
      <c r="L34" s="77"/>
      <c r="M34" s="77"/>
      <c r="N34" s="67"/>
      <c r="O34" s="65"/>
      <c r="P34" s="68"/>
      <c r="Q34" s="68"/>
      <c r="R34" s="68"/>
      <c r="S34" s="68"/>
      <c r="T34" s="68"/>
      <c r="U34" s="68"/>
      <c r="V34" s="68"/>
    </row>
    <row r="35" spans="1:22" s="22" customFormat="1" ht="18">
      <c r="A35" s="63"/>
      <c r="B35" s="54" t="s">
        <v>110</v>
      </c>
      <c r="C35" s="70" t="s">
        <v>47</v>
      </c>
      <c r="D35" s="61" t="s">
        <v>37</v>
      </c>
      <c r="E35" s="75">
        <v>0.03</v>
      </c>
      <c r="F35" s="64">
        <f>E35*F26</f>
        <v>52.895700000000005</v>
      </c>
      <c r="G35" s="69"/>
      <c r="H35" s="69"/>
      <c r="I35" s="69"/>
      <c r="J35" s="69"/>
      <c r="K35" s="69"/>
      <c r="L35" s="77"/>
      <c r="M35" s="77"/>
      <c r="N35" s="59"/>
      <c r="O35" s="65"/>
      <c r="P35" s="60"/>
      <c r="Q35" s="60"/>
      <c r="R35" s="60"/>
      <c r="S35" s="60"/>
      <c r="T35" s="60"/>
      <c r="U35" s="60"/>
      <c r="V35" s="60"/>
    </row>
    <row r="36" spans="1:22" s="22" customFormat="1" ht="31.5">
      <c r="A36" s="63">
        <v>5</v>
      </c>
      <c r="B36" s="63" t="s">
        <v>53</v>
      </c>
      <c r="C36" s="72" t="s">
        <v>54</v>
      </c>
      <c r="D36" s="63" t="s">
        <v>40</v>
      </c>
      <c r="E36" s="71"/>
      <c r="F36" s="73">
        <f>F26</f>
        <v>1763.1900000000003</v>
      </c>
      <c r="G36" s="69"/>
      <c r="H36" s="69"/>
      <c r="I36" s="69"/>
      <c r="J36" s="69"/>
      <c r="K36" s="69"/>
      <c r="L36" s="69"/>
      <c r="M36" s="69"/>
      <c r="N36" s="68"/>
      <c r="O36" s="68"/>
      <c r="P36" s="68"/>
      <c r="Q36" s="68"/>
      <c r="R36" s="68"/>
      <c r="S36" s="68"/>
      <c r="T36" s="68"/>
    </row>
    <row r="37" spans="1:22" s="22" customFormat="1" ht="15.75">
      <c r="A37" s="63"/>
      <c r="B37" s="78"/>
      <c r="C37" s="70" t="s">
        <v>32</v>
      </c>
      <c r="D37" s="63" t="s">
        <v>33</v>
      </c>
      <c r="E37" s="71">
        <v>0.11</v>
      </c>
      <c r="F37" s="57">
        <f>E37*F36</f>
        <v>193.95090000000002</v>
      </c>
      <c r="G37" s="49"/>
      <c r="H37" s="69"/>
      <c r="I37" s="69"/>
      <c r="J37" s="69"/>
      <c r="K37" s="69"/>
      <c r="L37" s="69"/>
      <c r="M37" s="69"/>
      <c r="N37" s="68"/>
      <c r="O37" s="68"/>
      <c r="P37" s="68"/>
      <c r="Q37" s="68"/>
      <c r="R37" s="68"/>
      <c r="S37" s="68"/>
      <c r="T37" s="68"/>
    </row>
    <row r="38" spans="1:22" s="22" customFormat="1" ht="15.75">
      <c r="A38" s="54"/>
      <c r="B38" s="54" t="s">
        <v>55</v>
      </c>
      <c r="C38" s="66" t="s">
        <v>56</v>
      </c>
      <c r="D38" s="54" t="s">
        <v>42</v>
      </c>
      <c r="E38" s="63">
        <v>1.83E-2</v>
      </c>
      <c r="F38" s="79">
        <f>E38*F36</f>
        <v>32.266377000000006</v>
      </c>
      <c r="G38" s="49"/>
      <c r="H38" s="50"/>
      <c r="I38" s="49"/>
      <c r="J38" s="50"/>
      <c r="K38" s="49"/>
      <c r="L38" s="50"/>
      <c r="M38" s="50"/>
      <c r="N38" s="60"/>
      <c r="O38" s="60"/>
      <c r="P38" s="60"/>
      <c r="Q38" s="60"/>
      <c r="R38" s="60"/>
      <c r="S38" s="60"/>
      <c r="T38" s="60"/>
    </row>
    <row r="39" spans="1:22" s="22" customFormat="1" ht="15.75">
      <c r="A39" s="54"/>
      <c r="B39" s="54" t="s">
        <v>111</v>
      </c>
      <c r="C39" s="66" t="s">
        <v>57</v>
      </c>
      <c r="D39" s="54" t="s">
        <v>42</v>
      </c>
      <c r="E39" s="63">
        <v>1.8599999999999998E-2</v>
      </c>
      <c r="F39" s="63">
        <f>E39*F36</f>
        <v>32.795334000000004</v>
      </c>
      <c r="G39" s="49"/>
      <c r="H39" s="50"/>
      <c r="I39" s="49"/>
      <c r="J39" s="50"/>
      <c r="K39" s="49"/>
      <c r="L39" s="50"/>
      <c r="M39" s="50"/>
      <c r="N39" s="60"/>
      <c r="O39" s="60"/>
      <c r="P39" s="60"/>
      <c r="Q39" s="60"/>
      <c r="R39" s="60"/>
      <c r="S39" s="60"/>
      <c r="T39" s="60"/>
    </row>
    <row r="40" spans="1:22" s="22" customFormat="1" ht="15.75">
      <c r="A40" s="61"/>
      <c r="B40" s="54" t="s">
        <v>112</v>
      </c>
      <c r="C40" s="62" t="s">
        <v>58</v>
      </c>
      <c r="D40" s="54" t="s">
        <v>42</v>
      </c>
      <c r="E40" s="63">
        <v>1.6899999999999998E-2</v>
      </c>
      <c r="F40" s="63">
        <f>E40*F36</f>
        <v>29.797911000000003</v>
      </c>
      <c r="G40" s="49"/>
      <c r="H40" s="50"/>
      <c r="I40" s="49"/>
      <c r="J40" s="50"/>
      <c r="K40" s="49"/>
      <c r="L40" s="50"/>
      <c r="M40" s="50"/>
      <c r="N40" s="60"/>
      <c r="O40" s="60"/>
      <c r="P40" s="60"/>
      <c r="Q40" s="60"/>
      <c r="R40" s="60"/>
      <c r="S40" s="60"/>
      <c r="T40" s="60"/>
    </row>
    <row r="41" spans="1:22" s="22" customFormat="1" ht="15.75">
      <c r="A41" s="61"/>
      <c r="B41" s="61"/>
      <c r="C41" s="62" t="s">
        <v>46</v>
      </c>
      <c r="D41" s="54" t="s">
        <v>34</v>
      </c>
      <c r="E41" s="63">
        <v>3.8800000000000001E-2</v>
      </c>
      <c r="F41" s="79">
        <f>E41*F36</f>
        <v>68.411772000000013</v>
      </c>
      <c r="G41" s="49"/>
      <c r="H41" s="50"/>
      <c r="I41" s="49"/>
      <c r="J41" s="50"/>
      <c r="K41" s="49"/>
      <c r="L41" s="50"/>
      <c r="M41" s="50"/>
      <c r="N41" s="60"/>
      <c r="O41" s="60"/>
      <c r="P41" s="60"/>
      <c r="Q41" s="60"/>
      <c r="R41" s="60"/>
      <c r="S41" s="60"/>
      <c r="T41" s="60"/>
    </row>
    <row r="42" spans="1:22" s="22" customFormat="1" ht="15.75">
      <c r="A42" s="63"/>
      <c r="B42" s="54" t="s">
        <v>131</v>
      </c>
      <c r="C42" s="70" t="s">
        <v>129</v>
      </c>
      <c r="D42" s="63" t="s">
        <v>59</v>
      </c>
      <c r="E42" s="71">
        <v>0.16300000000000001</v>
      </c>
      <c r="F42" s="71">
        <f>E42*F36</f>
        <v>287.39997000000005</v>
      </c>
      <c r="G42" s="69"/>
      <c r="H42" s="3"/>
      <c r="I42" s="69"/>
      <c r="J42" s="69"/>
      <c r="K42" s="77"/>
      <c r="L42" s="77"/>
      <c r="M42" s="77"/>
      <c r="N42" s="68"/>
      <c r="O42" s="68"/>
      <c r="P42" s="68"/>
      <c r="Q42" s="68"/>
      <c r="R42" s="68"/>
      <c r="S42" s="68"/>
      <c r="T42" s="68"/>
    </row>
    <row r="43" spans="1:22" s="22" customFormat="1" ht="31.5">
      <c r="A43" s="61"/>
      <c r="B43" s="54" t="s">
        <v>132</v>
      </c>
      <c r="C43" s="66" t="s">
        <v>60</v>
      </c>
      <c r="D43" s="61" t="s">
        <v>40</v>
      </c>
      <c r="E43" s="57"/>
      <c r="F43" s="57">
        <f>F36</f>
        <v>1763.1900000000003</v>
      </c>
      <c r="G43" s="69"/>
      <c r="H43" s="3"/>
      <c r="I43" s="69"/>
      <c r="J43" s="69"/>
      <c r="K43" s="77"/>
      <c r="L43" s="77"/>
      <c r="M43" s="77"/>
      <c r="N43" s="68"/>
      <c r="O43" s="68"/>
      <c r="P43" s="68"/>
      <c r="Q43" s="68"/>
      <c r="R43" s="68"/>
      <c r="S43" s="68"/>
      <c r="T43" s="68"/>
      <c r="U43" s="68"/>
      <c r="V43" s="68"/>
    </row>
    <row r="44" spans="1:22" s="22" customFormat="1" ht="15.75">
      <c r="A44" s="63"/>
      <c r="B44" s="63"/>
      <c r="C44" s="70" t="s">
        <v>61</v>
      </c>
      <c r="D44" s="63" t="s">
        <v>34</v>
      </c>
      <c r="E44" s="75">
        <v>4.6000000000000001E-4</v>
      </c>
      <c r="F44" s="64">
        <f>E44*F36</f>
        <v>0.8110674000000001</v>
      </c>
      <c r="G44" s="69"/>
      <c r="H44" s="3"/>
      <c r="I44" s="69"/>
      <c r="J44" s="69"/>
      <c r="K44" s="77"/>
      <c r="L44" s="77"/>
      <c r="M44" s="77"/>
      <c r="N44" s="68"/>
      <c r="O44" s="68"/>
      <c r="P44" s="68"/>
      <c r="Q44" s="68"/>
      <c r="R44" s="68"/>
      <c r="S44" s="68"/>
      <c r="T44" s="68"/>
      <c r="U44" s="68"/>
      <c r="V44" s="68"/>
    </row>
    <row r="45" spans="1:22" ht="18">
      <c r="A45" s="54">
        <v>6</v>
      </c>
      <c r="B45" s="55" t="s">
        <v>62</v>
      </c>
      <c r="C45" s="72" t="s">
        <v>130</v>
      </c>
      <c r="D45" s="54" t="s">
        <v>40</v>
      </c>
      <c r="E45" s="74"/>
      <c r="F45" s="73">
        <f>F36</f>
        <v>1763.1900000000003</v>
      </c>
      <c r="G45" s="51"/>
      <c r="H45" s="52"/>
      <c r="I45" s="51"/>
      <c r="J45" s="52"/>
      <c r="K45" s="51"/>
      <c r="L45" s="52"/>
      <c r="M45" s="58"/>
    </row>
    <row r="46" spans="1:22" ht="15.75">
      <c r="A46" s="61"/>
      <c r="B46" s="61"/>
      <c r="C46" s="62" t="s">
        <v>32</v>
      </c>
      <c r="D46" s="61" t="s">
        <v>33</v>
      </c>
      <c r="E46" s="74">
        <v>4.9000000000000002E-2</v>
      </c>
      <c r="F46" s="50">
        <f>F45*E46</f>
        <v>86.396310000000014</v>
      </c>
      <c r="G46" s="49"/>
      <c r="H46" s="50"/>
      <c r="I46" s="51"/>
      <c r="J46" s="52"/>
      <c r="K46" s="51"/>
      <c r="L46" s="52"/>
      <c r="M46" s="53"/>
    </row>
    <row r="47" spans="1:22" ht="15.75">
      <c r="A47" s="61"/>
      <c r="B47" s="54" t="s">
        <v>113</v>
      </c>
      <c r="C47" s="62" t="s">
        <v>63</v>
      </c>
      <c r="D47" s="61" t="s">
        <v>42</v>
      </c>
      <c r="E47" s="74">
        <v>3.2799999999999999E-3</v>
      </c>
      <c r="F47" s="50">
        <f>E47*F45</f>
        <v>5.7832632000000004</v>
      </c>
      <c r="G47" s="49"/>
      <c r="H47" s="50"/>
      <c r="I47" s="49"/>
      <c r="J47" s="50"/>
      <c r="K47" s="49"/>
      <c r="L47" s="50"/>
      <c r="M47" s="50"/>
    </row>
    <row r="48" spans="1:22" ht="15.75">
      <c r="A48" s="61"/>
      <c r="B48" s="61"/>
      <c r="C48" s="62" t="s">
        <v>46</v>
      </c>
      <c r="D48" s="61" t="s">
        <v>34</v>
      </c>
      <c r="E48" s="74">
        <v>8.5999999999999998E-4</v>
      </c>
      <c r="F48" s="74">
        <f>E48*F33</f>
        <v>8.0366200200000012E-4</v>
      </c>
      <c r="G48" s="49"/>
      <c r="H48" s="50"/>
      <c r="I48" s="49"/>
      <c r="J48" s="50"/>
      <c r="K48" s="49"/>
      <c r="L48" s="50"/>
      <c r="M48" s="50"/>
    </row>
    <row r="49" spans="1:22" ht="15.75">
      <c r="A49" s="61"/>
      <c r="B49" s="54" t="s">
        <v>64</v>
      </c>
      <c r="C49" s="66" t="s">
        <v>65</v>
      </c>
      <c r="D49" s="61" t="s">
        <v>66</v>
      </c>
      <c r="E49" s="74">
        <v>0.4</v>
      </c>
      <c r="F49" s="50">
        <f>E49*F45</f>
        <v>705.27600000000018</v>
      </c>
      <c r="G49" s="49"/>
      <c r="H49" s="50"/>
      <c r="I49" s="80"/>
      <c r="J49" s="69"/>
      <c r="K49" s="69"/>
      <c r="L49" s="69"/>
      <c r="M49" s="69"/>
    </row>
    <row r="50" spans="1:22" ht="15.75">
      <c r="A50" s="61"/>
      <c r="B50" s="61"/>
      <c r="C50" s="62" t="s">
        <v>36</v>
      </c>
      <c r="D50" s="61" t="s">
        <v>34</v>
      </c>
      <c r="E50" s="74">
        <v>2.63E-2</v>
      </c>
      <c r="F50" s="50">
        <f>E50*F45</f>
        <v>46.371897000000011</v>
      </c>
      <c r="G50" s="49"/>
      <c r="H50" s="50"/>
      <c r="I50" s="69"/>
      <c r="J50" s="69"/>
      <c r="K50" s="69"/>
      <c r="L50" s="69"/>
      <c r="M50" s="69"/>
    </row>
    <row r="51" spans="1:22" s="22" customFormat="1" ht="47.25">
      <c r="A51" s="63">
        <v>7</v>
      </c>
      <c r="B51" s="63" t="s">
        <v>68</v>
      </c>
      <c r="C51" s="72" t="s">
        <v>67</v>
      </c>
      <c r="D51" s="63" t="s">
        <v>35</v>
      </c>
      <c r="E51" s="71"/>
      <c r="F51" s="73">
        <f>F63/6*3</f>
        <v>298.48500000000001</v>
      </c>
      <c r="G51" s="69"/>
      <c r="H51" s="69"/>
      <c r="I51" s="69"/>
      <c r="J51" s="69"/>
      <c r="K51" s="69"/>
      <c r="L51" s="69"/>
      <c r="M51" s="69"/>
      <c r="N51" s="68"/>
      <c r="O51" s="68"/>
      <c r="P51" s="68"/>
      <c r="Q51" s="68"/>
      <c r="R51" s="68"/>
      <c r="S51" s="68"/>
      <c r="T51" s="68"/>
    </row>
    <row r="52" spans="1:22" s="22" customFormat="1" ht="15.75">
      <c r="A52" s="63"/>
      <c r="B52" s="78"/>
      <c r="C52" s="70" t="s">
        <v>32</v>
      </c>
      <c r="D52" s="63" t="s">
        <v>33</v>
      </c>
      <c r="E52" s="71">
        <v>7.6999999999999999E-2</v>
      </c>
      <c r="F52" s="57">
        <f>E52*F51</f>
        <v>22.983345</v>
      </c>
      <c r="G52" s="49"/>
      <c r="H52" s="69"/>
      <c r="I52" s="69"/>
      <c r="J52" s="69"/>
      <c r="K52" s="69"/>
      <c r="L52" s="69"/>
      <c r="M52" s="69"/>
      <c r="N52" s="68"/>
      <c r="O52" s="68"/>
      <c r="P52" s="68"/>
      <c r="Q52" s="68"/>
      <c r="R52" s="68"/>
      <c r="S52" s="68"/>
      <c r="T52" s="68"/>
    </row>
    <row r="53" spans="1:22" s="22" customFormat="1" ht="15.75">
      <c r="A53" s="54"/>
      <c r="B53" s="54" t="s">
        <v>114</v>
      </c>
      <c r="C53" s="66" t="s">
        <v>69</v>
      </c>
      <c r="D53" s="54" t="s">
        <v>42</v>
      </c>
      <c r="E53" s="63">
        <v>0.19400000000000001</v>
      </c>
      <c r="F53" s="79">
        <f>E53*F51</f>
        <v>57.906090000000006</v>
      </c>
      <c r="G53" s="49"/>
      <c r="H53" s="50"/>
      <c r="I53" s="49"/>
      <c r="J53" s="50"/>
      <c r="K53" s="49"/>
      <c r="L53" s="50"/>
      <c r="M53" s="50"/>
      <c r="N53" s="68"/>
      <c r="O53" s="68"/>
      <c r="P53" s="68"/>
      <c r="Q53" s="68"/>
      <c r="R53" s="68"/>
      <c r="S53" s="68"/>
      <c r="T53" s="68"/>
    </row>
    <row r="54" spans="1:22" s="22" customFormat="1" ht="15.75">
      <c r="A54" s="61"/>
      <c r="B54" s="54" t="s">
        <v>112</v>
      </c>
      <c r="C54" s="62" t="s">
        <v>70</v>
      </c>
      <c r="D54" s="54" t="s">
        <v>42</v>
      </c>
      <c r="E54" s="63">
        <v>2.4199999999999999E-2</v>
      </c>
      <c r="F54" s="81">
        <f>E54*F51</f>
        <v>7.2233369999999999</v>
      </c>
      <c r="G54" s="49"/>
      <c r="H54" s="50"/>
      <c r="I54" s="49"/>
      <c r="J54" s="50"/>
      <c r="K54" s="49"/>
      <c r="L54" s="50"/>
      <c r="M54" s="50"/>
      <c r="N54" s="60"/>
      <c r="O54" s="60"/>
      <c r="P54" s="60"/>
      <c r="Q54" s="60"/>
      <c r="R54" s="60"/>
      <c r="S54" s="60"/>
      <c r="T54" s="60"/>
    </row>
    <row r="55" spans="1:22" s="22" customFormat="1" ht="15.75">
      <c r="A55" s="54"/>
      <c r="B55" s="54" t="s">
        <v>115</v>
      </c>
      <c r="C55" s="62" t="s">
        <v>71</v>
      </c>
      <c r="D55" s="54" t="s">
        <v>42</v>
      </c>
      <c r="E55" s="63">
        <v>1.67E-2</v>
      </c>
      <c r="F55" s="81">
        <f>E55*F51</f>
        <v>4.9846995000000005</v>
      </c>
      <c r="G55" s="49"/>
      <c r="H55" s="50"/>
      <c r="I55" s="49"/>
      <c r="J55" s="50"/>
      <c r="K55" s="49"/>
      <c r="L55" s="50"/>
      <c r="M55" s="50"/>
      <c r="N55" s="68"/>
      <c r="O55" s="68"/>
      <c r="P55" s="68"/>
      <c r="Q55" s="68"/>
      <c r="R55" s="68"/>
      <c r="S55" s="68"/>
      <c r="T55" s="68"/>
    </row>
    <row r="56" spans="1:22" s="22" customFormat="1" ht="15.75">
      <c r="A56" s="61"/>
      <c r="B56" s="54" t="s">
        <v>109</v>
      </c>
      <c r="C56" s="62" t="s">
        <v>45</v>
      </c>
      <c r="D56" s="54" t="s">
        <v>42</v>
      </c>
      <c r="E56" s="63">
        <v>8.8000000000000005E-3</v>
      </c>
      <c r="F56" s="81">
        <f>E56*F51</f>
        <v>2.6266680000000004</v>
      </c>
      <c r="G56" s="49"/>
      <c r="H56" s="50"/>
      <c r="I56" s="49"/>
      <c r="J56" s="50"/>
      <c r="K56" s="49"/>
      <c r="L56" s="50"/>
      <c r="M56" s="50"/>
      <c r="N56" s="60"/>
      <c r="O56" s="60"/>
      <c r="P56" s="60"/>
      <c r="Q56" s="60"/>
      <c r="R56" s="60"/>
      <c r="S56" s="60"/>
      <c r="T56" s="60"/>
    </row>
    <row r="57" spans="1:22" s="22" customFormat="1" ht="15.75">
      <c r="A57" s="61"/>
      <c r="B57" s="61"/>
      <c r="C57" s="62" t="s">
        <v>46</v>
      </c>
      <c r="D57" s="54" t="s">
        <v>34</v>
      </c>
      <c r="E57" s="63">
        <v>6.3700000000000007E-2</v>
      </c>
      <c r="F57" s="81">
        <f>E57*F51</f>
        <v>19.013494500000004</v>
      </c>
      <c r="G57" s="49"/>
      <c r="H57" s="50"/>
      <c r="I57" s="49"/>
      <c r="J57" s="50"/>
      <c r="K57" s="49"/>
      <c r="L57" s="50"/>
      <c r="M57" s="50"/>
      <c r="N57" s="60"/>
      <c r="O57" s="60"/>
      <c r="P57" s="60"/>
      <c r="Q57" s="60"/>
      <c r="R57" s="60"/>
      <c r="S57" s="60"/>
      <c r="T57" s="60"/>
    </row>
    <row r="58" spans="1:22" s="22" customFormat="1" ht="15.75">
      <c r="A58" s="63"/>
      <c r="B58" s="54" t="s">
        <v>134</v>
      </c>
      <c r="C58" s="70" t="s">
        <v>72</v>
      </c>
      <c r="D58" s="63" t="s">
        <v>73</v>
      </c>
      <c r="E58" s="71">
        <v>5.9999999999999995E-4</v>
      </c>
      <c r="F58" s="57">
        <f>E58*F51</f>
        <v>0.179091</v>
      </c>
      <c r="G58" s="82"/>
      <c r="H58" s="3"/>
      <c r="I58" s="82"/>
      <c r="J58" s="69"/>
      <c r="K58" s="77"/>
      <c r="L58" s="77"/>
      <c r="M58" s="77"/>
      <c r="N58" s="83"/>
      <c r="O58" s="83"/>
      <c r="P58" s="83"/>
      <c r="Q58" s="83"/>
      <c r="R58" s="83"/>
      <c r="S58" s="83"/>
      <c r="T58" s="83"/>
    </row>
    <row r="59" spans="1:22" s="22" customFormat="1" ht="18">
      <c r="A59" s="63"/>
      <c r="B59" s="54" t="s">
        <v>133</v>
      </c>
      <c r="C59" s="70" t="s">
        <v>47</v>
      </c>
      <c r="D59" s="61" t="s">
        <v>37</v>
      </c>
      <c r="E59" s="71">
        <v>6.2E-2</v>
      </c>
      <c r="F59" s="71">
        <f>E59*F51</f>
        <v>18.506070000000001</v>
      </c>
      <c r="G59" s="69"/>
      <c r="H59" s="3"/>
      <c r="I59" s="69"/>
      <c r="J59" s="69"/>
      <c r="K59" s="77"/>
      <c r="L59" s="77"/>
      <c r="M59" s="77"/>
      <c r="N59" s="68"/>
      <c r="O59" s="68"/>
      <c r="P59" s="68"/>
      <c r="Q59" s="68"/>
      <c r="R59" s="68"/>
      <c r="S59" s="68"/>
      <c r="T59" s="68"/>
    </row>
    <row r="60" spans="1:22" s="22" customFormat="1" ht="18">
      <c r="A60" s="63"/>
      <c r="B60" s="54" t="s">
        <v>136</v>
      </c>
      <c r="C60" s="70" t="s">
        <v>74</v>
      </c>
      <c r="D60" s="61" t="s">
        <v>37</v>
      </c>
      <c r="E60" s="71">
        <v>0.01</v>
      </c>
      <c r="F60" s="79">
        <f>E60*F51</f>
        <v>2.9848500000000002</v>
      </c>
      <c r="G60" s="82"/>
      <c r="H60" s="3"/>
      <c r="I60" s="82"/>
      <c r="J60" s="69"/>
      <c r="K60" s="77"/>
      <c r="L60" s="77"/>
      <c r="M60" s="77"/>
      <c r="N60" s="83"/>
      <c r="O60" s="83"/>
      <c r="P60" s="83"/>
      <c r="Q60" s="83"/>
      <c r="R60" s="83"/>
      <c r="S60" s="83"/>
      <c r="T60" s="83"/>
    </row>
    <row r="61" spans="1:22" s="22" customFormat="1" ht="15.75">
      <c r="A61" s="63"/>
      <c r="B61" s="54" t="s">
        <v>135</v>
      </c>
      <c r="C61" s="70" t="s">
        <v>75</v>
      </c>
      <c r="D61" s="63" t="s">
        <v>73</v>
      </c>
      <c r="E61" s="71">
        <v>6.9999999999999999E-4</v>
      </c>
      <c r="F61" s="71">
        <f>E61*F51</f>
        <v>0.2089395</v>
      </c>
      <c r="G61" s="82"/>
      <c r="H61" s="3"/>
      <c r="I61" s="82"/>
      <c r="J61" s="69"/>
      <c r="K61" s="77"/>
      <c r="L61" s="77"/>
      <c r="M61" s="77"/>
      <c r="N61" s="83"/>
      <c r="O61" s="83"/>
      <c r="P61" s="83"/>
      <c r="Q61" s="83"/>
      <c r="R61" s="83"/>
      <c r="S61" s="83"/>
      <c r="T61" s="83"/>
    </row>
    <row r="62" spans="1:22" s="22" customFormat="1" ht="15.75">
      <c r="A62" s="63"/>
      <c r="B62" s="63"/>
      <c r="C62" s="70" t="s">
        <v>61</v>
      </c>
      <c r="D62" s="63" t="s">
        <v>34</v>
      </c>
      <c r="E62" s="71">
        <v>1.78E-2</v>
      </c>
      <c r="F62" s="71">
        <f>E62*F51</f>
        <v>5.3130329999999999</v>
      </c>
      <c r="G62" s="82"/>
      <c r="H62" s="3"/>
      <c r="I62" s="82"/>
      <c r="J62" s="69"/>
      <c r="K62" s="77"/>
      <c r="L62" s="77"/>
      <c r="M62" s="77"/>
      <c r="N62" s="68"/>
      <c r="O62" s="68"/>
      <c r="P62" s="68"/>
      <c r="Q62" s="68"/>
      <c r="R62" s="68"/>
      <c r="S62" s="68"/>
      <c r="T62" s="68"/>
    </row>
    <row r="63" spans="1:22" s="22" customFormat="1" ht="31.5">
      <c r="A63" s="54">
        <v>8</v>
      </c>
      <c r="B63" s="55" t="s">
        <v>76</v>
      </c>
      <c r="C63" s="72" t="s">
        <v>198</v>
      </c>
      <c r="D63" s="63" t="s">
        <v>40</v>
      </c>
      <c r="E63" s="57"/>
      <c r="F63" s="84">
        <f>F10*1000</f>
        <v>596.97</v>
      </c>
      <c r="G63" s="51"/>
      <c r="H63" s="52"/>
      <c r="I63" s="51"/>
      <c r="J63" s="52"/>
      <c r="K63" s="51"/>
      <c r="L63" s="52"/>
      <c r="M63" s="58"/>
      <c r="N63" s="60"/>
      <c r="O63" s="60"/>
      <c r="P63" s="60"/>
      <c r="Q63" s="60"/>
      <c r="R63" s="60"/>
      <c r="S63" s="60"/>
      <c r="T63" s="60"/>
      <c r="U63" s="60"/>
      <c r="V63" s="60"/>
    </row>
    <row r="64" spans="1:22" s="22" customFormat="1" ht="15.75">
      <c r="A64" s="61"/>
      <c r="B64" s="78"/>
      <c r="C64" s="62" t="s">
        <v>32</v>
      </c>
      <c r="D64" s="61" t="s">
        <v>33</v>
      </c>
      <c r="E64" s="74">
        <v>0.2505</v>
      </c>
      <c r="F64" s="50">
        <f>E64*F63</f>
        <v>149.54098500000001</v>
      </c>
      <c r="G64" s="49"/>
      <c r="H64" s="69"/>
      <c r="I64" s="69"/>
      <c r="J64" s="69"/>
      <c r="K64" s="69"/>
      <c r="L64" s="69"/>
      <c r="M64" s="69"/>
      <c r="N64" s="60"/>
      <c r="O64" s="60"/>
      <c r="P64" s="60"/>
      <c r="Q64" s="60"/>
      <c r="R64" s="60"/>
      <c r="S64" s="60"/>
      <c r="T64" s="60"/>
      <c r="U64" s="60"/>
      <c r="V64" s="60"/>
    </row>
    <row r="65" spans="1:224" s="22" customFormat="1" ht="18">
      <c r="A65" s="61"/>
      <c r="B65" s="54" t="s">
        <v>127</v>
      </c>
      <c r="C65" s="66" t="s">
        <v>116</v>
      </c>
      <c r="D65" s="61" t="s">
        <v>37</v>
      </c>
      <c r="E65" s="74">
        <v>0.2238</v>
      </c>
      <c r="F65" s="64">
        <f>E65*F63</f>
        <v>133.60188600000001</v>
      </c>
      <c r="G65" s="69"/>
      <c r="H65" s="3"/>
      <c r="I65" s="69"/>
      <c r="J65" s="69"/>
      <c r="K65" s="77"/>
      <c r="L65" s="77"/>
      <c r="M65" s="77"/>
      <c r="N65" s="60"/>
      <c r="O65" s="60"/>
      <c r="P65" s="60"/>
      <c r="Q65" s="60"/>
      <c r="R65" s="60"/>
      <c r="S65" s="60"/>
      <c r="T65" s="60"/>
      <c r="U65" s="60"/>
      <c r="V65" s="60"/>
    </row>
    <row r="66" spans="1:224" s="22" customFormat="1" ht="15.75">
      <c r="A66" s="61"/>
      <c r="B66" s="54" t="s">
        <v>109</v>
      </c>
      <c r="C66" s="62" t="s">
        <v>45</v>
      </c>
      <c r="D66" s="54" t="s">
        <v>42</v>
      </c>
      <c r="E66" s="75">
        <v>7.7600000000000004E-3</v>
      </c>
      <c r="F66" s="64">
        <f>E66*F63</f>
        <v>4.6324872000000008</v>
      </c>
      <c r="G66" s="49"/>
      <c r="H66" s="50"/>
      <c r="I66" s="49"/>
      <c r="J66" s="50"/>
      <c r="K66" s="49"/>
      <c r="L66" s="50"/>
      <c r="M66" s="50"/>
    </row>
    <row r="67" spans="1:224" s="22" customFormat="1" ht="15.75">
      <c r="A67" s="61"/>
      <c r="B67" s="54" t="s">
        <v>107</v>
      </c>
      <c r="C67" s="62" t="s">
        <v>43</v>
      </c>
      <c r="D67" s="61" t="s">
        <v>42</v>
      </c>
      <c r="E67" s="74">
        <v>2.8000000000000001E-2</v>
      </c>
      <c r="F67" s="50">
        <f>E67*F63</f>
        <v>16.715160000000001</v>
      </c>
      <c r="G67" s="49"/>
      <c r="H67" s="50"/>
      <c r="I67" s="49"/>
      <c r="J67" s="50"/>
      <c r="K67" s="49"/>
      <c r="L67" s="50"/>
      <c r="M67" s="50"/>
      <c r="N67" s="60"/>
      <c r="O67" s="60"/>
      <c r="P67" s="60"/>
      <c r="Q67" s="60"/>
      <c r="R67" s="60"/>
      <c r="S67" s="60"/>
      <c r="T67" s="60"/>
      <c r="U67" s="60"/>
      <c r="V67" s="60"/>
    </row>
    <row r="68" spans="1:224" s="22" customFormat="1" ht="15.75">
      <c r="A68" s="61"/>
      <c r="B68" s="54" t="s">
        <v>108</v>
      </c>
      <c r="C68" s="66" t="s">
        <v>44</v>
      </c>
      <c r="D68" s="54" t="s">
        <v>42</v>
      </c>
      <c r="E68" s="75">
        <v>6.8000000000000005E-2</v>
      </c>
      <c r="F68" s="50">
        <f>E68*F63</f>
        <v>40.593960000000003</v>
      </c>
      <c r="G68" s="49"/>
      <c r="H68" s="50"/>
      <c r="I68" s="49"/>
      <c r="J68" s="50"/>
      <c r="K68" s="49"/>
      <c r="L68" s="50"/>
      <c r="M68" s="50"/>
      <c r="N68" s="60"/>
      <c r="O68" s="60"/>
      <c r="P68" s="60"/>
      <c r="Q68" s="60"/>
      <c r="R68" s="60"/>
      <c r="S68" s="60"/>
      <c r="T68" s="60"/>
      <c r="U68" s="60"/>
      <c r="V68" s="60"/>
    </row>
    <row r="69" spans="1:224" s="22" customFormat="1" ht="18">
      <c r="A69" s="63"/>
      <c r="B69" s="54" t="s">
        <v>133</v>
      </c>
      <c r="C69" s="70" t="s">
        <v>47</v>
      </c>
      <c r="D69" s="61" t="s">
        <v>37</v>
      </c>
      <c r="E69" s="75">
        <v>0.02</v>
      </c>
      <c r="F69" s="64">
        <f>E69*F63</f>
        <v>11.939400000000001</v>
      </c>
      <c r="G69" s="69"/>
      <c r="H69" s="3"/>
      <c r="I69" s="69"/>
      <c r="J69" s="69"/>
      <c r="K69" s="77"/>
      <c r="L69" s="77"/>
      <c r="M69" s="77"/>
    </row>
    <row r="70" spans="1:224" s="22" customFormat="1" ht="21">
      <c r="A70" s="168"/>
      <c r="B70" s="54"/>
      <c r="C70" s="169" t="s">
        <v>184</v>
      </c>
      <c r="D70" s="61"/>
      <c r="E70" s="75"/>
      <c r="F70" s="64"/>
      <c r="G70" s="69"/>
      <c r="H70" s="3"/>
      <c r="I70" s="69"/>
      <c r="J70" s="69"/>
      <c r="K70" s="77"/>
      <c r="L70" s="77"/>
      <c r="M70" s="77"/>
    </row>
    <row r="71" spans="1:224" s="172" customFormat="1" ht="31.5">
      <c r="A71" s="168">
        <v>1</v>
      </c>
      <c r="B71" s="63" t="s">
        <v>31</v>
      </c>
      <c r="C71" s="170" t="s">
        <v>185</v>
      </c>
      <c r="D71" s="54" t="s">
        <v>37</v>
      </c>
      <c r="E71" s="57"/>
      <c r="F71" s="171">
        <v>1.8</v>
      </c>
      <c r="G71" s="69"/>
      <c r="H71" s="69"/>
      <c r="I71" s="69"/>
      <c r="J71" s="69"/>
      <c r="K71" s="69"/>
      <c r="L71" s="69"/>
      <c r="M71" s="69"/>
    </row>
    <row r="72" spans="1:224" s="172" customFormat="1" ht="15.75">
      <c r="A72" s="168"/>
      <c r="B72" s="63" t="s">
        <v>157</v>
      </c>
      <c r="C72" s="70" t="s">
        <v>32</v>
      </c>
      <c r="D72" s="61" t="s">
        <v>33</v>
      </c>
      <c r="E72" s="74">
        <v>1.14E-2</v>
      </c>
      <c r="F72" s="64">
        <f>F71*E72</f>
        <v>2.052E-2</v>
      </c>
      <c r="G72" s="69"/>
      <c r="H72" s="69"/>
      <c r="I72" s="69"/>
      <c r="J72" s="69"/>
      <c r="K72" s="69"/>
      <c r="L72" s="69"/>
      <c r="M72" s="69"/>
    </row>
    <row r="73" spans="1:224" s="172" customFormat="1" ht="33">
      <c r="A73" s="173"/>
      <c r="B73" s="54" t="s">
        <v>186</v>
      </c>
      <c r="C73" s="174" t="s">
        <v>159</v>
      </c>
      <c r="D73" s="175" t="s">
        <v>42</v>
      </c>
      <c r="E73" s="176">
        <v>2.4899999999999999E-2</v>
      </c>
      <c r="F73" s="177">
        <f>E73*F71</f>
        <v>4.4819999999999999E-2</v>
      </c>
      <c r="G73" s="178"/>
      <c r="H73" s="177"/>
      <c r="I73" s="178"/>
      <c r="J73" s="177"/>
      <c r="K73" s="178"/>
      <c r="L73" s="177"/>
      <c r="M73" s="177"/>
      <c r="P73" s="179"/>
    </row>
    <row r="74" spans="1:224">
      <c r="A74" s="180"/>
      <c r="B74" s="2" t="s">
        <v>177</v>
      </c>
      <c r="C74" s="15" t="s">
        <v>160</v>
      </c>
      <c r="D74" s="16" t="s">
        <v>89</v>
      </c>
      <c r="E74" s="17"/>
      <c r="F74" s="17">
        <f>F71*1.6</f>
        <v>2.8800000000000003</v>
      </c>
      <c r="G74" s="120"/>
      <c r="H74" s="120"/>
      <c r="I74" s="121"/>
      <c r="J74" s="120"/>
      <c r="K74" s="122"/>
      <c r="L74" s="122"/>
      <c r="M74" s="122"/>
      <c r="N74" s="18"/>
      <c r="O74" s="18"/>
      <c r="P74" s="18"/>
      <c r="Q74" s="18"/>
      <c r="R74" s="18"/>
      <c r="S74" s="18"/>
    </row>
    <row r="75" spans="1:224" s="189" customFormat="1" ht="16.5">
      <c r="A75" s="181">
        <v>2</v>
      </c>
      <c r="B75" s="182" t="s">
        <v>187</v>
      </c>
      <c r="C75" s="183" t="s">
        <v>195</v>
      </c>
      <c r="D75" s="184" t="s">
        <v>87</v>
      </c>
      <c r="E75" s="185"/>
      <c r="F75" s="186">
        <v>5</v>
      </c>
      <c r="G75" s="187"/>
      <c r="H75" s="187"/>
      <c r="I75" s="187"/>
      <c r="J75" s="187"/>
      <c r="K75" s="187"/>
      <c r="L75" s="187"/>
      <c r="M75" s="187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  <c r="CP75" s="188"/>
      <c r="CQ75" s="188"/>
      <c r="CR75" s="188"/>
      <c r="CS75" s="188"/>
      <c r="CT75" s="188"/>
      <c r="CU75" s="188"/>
      <c r="CV75" s="188"/>
      <c r="CW75" s="188"/>
      <c r="CX75" s="188"/>
      <c r="CY75" s="188"/>
      <c r="CZ75" s="188"/>
      <c r="DA75" s="188"/>
      <c r="DB75" s="188"/>
      <c r="DC75" s="188"/>
      <c r="DD75" s="188"/>
      <c r="DE75" s="188"/>
      <c r="DF75" s="188"/>
      <c r="DG75" s="188"/>
      <c r="DH75" s="188"/>
      <c r="DI75" s="188"/>
      <c r="DJ75" s="188"/>
      <c r="DK75" s="188"/>
      <c r="DL75" s="188"/>
      <c r="DM75" s="188"/>
      <c r="DN75" s="188"/>
      <c r="DO75" s="188"/>
      <c r="DP75" s="188"/>
      <c r="DQ75" s="188"/>
      <c r="DR75" s="188"/>
      <c r="DS75" s="188"/>
      <c r="DT75" s="188"/>
      <c r="DU75" s="188"/>
      <c r="DV75" s="188"/>
      <c r="DW75" s="188"/>
      <c r="DX75" s="188"/>
      <c r="DY75" s="188"/>
      <c r="DZ75" s="188"/>
      <c r="EA75" s="188"/>
      <c r="EB75" s="188"/>
      <c r="EC75" s="188"/>
      <c r="ED75" s="188"/>
      <c r="EE75" s="188"/>
      <c r="EF75" s="188"/>
      <c r="EG75" s="188"/>
      <c r="EH75" s="188"/>
      <c r="EI75" s="188"/>
      <c r="EJ75" s="188"/>
      <c r="EK75" s="188"/>
      <c r="EL75" s="188"/>
      <c r="EM75" s="188"/>
      <c r="EN75" s="188"/>
      <c r="EO75" s="188"/>
      <c r="EP75" s="188"/>
      <c r="EQ75" s="188"/>
      <c r="ER75" s="188"/>
      <c r="ES75" s="188"/>
      <c r="ET75" s="188"/>
      <c r="EU75" s="188"/>
      <c r="EV75" s="188"/>
      <c r="EW75" s="188"/>
      <c r="EX75" s="188"/>
      <c r="EY75" s="188"/>
      <c r="EZ75" s="188"/>
      <c r="FA75" s="188"/>
      <c r="FB75" s="188"/>
      <c r="FC75" s="188"/>
      <c r="FD75" s="188"/>
      <c r="FE75" s="188"/>
      <c r="FF75" s="188"/>
      <c r="FG75" s="188"/>
      <c r="FH75" s="188"/>
      <c r="FI75" s="188"/>
      <c r="FJ75" s="188"/>
      <c r="FK75" s="188"/>
      <c r="FL75" s="188"/>
      <c r="FM75" s="188"/>
      <c r="FN75" s="188"/>
      <c r="FO75" s="188"/>
      <c r="FP75" s="188"/>
      <c r="FQ75" s="188"/>
      <c r="FR75" s="188"/>
      <c r="FS75" s="188"/>
      <c r="FT75" s="188"/>
      <c r="FU75" s="188"/>
      <c r="FV75" s="188"/>
      <c r="FW75" s="188"/>
      <c r="FX75" s="188"/>
      <c r="FY75" s="188"/>
      <c r="FZ75" s="188"/>
      <c r="GA75" s="188"/>
      <c r="GB75" s="188"/>
      <c r="GC75" s="188"/>
      <c r="GD75" s="188"/>
      <c r="GE75" s="188"/>
      <c r="GF75" s="188"/>
      <c r="GG75" s="188"/>
      <c r="GH75" s="188"/>
      <c r="GI75" s="188"/>
      <c r="GJ75" s="188"/>
      <c r="GK75" s="188"/>
      <c r="GL75" s="188"/>
      <c r="GM75" s="188"/>
      <c r="GN75" s="188"/>
      <c r="GO75" s="188"/>
      <c r="GP75" s="188"/>
      <c r="GQ75" s="188"/>
      <c r="GR75" s="188"/>
      <c r="GS75" s="188"/>
      <c r="GT75" s="188"/>
      <c r="GU75" s="188"/>
      <c r="GV75" s="188"/>
      <c r="GW75" s="188"/>
      <c r="GX75" s="188"/>
      <c r="GY75" s="188"/>
      <c r="GZ75" s="188"/>
      <c r="HA75" s="188"/>
      <c r="HB75" s="188"/>
      <c r="HC75" s="188"/>
      <c r="HD75" s="188"/>
      <c r="HE75" s="188"/>
      <c r="HF75" s="188"/>
      <c r="HG75" s="188"/>
      <c r="HH75" s="188"/>
      <c r="HI75" s="188"/>
      <c r="HJ75" s="188"/>
      <c r="HK75" s="188"/>
      <c r="HL75" s="188"/>
      <c r="HM75" s="188"/>
      <c r="HN75" s="188"/>
      <c r="HO75" s="188"/>
      <c r="HP75" s="188"/>
    </row>
    <row r="76" spans="1:224" s="43" customFormat="1" ht="16.5">
      <c r="A76" s="181"/>
      <c r="B76" s="190"/>
      <c r="C76" s="191" t="s">
        <v>188</v>
      </c>
      <c r="D76" s="192" t="s">
        <v>30</v>
      </c>
      <c r="E76" s="193">
        <v>0.123</v>
      </c>
      <c r="F76" s="185">
        <f>F75*E76</f>
        <v>0.61499999999999999</v>
      </c>
      <c r="G76" s="194"/>
      <c r="H76" s="194"/>
      <c r="I76" s="194"/>
      <c r="J76" s="194"/>
      <c r="K76" s="194"/>
      <c r="L76" s="194"/>
      <c r="M76" s="194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5"/>
      <c r="BS76" s="195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CY76" s="195"/>
      <c r="CZ76" s="195"/>
      <c r="DA76" s="195"/>
      <c r="DB76" s="195"/>
      <c r="DC76" s="195"/>
      <c r="DD76" s="195"/>
      <c r="DE76" s="195"/>
      <c r="DF76" s="195"/>
      <c r="DG76" s="195"/>
      <c r="DH76" s="195"/>
      <c r="DI76" s="195"/>
      <c r="DJ76" s="195"/>
      <c r="DK76" s="195"/>
      <c r="DL76" s="195"/>
      <c r="DM76" s="195"/>
      <c r="DN76" s="195"/>
      <c r="DO76" s="195"/>
      <c r="DP76" s="195"/>
      <c r="DQ76" s="195"/>
      <c r="DR76" s="195"/>
      <c r="DS76" s="195"/>
      <c r="DT76" s="195"/>
      <c r="DU76" s="195"/>
      <c r="DV76" s="195"/>
      <c r="DW76" s="195"/>
      <c r="DX76" s="195"/>
      <c r="DY76" s="195"/>
      <c r="DZ76" s="195"/>
      <c r="EA76" s="195"/>
      <c r="EB76" s="195"/>
      <c r="EC76" s="195"/>
      <c r="ED76" s="195"/>
      <c r="EE76" s="195"/>
      <c r="EF76" s="195"/>
      <c r="EG76" s="195"/>
      <c r="EH76" s="195"/>
      <c r="EI76" s="195"/>
      <c r="EJ76" s="195"/>
      <c r="EK76" s="195"/>
      <c r="EL76" s="195"/>
      <c r="EM76" s="195"/>
      <c r="EN76" s="195"/>
      <c r="EO76" s="195"/>
      <c r="EP76" s="195"/>
      <c r="EQ76" s="195"/>
      <c r="ER76" s="195"/>
      <c r="ES76" s="195"/>
      <c r="ET76" s="195"/>
      <c r="EU76" s="195"/>
      <c r="EV76" s="195"/>
      <c r="EW76" s="195"/>
      <c r="EX76" s="195"/>
      <c r="EY76" s="195"/>
      <c r="EZ76" s="195"/>
      <c r="FA76" s="195"/>
      <c r="FB76" s="195"/>
      <c r="FC76" s="195"/>
      <c r="FD76" s="195"/>
      <c r="FE76" s="195"/>
      <c r="FF76" s="195"/>
      <c r="FG76" s="195"/>
      <c r="FH76" s="195"/>
      <c r="FI76" s="195"/>
      <c r="FJ76" s="195"/>
      <c r="FK76" s="195"/>
      <c r="FL76" s="195"/>
      <c r="FM76" s="195"/>
      <c r="FN76" s="195"/>
      <c r="FO76" s="195"/>
      <c r="FP76" s="195"/>
      <c r="FQ76" s="195"/>
      <c r="FR76" s="195"/>
      <c r="FS76" s="195"/>
      <c r="FT76" s="195"/>
      <c r="FU76" s="195"/>
      <c r="FV76" s="195"/>
      <c r="FW76" s="195"/>
      <c r="FX76" s="195"/>
      <c r="FY76" s="195"/>
      <c r="FZ76" s="195"/>
      <c r="GA76" s="195"/>
      <c r="GB76" s="195"/>
      <c r="GC76" s="195"/>
      <c r="GD76" s="195"/>
      <c r="GE76" s="195"/>
      <c r="GF76" s="195"/>
      <c r="GG76" s="195"/>
      <c r="GH76" s="195"/>
      <c r="GI76" s="195"/>
      <c r="GJ76" s="195"/>
      <c r="GK76" s="195"/>
      <c r="GL76" s="195"/>
      <c r="GM76" s="195"/>
      <c r="GN76" s="195"/>
      <c r="GO76" s="195"/>
      <c r="GP76" s="195"/>
      <c r="GQ76" s="195"/>
      <c r="GR76" s="195"/>
      <c r="GS76" s="195"/>
      <c r="GT76" s="195"/>
      <c r="GU76" s="195"/>
      <c r="GV76" s="195"/>
      <c r="GW76" s="195"/>
      <c r="GX76" s="195"/>
      <c r="GY76" s="195"/>
      <c r="GZ76" s="195"/>
      <c r="HA76" s="195"/>
      <c r="HB76" s="195"/>
      <c r="HC76" s="195"/>
      <c r="HD76" s="195"/>
      <c r="HE76" s="195"/>
      <c r="HF76" s="195"/>
      <c r="HG76" s="195"/>
      <c r="HH76" s="195"/>
      <c r="HI76" s="195"/>
      <c r="HJ76" s="195"/>
      <c r="HK76" s="195"/>
      <c r="HL76" s="195"/>
      <c r="HM76" s="195"/>
      <c r="HN76" s="195"/>
      <c r="HO76" s="195"/>
      <c r="HP76" s="195"/>
    </row>
    <row r="77" spans="1:224" s="43" customFormat="1" ht="16.5">
      <c r="A77" s="181"/>
      <c r="B77" s="190"/>
      <c r="C77" s="196" t="s">
        <v>189</v>
      </c>
      <c r="D77" s="197" t="s">
        <v>169</v>
      </c>
      <c r="E77" s="193">
        <v>4.7000000000000002E-3</v>
      </c>
      <c r="F77" s="198">
        <f>E77*F75</f>
        <v>2.35E-2</v>
      </c>
      <c r="G77" s="187"/>
      <c r="H77" s="199"/>
      <c r="I77" s="187"/>
      <c r="J77" s="199"/>
      <c r="K77" s="187"/>
      <c r="L77" s="187"/>
      <c r="M77" s="187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T77" s="195"/>
      <c r="CU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  <c r="DG77" s="195"/>
      <c r="DH77" s="195"/>
      <c r="DI77" s="195"/>
      <c r="DJ77" s="195"/>
      <c r="DK77" s="195"/>
      <c r="DL77" s="195"/>
      <c r="DM77" s="195"/>
      <c r="DN77" s="195"/>
      <c r="DO77" s="195"/>
      <c r="DP77" s="195"/>
      <c r="DQ77" s="195"/>
      <c r="DR77" s="195"/>
      <c r="DS77" s="195"/>
      <c r="DT77" s="195"/>
      <c r="DU77" s="195"/>
      <c r="DV77" s="195"/>
      <c r="DW77" s="195"/>
      <c r="DX77" s="195"/>
      <c r="DY77" s="195"/>
      <c r="DZ77" s="195"/>
      <c r="EA77" s="195"/>
      <c r="EB77" s="195"/>
      <c r="EC77" s="195"/>
      <c r="ED77" s="195"/>
      <c r="EE77" s="195"/>
      <c r="EF77" s="195"/>
      <c r="EG77" s="195"/>
      <c r="EH77" s="195"/>
      <c r="EI77" s="195"/>
      <c r="EJ77" s="195"/>
      <c r="EK77" s="195"/>
      <c r="EL77" s="195"/>
      <c r="EM77" s="195"/>
      <c r="EN77" s="195"/>
      <c r="EO77" s="195"/>
      <c r="EP77" s="195"/>
      <c r="EQ77" s="195"/>
      <c r="ER77" s="195"/>
      <c r="ES77" s="195"/>
      <c r="ET77" s="195"/>
      <c r="EU77" s="195"/>
      <c r="EV77" s="195"/>
      <c r="EW77" s="195"/>
      <c r="EX77" s="195"/>
      <c r="EY77" s="195"/>
      <c r="EZ77" s="195"/>
      <c r="FA77" s="195"/>
      <c r="FB77" s="195"/>
      <c r="FC77" s="195"/>
      <c r="FD77" s="195"/>
      <c r="FE77" s="195"/>
      <c r="FF77" s="195"/>
      <c r="FG77" s="195"/>
      <c r="FH77" s="195"/>
      <c r="FI77" s="195"/>
      <c r="FJ77" s="195"/>
      <c r="FK77" s="195"/>
      <c r="FL77" s="195"/>
      <c r="FM77" s="195"/>
      <c r="FN77" s="195"/>
      <c r="FO77" s="195"/>
      <c r="FP77" s="195"/>
      <c r="FQ77" s="195"/>
      <c r="FR77" s="195"/>
      <c r="FS77" s="195"/>
      <c r="FT77" s="195"/>
      <c r="FU77" s="195"/>
      <c r="FV77" s="195"/>
      <c r="FW77" s="195"/>
      <c r="FX77" s="195"/>
      <c r="FY77" s="195"/>
      <c r="FZ77" s="195"/>
      <c r="GA77" s="195"/>
      <c r="GB77" s="195"/>
      <c r="GC77" s="195"/>
      <c r="GD77" s="195"/>
      <c r="GE77" s="195"/>
      <c r="GF77" s="195"/>
      <c r="GG77" s="195"/>
      <c r="GH77" s="195"/>
      <c r="GI77" s="195"/>
      <c r="GJ77" s="195"/>
      <c r="GK77" s="195"/>
      <c r="GL77" s="195"/>
      <c r="GM77" s="195"/>
      <c r="GN77" s="195"/>
      <c r="GO77" s="195"/>
      <c r="GP77" s="195"/>
      <c r="GQ77" s="195"/>
      <c r="GR77" s="195"/>
      <c r="GS77" s="195"/>
      <c r="GT77" s="195"/>
      <c r="GU77" s="195"/>
      <c r="GV77" s="195"/>
      <c r="GW77" s="195"/>
      <c r="GX77" s="195"/>
      <c r="GY77" s="195"/>
      <c r="GZ77" s="195"/>
      <c r="HA77" s="195"/>
      <c r="HB77" s="195"/>
      <c r="HC77" s="195"/>
      <c r="HD77" s="195"/>
      <c r="HE77" s="195"/>
      <c r="HF77" s="195"/>
      <c r="HG77" s="195"/>
      <c r="HH77" s="195"/>
      <c r="HI77" s="195"/>
      <c r="HJ77" s="195"/>
      <c r="HK77" s="195"/>
      <c r="HL77" s="195"/>
      <c r="HM77" s="195"/>
      <c r="HN77" s="195"/>
      <c r="HO77" s="195"/>
      <c r="HP77" s="195"/>
    </row>
    <row r="78" spans="1:224" s="43" customFormat="1" ht="16.5">
      <c r="A78" s="181"/>
      <c r="B78" s="190" t="s">
        <v>196</v>
      </c>
      <c r="C78" s="196" t="s">
        <v>197</v>
      </c>
      <c r="D78" s="197" t="s">
        <v>87</v>
      </c>
      <c r="E78" s="193"/>
      <c r="F78" s="198">
        <f>F75</f>
        <v>5</v>
      </c>
      <c r="G78" s="200"/>
      <c r="H78" s="200"/>
      <c r="I78" s="200"/>
      <c r="J78" s="194"/>
      <c r="K78" s="200"/>
      <c r="L78" s="200"/>
      <c r="M78" s="200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5"/>
      <c r="DR78" s="195"/>
      <c r="DS78" s="195"/>
      <c r="DT78" s="195"/>
      <c r="DU78" s="195"/>
      <c r="DV78" s="195"/>
      <c r="DW78" s="195"/>
      <c r="DX78" s="195"/>
      <c r="DY78" s="195"/>
      <c r="DZ78" s="195"/>
      <c r="EA78" s="195"/>
      <c r="EB78" s="195"/>
      <c r="EC78" s="195"/>
      <c r="ED78" s="195"/>
      <c r="EE78" s="195"/>
      <c r="EF78" s="195"/>
      <c r="EG78" s="195"/>
      <c r="EH78" s="195"/>
      <c r="EI78" s="195"/>
      <c r="EJ78" s="195"/>
      <c r="EK78" s="195"/>
      <c r="EL78" s="195"/>
      <c r="EM78" s="195"/>
      <c r="EN78" s="195"/>
      <c r="EO78" s="195"/>
      <c r="EP78" s="195"/>
      <c r="EQ78" s="195"/>
      <c r="ER78" s="195"/>
      <c r="ES78" s="195"/>
      <c r="ET78" s="195"/>
      <c r="EU78" s="195"/>
      <c r="EV78" s="195"/>
      <c r="EW78" s="195"/>
      <c r="EX78" s="195"/>
      <c r="EY78" s="195"/>
      <c r="EZ78" s="195"/>
      <c r="FA78" s="195"/>
      <c r="FB78" s="195"/>
      <c r="FC78" s="195"/>
      <c r="FD78" s="195"/>
      <c r="FE78" s="195"/>
      <c r="FF78" s="195"/>
      <c r="FG78" s="195"/>
      <c r="FH78" s="195"/>
      <c r="FI78" s="195"/>
      <c r="FJ78" s="195"/>
      <c r="FK78" s="195"/>
      <c r="FL78" s="195"/>
      <c r="FM78" s="195"/>
      <c r="FN78" s="195"/>
      <c r="FO78" s="195"/>
      <c r="FP78" s="195"/>
      <c r="FQ78" s="195"/>
      <c r="FR78" s="195"/>
      <c r="FS78" s="195"/>
      <c r="FT78" s="195"/>
      <c r="FU78" s="195"/>
      <c r="FV78" s="195"/>
      <c r="FW78" s="195"/>
      <c r="FX78" s="195"/>
      <c r="FY78" s="195"/>
      <c r="FZ78" s="195"/>
      <c r="GA78" s="195"/>
      <c r="GB78" s="195"/>
      <c r="GC78" s="195"/>
      <c r="GD78" s="195"/>
      <c r="GE78" s="195"/>
      <c r="GF78" s="195"/>
      <c r="GG78" s="195"/>
      <c r="GH78" s="195"/>
      <c r="GI78" s="195"/>
      <c r="GJ78" s="195"/>
      <c r="GK78" s="195"/>
      <c r="GL78" s="195"/>
      <c r="GM78" s="195"/>
      <c r="GN78" s="195"/>
      <c r="GO78" s="195"/>
      <c r="GP78" s="195"/>
      <c r="GQ78" s="195"/>
      <c r="GR78" s="195"/>
      <c r="GS78" s="195"/>
      <c r="GT78" s="195"/>
      <c r="GU78" s="195"/>
      <c r="GV78" s="195"/>
      <c r="GW78" s="195"/>
      <c r="GX78" s="195"/>
      <c r="GY78" s="195"/>
      <c r="GZ78" s="195"/>
      <c r="HA78" s="195"/>
      <c r="HB78" s="195"/>
      <c r="HC78" s="195"/>
      <c r="HD78" s="195"/>
      <c r="HE78" s="195"/>
      <c r="HF78" s="195"/>
      <c r="HG78" s="195"/>
      <c r="HH78" s="195"/>
      <c r="HI78" s="195"/>
      <c r="HJ78" s="195"/>
      <c r="HK78" s="195"/>
      <c r="HL78" s="195"/>
      <c r="HM78" s="195"/>
      <c r="HN78" s="195"/>
      <c r="HO78" s="195"/>
      <c r="HP78" s="195"/>
    </row>
    <row r="79" spans="1:224" ht="18">
      <c r="A79" s="173"/>
      <c r="B79" s="54" t="s">
        <v>190</v>
      </c>
      <c r="C79" s="6" t="s">
        <v>191</v>
      </c>
      <c r="D79" s="61" t="s">
        <v>37</v>
      </c>
      <c r="E79" s="201">
        <v>6.1199999999999997E-2</v>
      </c>
      <c r="F79" s="50">
        <f>E79*F75</f>
        <v>0.30599999999999999</v>
      </c>
      <c r="G79" s="49"/>
      <c r="H79" s="50"/>
      <c r="I79" s="49"/>
      <c r="J79" s="50"/>
      <c r="K79" s="49"/>
      <c r="L79" s="50"/>
      <c r="M79" s="50"/>
    </row>
    <row r="80" spans="1:224" s="100" customFormat="1" ht="21">
      <c r="A80" s="1"/>
      <c r="B80" s="1"/>
      <c r="C80" s="98" t="s">
        <v>156</v>
      </c>
      <c r="D80" s="1"/>
      <c r="E80" s="99"/>
      <c r="F80" s="99"/>
      <c r="G80" s="99"/>
      <c r="H80" s="99"/>
      <c r="I80" s="99"/>
      <c r="J80" s="99"/>
      <c r="K80" s="99"/>
      <c r="L80" s="99"/>
      <c r="M80" s="99"/>
    </row>
    <row r="81" spans="1:19" s="107" customFormat="1" ht="49.5">
      <c r="A81" s="101">
        <v>1</v>
      </c>
      <c r="B81" s="101" t="s">
        <v>31</v>
      </c>
      <c r="C81" s="102" t="s">
        <v>193</v>
      </c>
      <c r="D81" s="103" t="s">
        <v>37</v>
      </c>
      <c r="E81" s="104"/>
      <c r="F81" s="105">
        <v>108</v>
      </c>
      <c r="G81" s="106"/>
      <c r="H81" s="106"/>
      <c r="I81" s="106"/>
      <c r="J81" s="106"/>
      <c r="K81" s="106"/>
      <c r="L81" s="106"/>
      <c r="M81" s="106"/>
    </row>
    <row r="82" spans="1:19" s="115" customFormat="1" ht="16.5">
      <c r="A82" s="108"/>
      <c r="B82" s="108" t="s">
        <v>157</v>
      </c>
      <c r="C82" s="109" t="s">
        <v>32</v>
      </c>
      <c r="D82" s="110" t="s">
        <v>33</v>
      </c>
      <c r="E82" s="111">
        <v>1.14E-2</v>
      </c>
      <c r="F82" s="112">
        <f>F81*E82</f>
        <v>1.2312000000000001</v>
      </c>
      <c r="G82" s="113"/>
      <c r="H82" s="114"/>
      <c r="I82" s="114"/>
      <c r="J82" s="114"/>
      <c r="K82" s="114"/>
      <c r="L82" s="114"/>
      <c r="M82" s="114"/>
    </row>
    <row r="83" spans="1:19" s="115" customFormat="1" ht="33">
      <c r="A83" s="110"/>
      <c r="B83" s="116" t="s">
        <v>158</v>
      </c>
      <c r="C83" s="117" t="s">
        <v>159</v>
      </c>
      <c r="D83" s="118" t="s">
        <v>42</v>
      </c>
      <c r="E83" s="111">
        <v>2.4899999999999999E-2</v>
      </c>
      <c r="F83" s="119">
        <f>E83*F81</f>
        <v>2.6892</v>
      </c>
      <c r="G83" s="113"/>
      <c r="H83" s="119"/>
      <c r="I83" s="113"/>
      <c r="J83" s="119"/>
      <c r="K83" s="113"/>
      <c r="L83" s="119"/>
      <c r="M83" s="119"/>
    </row>
    <row r="84" spans="1:19">
      <c r="A84" s="120"/>
      <c r="B84" s="2" t="s">
        <v>177</v>
      </c>
      <c r="C84" s="15" t="s">
        <v>160</v>
      </c>
      <c r="D84" s="16" t="s">
        <v>89</v>
      </c>
      <c r="E84" s="17"/>
      <c r="F84" s="17">
        <f>F81*1.6</f>
        <v>172.8</v>
      </c>
      <c r="G84" s="120"/>
      <c r="H84" s="120"/>
      <c r="I84" s="121"/>
      <c r="J84" s="120"/>
      <c r="K84" s="122"/>
      <c r="L84" s="122"/>
      <c r="M84" s="122"/>
      <c r="N84" s="18"/>
      <c r="O84" s="18"/>
      <c r="P84" s="18"/>
      <c r="Q84" s="18"/>
      <c r="R84" s="18"/>
      <c r="S84" s="18"/>
    </row>
    <row r="85" spans="1:19" s="97" customFormat="1" ht="16.5">
      <c r="A85" s="5">
        <v>2</v>
      </c>
      <c r="B85" s="5" t="s">
        <v>31</v>
      </c>
      <c r="C85" s="123" t="s">
        <v>161</v>
      </c>
      <c r="D85" s="124" t="s">
        <v>35</v>
      </c>
      <c r="E85" s="125"/>
      <c r="F85" s="126">
        <v>300</v>
      </c>
      <c r="G85" s="127"/>
      <c r="H85" s="127"/>
      <c r="I85" s="127"/>
      <c r="J85" s="127"/>
      <c r="K85" s="127"/>
      <c r="L85" s="127"/>
      <c r="M85" s="127"/>
    </row>
    <row r="86" spans="1:19" s="97" customFormat="1" ht="16.5">
      <c r="A86" s="5"/>
      <c r="B86" s="5" t="s">
        <v>162</v>
      </c>
      <c r="C86" s="128" t="s">
        <v>32</v>
      </c>
      <c r="D86" s="129" t="s">
        <v>33</v>
      </c>
      <c r="E86" s="130">
        <v>1.62</v>
      </c>
      <c r="F86" s="131">
        <f>F85*E86</f>
        <v>486.00000000000006</v>
      </c>
      <c r="G86" s="113"/>
      <c r="H86" s="127"/>
      <c r="I86" s="127"/>
      <c r="J86" s="127"/>
      <c r="K86" s="127"/>
      <c r="L86" s="127"/>
      <c r="M86" s="127"/>
    </row>
    <row r="87" spans="1:19" s="97" customFormat="1" ht="16.5">
      <c r="A87" s="4"/>
      <c r="B87" s="116" t="s">
        <v>111</v>
      </c>
      <c r="C87" s="132" t="s">
        <v>163</v>
      </c>
      <c r="D87" s="129" t="s">
        <v>42</v>
      </c>
      <c r="E87" s="133">
        <v>0.41599999999999998</v>
      </c>
      <c r="F87" s="134">
        <f>E87*F85</f>
        <v>124.8</v>
      </c>
      <c r="G87" s="135"/>
      <c r="H87" s="136"/>
      <c r="I87" s="135"/>
      <c r="J87" s="136"/>
      <c r="K87" s="135"/>
      <c r="L87" s="134"/>
      <c r="M87" s="134"/>
    </row>
    <row r="88" spans="1:19" s="97" customFormat="1" ht="33">
      <c r="A88" s="5"/>
      <c r="B88" s="103" t="s">
        <v>183</v>
      </c>
      <c r="C88" s="137" t="s">
        <v>182</v>
      </c>
      <c r="D88" s="129" t="s">
        <v>35</v>
      </c>
      <c r="E88" s="138">
        <v>1</v>
      </c>
      <c r="F88" s="131">
        <f>E88*F85</f>
        <v>300</v>
      </c>
      <c r="G88" s="127"/>
      <c r="H88" s="127"/>
      <c r="I88" s="127"/>
      <c r="J88" s="127"/>
      <c r="K88" s="127"/>
      <c r="L88" s="127"/>
      <c r="M88" s="127"/>
    </row>
    <row r="89" spans="1:19" s="97" customFormat="1" ht="20.25">
      <c r="A89" s="5"/>
      <c r="B89" s="116" t="s">
        <v>178</v>
      </c>
      <c r="C89" s="139" t="s">
        <v>164</v>
      </c>
      <c r="D89" s="129" t="s">
        <v>165</v>
      </c>
      <c r="E89" s="138">
        <v>7.5999999999999998E-2</v>
      </c>
      <c r="F89" s="131">
        <f>E89*F85</f>
        <v>22.8</v>
      </c>
      <c r="G89" s="127"/>
      <c r="H89" s="127"/>
      <c r="I89" s="127"/>
      <c r="J89" s="127"/>
      <c r="K89" s="127"/>
      <c r="L89" s="127"/>
      <c r="M89" s="127"/>
    </row>
    <row r="90" spans="1:19" s="97" customFormat="1" ht="16.5">
      <c r="A90" s="4"/>
      <c r="B90" s="4"/>
      <c r="C90" s="139" t="s">
        <v>36</v>
      </c>
      <c r="D90" s="129" t="s">
        <v>34</v>
      </c>
      <c r="E90" s="130">
        <v>9.7999999999999997E-3</v>
      </c>
      <c r="F90" s="104">
        <f>E90*F85</f>
        <v>2.94</v>
      </c>
      <c r="G90" s="140"/>
      <c r="H90" s="104"/>
      <c r="I90" s="127"/>
      <c r="J90" s="127"/>
      <c r="K90" s="127"/>
      <c r="L90" s="127"/>
      <c r="M90" s="127"/>
    </row>
    <row r="91" spans="1:19" s="97" customFormat="1" ht="54">
      <c r="A91" s="5">
        <v>3</v>
      </c>
      <c r="B91" s="141" t="s">
        <v>166</v>
      </c>
      <c r="C91" s="142" t="s">
        <v>194</v>
      </c>
      <c r="D91" s="143" t="s">
        <v>89</v>
      </c>
      <c r="E91" s="144"/>
      <c r="F91" s="145">
        <v>1.4257</v>
      </c>
      <c r="G91" s="127"/>
      <c r="H91" s="127"/>
      <c r="I91" s="127"/>
      <c r="J91" s="127"/>
      <c r="K91" s="127"/>
      <c r="L91" s="127"/>
      <c r="M91" s="127"/>
    </row>
    <row r="92" spans="1:19" s="97" customFormat="1" ht="18">
      <c r="A92" s="5"/>
      <c r="B92" s="146"/>
      <c r="C92" s="147" t="s">
        <v>167</v>
      </c>
      <c r="D92" s="148" t="s">
        <v>30</v>
      </c>
      <c r="E92" s="149">
        <v>34.9</v>
      </c>
      <c r="F92" s="150">
        <f>E92*F91</f>
        <v>49.756929999999997</v>
      </c>
      <c r="G92" s="113"/>
      <c r="H92" s="127"/>
      <c r="I92" s="127"/>
      <c r="J92" s="127"/>
      <c r="K92" s="127"/>
      <c r="L92" s="127"/>
      <c r="M92" s="127"/>
    </row>
    <row r="93" spans="1:19" s="97" customFormat="1" ht="18">
      <c r="A93" s="4"/>
      <c r="B93" s="146"/>
      <c r="C93" s="147" t="s">
        <v>168</v>
      </c>
      <c r="D93" s="151" t="s">
        <v>169</v>
      </c>
      <c r="E93" s="149">
        <v>4.07</v>
      </c>
      <c r="F93" s="150">
        <f>E93*F91</f>
        <v>5.8025989999999998</v>
      </c>
      <c r="G93" s="135"/>
      <c r="H93" s="136"/>
      <c r="I93" s="135"/>
      <c r="J93" s="136"/>
      <c r="K93" s="135"/>
      <c r="L93" s="134"/>
      <c r="M93" s="134"/>
    </row>
    <row r="94" spans="1:19" s="97" customFormat="1" ht="18">
      <c r="A94" s="5"/>
      <c r="B94" s="116" t="s">
        <v>181</v>
      </c>
      <c r="C94" s="152" t="s">
        <v>170</v>
      </c>
      <c r="D94" s="153" t="s">
        <v>171</v>
      </c>
      <c r="E94" s="153" t="s">
        <v>172</v>
      </c>
      <c r="F94" s="151">
        <v>265</v>
      </c>
      <c r="G94" s="127"/>
      <c r="H94" s="127"/>
      <c r="I94" s="127"/>
      <c r="J94" s="127"/>
      <c r="K94" s="127"/>
      <c r="L94" s="127"/>
      <c r="M94" s="127"/>
    </row>
    <row r="95" spans="1:19" s="97" customFormat="1" ht="18">
      <c r="A95" s="5"/>
      <c r="B95" s="116" t="s">
        <v>180</v>
      </c>
      <c r="C95" s="154" t="s">
        <v>173</v>
      </c>
      <c r="D95" s="153" t="s">
        <v>88</v>
      </c>
      <c r="E95" s="155">
        <v>15.2</v>
      </c>
      <c r="F95" s="150">
        <f>E95*F91</f>
        <v>21.670639999999999</v>
      </c>
      <c r="G95" s="127"/>
      <c r="H95" s="127"/>
      <c r="I95" s="127"/>
      <c r="J95" s="127"/>
      <c r="K95" s="127"/>
      <c r="L95" s="127"/>
      <c r="M95" s="127"/>
    </row>
    <row r="96" spans="1:19" s="97" customFormat="1" ht="18">
      <c r="A96" s="5"/>
      <c r="B96" s="116" t="s">
        <v>179</v>
      </c>
      <c r="C96" s="154" t="s">
        <v>174</v>
      </c>
      <c r="D96" s="153" t="s">
        <v>88</v>
      </c>
      <c r="E96" s="155">
        <v>3.3</v>
      </c>
      <c r="F96" s="150">
        <f>E96*F91</f>
        <v>4.7048099999999993</v>
      </c>
      <c r="G96" s="127"/>
      <c r="H96" s="127"/>
      <c r="I96" s="127"/>
      <c r="J96" s="127"/>
      <c r="K96" s="127"/>
      <c r="L96" s="127"/>
      <c r="M96" s="127"/>
    </row>
    <row r="97" spans="1:13" s="97" customFormat="1" ht="18">
      <c r="A97" s="4"/>
      <c r="B97" s="146"/>
      <c r="C97" s="152" t="s">
        <v>175</v>
      </c>
      <c r="D97" s="153" t="s">
        <v>169</v>
      </c>
      <c r="E97" s="156">
        <v>2.78</v>
      </c>
      <c r="F97" s="150">
        <f>E97*F91</f>
        <v>3.9634459999999998</v>
      </c>
      <c r="G97" s="157"/>
      <c r="H97" s="125"/>
      <c r="I97" s="127"/>
      <c r="J97" s="127"/>
      <c r="K97" s="127"/>
      <c r="L97" s="127"/>
      <c r="M97" s="127"/>
    </row>
    <row r="98" spans="1:13" ht="15.75">
      <c r="A98" s="165"/>
      <c r="B98" s="158"/>
      <c r="C98" s="159" t="s">
        <v>77</v>
      </c>
      <c r="D98" s="158"/>
      <c r="E98" s="166"/>
      <c r="F98" s="161"/>
      <c r="G98" s="161"/>
      <c r="H98" s="161"/>
      <c r="I98" s="161"/>
      <c r="J98" s="161"/>
      <c r="K98" s="161"/>
      <c r="L98" s="161"/>
      <c r="M98" s="161"/>
    </row>
    <row r="99" spans="1:13" ht="15.75">
      <c r="A99" s="85"/>
      <c r="B99" s="85"/>
      <c r="C99" s="86" t="s">
        <v>176</v>
      </c>
      <c r="D99" s="88">
        <v>0.05</v>
      </c>
      <c r="E99" s="89"/>
      <c r="F99" s="87"/>
      <c r="G99" s="87"/>
      <c r="H99" s="53"/>
      <c r="I99" s="53"/>
      <c r="J99" s="53"/>
      <c r="K99" s="53"/>
      <c r="L99" s="53"/>
      <c r="M99" s="53"/>
    </row>
    <row r="100" spans="1:13" ht="15.75">
      <c r="A100" s="158"/>
      <c r="B100" s="158"/>
      <c r="C100" s="159" t="s">
        <v>8</v>
      </c>
      <c r="D100" s="158"/>
      <c r="E100" s="160"/>
      <c r="F100" s="161"/>
      <c r="G100" s="161"/>
      <c r="H100" s="162"/>
      <c r="I100" s="162"/>
      <c r="J100" s="162"/>
      <c r="K100" s="162"/>
      <c r="L100" s="162"/>
      <c r="M100" s="162"/>
    </row>
    <row r="101" spans="1:13" ht="15.75">
      <c r="A101" s="85"/>
      <c r="B101" s="85"/>
      <c r="C101" s="86" t="s">
        <v>78</v>
      </c>
      <c r="D101" s="88">
        <v>0.1</v>
      </c>
      <c r="E101" s="89"/>
      <c r="F101" s="87"/>
      <c r="G101" s="87"/>
      <c r="H101" s="53"/>
      <c r="I101" s="53"/>
      <c r="J101" s="53"/>
      <c r="K101" s="53"/>
      <c r="L101" s="53"/>
      <c r="M101" s="53"/>
    </row>
    <row r="102" spans="1:13" ht="15.75">
      <c r="A102" s="158"/>
      <c r="B102" s="158"/>
      <c r="C102" s="159" t="s">
        <v>8</v>
      </c>
      <c r="D102" s="158"/>
      <c r="E102" s="160"/>
      <c r="F102" s="161"/>
      <c r="G102" s="161"/>
      <c r="H102" s="162"/>
      <c r="I102" s="162"/>
      <c r="J102" s="162"/>
      <c r="K102" s="162"/>
      <c r="L102" s="162"/>
      <c r="M102" s="162"/>
    </row>
    <row r="103" spans="1:13" ht="15.75">
      <c r="A103" s="85"/>
      <c r="B103" s="85"/>
      <c r="C103" s="86" t="s">
        <v>79</v>
      </c>
      <c r="D103" s="88">
        <v>0.08</v>
      </c>
      <c r="E103" s="89"/>
      <c r="F103" s="87"/>
      <c r="G103" s="87"/>
      <c r="H103" s="53"/>
      <c r="I103" s="53"/>
      <c r="J103" s="53"/>
      <c r="K103" s="53"/>
      <c r="L103" s="53"/>
      <c r="M103" s="53"/>
    </row>
    <row r="104" spans="1:13" ht="15.75">
      <c r="A104" s="158"/>
      <c r="B104" s="158"/>
      <c r="C104" s="159" t="s">
        <v>80</v>
      </c>
      <c r="D104" s="158"/>
      <c r="E104" s="160"/>
      <c r="F104" s="161"/>
      <c r="G104" s="161"/>
      <c r="H104" s="162"/>
      <c r="I104" s="162"/>
      <c r="J104" s="162"/>
      <c r="K104" s="162"/>
      <c r="L104" s="162"/>
      <c r="M104" s="162"/>
    </row>
    <row r="105" spans="1:13" ht="15.75">
      <c r="A105" s="85"/>
      <c r="B105" s="85"/>
      <c r="C105" s="86" t="s">
        <v>81</v>
      </c>
      <c r="D105" s="90">
        <v>0.03</v>
      </c>
      <c r="E105" s="91"/>
      <c r="F105" s="92"/>
      <c r="G105" s="87"/>
      <c r="H105" s="53"/>
      <c r="I105" s="53"/>
      <c r="J105" s="53"/>
      <c r="K105" s="53"/>
      <c r="L105" s="53"/>
      <c r="M105" s="53"/>
    </row>
    <row r="106" spans="1:13" ht="15.75">
      <c r="A106" s="158"/>
      <c r="B106" s="158"/>
      <c r="C106" s="159" t="s">
        <v>8</v>
      </c>
      <c r="D106" s="158"/>
      <c r="E106" s="163"/>
      <c r="F106" s="164"/>
      <c r="G106" s="161"/>
      <c r="H106" s="162"/>
      <c r="I106" s="162"/>
      <c r="J106" s="162"/>
      <c r="K106" s="162"/>
      <c r="L106" s="162"/>
      <c r="M106" s="162"/>
    </row>
    <row r="107" spans="1:13" ht="15.75">
      <c r="A107" s="85"/>
      <c r="B107" s="85"/>
      <c r="C107" s="86" t="s">
        <v>82</v>
      </c>
      <c r="D107" s="90">
        <v>0.18</v>
      </c>
      <c r="E107" s="91"/>
      <c r="F107" s="92"/>
      <c r="G107" s="87"/>
      <c r="H107" s="53"/>
      <c r="I107" s="53"/>
      <c r="J107" s="53"/>
      <c r="K107" s="53"/>
      <c r="L107" s="53"/>
      <c r="M107" s="53"/>
    </row>
    <row r="108" spans="1:13" ht="15.75">
      <c r="A108" s="158"/>
      <c r="B108" s="158"/>
      <c r="C108" s="159" t="s">
        <v>8</v>
      </c>
      <c r="D108" s="158"/>
      <c r="E108" s="163"/>
      <c r="F108" s="164"/>
      <c r="G108" s="161"/>
      <c r="H108" s="161"/>
      <c r="I108" s="161"/>
      <c r="J108" s="162"/>
      <c r="K108" s="161"/>
      <c r="L108" s="161"/>
      <c r="M108" s="161"/>
    </row>
    <row r="111" spans="1:13" ht="15.75">
      <c r="A111" s="93"/>
      <c r="B111" s="93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95"/>
    </row>
    <row r="112" spans="1:13" ht="16.5">
      <c r="A112" s="93"/>
      <c r="B112" s="93"/>
      <c r="C112" s="94"/>
      <c r="D112" s="83"/>
      <c r="E112" s="224"/>
      <c r="F112" s="224"/>
      <c r="G112" s="224"/>
      <c r="H112" s="224"/>
      <c r="I112" s="83"/>
      <c r="J112" s="95"/>
      <c r="K112" s="95"/>
      <c r="L112" s="95"/>
      <c r="M112" s="95"/>
    </row>
    <row r="113" spans="13:13">
      <c r="M113" s="96"/>
    </row>
    <row r="140" spans="5:5">
      <c r="E140" s="19"/>
    </row>
    <row r="143" spans="5:5">
      <c r="E143" s="19"/>
    </row>
    <row r="154" spans="5:5">
      <c r="E154" s="19"/>
    </row>
    <row r="161" spans="5:5">
      <c r="E161" s="19"/>
    </row>
    <row r="162" spans="5:5">
      <c r="E162" s="19"/>
    </row>
    <row r="173" spans="5:5">
      <c r="E173" s="19"/>
    </row>
    <row r="174" spans="5:5">
      <c r="E174" s="19"/>
    </row>
    <row r="178" spans="5:5">
      <c r="E178" s="19"/>
    </row>
    <row r="215" spans="5:5">
      <c r="E215" s="19"/>
    </row>
    <row r="241" spans="5:5">
      <c r="E241" s="19"/>
    </row>
    <row r="313" spans="5:5">
      <c r="E313" s="19"/>
    </row>
  </sheetData>
  <protectedRanges>
    <protectedRange sqref="E75:E77" name="Range1_1_1_2_1_2_1_1_1"/>
    <protectedRange sqref="E78" name="Range1_1_1_2_1_2_1_1_2"/>
  </protectedRanges>
  <mergeCells count="21">
    <mergeCell ref="E112:H112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111:L111"/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</mergeCells>
  <conditionalFormatting sqref="A84:F84">
    <cfRule type="cellIs" dxfId="5" priority="72" stopIfTrue="1" operator="equal">
      <formula>8223.307275</formula>
    </cfRule>
  </conditionalFormatting>
  <conditionalFormatting sqref="G84:J84 L84:M84">
    <cfRule type="cellIs" dxfId="4" priority="71" stopIfTrue="1" operator="equal">
      <formula>8223.307275</formula>
    </cfRule>
  </conditionalFormatting>
  <conditionalFormatting sqref="K84">
    <cfRule type="cellIs" dxfId="3" priority="70" stopIfTrue="1" operator="equal">
      <formula>8223.307275</formula>
    </cfRule>
  </conditionalFormatting>
  <conditionalFormatting sqref="A74:J74 L74:M74">
    <cfRule type="cellIs" dxfId="2" priority="3" stopIfTrue="1" operator="equal">
      <formula>8223.307275</formula>
    </cfRule>
  </conditionalFormatting>
  <conditionalFormatting sqref="K74">
    <cfRule type="cellIs" dxfId="1" priority="2" stopIfTrue="1" operator="equal">
      <formula>8223.307275</formula>
    </cfRule>
  </conditionalFormatting>
  <conditionalFormatting sqref="A15:M15">
    <cfRule type="cellIs" dxfId="0" priority="1" stopIfTrue="1" operator="equal">
      <formula>8223.307275</formula>
    </cfRule>
  </conditionalFormatting>
  <pageMargins left="0" right="0" top="0.55118110236220474" bottom="0.15748031496062992" header="0" footer="0"/>
  <pageSetup paperSize="9" scale="77" orientation="landscape" horizontalDpi="4294967293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view="pageBreakPreview" topLeftCell="A94" zoomScaleNormal="100" zoomScaleSheetLayoutView="100" workbookViewId="0">
      <selection activeCell="A116" sqref="A116:F116"/>
    </sheetView>
  </sheetViews>
  <sheetFormatPr defaultRowHeight="14.25"/>
  <cols>
    <col min="1" max="1" width="5" style="7" customWidth="1"/>
    <col min="2" max="5" width="9.140625" style="7"/>
    <col min="6" max="6" width="12.42578125" style="7" customWidth="1"/>
    <col min="7" max="16384" width="9.140625" style="7"/>
  </cols>
  <sheetData>
    <row r="1" spans="1:6" ht="33" customHeight="1">
      <c r="A1" s="234" t="s">
        <v>90</v>
      </c>
      <c r="B1" s="234"/>
      <c r="C1" s="234"/>
      <c r="D1" s="234"/>
      <c r="E1" s="234"/>
      <c r="F1" s="234"/>
    </row>
    <row r="2" spans="1:6">
      <c r="A2" s="20"/>
      <c r="B2" s="20"/>
      <c r="C2" s="20"/>
      <c r="D2" s="20"/>
      <c r="E2" s="20"/>
    </row>
    <row r="3" spans="1:6">
      <c r="A3" s="235" t="s">
        <v>1</v>
      </c>
      <c r="B3" s="236" t="s">
        <v>91</v>
      </c>
      <c r="C3" s="236" t="s">
        <v>92</v>
      </c>
      <c r="D3" s="237" t="s">
        <v>93</v>
      </c>
      <c r="E3" s="235" t="s">
        <v>94</v>
      </c>
      <c r="F3" s="235"/>
    </row>
    <row r="4" spans="1:6" ht="63">
      <c r="A4" s="235"/>
      <c r="B4" s="236"/>
      <c r="C4" s="236"/>
      <c r="D4" s="237"/>
      <c r="E4" s="21" t="s">
        <v>95</v>
      </c>
      <c r="F4" s="8" t="s">
        <v>96</v>
      </c>
    </row>
    <row r="5" spans="1:6" ht="15">
      <c r="A5" s="9">
        <v>1</v>
      </c>
      <c r="B5" s="10" t="s">
        <v>97</v>
      </c>
      <c r="C5" s="10" t="s">
        <v>199</v>
      </c>
      <c r="D5" s="10">
        <v>5.72</v>
      </c>
      <c r="E5" s="9">
        <v>3</v>
      </c>
      <c r="F5" s="9">
        <f t="shared" ref="F5" si="0">E5*D5</f>
        <v>17.16</v>
      </c>
    </row>
    <row r="6" spans="1:6" ht="15">
      <c r="A6" s="9">
        <f>A5+1</f>
        <v>2</v>
      </c>
      <c r="B6" s="10" t="s">
        <v>199</v>
      </c>
      <c r="C6" s="10" t="s">
        <v>200</v>
      </c>
      <c r="D6" s="10">
        <v>8.1999999999999993</v>
      </c>
      <c r="E6" s="9">
        <v>3</v>
      </c>
      <c r="F6" s="9">
        <f t="shared" ref="F6:F69" si="1">E6*D6</f>
        <v>24.599999999999998</v>
      </c>
    </row>
    <row r="7" spans="1:6" ht="15">
      <c r="A7" s="9">
        <f t="shared" ref="A7:A110" si="2">A6+1</f>
        <v>3</v>
      </c>
      <c r="B7" s="10" t="s">
        <v>200</v>
      </c>
      <c r="C7" s="10" t="s">
        <v>201</v>
      </c>
      <c r="D7" s="10">
        <v>1.61</v>
      </c>
      <c r="E7" s="9">
        <v>3</v>
      </c>
      <c r="F7" s="9">
        <f t="shared" si="1"/>
        <v>4.83</v>
      </c>
    </row>
    <row r="8" spans="1:6" ht="15">
      <c r="A8" s="9">
        <f t="shared" si="2"/>
        <v>4</v>
      </c>
      <c r="B8" s="10" t="s">
        <v>201</v>
      </c>
      <c r="C8" s="10" t="s">
        <v>98</v>
      </c>
      <c r="D8" s="10">
        <v>4.47</v>
      </c>
      <c r="E8" s="9">
        <v>3</v>
      </c>
      <c r="F8" s="9">
        <f t="shared" si="1"/>
        <v>13.41</v>
      </c>
    </row>
    <row r="9" spans="1:6" ht="15">
      <c r="A9" s="9">
        <f t="shared" si="2"/>
        <v>5</v>
      </c>
      <c r="B9" s="10" t="s">
        <v>98</v>
      </c>
      <c r="C9" s="10" t="s">
        <v>202</v>
      </c>
      <c r="D9" s="10">
        <v>11.66</v>
      </c>
      <c r="E9" s="9">
        <v>3</v>
      </c>
      <c r="F9" s="9">
        <f t="shared" si="1"/>
        <v>34.980000000000004</v>
      </c>
    </row>
    <row r="10" spans="1:6" ht="15">
      <c r="A10" s="9">
        <f t="shared" si="2"/>
        <v>6</v>
      </c>
      <c r="B10" s="10" t="s">
        <v>202</v>
      </c>
      <c r="C10" s="10" t="s">
        <v>99</v>
      </c>
      <c r="D10" s="10">
        <v>8.34</v>
      </c>
      <c r="E10" s="9">
        <v>3</v>
      </c>
      <c r="F10" s="9">
        <f t="shared" si="1"/>
        <v>25.02</v>
      </c>
    </row>
    <row r="11" spans="1:6" ht="15">
      <c r="A11" s="9">
        <f t="shared" si="2"/>
        <v>7</v>
      </c>
      <c r="B11" s="10" t="s">
        <v>99</v>
      </c>
      <c r="C11" s="10" t="s">
        <v>203</v>
      </c>
      <c r="D11" s="10">
        <v>1.1000000000000001</v>
      </c>
      <c r="E11" s="9">
        <v>3</v>
      </c>
      <c r="F11" s="9">
        <f t="shared" si="1"/>
        <v>3.3000000000000003</v>
      </c>
    </row>
    <row r="12" spans="1:6" ht="15">
      <c r="A12" s="9">
        <f t="shared" si="2"/>
        <v>8</v>
      </c>
      <c r="B12" s="10" t="s">
        <v>203</v>
      </c>
      <c r="C12" s="10" t="s">
        <v>204</v>
      </c>
      <c r="D12" s="10">
        <v>3.82</v>
      </c>
      <c r="E12" s="9">
        <v>3</v>
      </c>
      <c r="F12" s="9">
        <f t="shared" si="1"/>
        <v>11.459999999999999</v>
      </c>
    </row>
    <row r="13" spans="1:6" ht="15">
      <c r="A13" s="9">
        <f t="shared" si="2"/>
        <v>9</v>
      </c>
      <c r="B13" s="10" t="s">
        <v>204</v>
      </c>
      <c r="C13" s="10" t="s">
        <v>205</v>
      </c>
      <c r="D13" s="10">
        <v>10.73</v>
      </c>
      <c r="E13" s="9">
        <v>3</v>
      </c>
      <c r="F13" s="9">
        <f t="shared" si="1"/>
        <v>32.19</v>
      </c>
    </row>
    <row r="14" spans="1:6" ht="15">
      <c r="A14" s="9">
        <f t="shared" si="2"/>
        <v>10</v>
      </c>
      <c r="B14" s="10" t="s">
        <v>205</v>
      </c>
      <c r="C14" s="10" t="s">
        <v>206</v>
      </c>
      <c r="D14" s="10">
        <v>3.54</v>
      </c>
      <c r="E14" s="9">
        <v>3</v>
      </c>
      <c r="F14" s="9">
        <f t="shared" si="1"/>
        <v>10.620000000000001</v>
      </c>
    </row>
    <row r="15" spans="1:6" ht="15">
      <c r="A15" s="9">
        <f t="shared" si="2"/>
        <v>11</v>
      </c>
      <c r="B15" s="10" t="s">
        <v>206</v>
      </c>
      <c r="C15" s="10" t="s">
        <v>100</v>
      </c>
      <c r="D15" s="10">
        <v>0.8</v>
      </c>
      <c r="E15" s="9">
        <v>3</v>
      </c>
      <c r="F15" s="9">
        <f t="shared" si="1"/>
        <v>2.4000000000000004</v>
      </c>
    </row>
    <row r="16" spans="1:6" ht="15">
      <c r="A16" s="9">
        <f t="shared" si="2"/>
        <v>12</v>
      </c>
      <c r="B16" s="10" t="s">
        <v>100</v>
      </c>
      <c r="C16" s="10" t="s">
        <v>207</v>
      </c>
      <c r="D16" s="10">
        <v>13.34</v>
      </c>
      <c r="E16" s="9">
        <v>3</v>
      </c>
      <c r="F16" s="9">
        <f t="shared" si="1"/>
        <v>40.019999999999996</v>
      </c>
    </row>
    <row r="17" spans="1:6" ht="15">
      <c r="A17" s="9">
        <f t="shared" si="2"/>
        <v>13</v>
      </c>
      <c r="B17" s="10" t="s">
        <v>207</v>
      </c>
      <c r="C17" s="10" t="s">
        <v>208</v>
      </c>
      <c r="D17" s="10">
        <v>3.3</v>
      </c>
      <c r="E17" s="9">
        <v>3</v>
      </c>
      <c r="F17" s="9">
        <f t="shared" si="1"/>
        <v>9.8999999999999986</v>
      </c>
    </row>
    <row r="18" spans="1:6" ht="15">
      <c r="A18" s="9">
        <f t="shared" si="2"/>
        <v>14</v>
      </c>
      <c r="B18" s="10" t="s">
        <v>208</v>
      </c>
      <c r="C18" s="10" t="s">
        <v>101</v>
      </c>
      <c r="D18" s="10">
        <v>3.36</v>
      </c>
      <c r="E18" s="9">
        <v>3</v>
      </c>
      <c r="F18" s="9">
        <f t="shared" si="1"/>
        <v>10.08</v>
      </c>
    </row>
    <row r="19" spans="1:6" ht="15">
      <c r="A19" s="9">
        <f t="shared" si="2"/>
        <v>15</v>
      </c>
      <c r="B19" s="10" t="s">
        <v>101</v>
      </c>
      <c r="C19" s="10" t="s">
        <v>209</v>
      </c>
      <c r="D19" s="10">
        <v>1.8</v>
      </c>
      <c r="E19" s="9">
        <v>3</v>
      </c>
      <c r="F19" s="9">
        <f t="shared" si="1"/>
        <v>5.4</v>
      </c>
    </row>
    <row r="20" spans="1:6" ht="15">
      <c r="A20" s="9">
        <f t="shared" si="2"/>
        <v>16</v>
      </c>
      <c r="B20" s="10" t="s">
        <v>209</v>
      </c>
      <c r="C20" s="10" t="s">
        <v>210</v>
      </c>
      <c r="D20" s="10">
        <v>7.56</v>
      </c>
      <c r="E20" s="9">
        <v>3</v>
      </c>
      <c r="F20" s="9">
        <f t="shared" si="1"/>
        <v>22.68</v>
      </c>
    </row>
    <row r="21" spans="1:6" ht="15">
      <c r="A21" s="9">
        <f t="shared" si="2"/>
        <v>17</v>
      </c>
      <c r="B21" s="10" t="s">
        <v>210</v>
      </c>
      <c r="C21" s="10" t="s">
        <v>102</v>
      </c>
      <c r="D21" s="10">
        <v>10.64</v>
      </c>
      <c r="E21" s="9">
        <v>3</v>
      </c>
      <c r="F21" s="9">
        <f t="shared" si="1"/>
        <v>31.92</v>
      </c>
    </row>
    <row r="22" spans="1:6" ht="15">
      <c r="A22" s="9">
        <f t="shared" si="2"/>
        <v>18</v>
      </c>
      <c r="B22" s="10" t="s">
        <v>102</v>
      </c>
      <c r="C22" s="10" t="s">
        <v>211</v>
      </c>
      <c r="D22" s="10">
        <v>6.29</v>
      </c>
      <c r="E22" s="9">
        <v>3</v>
      </c>
      <c r="F22" s="9">
        <f t="shared" si="1"/>
        <v>18.87</v>
      </c>
    </row>
    <row r="23" spans="1:6" ht="15">
      <c r="A23" s="9">
        <f t="shared" si="2"/>
        <v>19</v>
      </c>
      <c r="B23" s="10" t="s">
        <v>211</v>
      </c>
      <c r="C23" s="10" t="s">
        <v>212</v>
      </c>
      <c r="D23" s="10">
        <v>4.5</v>
      </c>
      <c r="E23" s="9">
        <v>3</v>
      </c>
      <c r="F23" s="9">
        <f t="shared" si="1"/>
        <v>13.5</v>
      </c>
    </row>
    <row r="24" spans="1:6" ht="15">
      <c r="A24" s="9">
        <f t="shared" si="2"/>
        <v>20</v>
      </c>
      <c r="B24" s="10" t="s">
        <v>212</v>
      </c>
      <c r="C24" s="10" t="s">
        <v>213</v>
      </c>
      <c r="D24" s="10">
        <v>0.23</v>
      </c>
      <c r="E24" s="9">
        <v>3</v>
      </c>
      <c r="F24" s="9">
        <f t="shared" si="1"/>
        <v>0.69000000000000006</v>
      </c>
    </row>
    <row r="25" spans="1:6" ht="15">
      <c r="A25" s="9">
        <f t="shared" si="2"/>
        <v>21</v>
      </c>
      <c r="B25" s="10" t="s">
        <v>213</v>
      </c>
      <c r="C25" s="10" t="s">
        <v>214</v>
      </c>
      <c r="D25" s="10">
        <v>4.2699999999999996</v>
      </c>
      <c r="E25" s="9">
        <v>3</v>
      </c>
      <c r="F25" s="9">
        <f t="shared" si="1"/>
        <v>12.809999999999999</v>
      </c>
    </row>
    <row r="26" spans="1:6" ht="15">
      <c r="A26" s="9">
        <f t="shared" si="2"/>
        <v>22</v>
      </c>
      <c r="B26" s="10" t="s">
        <v>214</v>
      </c>
      <c r="C26" s="10" t="s">
        <v>215</v>
      </c>
      <c r="D26" s="10">
        <v>2.74</v>
      </c>
      <c r="E26" s="9">
        <v>3</v>
      </c>
      <c r="F26" s="9">
        <f t="shared" si="1"/>
        <v>8.2200000000000006</v>
      </c>
    </row>
    <row r="27" spans="1:6" ht="15">
      <c r="A27" s="9">
        <f t="shared" si="2"/>
        <v>23</v>
      </c>
      <c r="B27" s="10" t="s">
        <v>215</v>
      </c>
      <c r="C27" s="10" t="s">
        <v>103</v>
      </c>
      <c r="D27" s="10">
        <v>1.98</v>
      </c>
      <c r="E27" s="9">
        <v>3</v>
      </c>
      <c r="F27" s="9">
        <f t="shared" si="1"/>
        <v>5.9399999999999995</v>
      </c>
    </row>
    <row r="28" spans="1:6" ht="15">
      <c r="A28" s="9">
        <f t="shared" si="2"/>
        <v>24</v>
      </c>
      <c r="B28" s="10" t="s">
        <v>103</v>
      </c>
      <c r="C28" s="10" t="s">
        <v>216</v>
      </c>
      <c r="D28" s="10">
        <v>12.18</v>
      </c>
      <c r="E28" s="9">
        <v>3</v>
      </c>
      <c r="F28" s="9">
        <f t="shared" si="1"/>
        <v>36.54</v>
      </c>
    </row>
    <row r="29" spans="1:6" ht="15">
      <c r="A29" s="9">
        <f t="shared" si="2"/>
        <v>25</v>
      </c>
      <c r="B29" s="10" t="s">
        <v>216</v>
      </c>
      <c r="C29" s="10" t="s">
        <v>217</v>
      </c>
      <c r="D29" s="10">
        <v>1.78</v>
      </c>
      <c r="E29" s="9">
        <v>3</v>
      </c>
      <c r="F29" s="9">
        <f t="shared" si="1"/>
        <v>5.34</v>
      </c>
    </row>
    <row r="30" spans="1:6" ht="15">
      <c r="A30" s="9">
        <f t="shared" si="2"/>
        <v>26</v>
      </c>
      <c r="B30" s="10" t="s">
        <v>217</v>
      </c>
      <c r="C30" s="10" t="s">
        <v>218</v>
      </c>
      <c r="D30" s="10">
        <v>0.74</v>
      </c>
      <c r="E30" s="9">
        <v>3</v>
      </c>
      <c r="F30" s="9">
        <f t="shared" si="1"/>
        <v>2.2199999999999998</v>
      </c>
    </row>
    <row r="31" spans="1:6" ht="15">
      <c r="A31" s="9">
        <f t="shared" si="2"/>
        <v>27</v>
      </c>
      <c r="B31" s="10" t="s">
        <v>218</v>
      </c>
      <c r="C31" s="10" t="s">
        <v>219</v>
      </c>
      <c r="D31" s="10">
        <v>0.74</v>
      </c>
      <c r="E31" s="9">
        <v>3</v>
      </c>
      <c r="F31" s="9">
        <f t="shared" si="1"/>
        <v>2.2199999999999998</v>
      </c>
    </row>
    <row r="32" spans="1:6" ht="15">
      <c r="A32" s="9">
        <f t="shared" si="2"/>
        <v>28</v>
      </c>
      <c r="B32" s="10" t="s">
        <v>219</v>
      </c>
      <c r="C32" s="10" t="s">
        <v>220</v>
      </c>
      <c r="D32" s="10">
        <v>1.54</v>
      </c>
      <c r="E32" s="9">
        <v>3</v>
      </c>
      <c r="F32" s="9">
        <f t="shared" si="1"/>
        <v>4.62</v>
      </c>
    </row>
    <row r="33" spans="1:6" ht="15">
      <c r="A33" s="9">
        <f t="shared" si="2"/>
        <v>29</v>
      </c>
      <c r="B33" s="10" t="s">
        <v>220</v>
      </c>
      <c r="C33" s="10" t="s">
        <v>104</v>
      </c>
      <c r="D33" s="10">
        <v>3.04</v>
      </c>
      <c r="E33" s="9">
        <v>3</v>
      </c>
      <c r="F33" s="9">
        <f t="shared" si="1"/>
        <v>9.120000000000001</v>
      </c>
    </row>
    <row r="34" spans="1:6" ht="15">
      <c r="A34" s="9">
        <f t="shared" si="2"/>
        <v>30</v>
      </c>
      <c r="B34" s="10" t="s">
        <v>104</v>
      </c>
      <c r="C34" s="10" t="s">
        <v>221</v>
      </c>
      <c r="D34" s="10">
        <v>0.87</v>
      </c>
      <c r="E34" s="9">
        <v>3</v>
      </c>
      <c r="F34" s="9">
        <f t="shared" si="1"/>
        <v>2.61</v>
      </c>
    </row>
    <row r="35" spans="1:6" ht="15">
      <c r="A35" s="9">
        <f t="shared" si="2"/>
        <v>31</v>
      </c>
      <c r="B35" s="10" t="s">
        <v>221</v>
      </c>
      <c r="C35" s="10" t="s">
        <v>222</v>
      </c>
      <c r="D35" s="10">
        <v>3.64</v>
      </c>
      <c r="E35" s="9">
        <v>3</v>
      </c>
      <c r="F35" s="9">
        <f t="shared" si="1"/>
        <v>10.92</v>
      </c>
    </row>
    <row r="36" spans="1:6" ht="15">
      <c r="A36" s="9">
        <f t="shared" si="2"/>
        <v>32</v>
      </c>
      <c r="B36" s="10" t="s">
        <v>222</v>
      </c>
      <c r="C36" s="10" t="s">
        <v>223</v>
      </c>
      <c r="D36" s="10">
        <v>0.27</v>
      </c>
      <c r="E36" s="9">
        <v>3</v>
      </c>
      <c r="F36" s="9">
        <f t="shared" si="1"/>
        <v>0.81</v>
      </c>
    </row>
    <row r="37" spans="1:6" ht="15">
      <c r="A37" s="9">
        <f t="shared" si="2"/>
        <v>33</v>
      </c>
      <c r="B37" s="10" t="s">
        <v>223</v>
      </c>
      <c r="C37" s="10" t="s">
        <v>224</v>
      </c>
      <c r="D37" s="10">
        <v>0.68</v>
      </c>
      <c r="E37" s="9">
        <v>3</v>
      </c>
      <c r="F37" s="9">
        <f t="shared" si="1"/>
        <v>2.04</v>
      </c>
    </row>
    <row r="38" spans="1:6" ht="15">
      <c r="A38" s="9">
        <f t="shared" si="2"/>
        <v>34</v>
      </c>
      <c r="B38" s="10" t="s">
        <v>224</v>
      </c>
      <c r="C38" s="10" t="s">
        <v>225</v>
      </c>
      <c r="D38" s="10">
        <v>0.95</v>
      </c>
      <c r="E38" s="9">
        <v>3</v>
      </c>
      <c r="F38" s="9">
        <f t="shared" si="1"/>
        <v>2.8499999999999996</v>
      </c>
    </row>
    <row r="39" spans="1:6" ht="15">
      <c r="A39" s="9">
        <f t="shared" si="2"/>
        <v>35</v>
      </c>
      <c r="B39" s="10" t="s">
        <v>225</v>
      </c>
      <c r="C39" s="10" t="s">
        <v>226</v>
      </c>
      <c r="D39" s="10">
        <v>0.95</v>
      </c>
      <c r="E39" s="9">
        <v>3</v>
      </c>
      <c r="F39" s="9">
        <f t="shared" si="1"/>
        <v>2.8499999999999996</v>
      </c>
    </row>
    <row r="40" spans="1:6" ht="15">
      <c r="A40" s="9">
        <f t="shared" si="2"/>
        <v>36</v>
      </c>
      <c r="B40" s="10" t="s">
        <v>226</v>
      </c>
      <c r="C40" s="10" t="s">
        <v>227</v>
      </c>
      <c r="D40" s="10">
        <v>4.5</v>
      </c>
      <c r="E40" s="9">
        <v>3</v>
      </c>
      <c r="F40" s="9">
        <f t="shared" si="1"/>
        <v>13.5</v>
      </c>
    </row>
    <row r="41" spans="1:6" ht="15">
      <c r="A41" s="9">
        <f t="shared" si="2"/>
        <v>37</v>
      </c>
      <c r="B41" s="10" t="s">
        <v>227</v>
      </c>
      <c r="C41" s="10" t="s">
        <v>117</v>
      </c>
      <c r="D41" s="10">
        <v>8.15</v>
      </c>
      <c r="E41" s="9">
        <v>3</v>
      </c>
      <c r="F41" s="9">
        <f t="shared" si="1"/>
        <v>24.450000000000003</v>
      </c>
    </row>
    <row r="42" spans="1:6" ht="15">
      <c r="A42" s="9">
        <f t="shared" si="2"/>
        <v>38</v>
      </c>
      <c r="B42" s="10" t="s">
        <v>117</v>
      </c>
      <c r="C42" s="10" t="s">
        <v>228</v>
      </c>
      <c r="D42" s="10">
        <v>1.23</v>
      </c>
      <c r="E42" s="9">
        <v>3</v>
      </c>
      <c r="F42" s="9">
        <f t="shared" si="1"/>
        <v>3.69</v>
      </c>
    </row>
    <row r="43" spans="1:6" ht="15">
      <c r="A43" s="9">
        <f t="shared" si="2"/>
        <v>39</v>
      </c>
      <c r="B43" s="10" t="s">
        <v>228</v>
      </c>
      <c r="C43" s="10" t="s">
        <v>229</v>
      </c>
      <c r="D43" s="10">
        <v>4.34</v>
      </c>
      <c r="E43" s="9">
        <v>3</v>
      </c>
      <c r="F43" s="9">
        <f t="shared" si="1"/>
        <v>13.02</v>
      </c>
    </row>
    <row r="44" spans="1:6" ht="15">
      <c r="A44" s="9">
        <f t="shared" si="2"/>
        <v>40</v>
      </c>
      <c r="B44" s="10" t="s">
        <v>229</v>
      </c>
      <c r="C44" s="10" t="s">
        <v>230</v>
      </c>
      <c r="D44" s="10">
        <v>0.2</v>
      </c>
      <c r="E44" s="9">
        <v>3</v>
      </c>
      <c r="F44" s="9">
        <f t="shared" si="1"/>
        <v>0.60000000000000009</v>
      </c>
    </row>
    <row r="45" spans="1:6" ht="15">
      <c r="A45" s="9">
        <f t="shared" si="2"/>
        <v>41</v>
      </c>
      <c r="B45" s="10" t="s">
        <v>230</v>
      </c>
      <c r="C45" s="10" t="s">
        <v>231</v>
      </c>
      <c r="D45" s="10">
        <v>9.56</v>
      </c>
      <c r="E45" s="9">
        <v>3</v>
      </c>
      <c r="F45" s="9">
        <f t="shared" si="1"/>
        <v>28.68</v>
      </c>
    </row>
    <row r="46" spans="1:6" ht="15">
      <c r="A46" s="9">
        <f t="shared" si="2"/>
        <v>42</v>
      </c>
      <c r="B46" s="10" t="s">
        <v>231</v>
      </c>
      <c r="C46" s="10" t="s">
        <v>118</v>
      </c>
      <c r="D46" s="10">
        <v>4.66</v>
      </c>
      <c r="E46" s="9">
        <v>3</v>
      </c>
      <c r="F46" s="9">
        <f t="shared" si="1"/>
        <v>13.98</v>
      </c>
    </row>
    <row r="47" spans="1:6" ht="15">
      <c r="A47" s="9">
        <f t="shared" si="2"/>
        <v>43</v>
      </c>
      <c r="B47" s="10" t="s">
        <v>118</v>
      </c>
      <c r="C47" s="10" t="s">
        <v>232</v>
      </c>
      <c r="D47" s="10">
        <v>2.06</v>
      </c>
      <c r="E47" s="9">
        <v>3</v>
      </c>
      <c r="F47" s="9">
        <f t="shared" si="1"/>
        <v>6.18</v>
      </c>
    </row>
    <row r="48" spans="1:6" ht="15">
      <c r="A48" s="9">
        <f t="shared" si="2"/>
        <v>44</v>
      </c>
      <c r="B48" s="10" t="s">
        <v>232</v>
      </c>
      <c r="C48" s="10" t="s">
        <v>119</v>
      </c>
      <c r="D48" s="10">
        <v>17.940000000000001</v>
      </c>
      <c r="E48" s="9">
        <v>3</v>
      </c>
      <c r="F48" s="9">
        <f t="shared" si="1"/>
        <v>53.820000000000007</v>
      </c>
    </row>
    <row r="49" spans="1:6" ht="15">
      <c r="A49" s="9">
        <f t="shared" si="2"/>
        <v>45</v>
      </c>
      <c r="B49" s="10" t="s">
        <v>119</v>
      </c>
      <c r="C49" s="10" t="s">
        <v>233</v>
      </c>
      <c r="D49" s="10">
        <v>3.62</v>
      </c>
      <c r="E49" s="9">
        <v>3</v>
      </c>
      <c r="F49" s="9">
        <f t="shared" si="1"/>
        <v>10.86</v>
      </c>
    </row>
    <row r="50" spans="1:6" ht="15">
      <c r="A50" s="9">
        <f t="shared" si="2"/>
        <v>46</v>
      </c>
      <c r="B50" s="10" t="s">
        <v>233</v>
      </c>
      <c r="C50" s="10" t="s">
        <v>234</v>
      </c>
      <c r="D50" s="10">
        <v>8.0399999999999991</v>
      </c>
      <c r="E50" s="9">
        <v>3</v>
      </c>
      <c r="F50" s="9">
        <f t="shared" si="1"/>
        <v>24.119999999999997</v>
      </c>
    </row>
    <row r="51" spans="1:6" ht="15">
      <c r="A51" s="9">
        <f t="shared" si="2"/>
        <v>47</v>
      </c>
      <c r="B51" s="10" t="s">
        <v>234</v>
      </c>
      <c r="C51" s="10" t="s">
        <v>235</v>
      </c>
      <c r="D51" s="10">
        <v>6.89</v>
      </c>
      <c r="E51" s="9">
        <v>3</v>
      </c>
      <c r="F51" s="9">
        <f t="shared" si="1"/>
        <v>20.669999999999998</v>
      </c>
    </row>
    <row r="52" spans="1:6" ht="15">
      <c r="A52" s="9">
        <f t="shared" si="2"/>
        <v>48</v>
      </c>
      <c r="B52" s="10" t="s">
        <v>235</v>
      </c>
      <c r="C52" s="10" t="s">
        <v>120</v>
      </c>
      <c r="D52" s="10">
        <v>1.44</v>
      </c>
      <c r="E52" s="9">
        <v>3</v>
      </c>
      <c r="F52" s="9">
        <f t="shared" si="1"/>
        <v>4.32</v>
      </c>
    </row>
    <row r="53" spans="1:6" ht="15">
      <c r="A53" s="9">
        <f t="shared" si="2"/>
        <v>49</v>
      </c>
      <c r="B53" s="10" t="s">
        <v>120</v>
      </c>
      <c r="C53" s="10" t="s">
        <v>236</v>
      </c>
      <c r="D53" s="10">
        <v>14.67</v>
      </c>
      <c r="E53" s="9">
        <v>3</v>
      </c>
      <c r="F53" s="9">
        <f t="shared" si="1"/>
        <v>44.01</v>
      </c>
    </row>
    <row r="54" spans="1:6" ht="15">
      <c r="A54" s="9">
        <f t="shared" si="2"/>
        <v>50</v>
      </c>
      <c r="B54" s="10" t="s">
        <v>236</v>
      </c>
      <c r="C54" s="10" t="s">
        <v>137</v>
      </c>
      <c r="D54" s="10">
        <v>5.33</v>
      </c>
      <c r="E54" s="9">
        <v>3</v>
      </c>
      <c r="F54" s="9">
        <f t="shared" si="1"/>
        <v>15.99</v>
      </c>
    </row>
    <row r="55" spans="1:6" ht="15">
      <c r="A55" s="9">
        <f t="shared" si="2"/>
        <v>51</v>
      </c>
      <c r="B55" s="10" t="s">
        <v>137</v>
      </c>
      <c r="C55" s="10" t="s">
        <v>237</v>
      </c>
      <c r="D55" s="10">
        <v>6.58</v>
      </c>
      <c r="E55" s="9">
        <v>3</v>
      </c>
      <c r="F55" s="9">
        <f t="shared" si="1"/>
        <v>19.740000000000002</v>
      </c>
    </row>
    <row r="56" spans="1:6" ht="15">
      <c r="A56" s="9">
        <f t="shared" si="2"/>
        <v>52</v>
      </c>
      <c r="B56" s="10" t="s">
        <v>237</v>
      </c>
      <c r="C56" s="10" t="s">
        <v>138</v>
      </c>
      <c r="D56" s="10">
        <v>13.42</v>
      </c>
      <c r="E56" s="9">
        <v>3</v>
      </c>
      <c r="F56" s="9">
        <f t="shared" si="1"/>
        <v>40.26</v>
      </c>
    </row>
    <row r="57" spans="1:6" ht="15">
      <c r="A57" s="9">
        <f t="shared" si="2"/>
        <v>53</v>
      </c>
      <c r="B57" s="10" t="s">
        <v>138</v>
      </c>
      <c r="C57" s="10" t="s">
        <v>238</v>
      </c>
      <c r="D57" s="10">
        <v>7.28</v>
      </c>
      <c r="E57" s="9">
        <v>3</v>
      </c>
      <c r="F57" s="9">
        <f t="shared" si="1"/>
        <v>21.84</v>
      </c>
    </row>
    <row r="58" spans="1:6" ht="15">
      <c r="A58" s="9">
        <f t="shared" si="2"/>
        <v>54</v>
      </c>
      <c r="B58" s="10" t="s">
        <v>238</v>
      </c>
      <c r="C58" s="10" t="s">
        <v>239</v>
      </c>
      <c r="D58" s="10">
        <v>0.69</v>
      </c>
      <c r="E58" s="9">
        <v>3</v>
      </c>
      <c r="F58" s="9">
        <f t="shared" si="1"/>
        <v>2.0699999999999998</v>
      </c>
    </row>
    <row r="59" spans="1:6" ht="15">
      <c r="A59" s="9">
        <f t="shared" si="2"/>
        <v>55</v>
      </c>
      <c r="B59" s="10" t="s">
        <v>239</v>
      </c>
      <c r="C59" s="10" t="s">
        <v>139</v>
      </c>
      <c r="D59" s="10">
        <v>12.04</v>
      </c>
      <c r="E59" s="9">
        <v>3</v>
      </c>
      <c r="F59" s="9">
        <f t="shared" si="1"/>
        <v>36.119999999999997</v>
      </c>
    </row>
    <row r="60" spans="1:6" ht="15">
      <c r="A60" s="9">
        <f t="shared" si="2"/>
        <v>56</v>
      </c>
      <c r="B60" s="10" t="s">
        <v>139</v>
      </c>
      <c r="C60" s="10" t="s">
        <v>240</v>
      </c>
      <c r="D60" s="10">
        <v>1.04</v>
      </c>
      <c r="E60" s="9">
        <v>3</v>
      </c>
      <c r="F60" s="9">
        <f t="shared" si="1"/>
        <v>3.12</v>
      </c>
    </row>
    <row r="61" spans="1:6" ht="15">
      <c r="A61" s="9">
        <f t="shared" si="2"/>
        <v>57</v>
      </c>
      <c r="B61" s="10" t="s">
        <v>240</v>
      </c>
      <c r="C61" s="10" t="s">
        <v>241</v>
      </c>
      <c r="D61" s="10">
        <v>8.9700000000000006</v>
      </c>
      <c r="E61" s="9">
        <v>3</v>
      </c>
      <c r="F61" s="9">
        <f t="shared" si="1"/>
        <v>26.910000000000004</v>
      </c>
    </row>
    <row r="62" spans="1:6" ht="15">
      <c r="A62" s="9">
        <f t="shared" si="2"/>
        <v>58</v>
      </c>
      <c r="B62" s="10" t="s">
        <v>241</v>
      </c>
      <c r="C62" s="10" t="s">
        <v>140</v>
      </c>
      <c r="D62" s="10">
        <v>9.99</v>
      </c>
      <c r="E62" s="9">
        <v>3</v>
      </c>
      <c r="F62" s="9">
        <f t="shared" si="1"/>
        <v>29.97</v>
      </c>
    </row>
    <row r="63" spans="1:6" ht="15">
      <c r="A63" s="9">
        <f t="shared" si="2"/>
        <v>59</v>
      </c>
      <c r="B63" s="10" t="s">
        <v>140</v>
      </c>
      <c r="C63" s="10" t="s">
        <v>242</v>
      </c>
      <c r="D63" s="10">
        <v>6.69</v>
      </c>
      <c r="E63" s="9">
        <v>3</v>
      </c>
      <c r="F63" s="9">
        <f t="shared" si="1"/>
        <v>20.07</v>
      </c>
    </row>
    <row r="64" spans="1:6" ht="15">
      <c r="A64" s="9">
        <f t="shared" si="2"/>
        <v>60</v>
      </c>
      <c r="B64" s="10" t="s">
        <v>242</v>
      </c>
      <c r="C64" s="10" t="s">
        <v>141</v>
      </c>
      <c r="D64" s="10">
        <v>13.31</v>
      </c>
      <c r="E64" s="9">
        <v>3</v>
      </c>
      <c r="F64" s="9">
        <f t="shared" si="1"/>
        <v>39.93</v>
      </c>
    </row>
    <row r="65" spans="1:6" ht="15">
      <c r="A65" s="9">
        <f t="shared" si="2"/>
        <v>61</v>
      </c>
      <c r="B65" s="10" t="s">
        <v>141</v>
      </c>
      <c r="C65" s="10" t="s">
        <v>243</v>
      </c>
      <c r="D65" s="10">
        <v>5.43</v>
      </c>
      <c r="E65" s="9">
        <v>3</v>
      </c>
      <c r="F65" s="9">
        <f t="shared" si="1"/>
        <v>16.29</v>
      </c>
    </row>
    <row r="66" spans="1:6" ht="15">
      <c r="A66" s="9">
        <f t="shared" si="2"/>
        <v>62</v>
      </c>
      <c r="B66" s="10" t="s">
        <v>243</v>
      </c>
      <c r="C66" s="10" t="s">
        <v>244</v>
      </c>
      <c r="D66" s="10">
        <v>4.07</v>
      </c>
      <c r="E66" s="9">
        <v>3</v>
      </c>
      <c r="F66" s="9">
        <f t="shared" si="1"/>
        <v>12.21</v>
      </c>
    </row>
    <row r="67" spans="1:6" ht="15">
      <c r="A67" s="9">
        <f t="shared" si="2"/>
        <v>63</v>
      </c>
      <c r="B67" s="10" t="s">
        <v>244</v>
      </c>
      <c r="C67" s="10" t="s">
        <v>245</v>
      </c>
      <c r="D67" s="10">
        <v>1.78</v>
      </c>
      <c r="E67" s="9">
        <v>3</v>
      </c>
      <c r="F67" s="9">
        <f t="shared" si="1"/>
        <v>5.34</v>
      </c>
    </row>
    <row r="68" spans="1:6" ht="15">
      <c r="A68" s="9">
        <f t="shared" si="2"/>
        <v>64</v>
      </c>
      <c r="B68" s="10" t="s">
        <v>245</v>
      </c>
      <c r="C68" s="10" t="s">
        <v>142</v>
      </c>
      <c r="D68" s="10">
        <v>8.7200000000000006</v>
      </c>
      <c r="E68" s="9">
        <v>3</v>
      </c>
      <c r="F68" s="9">
        <f t="shared" si="1"/>
        <v>26.160000000000004</v>
      </c>
    </row>
    <row r="69" spans="1:6" ht="15">
      <c r="A69" s="9">
        <f t="shared" si="2"/>
        <v>65</v>
      </c>
      <c r="B69" s="10" t="s">
        <v>142</v>
      </c>
      <c r="C69" s="10" t="s">
        <v>246</v>
      </c>
      <c r="D69" s="10">
        <v>3.89</v>
      </c>
      <c r="E69" s="9">
        <v>3</v>
      </c>
      <c r="F69" s="9">
        <f t="shared" si="1"/>
        <v>11.67</v>
      </c>
    </row>
    <row r="70" spans="1:6" ht="15">
      <c r="A70" s="9">
        <f t="shared" si="2"/>
        <v>66</v>
      </c>
      <c r="B70" s="10" t="s">
        <v>246</v>
      </c>
      <c r="C70" s="10" t="s">
        <v>247</v>
      </c>
      <c r="D70" s="10">
        <v>15.67</v>
      </c>
      <c r="E70" s="9">
        <v>3</v>
      </c>
      <c r="F70" s="9">
        <f t="shared" ref="F70:F110" si="3">E70*D70</f>
        <v>47.01</v>
      </c>
    </row>
    <row r="71" spans="1:6" ht="15">
      <c r="A71" s="9">
        <f t="shared" si="2"/>
        <v>67</v>
      </c>
      <c r="B71" s="10" t="s">
        <v>247</v>
      </c>
      <c r="C71" s="10" t="s">
        <v>143</v>
      </c>
      <c r="D71" s="10">
        <v>0.44</v>
      </c>
      <c r="E71" s="9">
        <v>3</v>
      </c>
      <c r="F71" s="9">
        <f t="shared" si="3"/>
        <v>1.32</v>
      </c>
    </row>
    <row r="72" spans="1:6" ht="15">
      <c r="A72" s="9">
        <f t="shared" si="2"/>
        <v>68</v>
      </c>
      <c r="B72" s="10" t="s">
        <v>143</v>
      </c>
      <c r="C72" s="10" t="s">
        <v>248</v>
      </c>
      <c r="D72" s="10">
        <v>7.32</v>
      </c>
      <c r="E72" s="9">
        <v>3</v>
      </c>
      <c r="F72" s="9">
        <f t="shared" si="3"/>
        <v>21.96</v>
      </c>
    </row>
    <row r="73" spans="1:6" ht="15">
      <c r="A73" s="9">
        <f t="shared" si="2"/>
        <v>69</v>
      </c>
      <c r="B73" s="10" t="s">
        <v>248</v>
      </c>
      <c r="C73" s="10" t="s">
        <v>249</v>
      </c>
      <c r="D73" s="10">
        <v>4.54</v>
      </c>
      <c r="E73" s="9">
        <v>3</v>
      </c>
      <c r="F73" s="9">
        <f t="shared" si="3"/>
        <v>13.620000000000001</v>
      </c>
    </row>
    <row r="74" spans="1:6" ht="15">
      <c r="A74" s="9">
        <f t="shared" si="2"/>
        <v>70</v>
      </c>
      <c r="B74" s="10" t="s">
        <v>249</v>
      </c>
      <c r="C74" s="10" t="s">
        <v>250</v>
      </c>
      <c r="D74" s="10">
        <v>2.71</v>
      </c>
      <c r="E74" s="9">
        <v>3</v>
      </c>
      <c r="F74" s="9">
        <f t="shared" si="3"/>
        <v>8.129999999999999</v>
      </c>
    </row>
    <row r="75" spans="1:6" ht="15">
      <c r="A75" s="9">
        <f t="shared" si="2"/>
        <v>71</v>
      </c>
      <c r="B75" s="10" t="s">
        <v>250</v>
      </c>
      <c r="C75" s="10" t="s">
        <v>251</v>
      </c>
      <c r="D75" s="10">
        <v>3.38</v>
      </c>
      <c r="E75" s="9">
        <v>3</v>
      </c>
      <c r="F75" s="9">
        <f t="shared" si="3"/>
        <v>10.14</v>
      </c>
    </row>
    <row r="76" spans="1:6" ht="15">
      <c r="A76" s="9">
        <f t="shared" si="2"/>
        <v>72</v>
      </c>
      <c r="B76" s="10" t="s">
        <v>251</v>
      </c>
      <c r="C76" s="10" t="s">
        <v>144</v>
      </c>
      <c r="D76" s="10">
        <v>2.0499999999999998</v>
      </c>
      <c r="E76" s="9">
        <v>3</v>
      </c>
      <c r="F76" s="9">
        <f t="shared" si="3"/>
        <v>6.1499999999999995</v>
      </c>
    </row>
    <row r="77" spans="1:6" ht="15">
      <c r="A77" s="9">
        <f t="shared" si="2"/>
        <v>73</v>
      </c>
      <c r="B77" s="10" t="s">
        <v>144</v>
      </c>
      <c r="C77" s="10" t="s">
        <v>252</v>
      </c>
      <c r="D77" s="10">
        <v>0.84</v>
      </c>
      <c r="E77" s="9">
        <v>3</v>
      </c>
      <c r="F77" s="9">
        <f t="shared" si="3"/>
        <v>2.52</v>
      </c>
    </row>
    <row r="78" spans="1:6" ht="15">
      <c r="A78" s="9">
        <f t="shared" si="2"/>
        <v>74</v>
      </c>
      <c r="B78" s="10" t="s">
        <v>252</v>
      </c>
      <c r="C78" s="10" t="s">
        <v>253</v>
      </c>
      <c r="D78" s="10">
        <v>3.2</v>
      </c>
      <c r="E78" s="9">
        <v>3</v>
      </c>
      <c r="F78" s="9">
        <f t="shared" si="3"/>
        <v>9.6000000000000014</v>
      </c>
    </row>
    <row r="79" spans="1:6" ht="15">
      <c r="A79" s="9">
        <f t="shared" si="2"/>
        <v>75</v>
      </c>
      <c r="B79" s="10" t="s">
        <v>253</v>
      </c>
      <c r="C79" s="10" t="s">
        <v>254</v>
      </c>
      <c r="D79" s="10">
        <v>5.29</v>
      </c>
      <c r="E79" s="9">
        <v>3</v>
      </c>
      <c r="F79" s="9">
        <f t="shared" si="3"/>
        <v>15.870000000000001</v>
      </c>
    </row>
    <row r="80" spans="1:6" ht="15">
      <c r="A80" s="9">
        <f t="shared" si="2"/>
        <v>76</v>
      </c>
      <c r="B80" s="10" t="s">
        <v>254</v>
      </c>
      <c r="C80" s="10" t="s">
        <v>255</v>
      </c>
      <c r="D80" s="10">
        <v>3.05</v>
      </c>
      <c r="E80" s="9">
        <v>3</v>
      </c>
      <c r="F80" s="9">
        <f t="shared" si="3"/>
        <v>9.1499999999999986</v>
      </c>
    </row>
    <row r="81" spans="1:6" ht="15">
      <c r="A81" s="9">
        <f t="shared" si="2"/>
        <v>77</v>
      </c>
      <c r="B81" s="10" t="s">
        <v>255</v>
      </c>
      <c r="C81" s="10" t="s">
        <v>256</v>
      </c>
      <c r="D81" s="10">
        <v>3.05</v>
      </c>
      <c r="E81" s="9">
        <v>3</v>
      </c>
      <c r="F81" s="9">
        <f t="shared" si="3"/>
        <v>9.1499999999999986</v>
      </c>
    </row>
    <row r="82" spans="1:6" ht="15">
      <c r="A82" s="9">
        <f t="shared" si="2"/>
        <v>78</v>
      </c>
      <c r="B82" s="10" t="s">
        <v>256</v>
      </c>
      <c r="C82" s="10" t="s">
        <v>145</v>
      </c>
      <c r="D82" s="10">
        <v>4.58</v>
      </c>
      <c r="E82" s="9">
        <v>3</v>
      </c>
      <c r="F82" s="9">
        <f t="shared" si="3"/>
        <v>13.74</v>
      </c>
    </row>
    <row r="83" spans="1:6" ht="15">
      <c r="A83" s="9">
        <f t="shared" si="2"/>
        <v>79</v>
      </c>
      <c r="B83" s="10" t="s">
        <v>145</v>
      </c>
      <c r="C83" s="10" t="s">
        <v>257</v>
      </c>
      <c r="D83" s="10">
        <v>4.66</v>
      </c>
      <c r="E83" s="9">
        <v>3</v>
      </c>
      <c r="F83" s="9">
        <f t="shared" si="3"/>
        <v>13.98</v>
      </c>
    </row>
    <row r="84" spans="1:6" ht="15">
      <c r="A84" s="9">
        <f t="shared" si="2"/>
        <v>80</v>
      </c>
      <c r="B84" s="10" t="s">
        <v>257</v>
      </c>
      <c r="C84" s="10" t="s">
        <v>258</v>
      </c>
      <c r="D84" s="10">
        <v>2.15</v>
      </c>
      <c r="E84" s="9">
        <v>3</v>
      </c>
      <c r="F84" s="9">
        <f t="shared" si="3"/>
        <v>6.4499999999999993</v>
      </c>
    </row>
    <row r="85" spans="1:6" ht="15">
      <c r="A85" s="9">
        <f t="shared" si="2"/>
        <v>81</v>
      </c>
      <c r="B85" s="10" t="s">
        <v>258</v>
      </c>
      <c r="C85" s="10" t="s">
        <v>146</v>
      </c>
      <c r="D85" s="10">
        <v>13.19</v>
      </c>
      <c r="E85" s="9">
        <v>3</v>
      </c>
      <c r="F85" s="9">
        <f t="shared" si="3"/>
        <v>39.57</v>
      </c>
    </row>
    <row r="86" spans="1:6" ht="15">
      <c r="A86" s="9">
        <f t="shared" si="2"/>
        <v>82</v>
      </c>
      <c r="B86" s="10" t="s">
        <v>146</v>
      </c>
      <c r="C86" s="10" t="s">
        <v>259</v>
      </c>
      <c r="D86" s="10">
        <v>8.73</v>
      </c>
      <c r="E86" s="9">
        <v>3</v>
      </c>
      <c r="F86" s="9">
        <f t="shared" si="3"/>
        <v>26.19</v>
      </c>
    </row>
    <row r="87" spans="1:6" ht="15">
      <c r="A87" s="9">
        <f t="shared" si="2"/>
        <v>83</v>
      </c>
      <c r="B87" s="10" t="s">
        <v>259</v>
      </c>
      <c r="C87" s="10" t="s">
        <v>260</v>
      </c>
      <c r="D87" s="10">
        <v>6.41</v>
      </c>
      <c r="E87" s="9">
        <v>3</v>
      </c>
      <c r="F87" s="9">
        <f t="shared" si="3"/>
        <v>19.23</v>
      </c>
    </row>
    <row r="88" spans="1:6" ht="15">
      <c r="A88" s="9">
        <f t="shared" si="2"/>
        <v>84</v>
      </c>
      <c r="B88" s="10" t="s">
        <v>260</v>
      </c>
      <c r="C88" s="10" t="s">
        <v>147</v>
      </c>
      <c r="D88" s="10">
        <v>4.8600000000000003</v>
      </c>
      <c r="E88" s="9">
        <v>3</v>
      </c>
      <c r="F88" s="9">
        <f t="shared" si="3"/>
        <v>14.580000000000002</v>
      </c>
    </row>
    <row r="89" spans="1:6" ht="15">
      <c r="A89" s="9">
        <f t="shared" si="2"/>
        <v>85</v>
      </c>
      <c r="B89" s="10" t="s">
        <v>147</v>
      </c>
      <c r="C89" s="10" t="s">
        <v>261</v>
      </c>
      <c r="D89" s="10">
        <v>3.26</v>
      </c>
      <c r="E89" s="9">
        <v>3</v>
      </c>
      <c r="F89" s="9">
        <f t="shared" si="3"/>
        <v>9.7799999999999994</v>
      </c>
    </row>
    <row r="90" spans="1:6" ht="15">
      <c r="A90" s="9">
        <f t="shared" si="2"/>
        <v>86</v>
      </c>
      <c r="B90" s="10" t="s">
        <v>261</v>
      </c>
      <c r="C90" s="10" t="s">
        <v>262</v>
      </c>
      <c r="D90" s="10">
        <v>3.5</v>
      </c>
      <c r="E90" s="9">
        <v>3</v>
      </c>
      <c r="F90" s="9">
        <f t="shared" si="3"/>
        <v>10.5</v>
      </c>
    </row>
    <row r="91" spans="1:6" ht="15">
      <c r="A91" s="9">
        <f t="shared" si="2"/>
        <v>87</v>
      </c>
      <c r="B91" s="10" t="s">
        <v>262</v>
      </c>
      <c r="C91" s="10" t="s">
        <v>148</v>
      </c>
      <c r="D91" s="10">
        <v>13.23</v>
      </c>
      <c r="E91" s="9">
        <v>3</v>
      </c>
      <c r="F91" s="9">
        <f t="shared" si="3"/>
        <v>39.69</v>
      </c>
    </row>
    <row r="92" spans="1:6" ht="15">
      <c r="A92" s="9">
        <f t="shared" si="2"/>
        <v>88</v>
      </c>
      <c r="B92" s="10" t="s">
        <v>148</v>
      </c>
      <c r="C92" s="10" t="s">
        <v>263</v>
      </c>
      <c r="D92" s="10">
        <v>10.210000000000001</v>
      </c>
      <c r="E92" s="9">
        <v>3</v>
      </c>
      <c r="F92" s="9">
        <f t="shared" si="3"/>
        <v>30.630000000000003</v>
      </c>
    </row>
    <row r="93" spans="1:6" ht="15">
      <c r="A93" s="9">
        <f t="shared" si="2"/>
        <v>89</v>
      </c>
      <c r="B93" s="10" t="s">
        <v>263</v>
      </c>
      <c r="C93" s="10" t="s">
        <v>149</v>
      </c>
      <c r="D93" s="10">
        <v>9.7899999999999991</v>
      </c>
      <c r="E93" s="9">
        <v>3</v>
      </c>
      <c r="F93" s="9">
        <f t="shared" si="3"/>
        <v>29.369999999999997</v>
      </c>
    </row>
    <row r="94" spans="1:6" ht="15">
      <c r="A94" s="9">
        <f t="shared" si="2"/>
        <v>90</v>
      </c>
      <c r="B94" s="10" t="s">
        <v>149</v>
      </c>
      <c r="C94" s="10" t="s">
        <v>264</v>
      </c>
      <c r="D94" s="10">
        <v>14.53</v>
      </c>
      <c r="E94" s="9">
        <v>3</v>
      </c>
      <c r="F94" s="9">
        <f t="shared" si="3"/>
        <v>43.589999999999996</v>
      </c>
    </row>
    <row r="95" spans="1:6" ht="15">
      <c r="A95" s="9">
        <f t="shared" si="2"/>
        <v>91</v>
      </c>
      <c r="B95" s="10" t="s">
        <v>264</v>
      </c>
      <c r="C95" s="10" t="s">
        <v>150</v>
      </c>
      <c r="D95" s="10">
        <v>5.47</v>
      </c>
      <c r="E95" s="9">
        <v>3</v>
      </c>
      <c r="F95" s="9">
        <f t="shared" si="3"/>
        <v>16.41</v>
      </c>
    </row>
    <row r="96" spans="1:6" ht="15">
      <c r="A96" s="9">
        <f t="shared" si="2"/>
        <v>92</v>
      </c>
      <c r="B96" s="10" t="s">
        <v>150</v>
      </c>
      <c r="C96" s="10" t="s">
        <v>265</v>
      </c>
      <c r="D96" s="10">
        <v>6</v>
      </c>
      <c r="E96" s="9">
        <v>3</v>
      </c>
      <c r="F96" s="9">
        <f t="shared" si="3"/>
        <v>18</v>
      </c>
    </row>
    <row r="97" spans="1:6" ht="15">
      <c r="A97" s="9">
        <f t="shared" si="2"/>
        <v>93</v>
      </c>
      <c r="B97" s="10" t="s">
        <v>265</v>
      </c>
      <c r="C97" s="10" t="s">
        <v>266</v>
      </c>
      <c r="D97" s="10">
        <v>11.24</v>
      </c>
      <c r="E97" s="9">
        <v>3</v>
      </c>
      <c r="F97" s="9">
        <f t="shared" si="3"/>
        <v>33.72</v>
      </c>
    </row>
    <row r="98" spans="1:6" ht="15">
      <c r="A98" s="9">
        <f t="shared" si="2"/>
        <v>94</v>
      </c>
      <c r="B98" s="10" t="s">
        <v>266</v>
      </c>
      <c r="C98" s="10" t="s">
        <v>151</v>
      </c>
      <c r="D98" s="10">
        <v>2.76</v>
      </c>
      <c r="E98" s="9">
        <v>3</v>
      </c>
      <c r="F98" s="9">
        <f t="shared" si="3"/>
        <v>8.2799999999999994</v>
      </c>
    </row>
    <row r="99" spans="1:6" ht="15">
      <c r="A99" s="9">
        <f t="shared" si="2"/>
        <v>95</v>
      </c>
      <c r="B99" s="10" t="s">
        <v>151</v>
      </c>
      <c r="C99" s="10" t="s">
        <v>267</v>
      </c>
      <c r="D99" s="10">
        <v>8.3000000000000007</v>
      </c>
      <c r="E99" s="9">
        <v>3</v>
      </c>
      <c r="F99" s="9">
        <f t="shared" si="3"/>
        <v>24.900000000000002</v>
      </c>
    </row>
    <row r="100" spans="1:6" ht="15">
      <c r="A100" s="9">
        <f t="shared" si="2"/>
        <v>96</v>
      </c>
      <c r="B100" s="10" t="s">
        <v>267</v>
      </c>
      <c r="C100" s="10" t="s">
        <v>268</v>
      </c>
      <c r="D100" s="10">
        <v>9.36</v>
      </c>
      <c r="E100" s="9">
        <v>3</v>
      </c>
      <c r="F100" s="9">
        <f t="shared" si="3"/>
        <v>28.08</v>
      </c>
    </row>
    <row r="101" spans="1:6" ht="15">
      <c r="A101" s="9">
        <f t="shared" si="2"/>
        <v>97</v>
      </c>
      <c r="B101" s="10" t="s">
        <v>268</v>
      </c>
      <c r="C101" s="10" t="s">
        <v>152</v>
      </c>
      <c r="D101" s="10">
        <v>2.34</v>
      </c>
      <c r="E101" s="9">
        <v>3</v>
      </c>
      <c r="F101" s="9">
        <f t="shared" si="3"/>
        <v>7.02</v>
      </c>
    </row>
    <row r="102" spans="1:6" ht="15">
      <c r="A102" s="9">
        <f t="shared" si="2"/>
        <v>98</v>
      </c>
      <c r="B102" s="10" t="s">
        <v>152</v>
      </c>
      <c r="C102" s="10" t="s">
        <v>269</v>
      </c>
      <c r="D102" s="10">
        <v>0.4</v>
      </c>
      <c r="E102" s="9">
        <v>3</v>
      </c>
      <c r="F102" s="9">
        <f t="shared" si="3"/>
        <v>1.2000000000000002</v>
      </c>
    </row>
    <row r="103" spans="1:6" ht="15">
      <c r="A103" s="9">
        <f t="shared" si="2"/>
        <v>99</v>
      </c>
      <c r="B103" s="10" t="s">
        <v>269</v>
      </c>
      <c r="C103" s="10" t="s">
        <v>270</v>
      </c>
      <c r="D103" s="10">
        <v>7.86</v>
      </c>
      <c r="E103" s="9">
        <v>3</v>
      </c>
      <c r="F103" s="9">
        <f t="shared" si="3"/>
        <v>23.580000000000002</v>
      </c>
    </row>
    <row r="104" spans="1:6" ht="15">
      <c r="A104" s="9">
        <f t="shared" si="2"/>
        <v>100</v>
      </c>
      <c r="B104" s="10" t="s">
        <v>270</v>
      </c>
      <c r="C104" s="10" t="s">
        <v>271</v>
      </c>
      <c r="D104" s="10">
        <v>5.54</v>
      </c>
      <c r="E104" s="9">
        <v>3</v>
      </c>
      <c r="F104" s="9">
        <f t="shared" si="3"/>
        <v>16.62</v>
      </c>
    </row>
    <row r="105" spans="1:6" ht="15">
      <c r="A105" s="9">
        <f t="shared" si="2"/>
        <v>101</v>
      </c>
      <c r="B105" s="10" t="s">
        <v>271</v>
      </c>
      <c r="C105" s="10" t="s">
        <v>153</v>
      </c>
      <c r="D105" s="10">
        <v>6.21</v>
      </c>
      <c r="E105" s="9">
        <v>3</v>
      </c>
      <c r="F105" s="9">
        <f t="shared" si="3"/>
        <v>18.63</v>
      </c>
    </row>
    <row r="106" spans="1:6" ht="15">
      <c r="A106" s="9">
        <f t="shared" si="2"/>
        <v>102</v>
      </c>
      <c r="B106" s="10" t="s">
        <v>153</v>
      </c>
      <c r="C106" s="10" t="s">
        <v>272</v>
      </c>
      <c r="D106" s="10">
        <v>6.65</v>
      </c>
      <c r="E106" s="9">
        <v>3</v>
      </c>
      <c r="F106" s="9">
        <f t="shared" si="3"/>
        <v>19.950000000000003</v>
      </c>
    </row>
    <row r="107" spans="1:6" ht="15">
      <c r="A107" s="9">
        <f t="shared" si="2"/>
        <v>103</v>
      </c>
      <c r="B107" s="10" t="s">
        <v>272</v>
      </c>
      <c r="C107" s="10" t="s">
        <v>155</v>
      </c>
      <c r="D107" s="10">
        <v>7.0000000000000007E-2</v>
      </c>
      <c r="E107" s="9">
        <v>3</v>
      </c>
      <c r="F107" s="9">
        <f t="shared" si="3"/>
        <v>0.21000000000000002</v>
      </c>
    </row>
    <row r="108" spans="1:6" ht="15">
      <c r="A108" s="9">
        <f t="shared" si="2"/>
        <v>104</v>
      </c>
      <c r="B108" s="10" t="s">
        <v>155</v>
      </c>
      <c r="C108" s="10" t="s">
        <v>273</v>
      </c>
      <c r="D108" s="10">
        <v>12</v>
      </c>
      <c r="E108" s="9">
        <v>3</v>
      </c>
      <c r="F108" s="9">
        <f t="shared" si="3"/>
        <v>36</v>
      </c>
    </row>
    <row r="109" spans="1:6" ht="15">
      <c r="A109" s="9">
        <f t="shared" si="2"/>
        <v>105</v>
      </c>
      <c r="B109" s="10" t="s">
        <v>273</v>
      </c>
      <c r="C109" s="10" t="s">
        <v>154</v>
      </c>
      <c r="D109" s="10">
        <v>1.28</v>
      </c>
      <c r="E109" s="9">
        <v>3</v>
      </c>
      <c r="F109" s="9">
        <f t="shared" si="3"/>
        <v>3.84</v>
      </c>
    </row>
    <row r="110" spans="1:6" ht="15">
      <c r="A110" s="9">
        <f t="shared" si="2"/>
        <v>106</v>
      </c>
      <c r="B110" s="10" t="s">
        <v>154</v>
      </c>
      <c r="C110" s="10" t="s">
        <v>274</v>
      </c>
      <c r="D110" s="10">
        <v>7.7</v>
      </c>
      <c r="E110" s="9">
        <v>3</v>
      </c>
      <c r="F110" s="9">
        <f t="shared" si="3"/>
        <v>23.1</v>
      </c>
    </row>
    <row r="111" spans="1:6">
      <c r="A111" s="11"/>
      <c r="B111" s="12" t="s">
        <v>105</v>
      </c>
      <c r="C111" s="12"/>
      <c r="D111" s="12"/>
      <c r="E111" s="13"/>
      <c r="F111" s="14">
        <f>SUM(F5:F110)</f>
        <v>1763.1900000000003</v>
      </c>
    </row>
    <row r="113" spans="1:6" ht="39" customHeight="1">
      <c r="A113" s="238"/>
      <c r="B113" s="239"/>
      <c r="C113" s="239"/>
      <c r="D113" s="239"/>
      <c r="E113" s="239"/>
      <c r="F113" s="239"/>
    </row>
    <row r="114" spans="1:6">
      <c r="A114" s="167"/>
      <c r="B114" s="167"/>
      <c r="C114" s="167"/>
      <c r="D114" s="167"/>
      <c r="E114" s="167"/>
      <c r="F114" s="167"/>
    </row>
    <row r="116" spans="1:6" ht="15">
      <c r="A116" s="233"/>
      <c r="B116" s="233"/>
      <c r="C116" s="233"/>
      <c r="D116" s="233"/>
      <c r="E116" s="233"/>
      <c r="F116" s="233"/>
    </row>
  </sheetData>
  <mergeCells count="8">
    <mergeCell ref="A116:F116"/>
    <mergeCell ref="A1:F1"/>
    <mergeCell ref="A3:A4"/>
    <mergeCell ref="B3:B4"/>
    <mergeCell ref="C3:C4"/>
    <mergeCell ref="D3:D4"/>
    <mergeCell ref="E3:F3"/>
    <mergeCell ref="A113:F113"/>
  </mergeCells>
  <pageMargins left="1.4960629921259843" right="0.70866141732283472" top="7.874015748031496E-2" bottom="7.874015748031496E-2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ხარჯთარრიცხვა</vt:lpstr>
      <vt:lpstr>პიკეტური უწყისი</vt:lpstr>
      <vt:lpstr>ხარჯთარრიცხვა!Область_печати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2023-05-20T13:08:38Z</cp:lastPrinted>
  <dcterms:created xsi:type="dcterms:W3CDTF">2021-09-19T03:41:22Z</dcterms:created>
  <dcterms:modified xsi:type="dcterms:W3CDTF">2023-12-29T15:02:45Z</dcterms:modified>
</cp:coreProperties>
</file>