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4\19 ძუყნურის გზა\1 დამტკიცება\ხარჯთაღრიცხვები\"/>
    </mc:Choice>
  </mc:AlternateContent>
  <bookViews>
    <workbookView xWindow="720" yWindow="390" windowWidth="20730" windowHeight="11760"/>
  </bookViews>
  <sheets>
    <sheet name="ხარჯთარრიცხვა" sheetId="1" r:id="rId1"/>
    <sheet name="პიკეტური უწყისი" sheetId="6" r:id="rId2"/>
  </sheets>
  <definedNames>
    <definedName name="_xlnm.Print_Area" localSheetId="0">ხარჯთარრიცხვა!$A$1:$M$80</definedName>
  </definedNames>
  <calcPr calcId="162913"/>
</workbook>
</file>

<file path=xl/calcChain.xml><?xml version="1.0" encoding="utf-8"?>
<calcChain xmlns="http://schemas.openxmlformats.org/spreadsheetml/2006/main">
  <c r="F59" i="1" l="1"/>
  <c r="F47" i="1" s="1"/>
  <c r="F12" i="1" l="1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19" i="1" l="1"/>
  <c r="F11" i="1"/>
  <c r="F62" i="1" l="1"/>
  <c r="F15" i="1"/>
  <c r="F20" i="1"/>
  <c r="F13" i="1"/>
  <c r="F53" i="1"/>
  <c r="F60" i="1"/>
  <c r="F21" i="1"/>
  <c r="F14" i="1"/>
  <c r="F64" i="1"/>
  <c r="F17" i="1"/>
  <c r="F18" i="1"/>
  <c r="F63" i="1"/>
  <c r="F16" i="1"/>
  <c r="F61" i="1"/>
  <c r="F65" i="1"/>
  <c r="F50" i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F5" i="6"/>
  <c r="F77" i="6" l="1"/>
  <c r="F22" i="1" s="1"/>
  <c r="F54" i="1"/>
  <c r="F57" i="1"/>
  <c r="F49" i="1"/>
  <c r="F55" i="1"/>
  <c r="F51" i="1"/>
  <c r="F56" i="1"/>
  <c r="F58" i="1"/>
  <c r="F48" i="1"/>
  <c r="F52" i="1"/>
  <c r="F28" i="1" l="1"/>
  <c r="F29" i="1"/>
  <c r="F30" i="1"/>
  <c r="F31" i="1"/>
  <c r="F27" i="1"/>
  <c r="F32" i="1"/>
  <c r="F23" i="1"/>
  <c r="F25" i="1"/>
  <c r="F26" i="1"/>
  <c r="F24" i="1"/>
  <c r="F40" i="1" l="1"/>
  <c r="F39" i="1"/>
  <c r="F34" i="1"/>
  <c r="F35" i="1"/>
  <c r="F37" i="1"/>
  <c r="F41" i="1"/>
  <c r="F33" i="1"/>
  <c r="F38" i="1"/>
  <c r="F36" i="1"/>
  <c r="F44" i="1"/>
  <c r="F45" i="1" l="1"/>
  <c r="F43" i="1"/>
  <c r="F46" i="1"/>
  <c r="F42" i="1"/>
</calcChain>
</file>

<file path=xl/sharedStrings.xml><?xml version="1.0" encoding="utf-8"?>
<sst xmlns="http://schemas.openxmlformats.org/spreadsheetml/2006/main" count="358" uniqueCount="198">
  <si>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</si>
  <si>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</si>
  <si>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</si>
  <si>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</si>
  <si>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</si>
  <si>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</si>
  <si>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</si>
  <si>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</si>
  <si>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</si>
  <si>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</si>
  <si>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</si>
  <si>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</si>
  <si>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</si>
  <si>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</si>
  <si>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</si>
  <si>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</si>
  <si>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</si>
  <si>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</si>
  <si>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</si>
  <si>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</si>
  <si>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</si>
  <si>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</si>
  <si>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</si>
  <si>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</si>
  <si>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</si>
  <si>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</si>
  <si>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</si>
  <si>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</si>
  <si>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</si>
  <si>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</si>
  <si>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</si>
  <si>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</si>
  <si>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</si>
  <si>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</si>
  <si>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</si>
  <si>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</si>
  <si>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</si>
  <si>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</si>
  <si>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</si>
  <si>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</si>
  <si>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</si>
  <si>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</si>
  <si>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</si>
  <si>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</si>
  <si>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</si>
  <si>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</si>
  <si>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</si>
  <si>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</si>
  <si>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</si>
  <si>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</si>
  <si>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</si>
  <si>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</si>
  <si>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</si>
  <si>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</si>
  <si>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</si>
  <si>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</si>
  <si>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</si>
  <si>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</si>
  <si>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</si>
  <si>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ლითონის ბადე შედუღებული კონსტრუქციული უჯრედის ზომით 6*200*200მმ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</si>
  <si>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</si>
  <si>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</si>
  <si>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</si>
  <si>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</si>
  <si>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</si>
  <si>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</si>
  <si>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</si>
  <si>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</si>
  <si>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</si>
  <si>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</si>
  <si>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</si>
  <si>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</si>
  <si>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</si>
  <si>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</si>
  <si>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</si>
  <si>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gverdulebis mowyoba qviSa-xreSovani nareviT gasaSualebuli sisqiT  15sm 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</si>
  <si>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</si>
  <si>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</si>
  <si>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</si>
  <si>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</si>
  <si>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</si>
  <si>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</si>
  <si>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</si>
  <si>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შეადგინა                      ი. ჭიღლაძე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</si>
  <si>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</si>
  <si>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</si>
  <si>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</si>
  <si>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</si>
  <si>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</si>
  <si>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</si>
  <si>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</si>
  <si>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</si>
  <si>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</si>
  <si>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</si>
  <si>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</si>
  <si>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</si>
  <si>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</si>
  <si>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</si>
  <si>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</si>
  <si>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0+80.00</t>
  </si>
  <si>
    <t>1+00.00</t>
  </si>
  <si>
    <t>1+20.00</t>
  </si>
  <si>
    <t>1+40.00</t>
  </si>
  <si>
    <t>ჯამი</t>
  </si>
  <si>
    <t>ინსპექტირებული</t>
  </si>
  <si>
    <t>srf 12-190</t>
  </si>
  <si>
    <t>srf 12-191</t>
  </si>
  <si>
    <t>srf 12-201</t>
  </si>
  <si>
    <t>srf 3-242</t>
  </si>
  <si>
    <t>srf 12-35</t>
  </si>
  <si>
    <t>srf 12-5</t>
  </si>
  <si>
    <t>srf 12-174</t>
  </si>
  <si>
    <t>srf 12-309</t>
  </si>
  <si>
    <t>srf 12-180</t>
  </si>
  <si>
    <t xml:space="preserve">qviSa-xreSovani narevi </t>
  </si>
  <si>
    <t>1+60.00</t>
  </si>
  <si>
    <t>1+80.00</t>
  </si>
  <si>
    <t>2+00.00</t>
  </si>
  <si>
    <t>2+20.00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</si>
  <si>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</si>
  <si>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</si>
  <si>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</si>
  <si>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</si>
  <si>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</si>
  <si>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</si>
  <si>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t>srf 3-248</t>
  </si>
  <si>
    <t>srf 3-253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</si>
  <si>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</si>
  <si>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</si>
  <si>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3-362</t>
  </si>
  <si>
    <t>srf 1.8-13</t>
  </si>
  <si>
    <t>srf 3-243</t>
  </si>
  <si>
    <t>srf 3.3-7</t>
  </si>
  <si>
    <t>srf 3.3-8</t>
  </si>
  <si>
    <t>srf 3-246</t>
  </si>
  <si>
    <t>2+40.00</t>
  </si>
  <si>
    <t>2+60.00</t>
  </si>
  <si>
    <t>2+80.00</t>
  </si>
  <si>
    <t>3+00.00</t>
  </si>
  <si>
    <t>3+20.00</t>
  </si>
  <si>
    <t>3+40.00</t>
  </si>
  <si>
    <t>3+60.00</t>
  </si>
  <si>
    <t>3+80.00</t>
  </si>
  <si>
    <t>4+00.00</t>
  </si>
  <si>
    <t>4+20.00</t>
  </si>
  <si>
    <t>4+40.00</t>
  </si>
  <si>
    <t>4+60.00</t>
  </si>
  <si>
    <t>მასალების ტრანსპორტირება %</t>
  </si>
  <si>
    <t xml:space="preserve">სოფელ ძუყნურში გზის ბეტონის საფარით მოწყობა </t>
  </si>
  <si>
    <t>0+02.04</t>
  </si>
  <si>
    <t>0+14.70</t>
  </si>
  <si>
    <t>0+17.41</t>
  </si>
  <si>
    <t>0+19.39</t>
  </si>
  <si>
    <t>0+33.52</t>
  </si>
  <si>
    <t>0+41.92</t>
  </si>
  <si>
    <t>0+52.31</t>
  </si>
  <si>
    <t>0+64.41</t>
  </si>
  <si>
    <t>0+72.31</t>
  </si>
  <si>
    <t>0+85.44</t>
  </si>
  <si>
    <t>0+89.43</t>
  </si>
  <si>
    <t>1+01.06</t>
  </si>
  <si>
    <t>1+04.48</t>
  </si>
  <si>
    <t>1+16.75</t>
  </si>
  <si>
    <t>1+27.03</t>
  </si>
  <si>
    <t>1+35.67</t>
  </si>
  <si>
    <t>1+35.74</t>
  </si>
  <si>
    <t>1+47.08</t>
  </si>
  <si>
    <t>1+58.76</t>
  </si>
  <si>
    <t>1+68.23</t>
  </si>
  <si>
    <t>1+81.83</t>
  </si>
  <si>
    <t>1+85.15</t>
  </si>
  <si>
    <t>1+89.12</t>
  </si>
  <si>
    <t>2+08.95</t>
  </si>
  <si>
    <t>2+29.05</t>
  </si>
  <si>
    <t>2+39.69</t>
  </si>
  <si>
    <t>2+52.31</t>
  </si>
  <si>
    <t>2+74.55</t>
  </si>
  <si>
    <t>2+84.32</t>
  </si>
  <si>
    <t>2+96.63</t>
  </si>
  <si>
    <t>3+00.28</t>
  </si>
  <si>
    <t>3+12.02</t>
  </si>
  <si>
    <t>3+15.11</t>
  </si>
  <si>
    <t>3+25.27</t>
  </si>
  <si>
    <t>3+26.76</t>
  </si>
  <si>
    <t>3+37.55</t>
  </si>
  <si>
    <t>3+48.77</t>
  </si>
  <si>
    <t>3+64.29</t>
  </si>
  <si>
    <t>3+78.57</t>
  </si>
  <si>
    <t>3+89.82</t>
  </si>
  <si>
    <t>3+99.33</t>
  </si>
  <si>
    <t>4+03.89</t>
  </si>
  <si>
    <t>4+20.38</t>
  </si>
  <si>
    <t>4+31.06</t>
  </si>
  <si>
    <t>4+38.12</t>
  </si>
  <si>
    <t>4+62.22</t>
  </si>
  <si>
    <t>4+64.31</t>
  </si>
  <si>
    <t>4+75.30</t>
  </si>
  <si>
    <t>4+75.80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</si>
</sst>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_-* #,##0.00_-;\-* #,##0.00_-;_-* &quot;-&quot;??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rgb="FFFF0000"/>
      <name val="AcadMtav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</cellStyleXfs>
  <cellXfs count="133">
    <xf numFmtId="0" fontId="0" fillId="0" borderId="0" xfId="0"/>
    <xf numFmtId="2" fontId="6" fillId="0" borderId="10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2" fontId="0" fillId="0" borderId="10" xfId="0" applyNumberFormat="1" applyBorder="1"/>
    <xf numFmtId="0" fontId="20" fillId="0" borderId="10" xfId="0" applyFont="1" applyBorder="1"/>
    <xf numFmtId="2" fontId="21" fillId="0" borderId="10" xfId="9" applyNumberFormat="1" applyFont="1" applyBorder="1"/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43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/>
    </xf>
    <xf numFmtId="1" fontId="22" fillId="0" borderId="9" xfId="7" applyNumberFormat="1" applyFont="1" applyFill="1" applyBorder="1" applyAlignment="1">
      <alignment horizontal="center" vertical="center"/>
    </xf>
    <xf numFmtId="3" fontId="13" fillId="0" borderId="10" xfId="8" applyNumberFormat="1" applyFont="1" applyFill="1" applyBorder="1" applyAlignment="1">
      <alignment vertical="center" wrapText="1"/>
    </xf>
    <xf numFmtId="3" fontId="12" fillId="0" borderId="10" xfId="8" applyNumberFormat="1" applyFont="1" applyFill="1" applyBorder="1" applyAlignment="1">
      <alignment horizontal="left" vertical="center"/>
    </xf>
    <xf numFmtId="3" fontId="13" fillId="0" borderId="10" xfId="8" applyNumberFormat="1" applyFont="1" applyFill="1" applyBorder="1" applyAlignment="1">
      <alignment horizontal="center" vertical="center"/>
    </xf>
    <xf numFmtId="3" fontId="23" fillId="0" borderId="10" xfId="8" applyNumberFormat="1" applyFont="1" applyFill="1" applyBorder="1" applyAlignment="1">
      <alignment horizontal="center" vertical="center"/>
    </xf>
    <xf numFmtId="170" fontId="13" fillId="0" borderId="10" xfId="8" applyNumberFormat="1" applyFont="1" applyFill="1" applyBorder="1" applyAlignment="1">
      <alignment horizontal="center" vertical="center"/>
    </xf>
    <xf numFmtId="2" fontId="13" fillId="0" borderId="10" xfId="8" applyNumberFormat="1" applyFont="1" applyFill="1" applyBorder="1" applyAlignment="1">
      <alignment horizontal="center" vertical="center"/>
    </xf>
    <xf numFmtId="0" fontId="15" fillId="0" borderId="0" xfId="8" applyFont="1" applyFill="1" applyAlignment="1">
      <alignment horizontal="center" vertical="center"/>
    </xf>
    <xf numFmtId="3" fontId="24" fillId="0" borderId="10" xfId="8" applyNumberFormat="1" applyFont="1" applyFill="1" applyBorder="1" applyAlignment="1">
      <alignment vertical="center"/>
    </xf>
    <xf numFmtId="0" fontId="5" fillId="0" borderId="10" xfId="8" applyFont="1" applyFill="1" applyBorder="1" applyAlignment="1">
      <alignment horizontal="left" vertical="center" indent="1"/>
    </xf>
    <xf numFmtId="0" fontId="25" fillId="0" borderId="10" xfId="8" applyFont="1" applyFill="1" applyBorder="1" applyAlignment="1">
      <alignment horizontal="center" vertical="center"/>
    </xf>
    <xf numFmtId="4" fontId="26" fillId="0" borderId="10" xfId="7" applyNumberFormat="1" applyFont="1" applyFill="1" applyBorder="1" applyAlignment="1">
      <alignment horizontal="center" vertical="center"/>
    </xf>
    <xf numFmtId="4" fontId="25" fillId="0" borderId="10" xfId="7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Fill="1" applyBorder="1" applyAlignment="1">
      <alignment horizontal="center" vertical="center" wrapText="1"/>
    </xf>
    <xf numFmtId="2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2" fillId="0" borderId="10" xfId="6" applyNumberFormat="1" applyFont="1" applyFill="1" applyBorder="1" applyAlignment="1">
      <alignment horizontal="left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7" fontId="5" fillId="0" borderId="0" xfId="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0" borderId="10" xfId="5" applyNumberFormat="1" applyFont="1" applyFill="1" applyBorder="1" applyAlignment="1">
      <alignment horizontal="center" vertical="center"/>
    </xf>
    <xf numFmtId="0" fontId="1" fillId="0" borderId="0" xfId="0" applyFont="1" applyFill="1"/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10" xfId="6" applyNumberFormat="1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 wrapText="1"/>
    </xf>
    <xf numFmtId="2" fontId="12" fillId="0" borderId="10" xfId="1" applyNumberFormat="1" applyFont="1" applyFill="1" applyBorder="1" applyAlignment="1">
      <alignment horizontal="center"/>
    </xf>
    <xf numFmtId="9" fontId="12" fillId="0" borderId="10" xfId="2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>
      <alignment horizontal="center"/>
    </xf>
    <xf numFmtId="9" fontId="12" fillId="0" borderId="10" xfId="3" applyNumberFormat="1" applyFont="1" applyFill="1" applyBorder="1" applyAlignment="1">
      <alignment horizontal="center"/>
    </xf>
    <xf numFmtId="166" fontId="5" fillId="0" borderId="10" xfId="3" applyNumberFormat="1" applyFont="1" applyFill="1" applyBorder="1" applyAlignment="1">
      <alignment horizontal="center"/>
    </xf>
    <xf numFmtId="2" fontId="12" fillId="0" borderId="1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2" fillId="2" borderId="10" xfId="3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 wrapText="1"/>
    </xf>
    <xf numFmtId="164" fontId="5" fillId="2" borderId="10" xfId="1" applyNumberFormat="1" applyFont="1" applyFill="1" applyBorder="1" applyAlignment="1">
      <alignment horizontal="center"/>
    </xf>
    <xf numFmtId="2" fontId="12" fillId="2" borderId="10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2" fontId="12" fillId="2" borderId="10" xfId="3" applyNumberFormat="1" applyFont="1" applyFill="1" applyBorder="1" applyAlignment="1">
      <alignment horizontal="center"/>
    </xf>
    <xf numFmtId="169" fontId="12" fillId="2" borderId="10" xfId="3" applyNumberFormat="1" applyFont="1" applyFill="1" applyBorder="1" applyAlignment="1">
      <alignment horizontal="center"/>
    </xf>
    <xf numFmtId="164" fontId="12" fillId="2" borderId="10" xfId="1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10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/>
    </xf>
    <xf numFmtId="43" fontId="5" fillId="0" borderId="2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 vertical="top"/>
    </xf>
    <xf numFmtId="43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</cellXfs>
  <cellStyles count="11">
    <cellStyle name="Normal 10" xfId="3"/>
    <cellStyle name="Normal 14 3" xfId="10"/>
    <cellStyle name="Normal 2" xfId="7"/>
    <cellStyle name="Normal 3" xfId="9"/>
    <cellStyle name="Normal_gare wyalsadfenigagarini 2_SMSH2008-IIkv ." xfId="4"/>
    <cellStyle name="Обычный" xfId="0" builtinId="0"/>
    <cellStyle name="Обычный 2" xfId="8"/>
    <cellStyle name="Обычный 2 2" xfId="6"/>
    <cellStyle name="Обычный 3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78</xdr:row>
      <xdr:rowOff>285750</xdr:rowOff>
    </xdr:from>
    <xdr:to>
      <xdr:col>4</xdr:col>
      <xdr:colOff>477975</xdr:colOff>
      <xdr:row>85</xdr:row>
      <xdr:rowOff>146153</xdr:rowOff>
    </xdr:to>
    <xdr:pic>
      <xdr:nvPicPr>
        <xdr:cNvPr id="3" name="Picture 2" descr="Description: 4D40801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6F4F9"/>
            </a:clrFrom>
            <a:clrTo>
              <a:srgbClr val="F6F4F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61" t="28687" r="40417" b="55473"/>
        <a:stretch>
          <a:fillRect/>
        </a:stretch>
      </xdr:blipFill>
      <xdr:spPr bwMode="auto">
        <a:xfrm>
          <a:off x="1200150" y="137674350"/>
          <a:ext cx="1440000" cy="145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view="pageBreakPreview" zoomScaleNormal="100" zoomScaleSheetLayoutView="100" workbookViewId="0">
      <selection activeCell="I12" sqref="I12"/>
    </sheetView>
  </sheetViews>
  <sheetFormatPr defaultRowHeight="15"/>
  <cols>
    <col min="1" max="1" width="6" style="10" customWidth="1"/>
    <col min="2" max="2" width="15" style="10" customWidth="1"/>
    <col min="3" max="3" width="52.42578125" style="10" customWidth="1"/>
    <col min="4" max="4" width="9.140625" style="10" customWidth="1"/>
    <col min="5" max="5" width="8.85546875" style="12" customWidth="1"/>
    <col min="6" max="6" width="12.28515625" style="10" customWidth="1"/>
    <col min="7" max="7" width="8.28515625" style="10" customWidth="1"/>
    <col min="8" max="8" width="14.85546875" style="10" customWidth="1"/>
    <col min="9" max="9" width="11.5703125" style="10" customWidth="1"/>
    <col min="10" max="10" width="14.85546875" style="10" customWidth="1"/>
    <col min="11" max="11" width="8.85546875" style="10" customWidth="1"/>
    <col min="12" max="12" width="10.7109375" style="10" customWidth="1"/>
    <col min="13" max="13" width="14.28515625" style="10" customWidth="1"/>
    <col min="14" max="16384" width="9.140625" style="10"/>
  </cols>
  <sheetData>
    <row r="1" spans="1:22">
      <c r="B1" s="98" t="s">
        <v>104</v>
      </c>
      <c r="C1" s="98"/>
    </row>
    <row r="2" spans="1:22" ht="16.5">
      <c r="A2" s="99" t="s">
        <v>148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22" ht="16.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22" ht="15.75">
      <c r="A4" s="101"/>
      <c r="B4" s="101"/>
      <c r="C4" s="13"/>
      <c r="D4" s="14"/>
      <c r="E4" s="15"/>
      <c r="F4" s="15"/>
      <c r="G4" s="15"/>
      <c r="H4" s="16"/>
      <c r="I4" s="16"/>
      <c r="J4" s="16"/>
      <c r="K4" s="16"/>
      <c r="L4" s="16"/>
      <c r="M4" s="16"/>
    </row>
    <row r="5" spans="1:22" ht="15.75">
      <c r="A5" s="102" t="s">
        <v>1</v>
      </c>
      <c r="B5" s="105" t="s">
        <v>2</v>
      </c>
      <c r="C5" s="17"/>
      <c r="D5" s="108" t="s">
        <v>3</v>
      </c>
      <c r="E5" s="111" t="s">
        <v>4</v>
      </c>
      <c r="F5" s="112"/>
      <c r="G5" s="113" t="s">
        <v>5</v>
      </c>
      <c r="H5" s="114"/>
      <c r="I5" s="113" t="s">
        <v>6</v>
      </c>
      <c r="J5" s="114"/>
      <c r="K5" s="111" t="s">
        <v>7</v>
      </c>
      <c r="L5" s="112"/>
      <c r="M5" s="118" t="s">
        <v>8</v>
      </c>
    </row>
    <row r="6" spans="1:22" ht="15.75">
      <c r="A6" s="103"/>
      <c r="B6" s="106"/>
      <c r="C6" s="18" t="s">
        <v>9</v>
      </c>
      <c r="D6" s="109"/>
      <c r="E6" s="121" t="s">
        <v>10</v>
      </c>
      <c r="F6" s="122"/>
      <c r="G6" s="115"/>
      <c r="H6" s="116"/>
      <c r="I6" s="115"/>
      <c r="J6" s="116"/>
      <c r="K6" s="121" t="s">
        <v>11</v>
      </c>
      <c r="L6" s="122"/>
      <c r="M6" s="119"/>
    </row>
    <row r="7" spans="1:22" ht="15.75">
      <c r="A7" s="103"/>
      <c r="B7" s="106"/>
      <c r="C7" s="19" t="s">
        <v>12</v>
      </c>
      <c r="D7" s="109"/>
      <c r="E7" s="123" t="s">
        <v>13</v>
      </c>
      <c r="F7" s="118" t="s">
        <v>14</v>
      </c>
      <c r="G7" s="20" t="s">
        <v>15</v>
      </c>
      <c r="H7" s="118" t="s">
        <v>14</v>
      </c>
      <c r="I7" s="20" t="s">
        <v>15</v>
      </c>
      <c r="J7" s="118" t="s">
        <v>14</v>
      </c>
      <c r="K7" s="20" t="s">
        <v>15</v>
      </c>
      <c r="L7" s="118" t="s">
        <v>14</v>
      </c>
      <c r="M7" s="119"/>
    </row>
    <row r="8" spans="1:22" ht="15.75">
      <c r="A8" s="104"/>
      <c r="B8" s="107"/>
      <c r="C8" s="21"/>
      <c r="D8" s="110"/>
      <c r="E8" s="124"/>
      <c r="F8" s="120"/>
      <c r="G8" s="22" t="s">
        <v>16</v>
      </c>
      <c r="H8" s="120"/>
      <c r="I8" s="22" t="s">
        <v>16</v>
      </c>
      <c r="J8" s="120"/>
      <c r="K8" s="22" t="s">
        <v>16</v>
      </c>
      <c r="L8" s="120"/>
      <c r="M8" s="120"/>
    </row>
    <row r="9" spans="1:22" ht="15.75">
      <c r="A9" s="23" t="s">
        <v>17</v>
      </c>
      <c r="B9" s="23" t="s">
        <v>18</v>
      </c>
      <c r="C9" s="24" t="s">
        <v>19</v>
      </c>
      <c r="D9" s="23" t="s">
        <v>20</v>
      </c>
      <c r="E9" s="25" t="s">
        <v>21</v>
      </c>
      <c r="F9" s="25" t="s">
        <v>22</v>
      </c>
      <c r="G9" s="25" t="s">
        <v>23</v>
      </c>
      <c r="H9" s="25" t="s">
        <v>24</v>
      </c>
      <c r="I9" s="25" t="s">
        <v>25</v>
      </c>
      <c r="J9" s="25" t="s">
        <v>26</v>
      </c>
      <c r="K9" s="25" t="s">
        <v>27</v>
      </c>
      <c r="L9" s="25" t="s">
        <v>28</v>
      </c>
      <c r="M9" s="25" t="s">
        <v>29</v>
      </c>
    </row>
    <row r="10" spans="1:22" s="33" customFormat="1" ht="45">
      <c r="A10" s="26">
        <v>1</v>
      </c>
      <c r="B10" s="27" t="s">
        <v>84</v>
      </c>
      <c r="C10" s="28" t="s">
        <v>85</v>
      </c>
      <c r="D10" s="29" t="s">
        <v>86</v>
      </c>
      <c r="E10" s="30"/>
      <c r="F10" s="31">
        <v>0.4758</v>
      </c>
      <c r="G10" s="32"/>
      <c r="H10" s="32"/>
      <c r="I10" s="32"/>
      <c r="J10" s="32"/>
      <c r="K10" s="32"/>
      <c r="L10" s="32"/>
      <c r="M10" s="32"/>
    </row>
    <row r="11" spans="1:22" s="33" customFormat="1" ht="13.5" customHeight="1">
      <c r="A11" s="26"/>
      <c r="B11" s="34"/>
      <c r="C11" s="35" t="s">
        <v>87</v>
      </c>
      <c r="D11" s="36" t="s">
        <v>30</v>
      </c>
      <c r="E11" s="37">
        <v>93.22</v>
      </c>
      <c r="F11" s="38">
        <f>F10*E11</f>
        <v>44.354075999999999</v>
      </c>
      <c r="G11" s="39"/>
      <c r="H11" s="40"/>
      <c r="I11" s="41"/>
      <c r="J11" s="42"/>
      <c r="K11" s="41"/>
      <c r="L11" s="42"/>
      <c r="M11" s="43"/>
    </row>
    <row r="12" spans="1:22" s="12" customFormat="1" ht="47.25">
      <c r="A12" s="44">
        <v>2</v>
      </c>
      <c r="B12" s="45" t="s">
        <v>37</v>
      </c>
      <c r="C12" s="46" t="s">
        <v>38</v>
      </c>
      <c r="D12" s="44" t="s">
        <v>39</v>
      </c>
      <c r="E12" s="47"/>
      <c r="F12" s="42">
        <f>F10*1000*4</f>
        <v>1903.2</v>
      </c>
      <c r="G12" s="39"/>
      <c r="H12" s="40"/>
      <c r="I12" s="41"/>
      <c r="J12" s="42"/>
      <c r="K12" s="41"/>
      <c r="L12" s="42"/>
      <c r="M12" s="48"/>
      <c r="N12" s="49"/>
      <c r="O12" s="50"/>
      <c r="P12" s="50"/>
      <c r="Q12" s="50"/>
      <c r="R12" s="50"/>
      <c r="S12" s="50"/>
      <c r="T12" s="50"/>
      <c r="U12" s="50"/>
      <c r="V12" s="50"/>
    </row>
    <row r="13" spans="1:22" ht="15.75">
      <c r="A13" s="51"/>
      <c r="B13" s="51"/>
      <c r="C13" s="52" t="s">
        <v>31</v>
      </c>
      <c r="D13" s="51" t="s">
        <v>32</v>
      </c>
      <c r="E13" s="53">
        <v>3.2099999999999997E-2</v>
      </c>
      <c r="F13" s="54">
        <f>E13*F12</f>
        <v>61.092719999999993</v>
      </c>
      <c r="G13" s="39"/>
      <c r="H13" s="40"/>
      <c r="I13" s="41"/>
      <c r="J13" s="42"/>
      <c r="K13" s="41"/>
      <c r="L13" s="42"/>
      <c r="M13" s="43"/>
      <c r="N13" s="49"/>
      <c r="O13" s="55"/>
      <c r="P13" s="50"/>
      <c r="Q13" s="50"/>
      <c r="R13" s="50"/>
      <c r="S13" s="50"/>
      <c r="T13" s="50"/>
      <c r="U13" s="50"/>
      <c r="V13" s="50"/>
    </row>
    <row r="14" spans="1:22" ht="15.75">
      <c r="A14" s="44"/>
      <c r="B14" s="44" t="s">
        <v>119</v>
      </c>
      <c r="C14" s="56" t="s">
        <v>40</v>
      </c>
      <c r="D14" s="44" t="s">
        <v>41</v>
      </c>
      <c r="E14" s="53">
        <v>3.8800000000000002E-3</v>
      </c>
      <c r="F14" s="54">
        <f>E14*F12</f>
        <v>7.3844160000000008</v>
      </c>
      <c r="G14" s="39"/>
      <c r="H14" s="40"/>
      <c r="I14" s="39"/>
      <c r="J14" s="40"/>
      <c r="K14" s="39"/>
      <c r="L14" s="40"/>
      <c r="M14" s="40"/>
      <c r="N14" s="49"/>
      <c r="O14" s="55"/>
      <c r="P14" s="50"/>
      <c r="Q14" s="50"/>
      <c r="R14" s="50"/>
      <c r="S14" s="50"/>
      <c r="T14" s="50"/>
      <c r="U14" s="50"/>
      <c r="V14" s="50"/>
    </row>
    <row r="15" spans="1:22" ht="15.75">
      <c r="A15" s="51"/>
      <c r="B15" s="44" t="s">
        <v>105</v>
      </c>
      <c r="C15" s="52" t="s">
        <v>42</v>
      </c>
      <c r="D15" s="51" t="s">
        <v>41</v>
      </c>
      <c r="E15" s="53">
        <v>6.1599999999999997E-3</v>
      </c>
      <c r="F15" s="54">
        <f>E15*F12</f>
        <v>11.723711999999999</v>
      </c>
      <c r="G15" s="39"/>
      <c r="H15" s="40"/>
      <c r="I15" s="39"/>
      <c r="J15" s="40"/>
      <c r="K15" s="39"/>
      <c r="L15" s="40"/>
      <c r="M15" s="40"/>
      <c r="N15" s="49"/>
      <c r="O15" s="55"/>
      <c r="P15" s="50"/>
      <c r="Q15" s="50"/>
      <c r="R15" s="50"/>
      <c r="S15" s="50"/>
      <c r="T15" s="50"/>
      <c r="U15" s="50"/>
      <c r="V15" s="50"/>
    </row>
    <row r="16" spans="1:22" ht="15.75">
      <c r="A16" s="51"/>
      <c r="B16" s="44" t="s">
        <v>106</v>
      </c>
      <c r="C16" s="56" t="s">
        <v>43</v>
      </c>
      <c r="D16" s="44" t="s">
        <v>41</v>
      </c>
      <c r="E16" s="53">
        <v>4.5300000000000002E-3</v>
      </c>
      <c r="F16" s="54">
        <f>E16*F12</f>
        <v>8.6214960000000005</v>
      </c>
      <c r="G16" s="39"/>
      <c r="H16" s="40"/>
      <c r="I16" s="39"/>
      <c r="J16" s="40"/>
      <c r="K16" s="39"/>
      <c r="L16" s="40"/>
      <c r="M16" s="40"/>
      <c r="N16" s="49"/>
      <c r="O16" s="55"/>
      <c r="P16" s="50"/>
      <c r="Q16" s="50"/>
      <c r="R16" s="50"/>
      <c r="S16" s="50"/>
      <c r="T16" s="50"/>
      <c r="U16" s="50"/>
      <c r="V16" s="50"/>
    </row>
    <row r="17" spans="1:22" ht="15.75">
      <c r="A17" s="51"/>
      <c r="B17" s="44" t="s">
        <v>120</v>
      </c>
      <c r="C17" s="52" t="s">
        <v>121</v>
      </c>
      <c r="D17" s="44" t="s">
        <v>41</v>
      </c>
      <c r="E17" s="53">
        <v>7.1000000000000002E-4</v>
      </c>
      <c r="F17" s="54">
        <f>E17*F12</f>
        <v>1.351272</v>
      </c>
      <c r="G17" s="39"/>
      <c r="H17" s="40"/>
      <c r="I17" s="39"/>
      <c r="J17" s="40"/>
      <c r="K17" s="39"/>
      <c r="L17" s="40"/>
      <c r="M17" s="40"/>
      <c r="N17" s="49"/>
      <c r="O17" s="55"/>
      <c r="P17" s="50"/>
      <c r="Q17" s="50"/>
      <c r="R17" s="50"/>
      <c r="S17" s="50"/>
      <c r="T17" s="50"/>
      <c r="U17" s="50"/>
      <c r="V17" s="50"/>
    </row>
    <row r="18" spans="1:22" ht="15.75">
      <c r="A18" s="51"/>
      <c r="B18" s="44" t="s">
        <v>107</v>
      </c>
      <c r="C18" s="52" t="s">
        <v>44</v>
      </c>
      <c r="D18" s="44" t="s">
        <v>41</v>
      </c>
      <c r="E18" s="53">
        <v>2.0699999999999998E-3</v>
      </c>
      <c r="F18" s="54">
        <f>E18*F12</f>
        <v>3.9396239999999998</v>
      </c>
      <c r="G18" s="39"/>
      <c r="H18" s="40"/>
      <c r="I18" s="39"/>
      <c r="J18" s="40"/>
      <c r="K18" s="39"/>
      <c r="L18" s="40"/>
      <c r="M18" s="40"/>
      <c r="N18" s="49"/>
      <c r="O18" s="55"/>
      <c r="P18" s="50"/>
      <c r="Q18" s="50"/>
      <c r="R18" s="50"/>
      <c r="S18" s="50"/>
      <c r="T18" s="50"/>
      <c r="U18" s="50"/>
      <c r="V18" s="50"/>
    </row>
    <row r="19" spans="1:22" ht="15.75">
      <c r="A19" s="51"/>
      <c r="B19" s="51"/>
      <c r="C19" s="52" t="s">
        <v>45</v>
      </c>
      <c r="D19" s="44" t="s">
        <v>33</v>
      </c>
      <c r="E19" s="53">
        <v>1.0200000000000001E-3</v>
      </c>
      <c r="F19" s="54">
        <f>E19*F12</f>
        <v>1.9412640000000001</v>
      </c>
      <c r="G19" s="39"/>
      <c r="H19" s="40"/>
      <c r="I19" s="39"/>
      <c r="J19" s="40"/>
      <c r="K19" s="39"/>
      <c r="L19" s="40"/>
      <c r="M19" s="40"/>
      <c r="N19" s="57"/>
      <c r="O19" s="55"/>
      <c r="P19" s="58"/>
      <c r="Q19" s="58"/>
      <c r="R19" s="58"/>
      <c r="S19" s="58"/>
      <c r="T19" s="58"/>
      <c r="U19" s="58"/>
      <c r="V19" s="58"/>
    </row>
    <row r="20" spans="1:22" ht="18">
      <c r="A20" s="51"/>
      <c r="B20" s="44" t="s">
        <v>125</v>
      </c>
      <c r="C20" s="56" t="s">
        <v>122</v>
      </c>
      <c r="D20" s="51" t="s">
        <v>36</v>
      </c>
      <c r="E20" s="53">
        <v>6.6000000000000003E-2</v>
      </c>
      <c r="F20" s="54">
        <f>E20*F12</f>
        <v>125.61120000000001</v>
      </c>
      <c r="G20" s="39"/>
      <c r="H20" s="40"/>
      <c r="I20" s="59"/>
      <c r="J20" s="59"/>
      <c r="K20" s="59"/>
      <c r="L20" s="59"/>
      <c r="M20" s="59"/>
      <c r="N20" s="57"/>
      <c r="O20" s="55"/>
      <c r="P20" s="58"/>
      <c r="Q20" s="58"/>
      <c r="R20" s="58"/>
      <c r="S20" s="58"/>
      <c r="T20" s="58"/>
      <c r="U20" s="58"/>
      <c r="V20" s="58"/>
    </row>
    <row r="21" spans="1:22" ht="18">
      <c r="A21" s="53"/>
      <c r="B21" s="44" t="s">
        <v>108</v>
      </c>
      <c r="C21" s="60" t="s">
        <v>46</v>
      </c>
      <c r="D21" s="51" t="s">
        <v>36</v>
      </c>
      <c r="E21" s="61">
        <v>1.4999999999999999E-2</v>
      </c>
      <c r="F21" s="54">
        <f>E21*F12</f>
        <v>28.547999999999998</v>
      </c>
      <c r="G21" s="59"/>
      <c r="H21" s="59"/>
      <c r="I21" s="59"/>
      <c r="J21" s="59"/>
      <c r="K21" s="59"/>
      <c r="L21" s="59"/>
      <c r="M21" s="59"/>
      <c r="N21" s="49"/>
      <c r="O21" s="55"/>
      <c r="P21" s="50"/>
      <c r="Q21" s="50"/>
      <c r="R21" s="50"/>
      <c r="S21" s="50"/>
      <c r="T21" s="50"/>
      <c r="U21" s="50"/>
      <c r="V21" s="50"/>
    </row>
    <row r="22" spans="1:22" s="12" customFormat="1" ht="31.5">
      <c r="A22" s="44">
        <v>3</v>
      </c>
      <c r="B22" s="45" t="s">
        <v>47</v>
      </c>
      <c r="C22" s="62" t="s">
        <v>48</v>
      </c>
      <c r="D22" s="44" t="s">
        <v>39</v>
      </c>
      <c r="E22" s="47"/>
      <c r="F22" s="63">
        <f>'პიკეტური უწყისი'!F77</f>
        <v>1427.3700000000001</v>
      </c>
      <c r="G22" s="41"/>
      <c r="H22" s="42"/>
      <c r="I22" s="41"/>
      <c r="J22" s="42"/>
      <c r="K22" s="41"/>
      <c r="L22" s="42"/>
      <c r="M22" s="48"/>
    </row>
    <row r="23" spans="1:22" s="12" customFormat="1" ht="15.75">
      <c r="A23" s="51"/>
      <c r="B23" s="51"/>
      <c r="C23" s="52" t="s">
        <v>31</v>
      </c>
      <c r="D23" s="51" t="s">
        <v>32</v>
      </c>
      <c r="E23" s="64">
        <v>3.3000000000000002E-2</v>
      </c>
      <c r="F23" s="40">
        <f>E23*F22</f>
        <v>47.103210000000004</v>
      </c>
      <c r="G23" s="39"/>
      <c r="H23" s="40"/>
      <c r="I23" s="41"/>
      <c r="J23" s="42"/>
      <c r="K23" s="41"/>
      <c r="L23" s="59"/>
      <c r="M23" s="59"/>
      <c r="N23" s="49"/>
      <c r="O23" s="55"/>
      <c r="P23" s="50"/>
      <c r="Q23" s="50"/>
      <c r="R23" s="50"/>
      <c r="S23" s="50"/>
      <c r="T23" s="50"/>
      <c r="U23" s="50"/>
      <c r="V23" s="50"/>
    </row>
    <row r="24" spans="1:22" s="12" customFormat="1" ht="15.75">
      <c r="A24" s="44"/>
      <c r="B24" s="44" t="s">
        <v>119</v>
      </c>
      <c r="C24" s="56" t="s">
        <v>40</v>
      </c>
      <c r="D24" s="51" t="s">
        <v>41</v>
      </c>
      <c r="E24" s="65">
        <v>4.2000000000000002E-4</v>
      </c>
      <c r="F24" s="54">
        <f>E24*F22</f>
        <v>0.59949540000000012</v>
      </c>
      <c r="G24" s="39"/>
      <c r="H24" s="40"/>
      <c r="I24" s="39"/>
      <c r="J24" s="40"/>
      <c r="K24" s="39"/>
      <c r="L24" s="40"/>
      <c r="M24" s="40"/>
      <c r="N24" s="49"/>
      <c r="O24" s="55"/>
      <c r="P24" s="50"/>
      <c r="Q24" s="50"/>
      <c r="R24" s="50"/>
      <c r="S24" s="50"/>
      <c r="T24" s="50"/>
      <c r="U24" s="50"/>
      <c r="V24" s="50"/>
    </row>
    <row r="25" spans="1:22" s="12" customFormat="1" ht="15.75">
      <c r="A25" s="44"/>
      <c r="B25" s="44" t="s">
        <v>123</v>
      </c>
      <c r="C25" s="56" t="s">
        <v>49</v>
      </c>
      <c r="D25" s="51" t="s">
        <v>41</v>
      </c>
      <c r="E25" s="65">
        <v>2.5799999999999998E-3</v>
      </c>
      <c r="F25" s="54">
        <f>E25*F22</f>
        <v>3.6826146</v>
      </c>
      <c r="G25" s="39"/>
      <c r="H25" s="40"/>
      <c r="I25" s="39"/>
      <c r="J25" s="40"/>
      <c r="K25" s="39"/>
      <c r="L25" s="40"/>
      <c r="M25" s="40"/>
      <c r="N25" s="49"/>
      <c r="O25" s="55"/>
      <c r="P25" s="50"/>
      <c r="Q25" s="50"/>
      <c r="R25" s="50"/>
      <c r="S25" s="50"/>
      <c r="T25" s="50"/>
      <c r="U25" s="50"/>
      <c r="V25" s="50"/>
    </row>
    <row r="26" spans="1:22" s="12" customFormat="1" ht="15.75">
      <c r="A26" s="51"/>
      <c r="B26" s="44" t="s">
        <v>105</v>
      </c>
      <c r="C26" s="52" t="s">
        <v>42</v>
      </c>
      <c r="D26" s="51" t="s">
        <v>41</v>
      </c>
      <c r="E26" s="64">
        <v>1.12E-2</v>
      </c>
      <c r="F26" s="40">
        <f>E26*F22</f>
        <v>15.986544</v>
      </c>
      <c r="G26" s="39"/>
      <c r="H26" s="40"/>
      <c r="I26" s="39"/>
      <c r="J26" s="40"/>
      <c r="K26" s="39"/>
      <c r="L26" s="40"/>
      <c r="M26" s="40"/>
      <c r="N26" s="49"/>
      <c r="O26" s="55"/>
      <c r="P26" s="50"/>
      <c r="Q26" s="50"/>
      <c r="R26" s="50"/>
      <c r="S26" s="50"/>
      <c r="T26" s="50"/>
      <c r="U26" s="50"/>
      <c r="V26" s="50"/>
    </row>
    <row r="27" spans="1:22" s="12" customFormat="1" ht="15.75">
      <c r="A27" s="51"/>
      <c r="B27" s="44" t="s">
        <v>106</v>
      </c>
      <c r="C27" s="56" t="s">
        <v>43</v>
      </c>
      <c r="D27" s="51" t="s">
        <v>41</v>
      </c>
      <c r="E27" s="65">
        <v>2.4799999999999999E-2</v>
      </c>
      <c r="F27" s="40">
        <f>E27*F22</f>
        <v>35.398776000000005</v>
      </c>
      <c r="G27" s="39"/>
      <c r="H27" s="40"/>
      <c r="I27" s="39"/>
      <c r="J27" s="40"/>
      <c r="K27" s="39"/>
      <c r="L27" s="40"/>
      <c r="M27" s="40"/>
      <c r="N27" s="49"/>
      <c r="O27" s="55"/>
      <c r="P27" s="50"/>
      <c r="Q27" s="50"/>
      <c r="R27" s="50"/>
      <c r="S27" s="50"/>
      <c r="T27" s="50"/>
      <c r="U27" s="50"/>
      <c r="V27" s="50"/>
    </row>
    <row r="28" spans="1:22" s="12" customFormat="1" ht="15.75">
      <c r="A28" s="51"/>
      <c r="B28" s="44" t="s">
        <v>107</v>
      </c>
      <c r="C28" s="52" t="s">
        <v>44</v>
      </c>
      <c r="D28" s="44" t="s">
        <v>41</v>
      </c>
      <c r="E28" s="65">
        <v>4.1399999999999996E-3</v>
      </c>
      <c r="F28" s="54">
        <f>E28*F22</f>
        <v>5.9093118000000002</v>
      </c>
      <c r="G28" s="39"/>
      <c r="H28" s="40"/>
      <c r="I28" s="39"/>
      <c r="J28" s="40"/>
      <c r="K28" s="39"/>
      <c r="L28" s="40"/>
      <c r="M28" s="40"/>
      <c r="N28" s="49"/>
      <c r="O28" s="55"/>
      <c r="P28" s="50"/>
      <c r="Q28" s="50"/>
      <c r="R28" s="50"/>
      <c r="S28" s="50"/>
      <c r="T28" s="50"/>
      <c r="U28" s="50"/>
      <c r="V28" s="50"/>
    </row>
    <row r="29" spans="1:22" s="12" customFormat="1" ht="31.5">
      <c r="A29" s="51"/>
      <c r="B29" s="44" t="s">
        <v>124</v>
      </c>
      <c r="C29" s="66" t="s">
        <v>50</v>
      </c>
      <c r="D29" s="44" t="s">
        <v>41</v>
      </c>
      <c r="E29" s="65">
        <v>5.2999999999999998E-4</v>
      </c>
      <c r="F29" s="54">
        <f>E29*F22</f>
        <v>0.75650610000000007</v>
      </c>
      <c r="G29" s="39"/>
      <c r="H29" s="40"/>
      <c r="I29" s="39"/>
      <c r="J29" s="40"/>
      <c r="K29" s="39"/>
      <c r="L29" s="40"/>
      <c r="M29" s="40"/>
      <c r="N29" s="57"/>
      <c r="O29" s="55"/>
      <c r="P29" s="58"/>
      <c r="Q29" s="58"/>
      <c r="R29" s="58"/>
      <c r="S29" s="58"/>
      <c r="T29" s="58"/>
      <c r="U29" s="58"/>
      <c r="V29" s="58"/>
    </row>
    <row r="30" spans="1:22" s="12" customFormat="1" ht="18">
      <c r="A30" s="51"/>
      <c r="B30" s="44" t="s">
        <v>126</v>
      </c>
      <c r="C30" s="56" t="s">
        <v>51</v>
      </c>
      <c r="D30" s="51" t="s">
        <v>36</v>
      </c>
      <c r="E30" s="65">
        <v>0.126</v>
      </c>
      <c r="F30" s="40">
        <f>E30*F22</f>
        <v>179.84862000000001</v>
      </c>
      <c r="G30" s="39"/>
      <c r="H30" s="40"/>
      <c r="I30" s="39"/>
      <c r="J30" s="40"/>
      <c r="K30" s="39"/>
      <c r="L30" s="67"/>
      <c r="M30" s="67"/>
      <c r="N30" s="57"/>
      <c r="O30" s="55"/>
      <c r="P30" s="58"/>
      <c r="Q30" s="58"/>
      <c r="R30" s="58"/>
      <c r="S30" s="58"/>
      <c r="T30" s="58"/>
      <c r="U30" s="58"/>
      <c r="V30" s="58"/>
    </row>
    <row r="31" spans="1:22" s="12" customFormat="1" ht="18">
      <c r="A31" s="53"/>
      <c r="B31" s="44" t="s">
        <v>108</v>
      </c>
      <c r="C31" s="60" t="s">
        <v>46</v>
      </c>
      <c r="D31" s="51" t="s">
        <v>36</v>
      </c>
      <c r="E31" s="65">
        <v>0.03</v>
      </c>
      <c r="F31" s="54">
        <f>E31*F22</f>
        <v>42.821100000000001</v>
      </c>
      <c r="G31" s="59"/>
      <c r="H31" s="59"/>
      <c r="I31" s="59"/>
      <c r="J31" s="59"/>
      <c r="K31" s="59"/>
      <c r="L31" s="67"/>
      <c r="M31" s="67"/>
      <c r="N31" s="49"/>
      <c r="O31" s="55"/>
      <c r="P31" s="50"/>
      <c r="Q31" s="50"/>
      <c r="R31" s="50"/>
      <c r="S31" s="50"/>
      <c r="T31" s="50"/>
      <c r="U31" s="50"/>
      <c r="V31" s="50"/>
    </row>
    <row r="32" spans="1:22" s="12" customFormat="1" ht="31.5">
      <c r="A32" s="53">
        <v>4</v>
      </c>
      <c r="B32" s="53" t="s">
        <v>52</v>
      </c>
      <c r="C32" s="62" t="s">
        <v>53</v>
      </c>
      <c r="D32" s="53" t="s">
        <v>39</v>
      </c>
      <c r="E32" s="61"/>
      <c r="F32" s="63">
        <f>F22</f>
        <v>1427.3700000000001</v>
      </c>
      <c r="G32" s="59"/>
      <c r="H32" s="59"/>
      <c r="I32" s="59"/>
      <c r="J32" s="59"/>
      <c r="K32" s="59"/>
      <c r="L32" s="59"/>
      <c r="M32" s="59"/>
      <c r="N32" s="58"/>
      <c r="O32" s="58"/>
      <c r="P32" s="58"/>
      <c r="Q32" s="58"/>
      <c r="R32" s="58"/>
      <c r="S32" s="58"/>
      <c r="T32" s="58"/>
    </row>
    <row r="33" spans="1:22" s="12" customFormat="1" ht="15.75">
      <c r="A33" s="53"/>
      <c r="B33" s="68"/>
      <c r="C33" s="60" t="s">
        <v>31</v>
      </c>
      <c r="D33" s="53" t="s">
        <v>32</v>
      </c>
      <c r="E33" s="61">
        <v>0.11</v>
      </c>
      <c r="F33" s="47">
        <f>E33*F32</f>
        <v>157.01070000000001</v>
      </c>
      <c r="G33" s="39"/>
      <c r="H33" s="59"/>
      <c r="I33" s="59"/>
      <c r="J33" s="59"/>
      <c r="K33" s="59"/>
      <c r="L33" s="59"/>
      <c r="M33" s="59"/>
      <c r="N33" s="58"/>
      <c r="O33" s="58"/>
      <c r="P33" s="58"/>
      <c r="Q33" s="58"/>
      <c r="R33" s="58"/>
      <c r="S33" s="58"/>
      <c r="T33" s="58"/>
    </row>
    <row r="34" spans="1:22" s="12" customFormat="1" ht="15.75">
      <c r="A34" s="44"/>
      <c r="B34" s="44" t="s">
        <v>54</v>
      </c>
      <c r="C34" s="56" t="s">
        <v>55</v>
      </c>
      <c r="D34" s="44" t="s">
        <v>41</v>
      </c>
      <c r="E34" s="53">
        <v>1.83E-2</v>
      </c>
      <c r="F34" s="69">
        <f>E34*F32</f>
        <v>26.120871000000001</v>
      </c>
      <c r="G34" s="39"/>
      <c r="H34" s="40"/>
      <c r="I34" s="39"/>
      <c r="J34" s="40"/>
      <c r="K34" s="39"/>
      <c r="L34" s="40"/>
      <c r="M34" s="40"/>
      <c r="N34" s="50"/>
      <c r="O34" s="50"/>
      <c r="P34" s="50"/>
      <c r="Q34" s="50"/>
      <c r="R34" s="50"/>
      <c r="S34" s="50"/>
      <c r="T34" s="50"/>
    </row>
    <row r="35" spans="1:22" s="12" customFormat="1" ht="15.75">
      <c r="A35" s="44"/>
      <c r="B35" s="44" t="s">
        <v>109</v>
      </c>
      <c r="C35" s="56" t="s">
        <v>56</v>
      </c>
      <c r="D35" s="44" t="s">
        <v>41</v>
      </c>
      <c r="E35" s="53">
        <v>1.8599999999999998E-2</v>
      </c>
      <c r="F35" s="53">
        <f>E35*F32</f>
        <v>26.549081999999999</v>
      </c>
      <c r="G35" s="39"/>
      <c r="H35" s="40"/>
      <c r="I35" s="39"/>
      <c r="J35" s="40"/>
      <c r="K35" s="39"/>
      <c r="L35" s="40"/>
      <c r="M35" s="40"/>
      <c r="N35" s="50"/>
      <c r="O35" s="50"/>
      <c r="P35" s="50"/>
      <c r="Q35" s="50"/>
      <c r="R35" s="50"/>
      <c r="S35" s="50"/>
      <c r="T35" s="50"/>
    </row>
    <row r="36" spans="1:22" s="12" customFormat="1" ht="15.75">
      <c r="A36" s="51"/>
      <c r="B36" s="44" t="s">
        <v>110</v>
      </c>
      <c r="C36" s="52" t="s">
        <v>57</v>
      </c>
      <c r="D36" s="44" t="s">
        <v>41</v>
      </c>
      <c r="E36" s="53">
        <v>1.6899999999999998E-2</v>
      </c>
      <c r="F36" s="53">
        <f>E36*F32</f>
        <v>24.122553</v>
      </c>
      <c r="G36" s="39"/>
      <c r="H36" s="40"/>
      <c r="I36" s="39"/>
      <c r="J36" s="40"/>
      <c r="K36" s="39"/>
      <c r="L36" s="40"/>
      <c r="M36" s="40"/>
      <c r="N36" s="50"/>
      <c r="O36" s="50"/>
      <c r="P36" s="50"/>
      <c r="Q36" s="50"/>
      <c r="R36" s="50"/>
      <c r="S36" s="50"/>
      <c r="T36" s="50"/>
    </row>
    <row r="37" spans="1:22" s="12" customFormat="1" ht="15.75">
      <c r="A37" s="51"/>
      <c r="B37" s="51"/>
      <c r="C37" s="52" t="s">
        <v>45</v>
      </c>
      <c r="D37" s="44" t="s">
        <v>33</v>
      </c>
      <c r="E37" s="53">
        <v>3.8800000000000001E-2</v>
      </c>
      <c r="F37" s="69">
        <f>E37*F32</f>
        <v>55.38195600000001</v>
      </c>
      <c r="G37" s="39"/>
      <c r="H37" s="40"/>
      <c r="I37" s="39"/>
      <c r="J37" s="40"/>
      <c r="K37" s="39"/>
      <c r="L37" s="40"/>
      <c r="M37" s="40"/>
      <c r="N37" s="50"/>
      <c r="O37" s="50"/>
      <c r="P37" s="50"/>
      <c r="Q37" s="50"/>
      <c r="R37" s="50"/>
      <c r="S37" s="50"/>
      <c r="T37" s="50"/>
    </row>
    <row r="38" spans="1:22" s="12" customFormat="1" ht="15.75">
      <c r="A38" s="53"/>
      <c r="B38" s="44" t="s">
        <v>129</v>
      </c>
      <c r="C38" s="60" t="s">
        <v>127</v>
      </c>
      <c r="D38" s="53" t="s">
        <v>58</v>
      </c>
      <c r="E38" s="61">
        <v>0.16300000000000001</v>
      </c>
      <c r="F38" s="61">
        <f>E38*F32</f>
        <v>232.66131000000001</v>
      </c>
      <c r="G38" s="59"/>
      <c r="H38" s="1"/>
      <c r="I38" s="59"/>
      <c r="J38" s="59"/>
      <c r="K38" s="67"/>
      <c r="L38" s="67"/>
      <c r="M38" s="67"/>
      <c r="N38" s="58"/>
      <c r="O38" s="58"/>
      <c r="P38" s="58"/>
      <c r="Q38" s="58"/>
      <c r="R38" s="58"/>
      <c r="S38" s="58"/>
      <c r="T38" s="58"/>
    </row>
    <row r="39" spans="1:22" s="12" customFormat="1" ht="31.5">
      <c r="A39" s="51"/>
      <c r="B39" s="44" t="s">
        <v>130</v>
      </c>
      <c r="C39" s="56" t="s">
        <v>59</v>
      </c>
      <c r="D39" s="51" t="s">
        <v>39</v>
      </c>
      <c r="E39" s="47"/>
      <c r="F39" s="47">
        <f>F32</f>
        <v>1427.3700000000001</v>
      </c>
      <c r="G39" s="59"/>
      <c r="H39" s="1"/>
      <c r="I39" s="59"/>
      <c r="J39" s="59"/>
      <c r="K39" s="67"/>
      <c r="L39" s="67"/>
      <c r="M39" s="67"/>
      <c r="N39" s="58"/>
      <c r="O39" s="58"/>
      <c r="P39" s="58"/>
      <c r="Q39" s="58"/>
      <c r="R39" s="58"/>
      <c r="S39" s="58"/>
      <c r="T39" s="58"/>
      <c r="U39" s="58"/>
      <c r="V39" s="58"/>
    </row>
    <row r="40" spans="1:22" s="12" customFormat="1" ht="15.75">
      <c r="A40" s="53"/>
      <c r="B40" s="53"/>
      <c r="C40" s="60" t="s">
        <v>60</v>
      </c>
      <c r="D40" s="53" t="s">
        <v>33</v>
      </c>
      <c r="E40" s="65">
        <v>4.6000000000000001E-4</v>
      </c>
      <c r="F40" s="54">
        <f>E40*F32</f>
        <v>0.65659020000000012</v>
      </c>
      <c r="G40" s="59"/>
      <c r="H40" s="1"/>
      <c r="I40" s="59"/>
      <c r="J40" s="59"/>
      <c r="K40" s="67"/>
      <c r="L40" s="67"/>
      <c r="M40" s="67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8">
      <c r="A41" s="44">
        <v>5</v>
      </c>
      <c r="B41" s="45" t="s">
        <v>61</v>
      </c>
      <c r="C41" s="62" t="s">
        <v>128</v>
      </c>
      <c r="D41" s="44" t="s">
        <v>39</v>
      </c>
      <c r="E41" s="64"/>
      <c r="F41" s="63">
        <f>F32</f>
        <v>1427.3700000000001</v>
      </c>
      <c r="G41" s="41"/>
      <c r="H41" s="42"/>
      <c r="I41" s="41"/>
      <c r="J41" s="42"/>
      <c r="K41" s="41"/>
      <c r="L41" s="42"/>
      <c r="M41" s="48"/>
    </row>
    <row r="42" spans="1:22" ht="15.75">
      <c r="A42" s="51"/>
      <c r="B42" s="51"/>
      <c r="C42" s="52" t="s">
        <v>31</v>
      </c>
      <c r="D42" s="51" t="s">
        <v>32</v>
      </c>
      <c r="E42" s="64">
        <v>4.9000000000000002E-2</v>
      </c>
      <c r="F42" s="40">
        <f>F41*E42</f>
        <v>69.941130000000015</v>
      </c>
      <c r="G42" s="39"/>
      <c r="H42" s="40"/>
      <c r="I42" s="41"/>
      <c r="J42" s="42"/>
      <c r="K42" s="41"/>
      <c r="L42" s="42"/>
      <c r="M42" s="43"/>
    </row>
    <row r="43" spans="1:22" ht="15.75">
      <c r="A43" s="51"/>
      <c r="B43" s="44" t="s">
        <v>111</v>
      </c>
      <c r="C43" s="52" t="s">
        <v>62</v>
      </c>
      <c r="D43" s="51" t="s">
        <v>41</v>
      </c>
      <c r="E43" s="64">
        <v>3.2799999999999999E-3</v>
      </c>
      <c r="F43" s="40">
        <f>E43*F41</f>
        <v>4.6817736000000005</v>
      </c>
      <c r="G43" s="39"/>
      <c r="H43" s="40"/>
      <c r="I43" s="39"/>
      <c r="J43" s="40"/>
      <c r="K43" s="39"/>
      <c r="L43" s="40"/>
      <c r="M43" s="40"/>
    </row>
    <row r="44" spans="1:22" ht="15.75">
      <c r="A44" s="51"/>
      <c r="B44" s="51"/>
      <c r="C44" s="52" t="s">
        <v>45</v>
      </c>
      <c r="D44" s="51" t="s">
        <v>33</v>
      </c>
      <c r="E44" s="64">
        <v>8.5999999999999998E-4</v>
      </c>
      <c r="F44" s="64">
        <f>E44*F29</f>
        <v>6.5059524600000001E-4</v>
      </c>
      <c r="G44" s="39"/>
      <c r="H44" s="40"/>
      <c r="I44" s="39"/>
      <c r="J44" s="40"/>
      <c r="K44" s="39"/>
      <c r="L44" s="40"/>
      <c r="M44" s="40"/>
    </row>
    <row r="45" spans="1:22" ht="15.75">
      <c r="A45" s="51"/>
      <c r="B45" s="44" t="s">
        <v>63</v>
      </c>
      <c r="C45" s="56" t="s">
        <v>64</v>
      </c>
      <c r="D45" s="51" t="s">
        <v>65</v>
      </c>
      <c r="E45" s="64">
        <v>0.4</v>
      </c>
      <c r="F45" s="40">
        <f>E45*F41</f>
        <v>570.94800000000009</v>
      </c>
      <c r="G45" s="39"/>
      <c r="H45" s="40"/>
      <c r="I45" s="70"/>
      <c r="J45" s="59"/>
      <c r="K45" s="59"/>
      <c r="L45" s="59"/>
      <c r="M45" s="59"/>
    </row>
    <row r="46" spans="1:22" ht="15.75">
      <c r="A46" s="51"/>
      <c r="B46" s="51"/>
      <c r="C46" s="52" t="s">
        <v>35</v>
      </c>
      <c r="D46" s="51" t="s">
        <v>33</v>
      </c>
      <c r="E46" s="64">
        <v>2.63E-2</v>
      </c>
      <c r="F46" s="40">
        <f>E46*F41</f>
        <v>37.539831000000007</v>
      </c>
      <c r="G46" s="39"/>
      <c r="H46" s="40"/>
      <c r="I46" s="59"/>
      <c r="J46" s="59"/>
      <c r="K46" s="59"/>
      <c r="L46" s="59"/>
      <c r="M46" s="59"/>
    </row>
    <row r="47" spans="1:22" s="12" customFormat="1" ht="47.25">
      <c r="A47" s="53">
        <v>6</v>
      </c>
      <c r="B47" s="53" t="s">
        <v>67</v>
      </c>
      <c r="C47" s="62" t="s">
        <v>66</v>
      </c>
      <c r="D47" s="53" t="s">
        <v>34</v>
      </c>
      <c r="E47" s="61"/>
      <c r="F47" s="63">
        <f>F59/6*3</f>
        <v>237.89999999999998</v>
      </c>
      <c r="G47" s="59"/>
      <c r="H47" s="59"/>
      <c r="I47" s="59"/>
      <c r="J47" s="59"/>
      <c r="K47" s="59"/>
      <c r="L47" s="59"/>
      <c r="M47" s="59"/>
      <c r="N47" s="58"/>
      <c r="O47" s="58"/>
      <c r="P47" s="58"/>
      <c r="Q47" s="58"/>
      <c r="R47" s="58"/>
      <c r="S47" s="58"/>
      <c r="T47" s="58"/>
    </row>
    <row r="48" spans="1:22" s="12" customFormat="1" ht="15.75">
      <c r="A48" s="53"/>
      <c r="B48" s="68"/>
      <c r="C48" s="60" t="s">
        <v>31</v>
      </c>
      <c r="D48" s="53" t="s">
        <v>32</v>
      </c>
      <c r="E48" s="61">
        <v>7.6999999999999999E-2</v>
      </c>
      <c r="F48" s="47">
        <f>E48*F47</f>
        <v>18.318299999999997</v>
      </c>
      <c r="G48" s="39"/>
      <c r="H48" s="59"/>
      <c r="I48" s="59"/>
      <c r="J48" s="59"/>
      <c r="K48" s="59"/>
      <c r="L48" s="59"/>
      <c r="M48" s="59"/>
      <c r="N48" s="58"/>
      <c r="O48" s="58"/>
      <c r="P48" s="58"/>
      <c r="Q48" s="58"/>
      <c r="R48" s="58"/>
      <c r="S48" s="58"/>
      <c r="T48" s="58"/>
    </row>
    <row r="49" spans="1:22" s="12" customFormat="1" ht="15.75">
      <c r="A49" s="44"/>
      <c r="B49" s="44" t="s">
        <v>112</v>
      </c>
      <c r="C49" s="56" t="s">
        <v>68</v>
      </c>
      <c r="D49" s="44" t="s">
        <v>41</v>
      </c>
      <c r="E49" s="53">
        <v>0.19400000000000001</v>
      </c>
      <c r="F49" s="69">
        <f>E49*F47</f>
        <v>46.1526</v>
      </c>
      <c r="G49" s="39"/>
      <c r="H49" s="40"/>
      <c r="I49" s="39"/>
      <c r="J49" s="40"/>
      <c r="K49" s="39"/>
      <c r="L49" s="40"/>
      <c r="M49" s="40"/>
      <c r="N49" s="58"/>
      <c r="O49" s="58"/>
      <c r="P49" s="58"/>
      <c r="Q49" s="58"/>
      <c r="R49" s="58"/>
      <c r="S49" s="58"/>
      <c r="T49" s="58"/>
    </row>
    <row r="50" spans="1:22" s="12" customFormat="1" ht="15.75">
      <c r="A50" s="51"/>
      <c r="B50" s="44" t="s">
        <v>110</v>
      </c>
      <c r="C50" s="52" t="s">
        <v>69</v>
      </c>
      <c r="D50" s="44" t="s">
        <v>41</v>
      </c>
      <c r="E50" s="53">
        <v>2.4199999999999999E-2</v>
      </c>
      <c r="F50" s="71">
        <f>E50*F47</f>
        <v>5.7571799999999991</v>
      </c>
      <c r="G50" s="39"/>
      <c r="H50" s="40"/>
      <c r="I50" s="39"/>
      <c r="J50" s="40"/>
      <c r="K50" s="39"/>
      <c r="L50" s="40"/>
      <c r="M50" s="40"/>
      <c r="N50" s="50"/>
      <c r="O50" s="50"/>
      <c r="P50" s="50"/>
      <c r="Q50" s="50"/>
      <c r="R50" s="50"/>
      <c r="S50" s="50"/>
      <c r="T50" s="50"/>
    </row>
    <row r="51" spans="1:22" s="12" customFormat="1" ht="15.75">
      <c r="A51" s="44"/>
      <c r="B51" s="44" t="s">
        <v>113</v>
      </c>
      <c r="C51" s="52" t="s">
        <v>70</v>
      </c>
      <c r="D51" s="44" t="s">
        <v>41</v>
      </c>
      <c r="E51" s="53">
        <v>1.67E-2</v>
      </c>
      <c r="F51" s="71">
        <f>E51*F47</f>
        <v>3.9729299999999994</v>
      </c>
      <c r="G51" s="39"/>
      <c r="H51" s="40"/>
      <c r="I51" s="39"/>
      <c r="J51" s="40"/>
      <c r="K51" s="39"/>
      <c r="L51" s="40"/>
      <c r="M51" s="40"/>
      <c r="N51" s="58"/>
      <c r="O51" s="58"/>
      <c r="P51" s="58"/>
      <c r="Q51" s="58"/>
      <c r="R51" s="58"/>
      <c r="S51" s="58"/>
      <c r="T51" s="58"/>
    </row>
    <row r="52" spans="1:22" s="12" customFormat="1" ht="15.75">
      <c r="A52" s="51"/>
      <c r="B52" s="44" t="s">
        <v>107</v>
      </c>
      <c r="C52" s="52" t="s">
        <v>44</v>
      </c>
      <c r="D52" s="44" t="s">
        <v>41</v>
      </c>
      <c r="E52" s="53">
        <v>8.8000000000000005E-3</v>
      </c>
      <c r="F52" s="71">
        <f>E52*F47</f>
        <v>2.0935199999999998</v>
      </c>
      <c r="G52" s="39"/>
      <c r="H52" s="40"/>
      <c r="I52" s="39"/>
      <c r="J52" s="40"/>
      <c r="K52" s="39"/>
      <c r="L52" s="40"/>
      <c r="M52" s="40"/>
      <c r="N52" s="50"/>
      <c r="O52" s="50"/>
      <c r="P52" s="50"/>
      <c r="Q52" s="50"/>
      <c r="R52" s="50"/>
      <c r="S52" s="50"/>
      <c r="T52" s="50"/>
    </row>
    <row r="53" spans="1:22" s="12" customFormat="1" ht="15.75">
      <c r="A53" s="51"/>
      <c r="B53" s="51"/>
      <c r="C53" s="52" t="s">
        <v>45</v>
      </c>
      <c r="D53" s="44" t="s">
        <v>33</v>
      </c>
      <c r="E53" s="53">
        <v>6.3700000000000007E-2</v>
      </c>
      <c r="F53" s="71">
        <f>E53*F47</f>
        <v>15.15423</v>
      </c>
      <c r="G53" s="39"/>
      <c r="H53" s="40"/>
      <c r="I53" s="39"/>
      <c r="J53" s="40"/>
      <c r="K53" s="39"/>
      <c r="L53" s="40"/>
      <c r="M53" s="40"/>
      <c r="N53" s="50"/>
      <c r="O53" s="50"/>
      <c r="P53" s="50"/>
      <c r="Q53" s="50"/>
      <c r="R53" s="50"/>
      <c r="S53" s="50"/>
      <c r="T53" s="50"/>
    </row>
    <row r="54" spans="1:22" s="12" customFormat="1" ht="15.75">
      <c r="A54" s="53"/>
      <c r="B54" s="44" t="s">
        <v>132</v>
      </c>
      <c r="C54" s="60" t="s">
        <v>71</v>
      </c>
      <c r="D54" s="53" t="s">
        <v>72</v>
      </c>
      <c r="E54" s="61">
        <v>5.9999999999999995E-4</v>
      </c>
      <c r="F54" s="47">
        <f>E54*F47</f>
        <v>0.14273999999999998</v>
      </c>
      <c r="G54" s="72"/>
      <c r="H54" s="1"/>
      <c r="I54" s="72"/>
      <c r="J54" s="59"/>
      <c r="K54" s="67"/>
      <c r="L54" s="67"/>
      <c r="M54" s="67"/>
      <c r="N54" s="73"/>
      <c r="O54" s="73"/>
      <c r="P54" s="73"/>
      <c r="Q54" s="73"/>
      <c r="R54" s="73"/>
      <c r="S54" s="73"/>
      <c r="T54" s="73"/>
    </row>
    <row r="55" spans="1:22" s="12" customFormat="1" ht="18">
      <c r="A55" s="53"/>
      <c r="B55" s="44" t="s">
        <v>131</v>
      </c>
      <c r="C55" s="60" t="s">
        <v>46</v>
      </c>
      <c r="D55" s="51" t="s">
        <v>36</v>
      </c>
      <c r="E55" s="61">
        <v>6.2E-2</v>
      </c>
      <c r="F55" s="61">
        <f>E55*F47</f>
        <v>14.749799999999999</v>
      </c>
      <c r="G55" s="59"/>
      <c r="H55" s="1"/>
      <c r="I55" s="59"/>
      <c r="J55" s="59"/>
      <c r="K55" s="67"/>
      <c r="L55" s="67"/>
      <c r="M55" s="67"/>
      <c r="N55" s="58"/>
      <c r="O55" s="58"/>
      <c r="P55" s="58"/>
      <c r="Q55" s="58"/>
      <c r="R55" s="58"/>
      <c r="S55" s="58"/>
      <c r="T55" s="58"/>
    </row>
    <row r="56" spans="1:22" s="12" customFormat="1" ht="18">
      <c r="A56" s="53"/>
      <c r="B56" s="44" t="s">
        <v>134</v>
      </c>
      <c r="C56" s="60" t="s">
        <v>73</v>
      </c>
      <c r="D56" s="51" t="s">
        <v>36</v>
      </c>
      <c r="E56" s="61">
        <v>0.01</v>
      </c>
      <c r="F56" s="69">
        <f>E56*F47</f>
        <v>2.379</v>
      </c>
      <c r="G56" s="72"/>
      <c r="H56" s="1"/>
      <c r="I56" s="72"/>
      <c r="J56" s="59"/>
      <c r="K56" s="67"/>
      <c r="L56" s="67"/>
      <c r="M56" s="67"/>
      <c r="N56" s="73"/>
      <c r="O56" s="73"/>
      <c r="P56" s="73"/>
      <c r="Q56" s="73"/>
      <c r="R56" s="73"/>
      <c r="S56" s="73"/>
      <c r="T56" s="73"/>
    </row>
    <row r="57" spans="1:22" s="12" customFormat="1" ht="15.75">
      <c r="A57" s="53"/>
      <c r="B57" s="44" t="s">
        <v>133</v>
      </c>
      <c r="C57" s="60" t="s">
        <v>74</v>
      </c>
      <c r="D57" s="53" t="s">
        <v>72</v>
      </c>
      <c r="E57" s="61">
        <v>6.9999999999999999E-4</v>
      </c>
      <c r="F57" s="61">
        <f>E57*F47</f>
        <v>0.16652999999999998</v>
      </c>
      <c r="G57" s="72"/>
      <c r="H57" s="1"/>
      <c r="I57" s="72"/>
      <c r="J57" s="59"/>
      <c r="K57" s="67"/>
      <c r="L57" s="67"/>
      <c r="M57" s="67"/>
      <c r="N57" s="73"/>
      <c r="O57" s="73"/>
      <c r="P57" s="73"/>
      <c r="Q57" s="73"/>
      <c r="R57" s="73"/>
      <c r="S57" s="73"/>
      <c r="T57" s="73"/>
    </row>
    <row r="58" spans="1:22" s="12" customFormat="1" ht="15.75">
      <c r="A58" s="53"/>
      <c r="B58" s="53"/>
      <c r="C58" s="60" t="s">
        <v>60</v>
      </c>
      <c r="D58" s="53" t="s">
        <v>33</v>
      </c>
      <c r="E58" s="61">
        <v>1.78E-2</v>
      </c>
      <c r="F58" s="61">
        <f>E58*F47</f>
        <v>4.2346199999999996</v>
      </c>
      <c r="G58" s="72"/>
      <c r="H58" s="1"/>
      <c r="I58" s="72"/>
      <c r="J58" s="59"/>
      <c r="K58" s="67"/>
      <c r="L58" s="67"/>
      <c r="M58" s="67"/>
      <c r="N58" s="58"/>
      <c r="O58" s="58"/>
      <c r="P58" s="58"/>
      <c r="Q58" s="58"/>
      <c r="R58" s="58"/>
      <c r="S58" s="58"/>
      <c r="T58" s="58"/>
    </row>
    <row r="59" spans="1:22" s="12" customFormat="1" ht="31.5">
      <c r="A59" s="44">
        <v>7</v>
      </c>
      <c r="B59" s="45" t="s">
        <v>76</v>
      </c>
      <c r="C59" s="62" t="s">
        <v>75</v>
      </c>
      <c r="D59" s="53" t="s">
        <v>39</v>
      </c>
      <c r="E59" s="47"/>
      <c r="F59" s="74">
        <f>F10*1000</f>
        <v>475.8</v>
      </c>
      <c r="G59" s="41"/>
      <c r="H59" s="42"/>
      <c r="I59" s="41"/>
      <c r="J59" s="42"/>
      <c r="K59" s="41"/>
      <c r="L59" s="42"/>
      <c r="M59" s="48"/>
      <c r="N59" s="50"/>
      <c r="O59" s="50"/>
      <c r="P59" s="50"/>
      <c r="Q59" s="50"/>
      <c r="R59" s="50"/>
      <c r="S59" s="50"/>
      <c r="T59" s="50"/>
      <c r="U59" s="50"/>
      <c r="V59" s="50"/>
    </row>
    <row r="60" spans="1:22" s="12" customFormat="1" ht="15.75">
      <c r="A60" s="51"/>
      <c r="B60" s="68"/>
      <c r="C60" s="52" t="s">
        <v>31</v>
      </c>
      <c r="D60" s="51" t="s">
        <v>32</v>
      </c>
      <c r="E60" s="64">
        <v>0.2505</v>
      </c>
      <c r="F60" s="40">
        <f>E60*F59</f>
        <v>119.1879</v>
      </c>
      <c r="G60" s="39"/>
      <c r="H60" s="59"/>
      <c r="I60" s="59"/>
      <c r="J60" s="59"/>
      <c r="K60" s="59"/>
      <c r="L60" s="59"/>
      <c r="M60" s="59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2" customFormat="1" ht="18">
      <c r="A61" s="51"/>
      <c r="B61" s="44" t="s">
        <v>125</v>
      </c>
      <c r="C61" s="56" t="s">
        <v>114</v>
      </c>
      <c r="D61" s="51" t="s">
        <v>36</v>
      </c>
      <c r="E61" s="64">
        <v>0.2238</v>
      </c>
      <c r="F61" s="54">
        <f>E61*F59</f>
        <v>106.48404000000001</v>
      </c>
      <c r="G61" s="59"/>
      <c r="H61" s="1"/>
      <c r="I61" s="59"/>
      <c r="J61" s="59"/>
      <c r="K61" s="67"/>
      <c r="L61" s="67"/>
      <c r="M61" s="67"/>
      <c r="N61" s="50"/>
      <c r="O61" s="50"/>
      <c r="P61" s="50"/>
      <c r="Q61" s="50"/>
      <c r="R61" s="50"/>
      <c r="S61" s="50"/>
      <c r="T61" s="50"/>
      <c r="U61" s="50"/>
      <c r="V61" s="50"/>
    </row>
    <row r="62" spans="1:22" s="12" customFormat="1" ht="15.75">
      <c r="A62" s="51"/>
      <c r="B62" s="44" t="s">
        <v>107</v>
      </c>
      <c r="C62" s="52" t="s">
        <v>44</v>
      </c>
      <c r="D62" s="44" t="s">
        <v>41</v>
      </c>
      <c r="E62" s="65">
        <v>7.7600000000000004E-3</v>
      </c>
      <c r="F62" s="54">
        <f>E62*F59</f>
        <v>3.6922080000000004</v>
      </c>
      <c r="G62" s="39"/>
      <c r="H62" s="40"/>
      <c r="I62" s="39"/>
      <c r="J62" s="40"/>
      <c r="K62" s="39"/>
      <c r="L62" s="40"/>
      <c r="M62" s="40"/>
    </row>
    <row r="63" spans="1:22" s="12" customFormat="1" ht="15.75">
      <c r="A63" s="51"/>
      <c r="B63" s="44" t="s">
        <v>105</v>
      </c>
      <c r="C63" s="52" t="s">
        <v>42</v>
      </c>
      <c r="D63" s="51" t="s">
        <v>41</v>
      </c>
      <c r="E63" s="64">
        <v>2.8000000000000001E-2</v>
      </c>
      <c r="F63" s="40">
        <f>E63*F59</f>
        <v>13.3224</v>
      </c>
      <c r="G63" s="39"/>
      <c r="H63" s="40"/>
      <c r="I63" s="39"/>
      <c r="J63" s="40"/>
      <c r="K63" s="39"/>
      <c r="L63" s="40"/>
      <c r="M63" s="40"/>
      <c r="N63" s="50"/>
      <c r="O63" s="50"/>
      <c r="P63" s="50"/>
      <c r="Q63" s="50"/>
      <c r="R63" s="50"/>
      <c r="S63" s="50"/>
      <c r="T63" s="50"/>
      <c r="U63" s="50"/>
      <c r="V63" s="50"/>
    </row>
    <row r="64" spans="1:22" s="12" customFormat="1" ht="15.75">
      <c r="A64" s="51"/>
      <c r="B64" s="44" t="s">
        <v>106</v>
      </c>
      <c r="C64" s="56" t="s">
        <v>43</v>
      </c>
      <c r="D64" s="44" t="s">
        <v>41</v>
      </c>
      <c r="E64" s="65">
        <v>6.8000000000000005E-2</v>
      </c>
      <c r="F64" s="40">
        <f>E64*F59</f>
        <v>32.354400000000005</v>
      </c>
      <c r="G64" s="39"/>
      <c r="H64" s="40"/>
      <c r="I64" s="39"/>
      <c r="J64" s="40"/>
      <c r="K64" s="39"/>
      <c r="L64" s="40"/>
      <c r="M64" s="40"/>
      <c r="N64" s="50"/>
      <c r="O64" s="50"/>
      <c r="P64" s="50"/>
      <c r="Q64" s="50"/>
      <c r="R64" s="50"/>
      <c r="S64" s="50"/>
      <c r="T64" s="50"/>
      <c r="U64" s="50"/>
      <c r="V64" s="50"/>
    </row>
    <row r="65" spans="1:13" s="12" customFormat="1" ht="18">
      <c r="A65" s="53"/>
      <c r="B65" s="44" t="s">
        <v>131</v>
      </c>
      <c r="C65" s="60" t="s">
        <v>46</v>
      </c>
      <c r="D65" s="51" t="s">
        <v>36</v>
      </c>
      <c r="E65" s="65">
        <v>0.02</v>
      </c>
      <c r="F65" s="54">
        <f>E65*F59</f>
        <v>9.516</v>
      </c>
      <c r="G65" s="59"/>
      <c r="H65" s="1"/>
      <c r="I65" s="59"/>
      <c r="J65" s="59"/>
      <c r="K65" s="67"/>
      <c r="L65" s="67"/>
      <c r="M65" s="67"/>
    </row>
    <row r="66" spans="1:13" ht="15.75">
      <c r="A66" s="94"/>
      <c r="B66" s="87"/>
      <c r="C66" s="88" t="s">
        <v>77</v>
      </c>
      <c r="D66" s="87"/>
      <c r="E66" s="95"/>
      <c r="F66" s="90"/>
      <c r="G66" s="90"/>
      <c r="H66" s="90"/>
      <c r="I66" s="90"/>
      <c r="J66" s="90"/>
      <c r="K66" s="90"/>
      <c r="L66" s="90"/>
      <c r="M66" s="90"/>
    </row>
    <row r="67" spans="1:13" ht="15.75">
      <c r="A67" s="75"/>
      <c r="B67" s="75"/>
      <c r="C67" s="76" t="s">
        <v>147</v>
      </c>
      <c r="D67" s="78">
        <v>0.05</v>
      </c>
      <c r="E67" s="79"/>
      <c r="F67" s="77"/>
      <c r="G67" s="77"/>
      <c r="H67" s="43"/>
      <c r="I67" s="43"/>
      <c r="J67" s="43"/>
      <c r="K67" s="43"/>
      <c r="L67" s="43"/>
      <c r="M67" s="43"/>
    </row>
    <row r="68" spans="1:13" ht="15.75">
      <c r="A68" s="87"/>
      <c r="B68" s="87"/>
      <c r="C68" s="88" t="s">
        <v>8</v>
      </c>
      <c r="D68" s="87"/>
      <c r="E68" s="89"/>
      <c r="F68" s="90"/>
      <c r="G68" s="90"/>
      <c r="H68" s="91"/>
      <c r="I68" s="91"/>
      <c r="J68" s="91"/>
      <c r="K68" s="91"/>
      <c r="L68" s="91"/>
      <c r="M68" s="91"/>
    </row>
    <row r="69" spans="1:13" ht="15.75">
      <c r="A69" s="75"/>
      <c r="B69" s="75"/>
      <c r="C69" s="76" t="s">
        <v>78</v>
      </c>
      <c r="D69" s="78">
        <v>0.1</v>
      </c>
      <c r="E69" s="79"/>
      <c r="F69" s="77"/>
      <c r="G69" s="77"/>
      <c r="H69" s="43"/>
      <c r="I69" s="43"/>
      <c r="J69" s="43"/>
      <c r="K69" s="43"/>
      <c r="L69" s="43"/>
      <c r="M69" s="43"/>
    </row>
    <row r="70" spans="1:13" ht="15.75">
      <c r="A70" s="87"/>
      <c r="B70" s="87"/>
      <c r="C70" s="88" t="s">
        <v>8</v>
      </c>
      <c r="D70" s="87"/>
      <c r="E70" s="89"/>
      <c r="F70" s="90"/>
      <c r="G70" s="90"/>
      <c r="H70" s="91"/>
      <c r="I70" s="91"/>
      <c r="J70" s="91"/>
      <c r="K70" s="91"/>
      <c r="L70" s="91"/>
      <c r="M70" s="91"/>
    </row>
    <row r="71" spans="1:13" ht="15.75">
      <c r="A71" s="75"/>
      <c r="B71" s="75"/>
      <c r="C71" s="76" t="s">
        <v>79</v>
      </c>
      <c r="D71" s="78">
        <v>0.08</v>
      </c>
      <c r="E71" s="79"/>
      <c r="F71" s="77"/>
      <c r="G71" s="77"/>
      <c r="H71" s="43"/>
      <c r="I71" s="43"/>
      <c r="J71" s="43"/>
      <c r="K71" s="43"/>
      <c r="L71" s="43"/>
      <c r="M71" s="43"/>
    </row>
    <row r="72" spans="1:13" ht="15.75">
      <c r="A72" s="87"/>
      <c r="B72" s="87"/>
      <c r="C72" s="88" t="s">
        <v>80</v>
      </c>
      <c r="D72" s="87"/>
      <c r="E72" s="89"/>
      <c r="F72" s="90"/>
      <c r="G72" s="90"/>
      <c r="H72" s="91"/>
      <c r="I72" s="91"/>
      <c r="J72" s="91"/>
      <c r="K72" s="91"/>
      <c r="L72" s="91"/>
      <c r="M72" s="91"/>
    </row>
    <row r="73" spans="1:13" ht="15.75">
      <c r="A73" s="75"/>
      <c r="B73" s="75"/>
      <c r="C73" s="76" t="s">
        <v>81</v>
      </c>
      <c r="D73" s="80">
        <v>0.03</v>
      </c>
      <c r="E73" s="81"/>
      <c r="F73" s="82"/>
      <c r="G73" s="77"/>
      <c r="H73" s="43"/>
      <c r="I73" s="43"/>
      <c r="J73" s="43"/>
      <c r="K73" s="43"/>
      <c r="L73" s="43"/>
      <c r="M73" s="43"/>
    </row>
    <row r="74" spans="1:13" ht="15.75">
      <c r="A74" s="87"/>
      <c r="B74" s="87"/>
      <c r="C74" s="88" t="s">
        <v>8</v>
      </c>
      <c r="D74" s="87"/>
      <c r="E74" s="92"/>
      <c r="F74" s="93"/>
      <c r="G74" s="90"/>
      <c r="H74" s="91"/>
      <c r="I74" s="91"/>
      <c r="J74" s="91"/>
      <c r="K74" s="91"/>
      <c r="L74" s="91"/>
      <c r="M74" s="91"/>
    </row>
    <row r="75" spans="1:13" ht="15.75">
      <c r="A75" s="75"/>
      <c r="B75" s="75"/>
      <c r="C75" s="76" t="s">
        <v>82</v>
      </c>
      <c r="D75" s="80">
        <v>0.18</v>
      </c>
      <c r="E75" s="81"/>
      <c r="F75" s="82"/>
      <c r="G75" s="77"/>
      <c r="H75" s="43"/>
      <c r="I75" s="43"/>
      <c r="J75" s="43"/>
      <c r="K75" s="43"/>
      <c r="L75" s="43"/>
      <c r="M75" s="43"/>
    </row>
    <row r="76" spans="1:13" ht="15.75">
      <c r="A76" s="87"/>
      <c r="B76" s="87"/>
      <c r="C76" s="88" t="s">
        <v>8</v>
      </c>
      <c r="D76" s="87"/>
      <c r="E76" s="92"/>
      <c r="F76" s="93"/>
      <c r="G76" s="90"/>
      <c r="H76" s="90"/>
      <c r="I76" s="90"/>
      <c r="J76" s="91"/>
      <c r="K76" s="90"/>
      <c r="L76" s="90"/>
      <c r="M76" s="90"/>
    </row>
    <row r="79" spans="1:13" ht="15.75">
      <c r="A79" s="83"/>
      <c r="B79" s="83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85"/>
    </row>
    <row r="80" spans="1:13" ht="16.5">
      <c r="A80" s="83"/>
      <c r="B80" s="83"/>
      <c r="C80" s="84"/>
      <c r="D80" s="73"/>
      <c r="E80" s="117"/>
      <c r="F80" s="117"/>
      <c r="G80" s="117"/>
      <c r="H80" s="117"/>
      <c r="I80" s="73"/>
      <c r="J80" s="85"/>
      <c r="K80" s="85"/>
      <c r="L80" s="85"/>
      <c r="M80" s="85"/>
    </row>
    <row r="81" spans="13:13">
      <c r="M81" s="86"/>
    </row>
    <row r="108" spans="5:5">
      <c r="E108" s="10"/>
    </row>
    <row r="111" spans="5:5">
      <c r="E111" s="10"/>
    </row>
    <row r="122" spans="5:5">
      <c r="E122" s="10"/>
    </row>
    <row r="129" spans="5:5">
      <c r="E129" s="10"/>
    </row>
    <row r="130" spans="5:5">
      <c r="E130" s="10"/>
    </row>
    <row r="141" spans="5:5">
      <c r="E141" s="10"/>
    </row>
    <row r="142" spans="5:5">
      <c r="E142" s="10"/>
    </row>
    <row r="146" spans="5:5">
      <c r="E146" s="10"/>
    </row>
    <row r="183" spans="5:5">
      <c r="E183" s="10"/>
    </row>
    <row r="209" spans="5:5">
      <c r="E209" s="10"/>
    </row>
    <row r="281" spans="5:5">
      <c r="E281" s="10"/>
    </row>
  </sheetData>
  <mergeCells count="21">
    <mergeCell ref="E80:H80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79:L79"/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</mergeCells>
  <pageMargins left="0" right="0" top="0.35433070866141736" bottom="0.15748031496062992" header="0" footer="0"/>
  <pageSetup paperSize="9" scale="77" orientation="landscape" horizont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topLeftCell="A62" zoomScale="130" zoomScaleNormal="100" zoomScaleSheetLayoutView="130" workbookViewId="0">
      <selection activeCell="C89" sqref="C89"/>
    </sheetView>
  </sheetViews>
  <sheetFormatPr defaultRowHeight="14.25"/>
  <cols>
    <col min="1" max="1" width="5" style="2" customWidth="1"/>
    <col min="2" max="5" width="9.140625" style="2"/>
    <col min="6" max="6" width="12.42578125" style="2" customWidth="1"/>
    <col min="7" max="16384" width="9.140625" style="2"/>
  </cols>
  <sheetData>
    <row r="1" spans="1:6" ht="33" customHeight="1">
      <c r="A1" s="127" t="s">
        <v>88</v>
      </c>
      <c r="B1" s="127"/>
      <c r="C1" s="127"/>
      <c r="D1" s="127"/>
      <c r="E1" s="127"/>
      <c r="F1" s="127"/>
    </row>
    <row r="2" spans="1:6">
      <c r="A2" s="11"/>
      <c r="B2" s="11"/>
      <c r="C2" s="11"/>
      <c r="D2" s="11"/>
      <c r="E2" s="11"/>
    </row>
    <row r="3" spans="1:6">
      <c r="A3" s="128" t="s">
        <v>1</v>
      </c>
      <c r="B3" s="129" t="s">
        <v>89</v>
      </c>
      <c r="C3" s="129" t="s">
        <v>90</v>
      </c>
      <c r="D3" s="130" t="s">
        <v>91</v>
      </c>
      <c r="E3" s="128" t="s">
        <v>92</v>
      </c>
      <c r="F3" s="128"/>
    </row>
    <row r="4" spans="1:6" ht="63">
      <c r="A4" s="128"/>
      <c r="B4" s="129"/>
      <c r="C4" s="129"/>
      <c r="D4" s="130"/>
      <c r="E4" s="97" t="s">
        <v>93</v>
      </c>
      <c r="F4" s="3" t="s">
        <v>94</v>
      </c>
    </row>
    <row r="5" spans="1:6" ht="15">
      <c r="A5" s="4">
        <v>1</v>
      </c>
      <c r="B5" s="5" t="s">
        <v>95</v>
      </c>
      <c r="C5" s="5" t="s">
        <v>149</v>
      </c>
      <c r="D5" s="5">
        <v>2.04</v>
      </c>
      <c r="E5" s="4">
        <v>3</v>
      </c>
      <c r="F5" s="4">
        <f t="shared" ref="F5" si="0">E5*D5</f>
        <v>6.12</v>
      </c>
    </row>
    <row r="6" spans="1:6" ht="15">
      <c r="A6" s="4">
        <f>A5+1</f>
        <v>2</v>
      </c>
      <c r="B6" s="5" t="s">
        <v>149</v>
      </c>
      <c r="C6" s="5" t="s">
        <v>150</v>
      </c>
      <c r="D6" s="5">
        <v>12.65</v>
      </c>
      <c r="E6" s="4">
        <v>3</v>
      </c>
      <c r="F6" s="4">
        <f t="shared" ref="F6:F69" si="1">E6*D6</f>
        <v>37.950000000000003</v>
      </c>
    </row>
    <row r="7" spans="1:6" ht="15">
      <c r="A7" s="4">
        <f t="shared" ref="A7:A76" si="2">A6+1</f>
        <v>3</v>
      </c>
      <c r="B7" s="5" t="s">
        <v>150</v>
      </c>
      <c r="C7" s="5" t="s">
        <v>151</v>
      </c>
      <c r="D7" s="5">
        <v>2.71</v>
      </c>
      <c r="E7" s="4">
        <v>3</v>
      </c>
      <c r="F7" s="4">
        <f t="shared" si="1"/>
        <v>8.129999999999999</v>
      </c>
    </row>
    <row r="8" spans="1:6" ht="15">
      <c r="A8" s="4">
        <f t="shared" si="2"/>
        <v>4</v>
      </c>
      <c r="B8" s="5" t="s">
        <v>151</v>
      </c>
      <c r="C8" s="5" t="s">
        <v>152</v>
      </c>
      <c r="D8" s="5">
        <v>1.98</v>
      </c>
      <c r="E8" s="4">
        <v>3</v>
      </c>
      <c r="F8" s="4">
        <f t="shared" si="1"/>
        <v>5.9399999999999995</v>
      </c>
    </row>
    <row r="9" spans="1:6" ht="15">
      <c r="A9" s="4">
        <f t="shared" si="2"/>
        <v>5</v>
      </c>
      <c r="B9" s="5" t="s">
        <v>152</v>
      </c>
      <c r="C9" s="5" t="s">
        <v>96</v>
      </c>
      <c r="D9" s="5">
        <v>0.61</v>
      </c>
      <c r="E9" s="4">
        <v>3</v>
      </c>
      <c r="F9" s="4">
        <f t="shared" si="1"/>
        <v>1.83</v>
      </c>
    </row>
    <row r="10" spans="1:6" ht="15">
      <c r="A10" s="4">
        <f t="shared" si="2"/>
        <v>6</v>
      </c>
      <c r="B10" s="5" t="s">
        <v>96</v>
      </c>
      <c r="C10" s="5" t="s">
        <v>153</v>
      </c>
      <c r="D10" s="5">
        <v>13.52</v>
      </c>
      <c r="E10" s="4">
        <v>3</v>
      </c>
      <c r="F10" s="4">
        <f t="shared" si="1"/>
        <v>40.56</v>
      </c>
    </row>
    <row r="11" spans="1:6" ht="15">
      <c r="A11" s="4">
        <f t="shared" si="2"/>
        <v>7</v>
      </c>
      <c r="B11" s="5" t="s">
        <v>153</v>
      </c>
      <c r="C11" s="5" t="s">
        <v>97</v>
      </c>
      <c r="D11" s="5">
        <v>6.48</v>
      </c>
      <c r="E11" s="4">
        <v>3</v>
      </c>
      <c r="F11" s="4">
        <f t="shared" si="1"/>
        <v>19.440000000000001</v>
      </c>
    </row>
    <row r="12" spans="1:6" ht="15">
      <c r="A12" s="4">
        <f t="shared" si="2"/>
        <v>8</v>
      </c>
      <c r="B12" s="5" t="s">
        <v>97</v>
      </c>
      <c r="C12" s="5" t="s">
        <v>154</v>
      </c>
      <c r="D12" s="5">
        <v>1.92</v>
      </c>
      <c r="E12" s="4">
        <v>3</v>
      </c>
      <c r="F12" s="4">
        <f t="shared" si="1"/>
        <v>5.76</v>
      </c>
    </row>
    <row r="13" spans="1:6" ht="15">
      <c r="A13" s="4">
        <f t="shared" si="2"/>
        <v>9</v>
      </c>
      <c r="B13" s="5" t="s">
        <v>154</v>
      </c>
      <c r="C13" s="5" t="s">
        <v>155</v>
      </c>
      <c r="D13" s="5">
        <v>10.39</v>
      </c>
      <c r="E13" s="4">
        <v>3</v>
      </c>
      <c r="F13" s="4">
        <f t="shared" si="1"/>
        <v>31.17</v>
      </c>
    </row>
    <row r="14" spans="1:6" ht="15">
      <c r="A14" s="4">
        <f t="shared" si="2"/>
        <v>10</v>
      </c>
      <c r="B14" s="5" t="s">
        <v>155</v>
      </c>
      <c r="C14" s="5" t="s">
        <v>98</v>
      </c>
      <c r="D14" s="5">
        <v>7.69</v>
      </c>
      <c r="E14" s="4">
        <v>3</v>
      </c>
      <c r="F14" s="4">
        <f t="shared" si="1"/>
        <v>23.07</v>
      </c>
    </row>
    <row r="15" spans="1:6" ht="15">
      <c r="A15" s="4">
        <f t="shared" si="2"/>
        <v>11</v>
      </c>
      <c r="B15" s="5" t="s">
        <v>98</v>
      </c>
      <c r="C15" s="5" t="s">
        <v>156</v>
      </c>
      <c r="D15" s="5">
        <v>4.41</v>
      </c>
      <c r="E15" s="4">
        <v>3</v>
      </c>
      <c r="F15" s="4">
        <f t="shared" si="1"/>
        <v>13.23</v>
      </c>
    </row>
    <row r="16" spans="1:6" ht="15">
      <c r="A16" s="4">
        <f t="shared" si="2"/>
        <v>12</v>
      </c>
      <c r="B16" s="5" t="s">
        <v>156</v>
      </c>
      <c r="C16" s="5" t="s">
        <v>157</v>
      </c>
      <c r="D16" s="5">
        <v>7.9</v>
      </c>
      <c r="E16" s="4">
        <v>3</v>
      </c>
      <c r="F16" s="4">
        <f t="shared" si="1"/>
        <v>23.700000000000003</v>
      </c>
    </row>
    <row r="17" spans="1:6" ht="15">
      <c r="A17" s="4">
        <f t="shared" si="2"/>
        <v>13</v>
      </c>
      <c r="B17" s="5" t="s">
        <v>157</v>
      </c>
      <c r="C17" s="5" t="s">
        <v>99</v>
      </c>
      <c r="D17" s="5">
        <v>7.69</v>
      </c>
      <c r="E17" s="4">
        <v>3</v>
      </c>
      <c r="F17" s="4">
        <f t="shared" si="1"/>
        <v>23.07</v>
      </c>
    </row>
    <row r="18" spans="1:6" ht="15">
      <c r="A18" s="4">
        <f t="shared" si="2"/>
        <v>14</v>
      </c>
      <c r="B18" s="5" t="s">
        <v>99</v>
      </c>
      <c r="C18" s="5" t="s">
        <v>158</v>
      </c>
      <c r="D18" s="5">
        <v>5.44</v>
      </c>
      <c r="E18" s="4">
        <v>3</v>
      </c>
      <c r="F18" s="4">
        <f t="shared" si="1"/>
        <v>16.32</v>
      </c>
    </row>
    <row r="19" spans="1:6" ht="15">
      <c r="A19" s="4">
        <f t="shared" si="2"/>
        <v>15</v>
      </c>
      <c r="B19" s="5" t="s">
        <v>158</v>
      </c>
      <c r="C19" s="5" t="s">
        <v>159</v>
      </c>
      <c r="D19" s="5">
        <v>3.99</v>
      </c>
      <c r="E19" s="4">
        <v>3</v>
      </c>
      <c r="F19" s="4">
        <f t="shared" si="1"/>
        <v>11.97</v>
      </c>
    </row>
    <row r="20" spans="1:6" ht="15">
      <c r="A20" s="4">
        <f t="shared" si="2"/>
        <v>16</v>
      </c>
      <c r="B20" s="5" t="s">
        <v>159</v>
      </c>
      <c r="C20" s="5" t="s">
        <v>100</v>
      </c>
      <c r="D20" s="5">
        <v>10.57</v>
      </c>
      <c r="E20" s="4">
        <v>3</v>
      </c>
      <c r="F20" s="4">
        <f t="shared" si="1"/>
        <v>31.71</v>
      </c>
    </row>
    <row r="21" spans="1:6" ht="15">
      <c r="A21" s="4">
        <f t="shared" si="2"/>
        <v>17</v>
      </c>
      <c r="B21" s="5" t="s">
        <v>100</v>
      </c>
      <c r="C21" s="5" t="s">
        <v>160</v>
      </c>
      <c r="D21" s="5">
        <v>1.06</v>
      </c>
      <c r="E21" s="4">
        <v>3</v>
      </c>
      <c r="F21" s="4">
        <f t="shared" si="1"/>
        <v>3.18</v>
      </c>
    </row>
    <row r="22" spans="1:6" ht="15">
      <c r="A22" s="4">
        <f t="shared" si="2"/>
        <v>18</v>
      </c>
      <c r="B22" s="5" t="s">
        <v>160</v>
      </c>
      <c r="C22" s="5" t="s">
        <v>161</v>
      </c>
      <c r="D22" s="5">
        <v>3.41</v>
      </c>
      <c r="E22" s="4">
        <v>3</v>
      </c>
      <c r="F22" s="4">
        <f t="shared" si="1"/>
        <v>10.23</v>
      </c>
    </row>
    <row r="23" spans="1:6" ht="15">
      <c r="A23" s="4">
        <f t="shared" si="2"/>
        <v>19</v>
      </c>
      <c r="B23" s="5" t="s">
        <v>161</v>
      </c>
      <c r="C23" s="5" t="s">
        <v>162</v>
      </c>
      <c r="D23" s="5">
        <v>12.27</v>
      </c>
      <c r="E23" s="4">
        <v>3</v>
      </c>
      <c r="F23" s="4">
        <f t="shared" si="1"/>
        <v>36.81</v>
      </c>
    </row>
    <row r="24" spans="1:6" ht="15">
      <c r="A24" s="4">
        <f t="shared" si="2"/>
        <v>20</v>
      </c>
      <c r="B24" s="5" t="s">
        <v>162</v>
      </c>
      <c r="C24" s="5" t="s">
        <v>101</v>
      </c>
      <c r="D24" s="5">
        <v>3.25</v>
      </c>
      <c r="E24" s="4">
        <v>3</v>
      </c>
      <c r="F24" s="4">
        <f t="shared" si="1"/>
        <v>9.75</v>
      </c>
    </row>
    <row r="25" spans="1:6" ht="15">
      <c r="A25" s="4">
        <f t="shared" si="2"/>
        <v>21</v>
      </c>
      <c r="B25" s="5" t="s">
        <v>101</v>
      </c>
      <c r="C25" s="5" t="s">
        <v>163</v>
      </c>
      <c r="D25" s="5">
        <v>7.03</v>
      </c>
      <c r="E25" s="4">
        <v>3</v>
      </c>
      <c r="F25" s="4">
        <f t="shared" si="1"/>
        <v>21.09</v>
      </c>
    </row>
    <row r="26" spans="1:6" ht="15">
      <c r="A26" s="4">
        <f t="shared" si="2"/>
        <v>22</v>
      </c>
      <c r="B26" s="5" t="s">
        <v>163</v>
      </c>
      <c r="C26" s="5" t="s">
        <v>164</v>
      </c>
      <c r="D26" s="5">
        <v>8.65</v>
      </c>
      <c r="E26" s="4">
        <v>3</v>
      </c>
      <c r="F26" s="4">
        <f t="shared" si="1"/>
        <v>25.950000000000003</v>
      </c>
    </row>
    <row r="27" spans="1:6" ht="15">
      <c r="A27" s="4">
        <f t="shared" si="2"/>
        <v>23</v>
      </c>
      <c r="B27" s="5" t="s">
        <v>164</v>
      </c>
      <c r="C27" s="5" t="s">
        <v>165</v>
      </c>
      <c r="D27" s="5">
        <v>0.06</v>
      </c>
      <c r="E27" s="4">
        <v>3</v>
      </c>
      <c r="F27" s="4">
        <f t="shared" si="1"/>
        <v>0.18</v>
      </c>
    </row>
    <row r="28" spans="1:6" ht="15">
      <c r="A28" s="4">
        <f t="shared" si="2"/>
        <v>24</v>
      </c>
      <c r="B28" s="5" t="s">
        <v>165</v>
      </c>
      <c r="C28" s="5" t="s">
        <v>102</v>
      </c>
      <c r="D28" s="5">
        <v>4.26</v>
      </c>
      <c r="E28" s="4">
        <v>3</v>
      </c>
      <c r="F28" s="4">
        <f t="shared" si="1"/>
        <v>12.78</v>
      </c>
    </row>
    <row r="29" spans="1:6" ht="15">
      <c r="A29" s="4">
        <f t="shared" si="2"/>
        <v>25</v>
      </c>
      <c r="B29" s="5" t="s">
        <v>102</v>
      </c>
      <c r="C29" s="5" t="s">
        <v>166</v>
      </c>
      <c r="D29" s="5">
        <v>7.08</v>
      </c>
      <c r="E29" s="4">
        <v>3</v>
      </c>
      <c r="F29" s="4">
        <f t="shared" si="1"/>
        <v>21.240000000000002</v>
      </c>
    </row>
    <row r="30" spans="1:6" ht="15">
      <c r="A30" s="4">
        <f t="shared" si="2"/>
        <v>26</v>
      </c>
      <c r="B30" s="5" t="s">
        <v>166</v>
      </c>
      <c r="C30" s="5" t="s">
        <v>167</v>
      </c>
      <c r="D30" s="5">
        <v>11.68</v>
      </c>
      <c r="E30" s="4">
        <v>3</v>
      </c>
      <c r="F30" s="4">
        <f t="shared" si="1"/>
        <v>35.04</v>
      </c>
    </row>
    <row r="31" spans="1:6" ht="15">
      <c r="A31" s="4">
        <f t="shared" si="2"/>
        <v>27</v>
      </c>
      <c r="B31" s="5" t="s">
        <v>167</v>
      </c>
      <c r="C31" s="5" t="s">
        <v>115</v>
      </c>
      <c r="D31" s="5">
        <v>1.24</v>
      </c>
      <c r="E31" s="4">
        <v>3</v>
      </c>
      <c r="F31" s="4">
        <f t="shared" si="1"/>
        <v>3.7199999999999998</v>
      </c>
    </row>
    <row r="32" spans="1:6" ht="15">
      <c r="A32" s="4">
        <f t="shared" si="2"/>
        <v>28</v>
      </c>
      <c r="B32" s="5" t="s">
        <v>115</v>
      </c>
      <c r="C32" s="5" t="s">
        <v>168</v>
      </c>
      <c r="D32" s="5">
        <v>8.23</v>
      </c>
      <c r="E32" s="4">
        <v>3</v>
      </c>
      <c r="F32" s="4">
        <f t="shared" si="1"/>
        <v>24.69</v>
      </c>
    </row>
    <row r="33" spans="1:6" ht="15">
      <c r="A33" s="4">
        <f t="shared" si="2"/>
        <v>29</v>
      </c>
      <c r="B33" s="5" t="s">
        <v>168</v>
      </c>
      <c r="C33" s="5" t="s">
        <v>116</v>
      </c>
      <c r="D33" s="5">
        <v>11.77</v>
      </c>
      <c r="E33" s="4">
        <v>3</v>
      </c>
      <c r="F33" s="4">
        <f t="shared" si="1"/>
        <v>35.31</v>
      </c>
    </row>
    <row r="34" spans="1:6" ht="15">
      <c r="A34" s="4">
        <f t="shared" si="2"/>
        <v>30</v>
      </c>
      <c r="B34" s="5" t="s">
        <v>116</v>
      </c>
      <c r="C34" s="5" t="s">
        <v>169</v>
      </c>
      <c r="D34" s="5">
        <v>1.83</v>
      </c>
      <c r="E34" s="4">
        <v>3</v>
      </c>
      <c r="F34" s="4">
        <f t="shared" si="1"/>
        <v>5.49</v>
      </c>
    </row>
    <row r="35" spans="1:6" ht="15">
      <c r="A35" s="4">
        <f t="shared" si="2"/>
        <v>31</v>
      </c>
      <c r="B35" s="5" t="s">
        <v>169</v>
      </c>
      <c r="C35" s="5" t="s">
        <v>170</v>
      </c>
      <c r="D35" s="5">
        <v>3.33</v>
      </c>
      <c r="E35" s="4">
        <v>3</v>
      </c>
      <c r="F35" s="4">
        <f t="shared" si="1"/>
        <v>9.99</v>
      </c>
    </row>
    <row r="36" spans="1:6" ht="15">
      <c r="A36" s="4">
        <f t="shared" si="2"/>
        <v>32</v>
      </c>
      <c r="B36" s="5" t="s">
        <v>170</v>
      </c>
      <c r="C36" s="5" t="s">
        <v>171</v>
      </c>
      <c r="D36" s="5">
        <v>3.96</v>
      </c>
      <c r="E36" s="4">
        <v>3</v>
      </c>
      <c r="F36" s="4">
        <f t="shared" si="1"/>
        <v>11.879999999999999</v>
      </c>
    </row>
    <row r="37" spans="1:6" ht="15">
      <c r="A37" s="4">
        <f t="shared" si="2"/>
        <v>33</v>
      </c>
      <c r="B37" s="5" t="s">
        <v>171</v>
      </c>
      <c r="C37" s="5" t="s">
        <v>117</v>
      </c>
      <c r="D37" s="5">
        <v>10.88</v>
      </c>
      <c r="E37" s="4">
        <v>3</v>
      </c>
      <c r="F37" s="4">
        <f t="shared" si="1"/>
        <v>32.64</v>
      </c>
    </row>
    <row r="38" spans="1:6" ht="15">
      <c r="A38" s="4">
        <f t="shared" si="2"/>
        <v>34</v>
      </c>
      <c r="B38" s="5" t="s">
        <v>117</v>
      </c>
      <c r="C38" s="5" t="s">
        <v>172</v>
      </c>
      <c r="D38" s="5">
        <v>8.9499999999999993</v>
      </c>
      <c r="E38" s="4">
        <v>3</v>
      </c>
      <c r="F38" s="4">
        <f t="shared" si="1"/>
        <v>26.849999999999998</v>
      </c>
    </row>
    <row r="39" spans="1:6" ht="15">
      <c r="A39" s="4">
        <f t="shared" si="2"/>
        <v>35</v>
      </c>
      <c r="B39" s="5" t="s">
        <v>172</v>
      </c>
      <c r="C39" s="5" t="s">
        <v>118</v>
      </c>
      <c r="D39" s="5">
        <v>11.05</v>
      </c>
      <c r="E39" s="4">
        <v>3</v>
      </c>
      <c r="F39" s="4">
        <f t="shared" si="1"/>
        <v>33.150000000000006</v>
      </c>
    </row>
    <row r="40" spans="1:6" ht="15">
      <c r="A40" s="4">
        <f t="shared" si="2"/>
        <v>36</v>
      </c>
      <c r="B40" s="5" t="s">
        <v>118</v>
      </c>
      <c r="C40" s="5" t="s">
        <v>173</v>
      </c>
      <c r="D40" s="5">
        <v>9.0500000000000007</v>
      </c>
      <c r="E40" s="4">
        <v>3</v>
      </c>
      <c r="F40" s="4">
        <f t="shared" si="1"/>
        <v>27.150000000000002</v>
      </c>
    </row>
    <row r="41" spans="1:6" ht="15">
      <c r="A41" s="4">
        <f t="shared" si="2"/>
        <v>37</v>
      </c>
      <c r="B41" s="5" t="s">
        <v>173</v>
      </c>
      <c r="C41" s="5" t="s">
        <v>174</v>
      </c>
      <c r="D41" s="5">
        <v>10.64</v>
      </c>
      <c r="E41" s="4">
        <v>3</v>
      </c>
      <c r="F41" s="4">
        <f t="shared" si="1"/>
        <v>31.92</v>
      </c>
    </row>
    <row r="42" spans="1:6" ht="15">
      <c r="A42" s="4">
        <f t="shared" si="2"/>
        <v>38</v>
      </c>
      <c r="B42" s="5" t="s">
        <v>174</v>
      </c>
      <c r="C42" s="5" t="s">
        <v>135</v>
      </c>
      <c r="D42" s="5">
        <v>0.31</v>
      </c>
      <c r="E42" s="4">
        <v>3</v>
      </c>
      <c r="F42" s="4">
        <f t="shared" si="1"/>
        <v>0.92999999999999994</v>
      </c>
    </row>
    <row r="43" spans="1:6" ht="15">
      <c r="A43" s="4">
        <f t="shared" si="2"/>
        <v>39</v>
      </c>
      <c r="B43" s="5" t="s">
        <v>135</v>
      </c>
      <c r="C43" s="5" t="s">
        <v>175</v>
      </c>
      <c r="D43" s="5">
        <v>12.31</v>
      </c>
      <c r="E43" s="4">
        <v>3</v>
      </c>
      <c r="F43" s="4">
        <f t="shared" si="1"/>
        <v>36.93</v>
      </c>
    </row>
    <row r="44" spans="1:6" ht="15">
      <c r="A44" s="4">
        <f t="shared" si="2"/>
        <v>40</v>
      </c>
      <c r="B44" s="5" t="s">
        <v>175</v>
      </c>
      <c r="C44" s="5" t="s">
        <v>136</v>
      </c>
      <c r="D44" s="5">
        <v>7.69</v>
      </c>
      <c r="E44" s="4">
        <v>3</v>
      </c>
      <c r="F44" s="4">
        <f t="shared" si="1"/>
        <v>23.07</v>
      </c>
    </row>
    <row r="45" spans="1:6" ht="15">
      <c r="A45" s="4">
        <f t="shared" si="2"/>
        <v>41</v>
      </c>
      <c r="B45" s="5" t="s">
        <v>136</v>
      </c>
      <c r="C45" s="5" t="s">
        <v>176</v>
      </c>
      <c r="D45" s="5">
        <v>14.55</v>
      </c>
      <c r="E45" s="4">
        <v>3</v>
      </c>
      <c r="F45" s="4">
        <f t="shared" si="1"/>
        <v>43.650000000000006</v>
      </c>
    </row>
    <row r="46" spans="1:6" ht="15">
      <c r="A46" s="4">
        <f t="shared" si="2"/>
        <v>42</v>
      </c>
      <c r="B46" s="5" t="s">
        <v>176</v>
      </c>
      <c r="C46" s="5" t="s">
        <v>137</v>
      </c>
      <c r="D46" s="5">
        <v>5.45</v>
      </c>
      <c r="E46" s="4">
        <v>3</v>
      </c>
      <c r="F46" s="4">
        <f t="shared" si="1"/>
        <v>16.350000000000001</v>
      </c>
    </row>
    <row r="47" spans="1:6" ht="15">
      <c r="A47" s="4">
        <f t="shared" si="2"/>
        <v>43</v>
      </c>
      <c r="B47" s="5" t="s">
        <v>137</v>
      </c>
      <c r="C47" s="5" t="s">
        <v>177</v>
      </c>
      <c r="D47" s="5">
        <v>4.32</v>
      </c>
      <c r="E47" s="4">
        <v>3</v>
      </c>
      <c r="F47" s="4">
        <f t="shared" si="1"/>
        <v>12.96</v>
      </c>
    </row>
    <row r="48" spans="1:6" ht="15">
      <c r="A48" s="4">
        <f t="shared" si="2"/>
        <v>44</v>
      </c>
      <c r="B48" s="5" t="s">
        <v>177</v>
      </c>
      <c r="C48" s="5" t="s">
        <v>178</v>
      </c>
      <c r="D48" s="5">
        <v>12.31</v>
      </c>
      <c r="E48" s="4">
        <v>3</v>
      </c>
      <c r="F48" s="4">
        <f t="shared" si="1"/>
        <v>36.93</v>
      </c>
    </row>
    <row r="49" spans="1:6" ht="15">
      <c r="A49" s="4">
        <f t="shared" si="2"/>
        <v>45</v>
      </c>
      <c r="B49" s="5" t="s">
        <v>178</v>
      </c>
      <c r="C49" s="5" t="s">
        <v>138</v>
      </c>
      <c r="D49" s="5">
        <v>3.37</v>
      </c>
      <c r="E49" s="4">
        <v>3</v>
      </c>
      <c r="F49" s="4">
        <f t="shared" si="1"/>
        <v>10.11</v>
      </c>
    </row>
    <row r="50" spans="1:6" ht="15">
      <c r="A50" s="4">
        <f t="shared" si="2"/>
        <v>46</v>
      </c>
      <c r="B50" s="5" t="s">
        <v>138</v>
      </c>
      <c r="C50" s="5" t="s">
        <v>179</v>
      </c>
      <c r="D50" s="5">
        <v>0.28000000000000003</v>
      </c>
      <c r="E50" s="4">
        <v>3</v>
      </c>
      <c r="F50" s="4">
        <f t="shared" si="1"/>
        <v>0.84000000000000008</v>
      </c>
    </row>
    <row r="51" spans="1:6" ht="15">
      <c r="A51" s="4">
        <f t="shared" si="2"/>
        <v>47</v>
      </c>
      <c r="B51" s="5" t="s">
        <v>179</v>
      </c>
      <c r="C51" s="5" t="s">
        <v>180</v>
      </c>
      <c r="D51" s="5">
        <v>11.74</v>
      </c>
      <c r="E51" s="4">
        <v>3</v>
      </c>
      <c r="F51" s="4">
        <f t="shared" si="1"/>
        <v>35.22</v>
      </c>
    </row>
    <row r="52" spans="1:6" ht="15">
      <c r="A52" s="4">
        <f t="shared" si="2"/>
        <v>48</v>
      </c>
      <c r="B52" s="5" t="s">
        <v>180</v>
      </c>
      <c r="C52" s="5" t="s">
        <v>181</v>
      </c>
      <c r="D52" s="5">
        <v>3.09</v>
      </c>
      <c r="E52" s="4">
        <v>3</v>
      </c>
      <c r="F52" s="4">
        <f t="shared" si="1"/>
        <v>9.27</v>
      </c>
    </row>
    <row r="53" spans="1:6" ht="15">
      <c r="A53" s="4">
        <f t="shared" si="2"/>
        <v>49</v>
      </c>
      <c r="B53" s="5" t="s">
        <v>181</v>
      </c>
      <c r="C53" s="5" t="s">
        <v>139</v>
      </c>
      <c r="D53" s="5">
        <v>4.8899999999999997</v>
      </c>
      <c r="E53" s="4">
        <v>3</v>
      </c>
      <c r="F53" s="4">
        <f t="shared" si="1"/>
        <v>14.669999999999998</v>
      </c>
    </row>
    <row r="54" spans="1:6" ht="15">
      <c r="A54" s="4">
        <f t="shared" si="2"/>
        <v>50</v>
      </c>
      <c r="B54" s="5" t="s">
        <v>139</v>
      </c>
      <c r="C54" s="5" t="s">
        <v>182</v>
      </c>
      <c r="D54" s="5">
        <v>5.27</v>
      </c>
      <c r="E54" s="4">
        <v>3</v>
      </c>
      <c r="F54" s="4">
        <f t="shared" si="1"/>
        <v>15.809999999999999</v>
      </c>
    </row>
    <row r="55" spans="1:6" ht="15">
      <c r="A55" s="4">
        <f t="shared" si="2"/>
        <v>51</v>
      </c>
      <c r="B55" s="5" t="s">
        <v>182</v>
      </c>
      <c r="C55" s="5" t="s">
        <v>183</v>
      </c>
      <c r="D55" s="5">
        <v>1.49</v>
      </c>
      <c r="E55" s="4">
        <v>3</v>
      </c>
      <c r="F55" s="4">
        <f t="shared" si="1"/>
        <v>4.47</v>
      </c>
    </row>
    <row r="56" spans="1:6" ht="15">
      <c r="A56" s="4">
        <f t="shared" si="2"/>
        <v>52</v>
      </c>
      <c r="B56" s="5" t="s">
        <v>183</v>
      </c>
      <c r="C56" s="5" t="s">
        <v>184</v>
      </c>
      <c r="D56" s="5">
        <v>10.79</v>
      </c>
      <c r="E56" s="4">
        <v>3</v>
      </c>
      <c r="F56" s="4">
        <f t="shared" si="1"/>
        <v>32.369999999999997</v>
      </c>
    </row>
    <row r="57" spans="1:6" ht="15">
      <c r="A57" s="4">
        <f t="shared" si="2"/>
        <v>53</v>
      </c>
      <c r="B57" s="5" t="s">
        <v>184</v>
      </c>
      <c r="C57" s="5" t="s">
        <v>140</v>
      </c>
      <c r="D57" s="5">
        <v>2.4500000000000002</v>
      </c>
      <c r="E57" s="4">
        <v>3</v>
      </c>
      <c r="F57" s="4">
        <f t="shared" si="1"/>
        <v>7.3500000000000005</v>
      </c>
    </row>
    <row r="58" spans="1:6" ht="15">
      <c r="A58" s="4">
        <f t="shared" si="2"/>
        <v>54</v>
      </c>
      <c r="B58" s="5" t="s">
        <v>140</v>
      </c>
      <c r="C58" s="5" t="s">
        <v>185</v>
      </c>
      <c r="D58" s="5">
        <v>8.77</v>
      </c>
      <c r="E58" s="4">
        <v>3</v>
      </c>
      <c r="F58" s="4">
        <f t="shared" si="1"/>
        <v>26.31</v>
      </c>
    </row>
    <row r="59" spans="1:6" ht="15">
      <c r="A59" s="4">
        <f t="shared" si="2"/>
        <v>55</v>
      </c>
      <c r="B59" s="5" t="s">
        <v>185</v>
      </c>
      <c r="C59" s="5" t="s">
        <v>141</v>
      </c>
      <c r="D59" s="5">
        <v>11.23</v>
      </c>
      <c r="E59" s="4">
        <v>3</v>
      </c>
      <c r="F59" s="4">
        <f t="shared" si="1"/>
        <v>33.69</v>
      </c>
    </row>
    <row r="60" spans="1:6" ht="15">
      <c r="A60" s="4">
        <f t="shared" si="2"/>
        <v>56</v>
      </c>
      <c r="B60" s="5" t="s">
        <v>141</v>
      </c>
      <c r="C60" s="5" t="s">
        <v>186</v>
      </c>
      <c r="D60" s="5">
        <v>4.29</v>
      </c>
      <c r="E60" s="4">
        <v>3</v>
      </c>
      <c r="F60" s="4">
        <f t="shared" si="1"/>
        <v>12.870000000000001</v>
      </c>
    </row>
    <row r="61" spans="1:6" ht="15">
      <c r="A61" s="4">
        <f t="shared" si="2"/>
        <v>57</v>
      </c>
      <c r="B61" s="5" t="s">
        <v>186</v>
      </c>
      <c r="C61" s="5" t="s">
        <v>187</v>
      </c>
      <c r="D61" s="5">
        <v>14.28</v>
      </c>
      <c r="E61" s="4">
        <v>3</v>
      </c>
      <c r="F61" s="4">
        <f t="shared" si="1"/>
        <v>42.839999999999996</v>
      </c>
    </row>
    <row r="62" spans="1:6" ht="15">
      <c r="A62" s="4">
        <f t="shared" si="2"/>
        <v>58</v>
      </c>
      <c r="B62" s="5" t="s">
        <v>187</v>
      </c>
      <c r="C62" s="5" t="s">
        <v>142</v>
      </c>
      <c r="D62" s="5">
        <v>1.43</v>
      </c>
      <c r="E62" s="4">
        <v>3</v>
      </c>
      <c r="F62" s="4">
        <f t="shared" si="1"/>
        <v>4.29</v>
      </c>
    </row>
    <row r="63" spans="1:6" ht="15">
      <c r="A63" s="4">
        <f t="shared" si="2"/>
        <v>59</v>
      </c>
      <c r="B63" s="5" t="s">
        <v>142</v>
      </c>
      <c r="C63" s="5" t="s">
        <v>188</v>
      </c>
      <c r="D63" s="5">
        <v>9.82</v>
      </c>
      <c r="E63" s="4">
        <v>3</v>
      </c>
      <c r="F63" s="4">
        <f t="shared" si="1"/>
        <v>29.46</v>
      </c>
    </row>
    <row r="64" spans="1:6" ht="15">
      <c r="A64" s="4">
        <f t="shared" si="2"/>
        <v>60</v>
      </c>
      <c r="B64" s="5" t="s">
        <v>188</v>
      </c>
      <c r="C64" s="5" t="s">
        <v>189</v>
      </c>
      <c r="D64" s="5">
        <v>9.51</v>
      </c>
      <c r="E64" s="4">
        <v>3</v>
      </c>
      <c r="F64" s="4">
        <f t="shared" si="1"/>
        <v>28.53</v>
      </c>
    </row>
    <row r="65" spans="1:6" ht="15">
      <c r="A65" s="4">
        <f t="shared" si="2"/>
        <v>61</v>
      </c>
      <c r="B65" s="5" t="s">
        <v>189</v>
      </c>
      <c r="C65" s="5" t="s">
        <v>143</v>
      </c>
      <c r="D65" s="5">
        <v>0.67</v>
      </c>
      <c r="E65" s="4">
        <v>3</v>
      </c>
      <c r="F65" s="4">
        <f t="shared" si="1"/>
        <v>2.0100000000000002</v>
      </c>
    </row>
    <row r="66" spans="1:6" ht="15">
      <c r="A66" s="4">
        <f t="shared" si="2"/>
        <v>62</v>
      </c>
      <c r="B66" s="5" t="s">
        <v>143</v>
      </c>
      <c r="C66" s="5" t="s">
        <v>190</v>
      </c>
      <c r="D66" s="5">
        <v>3.89</v>
      </c>
      <c r="E66" s="4">
        <v>3</v>
      </c>
      <c r="F66" s="4">
        <f t="shared" si="1"/>
        <v>11.67</v>
      </c>
    </row>
    <row r="67" spans="1:6" ht="15">
      <c r="A67" s="4">
        <f t="shared" si="2"/>
        <v>63</v>
      </c>
      <c r="B67" s="5" t="s">
        <v>190</v>
      </c>
      <c r="C67" s="5" t="s">
        <v>144</v>
      </c>
      <c r="D67" s="5">
        <v>16.11</v>
      </c>
      <c r="E67" s="4">
        <v>3</v>
      </c>
      <c r="F67" s="4">
        <f t="shared" si="1"/>
        <v>48.33</v>
      </c>
    </row>
    <row r="68" spans="1:6" ht="15">
      <c r="A68" s="4">
        <f t="shared" si="2"/>
        <v>64</v>
      </c>
      <c r="B68" s="5" t="s">
        <v>144</v>
      </c>
      <c r="C68" s="5" t="s">
        <v>191</v>
      </c>
      <c r="D68" s="5">
        <v>0.38</v>
      </c>
      <c r="E68" s="4">
        <v>3</v>
      </c>
      <c r="F68" s="4">
        <f t="shared" si="1"/>
        <v>1.1400000000000001</v>
      </c>
    </row>
    <row r="69" spans="1:6" ht="15">
      <c r="A69" s="4">
        <f t="shared" si="2"/>
        <v>65</v>
      </c>
      <c r="B69" s="5" t="s">
        <v>191</v>
      </c>
      <c r="C69" s="5" t="s">
        <v>192</v>
      </c>
      <c r="D69" s="5">
        <v>10.68</v>
      </c>
      <c r="E69" s="4">
        <v>3</v>
      </c>
      <c r="F69" s="4">
        <f t="shared" si="1"/>
        <v>32.04</v>
      </c>
    </row>
    <row r="70" spans="1:6" ht="15">
      <c r="A70" s="4">
        <f t="shared" si="2"/>
        <v>66</v>
      </c>
      <c r="B70" s="5" t="s">
        <v>192</v>
      </c>
      <c r="C70" s="5" t="s">
        <v>193</v>
      </c>
      <c r="D70" s="5">
        <v>7.07</v>
      </c>
      <c r="E70" s="4">
        <v>3</v>
      </c>
      <c r="F70" s="4">
        <f t="shared" ref="F70:F76" si="3">E70*D70</f>
        <v>21.21</v>
      </c>
    </row>
    <row r="71" spans="1:6" ht="15">
      <c r="A71" s="4">
        <f t="shared" si="2"/>
        <v>67</v>
      </c>
      <c r="B71" s="5" t="s">
        <v>193</v>
      </c>
      <c r="C71" s="5" t="s">
        <v>145</v>
      </c>
      <c r="D71" s="5">
        <v>1.88</v>
      </c>
      <c r="E71" s="4">
        <v>3</v>
      </c>
      <c r="F71" s="4">
        <f t="shared" si="3"/>
        <v>5.64</v>
      </c>
    </row>
    <row r="72" spans="1:6" ht="15">
      <c r="A72" s="4">
        <f t="shared" si="2"/>
        <v>68</v>
      </c>
      <c r="B72" s="5" t="s">
        <v>145</v>
      </c>
      <c r="C72" s="5" t="s">
        <v>146</v>
      </c>
      <c r="D72" s="5">
        <v>20</v>
      </c>
      <c r="E72" s="4">
        <v>3</v>
      </c>
      <c r="F72" s="4">
        <f t="shared" si="3"/>
        <v>60</v>
      </c>
    </row>
    <row r="73" spans="1:6" ht="15">
      <c r="A73" s="4">
        <f t="shared" si="2"/>
        <v>69</v>
      </c>
      <c r="B73" s="5" t="s">
        <v>146</v>
      </c>
      <c r="C73" s="5" t="s">
        <v>194</v>
      </c>
      <c r="D73" s="5">
        <v>2.2200000000000002</v>
      </c>
      <c r="E73" s="4">
        <v>3</v>
      </c>
      <c r="F73" s="4">
        <f t="shared" si="3"/>
        <v>6.66</v>
      </c>
    </row>
    <row r="74" spans="1:6" ht="15">
      <c r="A74" s="4">
        <f t="shared" si="2"/>
        <v>70</v>
      </c>
      <c r="B74" s="5" t="s">
        <v>194</v>
      </c>
      <c r="C74" s="5" t="s">
        <v>195</v>
      </c>
      <c r="D74" s="5">
        <v>2.09</v>
      </c>
      <c r="E74" s="4">
        <v>3</v>
      </c>
      <c r="F74" s="4">
        <f t="shared" si="3"/>
        <v>6.27</v>
      </c>
    </row>
    <row r="75" spans="1:6" ht="15">
      <c r="A75" s="4">
        <f t="shared" si="2"/>
        <v>71</v>
      </c>
      <c r="B75" s="5" t="s">
        <v>195</v>
      </c>
      <c r="C75" s="5" t="s">
        <v>196</v>
      </c>
      <c r="D75" s="5">
        <v>10.99</v>
      </c>
      <c r="E75" s="4">
        <v>3</v>
      </c>
      <c r="F75" s="4">
        <f t="shared" si="3"/>
        <v>32.97</v>
      </c>
    </row>
    <row r="76" spans="1:6" ht="15">
      <c r="A76" s="4">
        <f t="shared" si="2"/>
        <v>72</v>
      </c>
      <c r="B76" s="5" t="s">
        <v>196</v>
      </c>
      <c r="C76" s="5" t="s">
        <v>197</v>
      </c>
      <c r="D76" s="5">
        <v>0.5</v>
      </c>
      <c r="E76" s="4">
        <v>3</v>
      </c>
      <c r="F76" s="4">
        <f t="shared" si="3"/>
        <v>1.5</v>
      </c>
    </row>
    <row r="77" spans="1:6">
      <c r="A77" s="6"/>
      <c r="B77" s="7" t="s">
        <v>103</v>
      </c>
      <c r="C77" s="7"/>
      <c r="D77" s="7"/>
      <c r="E77" s="8"/>
      <c r="F77" s="9">
        <f>SUM(F5:F76)</f>
        <v>1427.3700000000001</v>
      </c>
    </row>
    <row r="79" spans="1:6" ht="39" customHeight="1">
      <c r="A79" s="131"/>
      <c r="B79" s="132"/>
      <c r="C79" s="132"/>
      <c r="D79" s="132"/>
      <c r="E79" s="132"/>
      <c r="F79" s="132"/>
    </row>
    <row r="80" spans="1:6">
      <c r="A80" s="96"/>
      <c r="B80" s="96"/>
      <c r="C80" s="96"/>
      <c r="D80" s="96"/>
      <c r="E80" s="96"/>
      <c r="F80" s="96"/>
    </row>
    <row r="82" spans="1:6" ht="15">
      <c r="A82" s="126" t="s">
        <v>83</v>
      </c>
      <c r="B82" s="126"/>
      <c r="C82" s="126"/>
      <c r="D82" s="126"/>
      <c r="E82" s="126"/>
      <c r="F82" s="126"/>
    </row>
  </sheetData>
  <mergeCells count="8">
    <mergeCell ref="A82:F82"/>
    <mergeCell ref="A1:F1"/>
    <mergeCell ref="A3:A4"/>
    <mergeCell ref="B3:B4"/>
    <mergeCell ref="C3:C4"/>
    <mergeCell ref="D3:D4"/>
    <mergeCell ref="E3:F3"/>
    <mergeCell ref="A79:F79"/>
  </mergeCells>
  <pageMargins left="1.4960629921259843" right="0.70866141732283472" top="0.19685039370078741" bottom="0.19685039370078741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ხარჯთარრიცხვა</vt:lpstr>
      <vt:lpstr>პიკეტური უწყისი</vt:lpstr>
      <vt:lpstr>ხარჯთარრიცხვა!Область_печати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2023-05-23T15:41:18Z</cp:lastPrinted>
  <dcterms:created xsi:type="dcterms:W3CDTF">2021-09-19T03:41:22Z</dcterms:created>
  <dcterms:modified xsi:type="dcterms:W3CDTF">2024-02-09T08:30:27Z</dcterms:modified>
</cp:coreProperties>
</file>