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2" sheetId="2" r:id="rId1"/>
  </sheets>
  <externalReferences>
    <externalReference r:id="rId2"/>
  </externalReferences>
  <definedNames>
    <definedName name="_xlnm.Print_Area" localSheetId="0">Sheet2!$A$1:$M$127</definedName>
  </definedNames>
  <calcPr calcId="152511"/>
</workbook>
</file>

<file path=xl/calcChain.xml><?xml version="1.0" encoding="utf-8"?>
<calcChain xmlns="http://schemas.openxmlformats.org/spreadsheetml/2006/main">
  <c r="F69" i="2" l="1"/>
  <c r="F12" i="2" l="1"/>
  <c r="Q81" i="2"/>
  <c r="F115" i="2" l="1"/>
  <c r="F112" i="2" l="1"/>
  <c r="F10" i="2"/>
  <c r="F43" i="2" l="1"/>
  <c r="F45" i="2" s="1"/>
  <c r="F44" i="2" l="1"/>
  <c r="F107" i="2"/>
  <c r="F111" i="2" s="1"/>
  <c r="F101" i="2"/>
  <c r="F103" i="2" s="1"/>
  <c r="F94" i="2"/>
  <c r="F95" i="2" s="1"/>
  <c r="F86" i="2"/>
  <c r="F93" i="2" s="1"/>
  <c r="F70" i="2"/>
  <c r="T75" i="2"/>
  <c r="N76" i="2"/>
  <c r="N81" i="2"/>
  <c r="F75" i="2"/>
  <c r="F74" i="2"/>
  <c r="F73" i="2"/>
  <c r="F72" i="2"/>
  <c r="F68" i="2"/>
  <c r="N67" i="2"/>
  <c r="F64" i="2"/>
  <c r="F65" i="2" s="1"/>
  <c r="F63" i="2"/>
  <c r="F62" i="2"/>
  <c r="F61" i="2"/>
  <c r="F59" i="2"/>
  <c r="F108" i="2" l="1"/>
  <c r="F109" i="2"/>
  <c r="F102" i="2"/>
  <c r="F87" i="2"/>
  <c r="F88" i="2"/>
  <c r="F96" i="2"/>
  <c r="F80" i="2"/>
  <c r="F78" i="2"/>
  <c r="F79" i="2"/>
  <c r="F77" i="2"/>
  <c r="F85" i="2"/>
  <c r="F83" i="2"/>
  <c r="F84" i="2"/>
  <c r="F82" i="2"/>
  <c r="F53" i="2"/>
  <c r="F54" i="2"/>
  <c r="F113" i="2" l="1"/>
  <c r="F50" i="2"/>
  <c r="F51" i="2"/>
  <c r="F11" i="2" l="1"/>
  <c r="F41" i="2"/>
  <c r="F42" i="2"/>
  <c r="F40" i="2"/>
  <c r="R39" i="2"/>
  <c r="F39" i="2"/>
  <c r="F38" i="2"/>
  <c r="F36" i="2"/>
  <c r="F35" i="2"/>
  <c r="E34" i="2"/>
  <c r="F34" i="2" s="1"/>
  <c r="F33" i="2"/>
  <c r="F32" i="2"/>
  <c r="F31" i="2"/>
  <c r="F16" i="2"/>
  <c r="F19" i="2"/>
  <c r="F28" i="2"/>
  <c r="F26" i="2"/>
  <c r="F27" i="2"/>
  <c r="F24" i="2"/>
  <c r="N8" i="2"/>
  <c r="F9" i="2"/>
  <c r="E14" i="2"/>
  <c r="E13" i="2"/>
  <c r="F13" i="2" l="1"/>
  <c r="F14" i="2"/>
  <c r="F55" i="2"/>
  <c r="F29" i="2"/>
  <c r="F18" i="2"/>
  <c r="F17" i="2"/>
  <c r="F21" i="2"/>
  <c r="F23" i="2"/>
  <c r="F22" i="2"/>
  <c r="F56" i="2" l="1"/>
  <c r="P11" i="2" l="1"/>
  <c r="P12" i="2" s="1"/>
  <c r="N128" i="2" l="1"/>
  <c r="S20" i="2"/>
  <c r="S21" i="2" s="1"/>
  <c r="S22" i="2" s="1"/>
</calcChain>
</file>

<file path=xl/sharedStrings.xml><?xml version="1.0" encoding="utf-8"?>
<sst xmlns="http://schemas.openxmlformats.org/spreadsheetml/2006/main" count="274" uniqueCount="124">
  <si>
    <t>sahaero vantuzis mowyoba d=32mm</t>
  </si>
  <si>
    <t>c</t>
  </si>
  <si>
    <t xml:space="preserve">SromiTi danaxarji  </t>
  </si>
  <si>
    <t>kac/sT</t>
  </si>
  <si>
    <t xml:space="preserve">manqanebi </t>
  </si>
  <si>
    <t>lari</t>
  </si>
  <si>
    <t>sahaero vantuzi d=32mm</t>
  </si>
  <si>
    <t>cali</t>
  </si>
  <si>
    <t>sxva masalebi</t>
  </si>
  <si>
    <t>100 g/m</t>
  </si>
  <si>
    <t xml:space="preserve">SromiTi danaxarji </t>
  </si>
  <si>
    <t>sxva manqanebi</t>
  </si>
  <si>
    <t>g/m</t>
  </si>
  <si>
    <t>sxva masala</t>
  </si>
  <si>
    <r>
      <t xml:space="preserve"> polieTilenis </t>
    </r>
    <r>
      <rPr>
        <b/>
        <sz val="10"/>
        <rFont val="Calibri"/>
        <family val="2"/>
        <charset val="204"/>
      </rPr>
      <t>SDR</t>
    </r>
    <r>
      <rPr>
        <b/>
        <sz val="10"/>
        <rFont val="AcadNusx"/>
      </rPr>
      <t xml:space="preserve">11 d=32 </t>
    </r>
    <r>
      <rPr>
        <b/>
        <sz val="10"/>
        <rFont val="Calibri"/>
        <family val="2"/>
        <charset val="204"/>
      </rPr>
      <t>PN</t>
    </r>
    <r>
      <rPr>
        <b/>
        <sz val="10"/>
        <rFont val="AcadNusx"/>
      </rPr>
      <t xml:space="preserve">16 (masala polieTileni </t>
    </r>
    <r>
      <rPr>
        <b/>
        <sz val="10"/>
        <rFont val="Calibri"/>
        <family val="2"/>
        <charset val="204"/>
      </rPr>
      <t>PE</t>
    </r>
    <r>
      <rPr>
        <b/>
        <sz val="10"/>
        <rFont val="AcadNusx"/>
      </rPr>
      <t>100) milebis  montaJi</t>
    </r>
  </si>
  <si>
    <t>1000 g/m</t>
  </si>
  <si>
    <r>
      <t xml:space="preserve">mili </t>
    </r>
    <r>
      <rPr>
        <sz val="9"/>
        <rFont val="Calibri"/>
        <family val="2"/>
        <charset val="204"/>
      </rPr>
      <t>SDR</t>
    </r>
    <r>
      <rPr>
        <sz val="9"/>
        <rFont val="AcadNusx"/>
      </rPr>
      <t xml:space="preserve">11 d=32 </t>
    </r>
    <r>
      <rPr>
        <sz val="9"/>
        <rFont val="Calibri"/>
        <family val="2"/>
        <charset val="204"/>
      </rPr>
      <t>PN</t>
    </r>
    <r>
      <rPr>
        <sz val="9"/>
        <rFont val="AcadNusx"/>
      </rPr>
      <t>16</t>
    </r>
    <r>
      <rPr>
        <sz val="9"/>
        <rFont val="Calibri"/>
        <family val="2"/>
        <charset val="204"/>
      </rPr>
      <t xml:space="preserve"> (მასალა PE</t>
    </r>
    <r>
      <rPr>
        <sz val="9"/>
        <rFont val="AcadNusx"/>
      </rPr>
      <t>100)</t>
    </r>
  </si>
  <si>
    <t>8</t>
  </si>
  <si>
    <t>kub.m.</t>
  </si>
  <si>
    <t>SromiTi danaxarjebi</t>
  </si>
  <si>
    <t xml:space="preserve"> სანგრევი ჩაქუჩი</t>
  </si>
  <si>
    <t>man/sT</t>
  </si>
  <si>
    <t>sabazro</t>
  </si>
  <si>
    <t>wylis polieTilenis  V=10m3 avzis SeZena da montaJi</t>
  </si>
  <si>
    <t>komp</t>
  </si>
  <si>
    <t>SromiTi resursebi</t>
  </si>
  <si>
    <t>sab-ro</t>
  </si>
  <si>
    <t xml:space="preserve">wylis maRali simkvrivis polieTilenis cilindrul-vertikaluri V=10m3 avzi (sakvebi) </t>
  </si>
  <si>
    <t xml:space="preserve">1-80-4 </t>
  </si>
  <si>
    <t>m3</t>
  </si>
  <si>
    <t>Sromis danaxarji</t>
  </si>
  <si>
    <t>gruntis ukumiyra  xeliT</t>
  </si>
  <si>
    <t xml:space="preserve">wyalsadenis milis SefuTva sahaero monakveTSi </t>
  </si>
  <si>
    <t>grZ.m</t>
  </si>
  <si>
    <t xml:space="preserve">SromiTi danaxarjebi </t>
  </si>
  <si>
    <t>sxvadasxva manqanebi</t>
  </si>
  <si>
    <t>saizolacio garsacmi mili 50 mm</t>
  </si>
  <si>
    <t xml:space="preserve">damvavi garsacmi 0.5 mm sisqis moTuTiebuli Tunuqis furclisagan </t>
  </si>
  <si>
    <t>kv,.m</t>
  </si>
  <si>
    <t>samagri elementebi</t>
  </si>
  <si>
    <t>kg</t>
  </si>
  <si>
    <t>#</t>
  </si>
  <si>
    <t>safuZveli</t>
  </si>
  <si>
    <r>
      <t>samuSaos</t>
    </r>
    <r>
      <rPr>
        <sz val="9"/>
        <color indexed="8"/>
        <rFont val="AcadNusx"/>
      </rPr>
      <t xml:space="preserve"> </t>
    </r>
    <r>
      <rPr>
        <sz val="9"/>
        <color indexed="8"/>
        <rFont val="AcadNusx"/>
      </rPr>
      <t>CamonaTvali</t>
    </r>
  </si>
  <si>
    <r>
      <t>ganz.</t>
    </r>
    <r>
      <rPr>
        <sz val="9"/>
        <color indexed="8"/>
        <rFont val="AcadNusx"/>
      </rPr>
      <t xml:space="preserve"> </t>
    </r>
    <r>
      <rPr>
        <sz val="9"/>
        <color indexed="8"/>
        <rFont val="AcadNusx"/>
      </rPr>
      <t>erT</t>
    </r>
  </si>
  <si>
    <r>
      <rPr>
        <sz val="9"/>
        <color indexed="8"/>
        <rFont val="AcadNusx"/>
      </rPr>
      <t>samuSaos</t>
    </r>
    <r>
      <rPr>
        <sz val="9"/>
        <color indexed="8"/>
        <rFont val="AcadNusx"/>
      </rPr>
      <t xml:space="preserve"> </t>
    </r>
    <r>
      <rPr>
        <sz val="9"/>
        <color indexed="8"/>
        <rFont val="AcadNusx"/>
      </rPr>
      <t>CamonaTvali</t>
    </r>
  </si>
  <si>
    <r>
      <rPr>
        <sz val="9"/>
        <color indexed="8"/>
        <rFont val="AcadNusx"/>
      </rPr>
      <t>ganz.</t>
    </r>
    <r>
      <rPr>
        <sz val="9"/>
        <color indexed="8"/>
        <rFont val="AcadNusx"/>
      </rPr>
      <t xml:space="preserve"> </t>
    </r>
    <r>
      <rPr>
        <sz val="9"/>
        <color indexed="8"/>
        <rFont val="AcadNusx"/>
      </rPr>
      <t>erT</t>
    </r>
  </si>
  <si>
    <t xml:space="preserve">teritoriis gawmenda bardebisagan, xeebisagan  da sxva gareSe sagnebisagan  </t>
  </si>
  <si>
    <t xml:space="preserve">                                                                                                                                                                                                                  kvm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</si>
  <si>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</si>
  <si>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polieTilenis </t>
    </r>
    <r>
      <rPr>
        <b/>
        <sz val="10"/>
        <rFont val="Calibri"/>
        <family val="2"/>
        <charset val="204"/>
      </rPr>
      <t>SDR</t>
    </r>
    <r>
      <rPr>
        <b/>
        <sz val="10"/>
        <rFont val="AcadNusx"/>
      </rPr>
      <t xml:space="preserve">11 d=32 </t>
    </r>
    <r>
      <rPr>
        <b/>
        <sz val="10"/>
        <rFont val="Calibri"/>
        <family val="2"/>
        <charset val="204"/>
      </rPr>
      <t>PN20</t>
    </r>
    <r>
      <rPr>
        <b/>
        <sz val="10"/>
        <rFont val="AcadNusx"/>
      </rPr>
      <t xml:space="preserve"> (masala polieTileni </t>
    </r>
    <r>
      <rPr>
        <b/>
        <sz val="10"/>
        <rFont val="Calibri"/>
        <family val="2"/>
        <charset val="204"/>
      </rPr>
      <t>PE</t>
    </r>
    <r>
      <rPr>
        <b/>
        <sz val="10"/>
        <rFont val="AcadNusx"/>
      </rPr>
      <t>100) milebis  montaJi</t>
    </r>
  </si>
  <si>
    <t xml:space="preserve"> yuTi plastmasis</t>
  </si>
  <si>
    <t>manqanebi</t>
  </si>
  <si>
    <t>resursebi</t>
  </si>
  <si>
    <t>22-23-1</t>
  </si>
  <si>
    <t>პოლიეთილენის მექანიკური ქუროს მონტაჟი</t>
  </si>
  <si>
    <t>ქურო პოლიეთ. მექანიკური Ø–32</t>
  </si>
  <si>
    <t>6</t>
  </si>
  <si>
    <r>
      <t xml:space="preserve"> მილი </t>
    </r>
    <r>
      <rPr>
        <b/>
        <sz val="9"/>
        <rFont val="Calibri"/>
        <family val="2"/>
        <charset val="204"/>
      </rPr>
      <t>მეტალის (გარსაცმის, გზების კვეთებში)</t>
    </r>
    <r>
      <rPr>
        <b/>
        <sz val="9"/>
        <rFont val="AcadNusx"/>
      </rPr>
      <t xml:space="preserve"> 51*3მმ montaJi</t>
    </r>
  </si>
  <si>
    <r>
      <t xml:space="preserve">mili </t>
    </r>
    <r>
      <rPr>
        <sz val="9"/>
        <rFont val="Calibri"/>
        <family val="2"/>
        <charset val="204"/>
      </rPr>
      <t>მეტალის  51X3მმ</t>
    </r>
  </si>
  <si>
    <r>
      <t>m</t>
    </r>
    <r>
      <rPr>
        <vertAlign val="superscript"/>
        <sz val="10"/>
        <rFont val="AcadNusx"/>
      </rPr>
      <t>3</t>
    </r>
  </si>
  <si>
    <t>qvabulis damuSaveba xeliT IV kategoriis gruntში polieTilenis avzis mosawyobad</t>
  </si>
  <si>
    <t>gruntis ukumiyra  xeliT (polieTilenis avzis dafarva miwiT )</t>
  </si>
  <si>
    <t xml:space="preserve">
1-80-4 </t>
  </si>
  <si>
    <t>22-5-7</t>
  </si>
  <si>
    <t xml:space="preserve">22_8-3 </t>
  </si>
  <si>
    <t xml:space="preserve"> 22_8-3 </t>
  </si>
  <si>
    <t xml:space="preserve">22_8-1 </t>
  </si>
  <si>
    <t xml:space="preserve">  1-11_15 </t>
  </si>
  <si>
    <t xml:space="preserve">   1_116_6 </t>
  </si>
  <si>
    <t>მომარაგების შიდა ქსელის მოწყობა</t>
  </si>
  <si>
    <t>მიმწოდებელი მაგისტრალის მოწყობა</t>
  </si>
  <si>
    <t>ქურო პოლიეთ. მექანიკური Ø–25</t>
  </si>
  <si>
    <t>ქურო პოლიეთ. მექანიკური Ø–20</t>
  </si>
  <si>
    <t>სამკაპების მონტაჟი</t>
  </si>
  <si>
    <t>22-23-2</t>
  </si>
  <si>
    <t>ცალი</t>
  </si>
  <si>
    <r>
      <t xml:space="preserve">პოლიეთილენის სამკაპი </t>
    </r>
    <r>
      <rPr>
        <sz val="10"/>
        <rFont val="Calibri"/>
        <family val="2"/>
      </rPr>
      <t>Ø</t>
    </r>
    <r>
      <rPr>
        <sz val="10"/>
        <rFont val="AcadNusx"/>
      </rPr>
      <t xml:space="preserve">–32X20 </t>
    </r>
  </si>
  <si>
    <r>
      <t xml:space="preserve">პოლიეთილენის სამკაპი </t>
    </r>
    <r>
      <rPr>
        <sz val="10"/>
        <rFont val="Calibri"/>
        <family val="2"/>
      </rPr>
      <t>Ø</t>
    </r>
    <r>
      <rPr>
        <sz val="10"/>
        <rFont val="AcadNusx"/>
      </rPr>
      <t>–25X20</t>
    </r>
  </si>
  <si>
    <r>
      <t xml:space="preserve">პოლიეთილენის სამკაპი </t>
    </r>
    <r>
      <rPr>
        <sz val="10"/>
        <rFont val="Calibri"/>
        <family val="2"/>
      </rPr>
      <t>Ø</t>
    </r>
    <r>
      <rPr>
        <sz val="10"/>
        <rFont val="AcadNusx"/>
      </rPr>
      <t xml:space="preserve">–32X25 </t>
    </r>
  </si>
  <si>
    <t xml:space="preserve"> 22_8-1 </t>
  </si>
  <si>
    <t>გადამყვანის მონტაჟი</t>
  </si>
  <si>
    <r>
      <t xml:space="preserve">გადამყვანი </t>
    </r>
    <r>
      <rPr>
        <sz val="10"/>
        <rFont val="Calibri"/>
        <family val="2"/>
      </rPr>
      <t>Ø</t>
    </r>
    <r>
      <rPr>
        <sz val="10"/>
        <rFont val="AcadNusx"/>
      </rPr>
      <t xml:space="preserve">–25X20 </t>
    </r>
  </si>
  <si>
    <r>
      <t xml:space="preserve">გადამყვანი </t>
    </r>
    <r>
      <rPr>
        <sz val="10"/>
        <rFont val="Calibri"/>
        <family val="2"/>
      </rPr>
      <t>Ø</t>
    </r>
    <r>
      <rPr>
        <sz val="10"/>
        <rFont val="AcadNusx"/>
      </rPr>
      <t>–32X20</t>
    </r>
  </si>
  <si>
    <t>individualuri  kvanZis  mowyoba mosaxleobisaTvis</t>
  </si>
  <si>
    <t>kompl.</t>
  </si>
  <si>
    <t>საბაზრო</t>
  </si>
  <si>
    <t>ჯამი</t>
  </si>
  <si>
    <t>გაუთვალისწინებელი ხარჯი</t>
  </si>
  <si>
    <t>დღგ</t>
  </si>
  <si>
    <t>რაოდენობა</t>
  </si>
  <si>
    <t>განზ.ერთეულზე</t>
  </si>
  <si>
    <t>საპროექტო მონაცემები</t>
  </si>
  <si>
    <t>ერთ.ფასი</t>
  </si>
  <si>
    <t>სულ ჯამი</t>
  </si>
  <si>
    <t>მასალა</t>
  </si>
  <si>
    <t>ხელფასი</t>
  </si>
  <si>
    <t>ტრანსპორტი და მანანები</t>
  </si>
  <si>
    <t>kldovani grunti</t>
  </si>
  <si>
    <t xml:space="preserve">ventilebis montaJi </t>
  </si>
  <si>
    <t>IV kategoriis gruntis damuSaveba xeliT (2010*0.3*0.4)</t>
  </si>
  <si>
    <t>mexuTe kategoriis gruntis damuSaveba  sangrevi CaquCis  gamoyenebiT 60*0.3*0.3</t>
  </si>
  <si>
    <r>
      <t xml:space="preserve">mili </t>
    </r>
    <r>
      <rPr>
        <sz val="9"/>
        <rFont val="Calibri"/>
        <family val="2"/>
        <charset val="204"/>
      </rPr>
      <t>SDR</t>
    </r>
    <r>
      <rPr>
        <sz val="9"/>
        <rFont val="AcadNusx"/>
      </rPr>
      <t xml:space="preserve">11 d=32 </t>
    </r>
    <r>
      <rPr>
        <sz val="9"/>
        <rFont val="Calibri"/>
        <family val="2"/>
        <charset val="204"/>
      </rPr>
      <t>PN20 (მასალა PE</t>
    </r>
    <r>
      <rPr>
        <sz val="9"/>
        <rFont val="AcadNusx"/>
      </rPr>
      <t>100)</t>
    </r>
  </si>
  <si>
    <r>
      <t xml:space="preserve">პოლიეთილენის ventili </t>
    </r>
    <r>
      <rPr>
        <sz val="10"/>
        <rFont val="Calibri"/>
        <family val="2"/>
      </rPr>
      <t>Ø</t>
    </r>
    <r>
      <rPr>
        <sz val="10"/>
        <rFont val="AcadNusx"/>
      </rPr>
      <t xml:space="preserve">–25 </t>
    </r>
  </si>
  <si>
    <r>
      <t xml:space="preserve">პოლიეთილენის ventili </t>
    </r>
    <r>
      <rPr>
        <sz val="10"/>
        <rFont val="Calibri"/>
        <family val="2"/>
      </rPr>
      <t>Ø</t>
    </r>
    <r>
      <rPr>
        <sz val="10"/>
        <rFont val="AcadNusx"/>
      </rPr>
      <t xml:space="preserve">–32 </t>
    </r>
  </si>
  <si>
    <r>
      <t xml:space="preserve"> polieTilenis  pn </t>
    </r>
    <r>
      <rPr>
        <b/>
        <sz val="10"/>
        <rFont val="Calibri"/>
        <family val="2"/>
        <charset val="204"/>
      </rPr>
      <t>20</t>
    </r>
    <r>
      <rPr>
        <b/>
        <sz val="10"/>
        <rFont val="AcadNusx"/>
      </rPr>
      <t xml:space="preserve">, d=20 </t>
    </r>
    <r>
      <rPr>
        <b/>
        <sz val="10"/>
        <rFont val="AcadNusx"/>
      </rPr>
      <t xml:space="preserve"> milebis  montaJi</t>
    </r>
  </si>
  <si>
    <t>mili d=20 pn-20</t>
  </si>
  <si>
    <t xml:space="preserve">1-79-5 </t>
  </si>
  <si>
    <t xml:space="preserve">მასალების შეტანა საჭაპანე ტრანსპორტით </t>
  </si>
  <si>
    <t>ლარი</t>
  </si>
  <si>
    <t>შრომის დანახარჯი</t>
  </si>
  <si>
    <t>1-81-4</t>
  </si>
  <si>
    <t>მასალათა ტრანსპორტირება</t>
  </si>
  <si>
    <t>ზედნადები ხარჯები</t>
  </si>
  <si>
    <t>სახარჯთაღრიცხვო მოგება</t>
  </si>
  <si>
    <t xml:space="preserve">ventili </t>
  </si>
  <si>
    <t xml:space="preserve"> სოფ. გორისუბნში ხრაკელების უბნის წყალმომარაგების ქსელის  მოწყობის სამუშაოები </t>
  </si>
  <si>
    <t xml:space="preserve"> polieTilenis  d=32 pn 20 milebis  montaJi</t>
  </si>
  <si>
    <t>mili  d=32  პნ-20</t>
  </si>
  <si>
    <t xml:space="preserve"> polieTilenis pn 20, d=25 მმ milebis  montaJi</t>
  </si>
  <si>
    <t>mili  d=25 მმ  პნ-20</t>
  </si>
  <si>
    <t>V kategoriis gruntis damuSaveba xeliT კლდოვან გრუნტში (980*0.3*0.4)</t>
  </si>
  <si>
    <t>სამარაგო რეზერვუარის მოწყობა</t>
  </si>
  <si>
    <t>მოცულობათა უწყისი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</si>
</sst>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cadNusx"/>
    </font>
    <font>
      <b/>
      <sz val="9"/>
      <color indexed="8"/>
      <name val="AcadNusx"/>
    </font>
    <font>
      <sz val="9"/>
      <name val="AcadNusx"/>
    </font>
    <font>
      <sz val="9"/>
      <color rgb="FFFF0000"/>
      <name val="AcadNusx"/>
    </font>
    <font>
      <sz val="9"/>
      <color rgb="FF0070C0"/>
      <name val="AcadNusx"/>
    </font>
    <font>
      <sz val="9"/>
      <color indexed="8"/>
      <name val="AcadNusx"/>
    </font>
    <font>
      <b/>
      <sz val="9"/>
      <name val="Calibri"/>
      <family val="2"/>
      <charset val="204"/>
    </font>
    <font>
      <sz val="9"/>
      <name val="Calibri"/>
      <family val="2"/>
      <charset val="204"/>
    </font>
    <font>
      <sz val="10"/>
      <name val="Arial"/>
      <family val="2"/>
      <charset val="204"/>
    </font>
    <font>
      <b/>
      <sz val="10"/>
      <name val="AcadNusx"/>
    </font>
    <font>
      <b/>
      <sz val="10"/>
      <name val="Calibri"/>
      <family val="2"/>
      <charset val="204"/>
    </font>
    <font>
      <sz val="10"/>
      <name val="AcadNusx"/>
    </font>
    <font>
      <sz val="10"/>
      <name val="Cambria"/>
      <family val="1"/>
      <charset val="204"/>
      <scheme val="major"/>
    </font>
    <font>
      <sz val="10"/>
      <color indexed="8"/>
      <name val="Cambria"/>
      <family val="1"/>
      <charset val="204"/>
      <scheme val="major"/>
    </font>
    <font>
      <sz val="9"/>
      <color rgb="FF000000"/>
      <name val="AcadNusx"/>
    </font>
    <font>
      <sz val="11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2"/>
      <name val="AcadNusx"/>
    </font>
    <font>
      <b/>
      <sz val="11"/>
      <color theme="1"/>
      <name val="Calibri"/>
      <family val="2"/>
      <scheme val="minor"/>
    </font>
    <font>
      <vertAlign val="superscript"/>
      <sz val="10"/>
      <name val="AcadNusx"/>
    </font>
    <font>
      <sz val="14"/>
      <name val="AcadNusx"/>
    </font>
    <font>
      <b/>
      <sz val="9"/>
      <color rgb="FFFF0000"/>
      <name val="AcadNusx"/>
    </font>
    <font>
      <b/>
      <sz val="9"/>
      <color rgb="FF0070C0"/>
      <name val="AcadNusx"/>
    </font>
    <font>
      <b/>
      <sz val="11"/>
      <color theme="1"/>
      <name val="Calibri"/>
      <family val="2"/>
      <charset val="204"/>
      <scheme val="minor"/>
    </font>
    <font>
      <b/>
      <sz val="14"/>
      <name val="AcadNusx"/>
    </font>
    <font>
      <b/>
      <sz val="12"/>
      <color theme="1"/>
      <name val="Calibri"/>
      <family val="2"/>
      <charset val="204"/>
      <scheme val="minor"/>
    </font>
    <font>
      <b/>
      <sz val="12"/>
      <color rgb="FF000000"/>
      <name val="AcadNusx"/>
    </font>
    <font>
      <sz val="10"/>
      <name val="Calibri"/>
      <family val="2"/>
    </font>
    <font>
      <b/>
      <sz val="9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" fillId="0" borderId="0"/>
    <xf numFmtId="0" fontId="1" fillId="0" borderId="0"/>
    <xf numFmtId="0" fontId="1" fillId="0" borderId="0"/>
  </cellStyleXfs>
  <cellXfs count="126">
    <xf numFmtId="0" fontId="0" fillId="0" borderId="0" xfId="0"/>
    <xf numFmtId="43" fontId="13" fillId="4" borderId="1" xfId="1" applyFont="1" applyFill="1" applyBorder="1" applyAlignment="1">
      <alignment horizontal="center" vertical="center" wrapText="1"/>
    </xf>
    <xf numFmtId="43" fontId="11" fillId="4" borderId="1" xfId="1" applyFont="1" applyFill="1" applyBorder="1" applyAlignment="1">
      <alignment horizontal="center" vertical="center" wrapText="1"/>
    </xf>
    <xf numFmtId="43" fontId="13" fillId="4" borderId="1" xfId="1" applyFont="1" applyFill="1" applyBorder="1" applyAlignment="1">
      <alignment horizontal="center" vertical="center"/>
    </xf>
    <xf numFmtId="43" fontId="11" fillId="4" borderId="0" xfId="1" applyFont="1" applyFill="1" applyBorder="1" applyAlignment="1">
      <alignment horizontal="center" vertical="center" wrapText="1"/>
    </xf>
    <xf numFmtId="43" fontId="13" fillId="4" borderId="0" xfId="1" applyFont="1" applyFill="1" applyBorder="1" applyAlignment="1">
      <alignment horizontal="center" vertical="center" wrapText="1"/>
    </xf>
    <xf numFmtId="43" fontId="11" fillId="4" borderId="1" xfId="1" applyFont="1" applyFill="1" applyBorder="1" applyAlignment="1">
      <alignment horizontal="center" vertical="center"/>
    </xf>
    <xf numFmtId="43" fontId="11" fillId="3" borderId="1" xfId="1" applyFont="1" applyFill="1" applyBorder="1" applyAlignment="1">
      <alignment horizontal="center" vertical="center" wrapText="1"/>
    </xf>
    <xf numFmtId="43" fontId="13" fillId="4" borderId="0" xfId="1" applyFont="1" applyFill="1" applyAlignment="1">
      <alignment horizontal="center" vertical="center"/>
    </xf>
    <xf numFmtId="43" fontId="13" fillId="4" borderId="1" xfId="1" quotePrefix="1" applyFont="1" applyFill="1" applyBorder="1" applyAlignment="1">
      <alignment horizontal="center" vertical="center" wrapText="1"/>
    </xf>
    <xf numFmtId="43" fontId="0" fillId="0" borderId="0" xfId="1" applyFont="1"/>
    <xf numFmtId="43" fontId="16" fillId="0" borderId="6" xfId="1" applyFont="1" applyBorder="1" applyAlignment="1">
      <alignment horizontal="center" vertical="center" wrapText="1"/>
    </xf>
    <xf numFmtId="43" fontId="18" fillId="0" borderId="6" xfId="1" applyFont="1" applyBorder="1" applyAlignment="1">
      <alignment horizontal="center" vertical="center" wrapText="1"/>
    </xf>
    <xf numFmtId="43" fontId="0" fillId="0" borderId="0" xfId="1" applyFont="1" applyAlignment="1">
      <alignment horizontal="center" vertical="center" wrapText="1"/>
    </xf>
    <xf numFmtId="43" fontId="16" fillId="0" borderId="8" xfId="1" applyFont="1" applyBorder="1" applyAlignment="1">
      <alignment horizontal="center" vertical="center" wrapText="1"/>
    </xf>
    <xf numFmtId="43" fontId="18" fillId="0" borderId="5" xfId="1" applyFont="1" applyBorder="1" applyAlignment="1">
      <alignment horizontal="center" vertical="center" wrapText="1"/>
    </xf>
    <xf numFmtId="43" fontId="18" fillId="4" borderId="5" xfId="1" applyFont="1" applyFill="1" applyBorder="1" applyAlignment="1">
      <alignment horizontal="center" vertical="center" wrapText="1"/>
    </xf>
    <xf numFmtId="43" fontId="19" fillId="0" borderId="9" xfId="1" applyFont="1" applyBorder="1" applyAlignment="1">
      <alignment horizontal="center" vertical="center" wrapText="1"/>
    </xf>
    <xf numFmtId="43" fontId="19" fillId="0" borderId="7" xfId="1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 wrapText="1"/>
    </xf>
    <xf numFmtId="43" fontId="16" fillId="0" borderId="1" xfId="1" applyFont="1" applyBorder="1" applyAlignment="1">
      <alignment horizontal="center" vertical="center" wrapText="1"/>
    </xf>
    <xf numFmtId="43" fontId="33" fillId="5" borderId="0" xfId="1" applyFont="1" applyFill="1" applyBorder="1" applyAlignment="1">
      <alignment horizontal="center" vertical="center" wrapText="1"/>
    </xf>
    <xf numFmtId="43" fontId="18" fillId="0" borderId="1" xfId="1" applyFont="1" applyBorder="1" applyAlignment="1">
      <alignment horizontal="center" vertical="center" wrapText="1"/>
    </xf>
    <xf numFmtId="43" fontId="18" fillId="4" borderId="1" xfId="1" applyFont="1" applyFill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4" borderId="1" xfId="1" applyFont="1" applyFill="1" applyBorder="1" applyAlignment="1">
      <alignment horizontal="center" vertical="center" wrapText="1"/>
    </xf>
    <xf numFmtId="43" fontId="20" fillId="4" borderId="1" xfId="1" applyFont="1" applyFill="1" applyBorder="1" applyAlignment="1">
      <alignment horizontal="center" vertical="center" wrapText="1"/>
    </xf>
    <xf numFmtId="43" fontId="20" fillId="3" borderId="1" xfId="1" applyFont="1" applyFill="1" applyBorder="1" applyAlignment="1">
      <alignment horizontal="center" vertical="center" wrapText="1"/>
    </xf>
    <xf numFmtId="43" fontId="21" fillId="4" borderId="1" xfId="1" applyFont="1" applyFill="1" applyBorder="1" applyAlignment="1">
      <alignment horizontal="center" vertical="center" wrapText="1"/>
    </xf>
    <xf numFmtId="43" fontId="21" fillId="0" borderId="1" xfId="1" applyFont="1" applyBorder="1" applyAlignment="1">
      <alignment horizontal="center" vertical="center" wrapText="1"/>
    </xf>
    <xf numFmtId="43" fontId="6" fillId="0" borderId="0" xfId="1" applyFont="1" applyAlignment="1">
      <alignment horizontal="center" vertical="center" wrapText="1"/>
    </xf>
    <xf numFmtId="43" fontId="4" fillId="0" borderId="0" xfId="1" applyFont="1" applyAlignment="1">
      <alignment horizontal="center" vertical="center" wrapText="1"/>
    </xf>
    <xf numFmtId="43" fontId="4" fillId="4" borderId="1" xfId="1" applyFont="1" applyFill="1" applyBorder="1" applyAlignment="1">
      <alignment horizontal="center" vertical="center" wrapText="1"/>
    </xf>
    <xf numFmtId="43" fontId="22" fillId="4" borderId="1" xfId="1" applyFont="1" applyFill="1" applyBorder="1" applyAlignment="1">
      <alignment horizontal="center" vertical="center"/>
    </xf>
    <xf numFmtId="43" fontId="23" fillId="3" borderId="1" xfId="1" applyFont="1" applyFill="1" applyBorder="1" applyAlignment="1">
      <alignment horizontal="center" vertical="center" wrapText="1"/>
    </xf>
    <xf numFmtId="43" fontId="13" fillId="4" borderId="0" xfId="1" applyFont="1" applyFill="1"/>
    <xf numFmtId="43" fontId="13" fillId="4" borderId="0" xfId="1" applyFont="1" applyFill="1" applyAlignment="1">
      <alignment vertical="center"/>
    </xf>
    <xf numFmtId="43" fontId="13" fillId="4" borderId="0" xfId="1" applyFont="1" applyFill="1" applyAlignment="1">
      <alignment horizontal="center" vertical="center" wrapText="1"/>
    </xf>
    <xf numFmtId="43" fontId="21" fillId="0" borderId="1" xfId="1" applyFont="1" applyBorder="1" applyAlignment="1">
      <alignment horizontal="center" vertical="center"/>
    </xf>
    <xf numFmtId="43" fontId="20" fillId="0" borderId="1" xfId="1" applyFont="1" applyBorder="1" applyAlignment="1">
      <alignment horizontal="center" vertical="center" wrapText="1"/>
    </xf>
    <xf numFmtId="43" fontId="2" fillId="0" borderId="0" xfId="1" applyFont="1" applyAlignment="1">
      <alignment horizontal="center" vertical="center" wrapText="1"/>
    </xf>
    <xf numFmtId="43" fontId="5" fillId="0" borderId="0" xfId="1" applyFont="1" applyAlignment="1">
      <alignment horizontal="center" vertical="center" wrapText="1"/>
    </xf>
    <xf numFmtId="43" fontId="19" fillId="4" borderId="1" xfId="1" applyFont="1" applyFill="1" applyBorder="1" applyAlignment="1">
      <alignment horizontal="center" vertical="center" wrapText="1"/>
    </xf>
    <xf numFmtId="43" fontId="22" fillId="4" borderId="1" xfId="1" applyFont="1" applyFill="1" applyBorder="1" applyAlignment="1">
      <alignment horizontal="center" vertical="center" wrapText="1"/>
    </xf>
    <xf numFmtId="43" fontId="13" fillId="0" borderId="0" xfId="1" applyFont="1" applyAlignment="1">
      <alignment horizontal="center" vertical="center" wrapText="1"/>
    </xf>
    <xf numFmtId="43" fontId="28" fillId="4" borderId="1" xfId="1" applyFont="1" applyFill="1" applyBorder="1" applyAlignment="1">
      <alignment horizontal="center" vertical="center" wrapText="1"/>
    </xf>
    <xf numFmtId="43" fontId="29" fillId="4" borderId="1" xfId="1" applyFont="1" applyFill="1" applyBorder="1" applyAlignment="1">
      <alignment horizontal="center" vertical="center" wrapText="1"/>
    </xf>
    <xf numFmtId="43" fontId="13" fillId="3" borderId="0" xfId="1" applyFont="1" applyFill="1" applyAlignment="1">
      <alignment horizontal="center" vertical="center" wrapText="1"/>
    </xf>
    <xf numFmtId="43" fontId="4" fillId="4" borderId="5" xfId="1" applyFont="1" applyFill="1" applyBorder="1" applyAlignment="1">
      <alignment horizontal="center" vertical="center" wrapText="1"/>
    </xf>
    <xf numFmtId="43" fontId="2" fillId="0" borderId="5" xfId="1" applyFont="1" applyBorder="1" applyAlignment="1">
      <alignment horizontal="center" vertical="center" wrapText="1"/>
    </xf>
    <xf numFmtId="43" fontId="21" fillId="4" borderId="5" xfId="1" applyFont="1" applyFill="1" applyBorder="1" applyAlignment="1">
      <alignment horizontal="center" vertical="center" wrapText="1"/>
    </xf>
    <xf numFmtId="43" fontId="21" fillId="0" borderId="5" xfId="1" applyFont="1" applyBorder="1" applyAlignment="1">
      <alignment horizontal="center" vertical="center" wrapText="1"/>
    </xf>
    <xf numFmtId="43" fontId="3" fillId="4" borderId="1" xfId="1" applyFont="1" applyFill="1" applyBorder="1" applyAlignment="1">
      <alignment horizontal="center" vertical="center" wrapText="1"/>
    </xf>
    <xf numFmtId="43" fontId="3" fillId="4" borderId="2" xfId="1" applyFont="1" applyFill="1" applyBorder="1" applyAlignment="1">
      <alignment horizontal="center" vertical="center" wrapText="1"/>
    </xf>
    <xf numFmtId="43" fontId="20" fillId="4" borderId="2" xfId="1" applyFont="1" applyFill="1" applyBorder="1" applyAlignment="1">
      <alignment horizontal="center" vertical="center" wrapText="1"/>
    </xf>
    <xf numFmtId="43" fontId="20" fillId="3" borderId="3" xfId="1" applyFont="1" applyFill="1" applyBorder="1" applyAlignment="1">
      <alignment horizontal="center" vertical="center" wrapText="1"/>
    </xf>
    <xf numFmtId="43" fontId="21" fillId="4" borderId="1" xfId="1" applyFont="1" applyFill="1" applyBorder="1" applyAlignment="1">
      <alignment horizontal="center" vertical="center"/>
    </xf>
    <xf numFmtId="43" fontId="4" fillId="4" borderId="0" xfId="1" applyFont="1" applyFill="1" applyAlignment="1">
      <alignment horizontal="center" vertical="center" wrapText="1"/>
    </xf>
    <xf numFmtId="43" fontId="4" fillId="4" borderId="2" xfId="1" applyFont="1" applyFill="1" applyBorder="1" applyAlignment="1">
      <alignment horizontal="center" vertical="center" wrapText="1"/>
    </xf>
    <xf numFmtId="43" fontId="21" fillId="4" borderId="2" xfId="1" applyFont="1" applyFill="1" applyBorder="1" applyAlignment="1">
      <alignment horizontal="center" vertical="center" wrapText="1"/>
    </xf>
    <xf numFmtId="43" fontId="21" fillId="4" borderId="3" xfId="1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43" fontId="7" fillId="2" borderId="2" xfId="1" applyFont="1" applyFill="1" applyBorder="1" applyAlignment="1">
      <alignment horizontal="center" vertical="center" wrapText="1"/>
    </xf>
    <xf numFmtId="43" fontId="21" fillId="2" borderId="2" xfId="1" applyFont="1" applyFill="1" applyBorder="1" applyAlignment="1">
      <alignment horizontal="center" vertical="center" wrapText="1"/>
    </xf>
    <xf numFmtId="43" fontId="21" fillId="2" borderId="1" xfId="1" applyFont="1" applyFill="1" applyBorder="1" applyAlignment="1">
      <alignment horizontal="center" vertical="center" wrapText="1"/>
    </xf>
    <xf numFmtId="43" fontId="11" fillId="4" borderId="1" xfId="1" quotePrefix="1" applyFont="1" applyFill="1" applyBorder="1" applyAlignment="1">
      <alignment horizontal="center" vertical="center" wrapText="1"/>
    </xf>
    <xf numFmtId="43" fontId="31" fillId="4" borderId="1" xfId="1" applyFont="1" applyFill="1" applyBorder="1" applyAlignment="1">
      <alignment vertical="center" wrapText="1"/>
    </xf>
    <xf numFmtId="43" fontId="24" fillId="5" borderId="4" xfId="1" applyFont="1" applyFill="1" applyBorder="1" applyAlignment="1">
      <alignment horizontal="center" vertical="center" wrapText="1"/>
    </xf>
    <xf numFmtId="43" fontId="27" fillId="4" borderId="1" xfId="1" applyFont="1" applyFill="1" applyBorder="1" applyAlignment="1">
      <alignment horizontal="center" vertical="center" wrapText="1"/>
    </xf>
    <xf numFmtId="43" fontId="27" fillId="4" borderId="1" xfId="1" applyFont="1" applyFill="1" applyBorder="1" applyAlignment="1">
      <alignment vertical="center" wrapText="1"/>
    </xf>
    <xf numFmtId="43" fontId="13" fillId="4" borderId="1" xfId="1" applyFont="1" applyFill="1" applyBorder="1" applyAlignment="1">
      <alignment vertical="center" wrapText="1"/>
    </xf>
    <xf numFmtId="43" fontId="10" fillId="4" borderId="0" xfId="1" applyFont="1" applyFill="1"/>
    <xf numFmtId="43" fontId="13" fillId="4" borderId="0" xfId="1" applyFont="1" applyFill="1" applyAlignment="1">
      <alignment horizontal="center" wrapText="1"/>
    </xf>
    <xf numFmtId="43" fontId="13" fillId="4" borderId="1" xfId="1" applyFont="1" applyFill="1" applyBorder="1" applyAlignment="1">
      <alignment horizontal="center" wrapText="1"/>
    </xf>
    <xf numFmtId="43" fontId="32" fillId="4" borderId="1" xfId="1" applyFont="1" applyFill="1" applyBorder="1" applyAlignment="1">
      <alignment vertical="center"/>
    </xf>
    <xf numFmtId="43" fontId="32" fillId="5" borderId="1" xfId="1" applyFont="1" applyFill="1" applyBorder="1" applyAlignment="1">
      <alignment horizontal="center" vertical="center"/>
    </xf>
    <xf numFmtId="43" fontId="0" fillId="4" borderId="1" xfId="1" applyFont="1" applyFill="1" applyBorder="1" applyAlignment="1">
      <alignment horizontal="center" vertical="center"/>
    </xf>
    <xf numFmtId="43" fontId="17" fillId="4" borderId="1" xfId="1" applyFont="1" applyFill="1" applyBorder="1"/>
    <xf numFmtId="43" fontId="17" fillId="4" borderId="1" xfId="1" applyFont="1" applyFill="1" applyBorder="1" applyAlignment="1">
      <alignment horizontal="center" vertical="center"/>
    </xf>
    <xf numFmtId="43" fontId="2" fillId="3" borderId="1" xfId="1" applyFont="1" applyFill="1" applyBorder="1" applyAlignment="1">
      <alignment horizontal="center" vertical="center" wrapText="1"/>
    </xf>
    <xf numFmtId="43" fontId="14" fillId="4" borderId="1" xfId="1" applyFont="1" applyFill="1" applyBorder="1" applyAlignment="1">
      <alignment horizontal="center" vertical="center" wrapText="1"/>
    </xf>
    <xf numFmtId="43" fontId="15" fillId="4" borderId="1" xfId="1" applyFont="1" applyFill="1" applyBorder="1" applyAlignment="1">
      <alignment horizontal="center" vertical="center" wrapText="1"/>
    </xf>
    <xf numFmtId="43" fontId="13" fillId="4" borderId="0" xfId="1" applyFont="1" applyFill="1" applyBorder="1" applyAlignment="1">
      <alignment vertical="center"/>
    </xf>
    <xf numFmtId="43" fontId="13" fillId="4" borderId="0" xfId="1" applyFont="1" applyFill="1" applyBorder="1" applyAlignment="1">
      <alignment horizontal="left" vertical="center" wrapText="1"/>
    </xf>
    <xf numFmtId="43" fontId="5" fillId="4" borderId="1" xfId="1" applyFont="1" applyFill="1" applyBorder="1" applyAlignment="1">
      <alignment horizontal="center" vertical="center" wrapText="1"/>
    </xf>
    <xf numFmtId="43" fontId="13" fillId="4" borderId="5" xfId="1" applyFont="1" applyFill="1" applyBorder="1" applyAlignment="1">
      <alignment horizontal="center" vertical="center" wrapText="1"/>
    </xf>
    <xf numFmtId="43" fontId="35" fillId="0" borderId="1" xfId="1" applyFont="1" applyBorder="1" applyAlignment="1">
      <alignment horizontal="center" vertical="center"/>
    </xf>
    <xf numFmtId="43" fontId="35" fillId="4" borderId="1" xfId="1" applyFont="1" applyFill="1" applyBorder="1" applyAlignment="1">
      <alignment horizontal="center" vertical="center"/>
    </xf>
    <xf numFmtId="43" fontId="25" fillId="0" borderId="1" xfId="1" applyFont="1" applyBorder="1"/>
    <xf numFmtId="43" fontId="25" fillId="0" borderId="1" xfId="1" applyFont="1" applyBorder="1" applyAlignment="1">
      <alignment horizontal="center"/>
    </xf>
    <xf numFmtId="43" fontId="30" fillId="0" borderId="1" xfId="1" applyFont="1" applyBorder="1" applyAlignment="1">
      <alignment horizontal="center"/>
    </xf>
    <xf numFmtId="43" fontId="30" fillId="0" borderId="1" xfId="1" applyFont="1" applyBorder="1"/>
    <xf numFmtId="43" fontId="30" fillId="0" borderId="1" xfId="1" applyFont="1" applyBorder="1" applyAlignment="1">
      <alignment horizontal="center" vertical="center"/>
    </xf>
    <xf numFmtId="43" fontId="0" fillId="0" borderId="0" xfId="1" applyFont="1" applyAlignment="1">
      <alignment horizontal="center" vertical="center"/>
    </xf>
    <xf numFmtId="43" fontId="25" fillId="0" borderId="0" xfId="1" applyFont="1"/>
    <xf numFmtId="43" fontId="0" fillId="0" borderId="0" xfId="1" applyFont="1" applyAlignment="1">
      <alignment horizontal="center"/>
    </xf>
    <xf numFmtId="43" fontId="17" fillId="0" borderId="0" xfId="1" applyFont="1"/>
    <xf numFmtId="43" fontId="17" fillId="0" borderId="0" xfId="1" applyFont="1" applyAlignment="1">
      <alignment horizontal="center" vertical="center"/>
    </xf>
    <xf numFmtId="43" fontId="23" fillId="4" borderId="1" xfId="1" applyFont="1" applyFill="1" applyBorder="1" applyAlignment="1">
      <alignment horizontal="center" vertical="center" wrapText="1"/>
    </xf>
    <xf numFmtId="43" fontId="11" fillId="4" borderId="1" xfId="1" applyFont="1" applyFill="1" applyBorder="1" applyAlignment="1">
      <alignment horizontal="center" wrapText="1"/>
    </xf>
    <xf numFmtId="2" fontId="23" fillId="0" borderId="1" xfId="1" applyNumberFormat="1" applyFont="1" applyBorder="1" applyAlignment="1">
      <alignment horizontal="center" vertical="center" wrapText="1"/>
    </xf>
    <xf numFmtId="2" fontId="23" fillId="4" borderId="1" xfId="1" applyNumberFormat="1" applyFont="1" applyFill="1" applyBorder="1" applyAlignment="1">
      <alignment horizontal="center" vertical="center" wrapText="1"/>
    </xf>
    <xf numFmtId="2" fontId="23" fillId="4" borderId="5" xfId="1" applyNumberFormat="1" applyFont="1" applyFill="1" applyBorder="1" applyAlignment="1">
      <alignment horizontal="center" vertical="center" wrapText="1"/>
    </xf>
    <xf numFmtId="2" fontId="23" fillId="4" borderId="1" xfId="1" applyNumberFormat="1" applyFont="1" applyFill="1" applyBorder="1" applyAlignment="1">
      <alignment vertical="center" wrapText="1"/>
    </xf>
    <xf numFmtId="2" fontId="36" fillId="4" borderId="1" xfId="1" applyNumberFormat="1" applyFont="1" applyFill="1" applyBorder="1" applyAlignment="1">
      <alignment vertical="center"/>
    </xf>
    <xf numFmtId="2" fontId="23" fillId="4" borderId="1" xfId="1" applyNumberFormat="1" applyFont="1" applyFill="1" applyBorder="1" applyAlignment="1">
      <alignment horizontal="center" vertical="center"/>
    </xf>
    <xf numFmtId="2" fontId="36" fillId="0" borderId="1" xfId="1" applyNumberFormat="1" applyFont="1" applyBorder="1" applyAlignment="1">
      <alignment horizontal="center" vertical="center"/>
    </xf>
    <xf numFmtId="2" fontId="36" fillId="0" borderId="0" xfId="1" applyNumberFormat="1" applyFont="1" applyAlignment="1">
      <alignment horizontal="center" vertical="center"/>
    </xf>
    <xf numFmtId="43" fontId="23" fillId="0" borderId="1" xfId="1" applyFont="1" applyBorder="1" applyAlignment="1">
      <alignment horizontal="center" vertical="center" wrapText="1"/>
    </xf>
    <xf numFmtId="43" fontId="11" fillId="3" borderId="1" xfId="1" applyFont="1" applyFill="1" applyBorder="1" applyAlignment="1">
      <alignment horizontal="center" vertical="center"/>
    </xf>
    <xf numFmtId="43" fontId="13" fillId="4" borderId="15" xfId="1" applyFont="1" applyFill="1" applyBorder="1" applyAlignment="1">
      <alignment horizontal="center" vertical="center"/>
    </xf>
    <xf numFmtId="43" fontId="13" fillId="4" borderId="0" xfId="1" applyFont="1" applyFill="1" applyAlignment="1">
      <alignment horizontal="center" vertical="center"/>
    </xf>
    <xf numFmtId="43" fontId="0" fillId="0" borderId="0" xfId="1" applyFont="1" applyAlignment="1">
      <alignment horizontal="center" vertical="center"/>
    </xf>
    <xf numFmtId="43" fontId="0" fillId="0" borderId="11" xfId="1" applyFont="1" applyBorder="1" applyAlignment="1">
      <alignment horizontal="center" vertical="center"/>
    </xf>
    <xf numFmtId="2" fontId="23" fillId="0" borderId="7" xfId="1" applyNumberFormat="1" applyFont="1" applyBorder="1" applyAlignment="1">
      <alignment horizontal="center" vertical="center" wrapText="1"/>
    </xf>
    <xf numFmtId="2" fontId="23" fillId="0" borderId="14" xfId="1" applyNumberFormat="1" applyFont="1" applyBorder="1" applyAlignment="1">
      <alignment horizontal="center" vertical="center" wrapText="1"/>
    </xf>
    <xf numFmtId="43" fontId="16" fillId="0" borderId="7" xfId="1" applyFont="1" applyBorder="1" applyAlignment="1">
      <alignment horizontal="center" vertical="center" wrapText="1"/>
    </xf>
    <xf numFmtId="43" fontId="16" fillId="0" borderId="14" xfId="1" applyFont="1" applyBorder="1" applyAlignment="1">
      <alignment horizontal="center" vertical="center" wrapText="1"/>
    </xf>
    <xf numFmtId="43" fontId="16" fillId="0" borderId="6" xfId="1" applyFont="1" applyBorder="1" applyAlignment="1">
      <alignment horizontal="center" vertical="center" wrapText="1"/>
    </xf>
    <xf numFmtId="43" fontId="18" fillId="0" borderId="12" xfId="1" applyFont="1" applyBorder="1" applyAlignment="1">
      <alignment horizontal="center" vertical="center" wrapText="1"/>
    </xf>
    <xf numFmtId="43" fontId="18" fillId="0" borderId="13" xfId="1" applyFont="1" applyBorder="1" applyAlignment="1">
      <alignment horizontal="center" vertical="center" wrapText="1"/>
    </xf>
    <xf numFmtId="43" fontId="19" fillId="0" borderId="10" xfId="1" applyFont="1" applyBorder="1" applyAlignment="1">
      <alignment horizontal="center" vertical="center" wrapText="1"/>
    </xf>
    <xf numFmtId="43" fontId="18" fillId="0" borderId="2" xfId="1" applyFont="1" applyBorder="1" applyAlignment="1">
      <alignment horizontal="center" vertical="center" wrapText="1"/>
    </xf>
    <xf numFmtId="43" fontId="18" fillId="0" borderId="10" xfId="1" applyFont="1" applyBorder="1" applyAlignment="1">
      <alignment horizontal="center" vertical="center" wrapText="1"/>
    </xf>
    <xf numFmtId="43" fontId="0" fillId="0" borderId="3" xfId="1" applyFont="1" applyBorder="1" applyAlignment="1">
      <alignment horizontal="center" vertical="center"/>
    </xf>
  </cellXfs>
  <cellStyles count="6">
    <cellStyle name="Comma" xfId="1" builtinId="3"/>
    <cellStyle name="Normal" xfId="0" builtinId="0"/>
    <cellStyle name="Normal 21" xfId="3"/>
    <cellStyle name="Normal 7" xfId="4"/>
    <cellStyle name="Normal 9" xfId="5"/>
    <cellStyle name="Обычный_S.S.S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" name="Text Box 1">
          <a:extLst>
            <a:ext uri="{FF2B5EF4-FFF2-40B4-BE49-F238E27FC236}">
              <a16:creationId xmlns=""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5" name="Text Box 1">
          <a:extLst>
            <a:ext uri="{FF2B5EF4-FFF2-40B4-BE49-F238E27FC236}">
              <a16:creationId xmlns=""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6" name="Text Box 1">
          <a:extLst>
            <a:ext uri="{FF2B5EF4-FFF2-40B4-BE49-F238E27FC236}">
              <a16:creationId xmlns=""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7" name="Text Box 1">
          <a:extLst>
            <a:ext uri="{FF2B5EF4-FFF2-40B4-BE49-F238E27FC236}">
              <a16:creationId xmlns=""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8" name="Text Box 1">
          <a:extLst>
            <a:ext uri="{FF2B5EF4-FFF2-40B4-BE49-F238E27FC236}">
              <a16:creationId xmlns=""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9" name="Text Box 1">
          <a:extLst>
            <a:ext uri="{FF2B5EF4-FFF2-40B4-BE49-F238E27FC236}">
              <a16:creationId xmlns=""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0" name="Text Box 1">
          <a:extLst>
            <a:ext uri="{FF2B5EF4-FFF2-40B4-BE49-F238E27FC236}">
              <a16:creationId xmlns=""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1" name="Text Box 1">
          <a:extLst>
            <a:ext uri="{FF2B5EF4-FFF2-40B4-BE49-F238E27FC236}">
              <a16:creationId xmlns=""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2" name="Text Box 1">
          <a:extLst>
            <a:ext uri="{FF2B5EF4-FFF2-40B4-BE49-F238E27FC236}">
              <a16:creationId xmlns=""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3" name="Text Box 1">
          <a:extLst>
            <a:ext uri="{FF2B5EF4-FFF2-40B4-BE49-F238E27FC236}">
              <a16:creationId xmlns=""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4" name="Text Box 1">
          <a:extLst>
            <a:ext uri="{FF2B5EF4-FFF2-40B4-BE49-F238E27FC236}">
              <a16:creationId xmlns=""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5" name="Text Box 1">
          <a:extLst>
            <a:ext uri="{FF2B5EF4-FFF2-40B4-BE49-F238E27FC236}">
              <a16:creationId xmlns=""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6" name="Text Box 1">
          <a:extLst>
            <a:ext uri="{FF2B5EF4-FFF2-40B4-BE49-F238E27FC236}">
              <a16:creationId xmlns=""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7" name="Text Box 1">
          <a:extLst>
            <a:ext uri="{FF2B5EF4-FFF2-40B4-BE49-F238E27FC236}">
              <a16:creationId xmlns=""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8" name="Text Box 1">
          <a:extLst>
            <a:ext uri="{FF2B5EF4-FFF2-40B4-BE49-F238E27FC236}">
              <a16:creationId xmlns=""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9" name="Text Box 1">
          <a:extLst>
            <a:ext uri="{FF2B5EF4-FFF2-40B4-BE49-F238E27FC236}">
              <a16:creationId xmlns=""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0" name="Text Box 1">
          <a:extLst>
            <a:ext uri="{FF2B5EF4-FFF2-40B4-BE49-F238E27FC236}">
              <a16:creationId xmlns=""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1" name="Text Box 1">
          <a:extLst>
            <a:ext uri="{FF2B5EF4-FFF2-40B4-BE49-F238E27FC236}">
              <a16:creationId xmlns=""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2" name="Text Box 1">
          <a:extLst>
            <a:ext uri="{FF2B5EF4-FFF2-40B4-BE49-F238E27FC236}">
              <a16:creationId xmlns=""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3" name="Text Box 1">
          <a:extLst>
            <a:ext uri="{FF2B5EF4-FFF2-40B4-BE49-F238E27FC236}">
              <a16:creationId xmlns=""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4" name="Text Box 1">
          <a:extLst>
            <a:ext uri="{FF2B5EF4-FFF2-40B4-BE49-F238E27FC236}">
              <a16:creationId xmlns=""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5" name="Text Box 1">
          <a:extLst>
            <a:ext uri="{FF2B5EF4-FFF2-40B4-BE49-F238E27FC236}">
              <a16:creationId xmlns=""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6" name="Text Box 1">
          <a:extLst>
            <a:ext uri="{FF2B5EF4-FFF2-40B4-BE49-F238E27FC236}">
              <a16:creationId xmlns=""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7" name="Text Box 1">
          <a:extLst>
            <a:ext uri="{FF2B5EF4-FFF2-40B4-BE49-F238E27FC236}">
              <a16:creationId xmlns=""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8" name="Text Box 1">
          <a:extLst>
            <a:ext uri="{FF2B5EF4-FFF2-40B4-BE49-F238E27FC236}">
              <a16:creationId xmlns=""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9" name="Text Box 1">
          <a:extLst>
            <a:ext uri="{FF2B5EF4-FFF2-40B4-BE49-F238E27FC236}">
              <a16:creationId xmlns=""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0" name="Text Box 1">
          <a:extLst>
            <a:ext uri="{FF2B5EF4-FFF2-40B4-BE49-F238E27FC236}">
              <a16:creationId xmlns=""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1" name="Text Box 1">
          <a:extLst>
            <a:ext uri="{FF2B5EF4-FFF2-40B4-BE49-F238E27FC236}">
              <a16:creationId xmlns=""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2" name="Text Box 1">
          <a:extLst>
            <a:ext uri="{FF2B5EF4-FFF2-40B4-BE49-F238E27FC236}">
              <a16:creationId xmlns=""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3" name="Text Box 1">
          <a:extLst>
            <a:ext uri="{FF2B5EF4-FFF2-40B4-BE49-F238E27FC236}">
              <a16:creationId xmlns=""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4" name="Text Box 1">
          <a:extLst>
            <a:ext uri="{FF2B5EF4-FFF2-40B4-BE49-F238E27FC236}">
              <a16:creationId xmlns=""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5" name="Text Box 1">
          <a:extLst>
            <a:ext uri="{FF2B5EF4-FFF2-40B4-BE49-F238E27FC236}">
              <a16:creationId xmlns=""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6" name="Text Box 1">
          <a:extLst>
            <a:ext uri="{FF2B5EF4-FFF2-40B4-BE49-F238E27FC236}">
              <a16:creationId xmlns=""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7" name="Text Box 1">
          <a:extLst>
            <a:ext uri="{FF2B5EF4-FFF2-40B4-BE49-F238E27FC236}">
              <a16:creationId xmlns=""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8" name="Text Box 1">
          <a:extLst>
            <a:ext uri="{FF2B5EF4-FFF2-40B4-BE49-F238E27FC236}">
              <a16:creationId xmlns=""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9" name="Text Box 1">
          <a:extLst>
            <a:ext uri="{FF2B5EF4-FFF2-40B4-BE49-F238E27FC236}">
              <a16:creationId xmlns=""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0" name="Text Box 1">
          <a:extLst>
            <a:ext uri="{FF2B5EF4-FFF2-40B4-BE49-F238E27FC236}">
              <a16:creationId xmlns=""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1" name="Text Box 1">
          <a:extLst>
            <a:ext uri="{FF2B5EF4-FFF2-40B4-BE49-F238E27FC236}">
              <a16:creationId xmlns=""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2" name="Text Box 1">
          <a:extLst>
            <a:ext uri="{FF2B5EF4-FFF2-40B4-BE49-F238E27FC236}">
              <a16:creationId xmlns=""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3" name="Text Box 1">
          <a:extLst>
            <a:ext uri="{FF2B5EF4-FFF2-40B4-BE49-F238E27FC236}">
              <a16:creationId xmlns=""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4" name="Text Box 1">
          <a:extLst>
            <a:ext uri="{FF2B5EF4-FFF2-40B4-BE49-F238E27FC236}">
              <a16:creationId xmlns=""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5" name="Text Box 1">
          <a:extLst>
            <a:ext uri="{FF2B5EF4-FFF2-40B4-BE49-F238E27FC236}">
              <a16:creationId xmlns=""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6" name="Text Box 1">
          <a:extLst>
            <a:ext uri="{FF2B5EF4-FFF2-40B4-BE49-F238E27FC236}">
              <a16:creationId xmlns=""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7" name="Text Box 1">
          <a:extLst>
            <a:ext uri="{FF2B5EF4-FFF2-40B4-BE49-F238E27FC236}">
              <a16:creationId xmlns=""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8" name="Text Box 1">
          <a:extLst>
            <a:ext uri="{FF2B5EF4-FFF2-40B4-BE49-F238E27FC236}">
              <a16:creationId xmlns=""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9" name="Text Box 1">
          <a:extLst>
            <a:ext uri="{FF2B5EF4-FFF2-40B4-BE49-F238E27FC236}">
              <a16:creationId xmlns=""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50" name="Text Box 1">
          <a:extLst>
            <a:ext uri="{FF2B5EF4-FFF2-40B4-BE49-F238E27FC236}">
              <a16:creationId xmlns=""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51" name="Text Box 1">
          <a:extLst>
            <a:ext uri="{FF2B5EF4-FFF2-40B4-BE49-F238E27FC236}">
              <a16:creationId xmlns=""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52" name="Text Box 1">
          <a:extLst>
            <a:ext uri="{FF2B5EF4-FFF2-40B4-BE49-F238E27FC236}">
              <a16:creationId xmlns=""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53" name="Text Box 1">
          <a:extLst>
            <a:ext uri="{FF2B5EF4-FFF2-40B4-BE49-F238E27FC236}">
              <a16:creationId xmlns=""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54" name="Text Box 1">
          <a:extLst>
            <a:ext uri="{FF2B5EF4-FFF2-40B4-BE49-F238E27FC236}">
              <a16:creationId xmlns=""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55" name="Text Box 1">
          <a:extLst>
            <a:ext uri="{FF2B5EF4-FFF2-40B4-BE49-F238E27FC236}">
              <a16:creationId xmlns=""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56" name="Text Box 1">
          <a:extLst>
            <a:ext uri="{FF2B5EF4-FFF2-40B4-BE49-F238E27FC236}">
              <a16:creationId xmlns=""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57" name="Text Box 1">
          <a:extLst>
            <a:ext uri="{FF2B5EF4-FFF2-40B4-BE49-F238E27FC236}">
              <a16:creationId xmlns=""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58" name="Text Box 1">
          <a:extLst>
            <a:ext uri="{FF2B5EF4-FFF2-40B4-BE49-F238E27FC236}">
              <a16:creationId xmlns=""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59" name="Text Box 1">
          <a:extLst>
            <a:ext uri="{FF2B5EF4-FFF2-40B4-BE49-F238E27FC236}">
              <a16:creationId xmlns=""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60" name="Text Box 1">
          <a:extLst>
            <a:ext uri="{FF2B5EF4-FFF2-40B4-BE49-F238E27FC236}">
              <a16:creationId xmlns=""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61" name="Text Box 1">
          <a:extLst>
            <a:ext uri="{FF2B5EF4-FFF2-40B4-BE49-F238E27FC236}">
              <a16:creationId xmlns=""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62" name="Text Box 1">
          <a:extLst>
            <a:ext uri="{FF2B5EF4-FFF2-40B4-BE49-F238E27FC236}">
              <a16:creationId xmlns=""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63" name="Text Box 1">
          <a:extLst>
            <a:ext uri="{FF2B5EF4-FFF2-40B4-BE49-F238E27FC236}">
              <a16:creationId xmlns=""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64" name="Text Box 1">
          <a:extLst>
            <a:ext uri="{FF2B5EF4-FFF2-40B4-BE49-F238E27FC236}">
              <a16:creationId xmlns=""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65" name="Text Box 1">
          <a:extLst>
            <a:ext uri="{FF2B5EF4-FFF2-40B4-BE49-F238E27FC236}">
              <a16:creationId xmlns=""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66" name="Text Box 1">
          <a:extLst>
            <a:ext uri="{FF2B5EF4-FFF2-40B4-BE49-F238E27FC236}">
              <a16:creationId xmlns=""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67" name="Text Box 1">
          <a:extLst>
            <a:ext uri="{FF2B5EF4-FFF2-40B4-BE49-F238E27FC236}">
              <a16:creationId xmlns=""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68" name="Text Box 1">
          <a:extLst>
            <a:ext uri="{FF2B5EF4-FFF2-40B4-BE49-F238E27FC236}">
              <a16:creationId xmlns=""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69" name="Text Box 1">
          <a:extLst>
            <a:ext uri="{FF2B5EF4-FFF2-40B4-BE49-F238E27FC236}">
              <a16:creationId xmlns=""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70" name="Text Box 1">
          <a:extLst>
            <a:ext uri="{FF2B5EF4-FFF2-40B4-BE49-F238E27FC236}">
              <a16:creationId xmlns=""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71" name="Text Box 1">
          <a:extLst>
            <a:ext uri="{FF2B5EF4-FFF2-40B4-BE49-F238E27FC236}">
              <a16:creationId xmlns=""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72" name="Text Box 1">
          <a:extLst>
            <a:ext uri="{FF2B5EF4-FFF2-40B4-BE49-F238E27FC236}">
              <a16:creationId xmlns=""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73" name="Text Box 1">
          <a:extLst>
            <a:ext uri="{FF2B5EF4-FFF2-40B4-BE49-F238E27FC236}">
              <a16:creationId xmlns=""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74" name="Text Box 1">
          <a:extLst>
            <a:ext uri="{FF2B5EF4-FFF2-40B4-BE49-F238E27FC236}">
              <a16:creationId xmlns=""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75" name="Text Box 1">
          <a:extLst>
            <a:ext uri="{FF2B5EF4-FFF2-40B4-BE49-F238E27FC236}">
              <a16:creationId xmlns=""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76" name="Text Box 1">
          <a:extLst>
            <a:ext uri="{FF2B5EF4-FFF2-40B4-BE49-F238E27FC236}">
              <a16:creationId xmlns=""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77" name="Text Box 1">
          <a:extLst>
            <a:ext uri="{FF2B5EF4-FFF2-40B4-BE49-F238E27FC236}">
              <a16:creationId xmlns=""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78" name="Text Box 1">
          <a:extLst>
            <a:ext uri="{FF2B5EF4-FFF2-40B4-BE49-F238E27FC236}">
              <a16:creationId xmlns=""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79" name="Text Box 1">
          <a:extLs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80" name="Text Box 1">
          <a:extLs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81" name="Text Box 1">
          <a:extLst>
            <a:ext uri="{FF2B5EF4-FFF2-40B4-BE49-F238E27FC236}">
              <a16:creationId xmlns=""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82" name="Text Box 1">
          <a:extLst>
            <a:ext uri="{FF2B5EF4-FFF2-40B4-BE49-F238E27FC236}">
              <a16:creationId xmlns=""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83" name="Text Box 1">
          <a:extLst>
            <a:ext uri="{FF2B5EF4-FFF2-40B4-BE49-F238E27FC236}">
              <a16:creationId xmlns=""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84" name="Text Box 1">
          <a:extLs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85" name="Text Box 1">
          <a:extLst>
            <a:ext uri="{FF2B5EF4-FFF2-40B4-BE49-F238E27FC236}">
              <a16:creationId xmlns=""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86" name="Text Box 1">
          <a:extLst>
            <a:ext uri="{FF2B5EF4-FFF2-40B4-BE49-F238E27FC236}">
              <a16:creationId xmlns=""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87" name="Text Box 1">
          <a:extLst>
            <a:ext uri="{FF2B5EF4-FFF2-40B4-BE49-F238E27FC236}">
              <a16:creationId xmlns=""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88" name="Text Box 1">
          <a:extLst>
            <a:ext uri="{FF2B5EF4-FFF2-40B4-BE49-F238E27FC236}">
              <a16:creationId xmlns=""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89" name="Text Box 1">
          <a:extLst>
            <a:ext uri="{FF2B5EF4-FFF2-40B4-BE49-F238E27FC236}">
              <a16:creationId xmlns=""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90" name="Text Box 1">
          <a:extLst>
            <a:ext uri="{FF2B5EF4-FFF2-40B4-BE49-F238E27FC236}">
              <a16:creationId xmlns=""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91" name="Text Box 1">
          <a:extLst>
            <a:ext uri="{FF2B5EF4-FFF2-40B4-BE49-F238E27FC236}">
              <a16:creationId xmlns=""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92" name="Text Box 1">
          <a:extLst>
            <a:ext uri="{FF2B5EF4-FFF2-40B4-BE49-F238E27FC236}">
              <a16:creationId xmlns=""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93" name="Text Box 1">
          <a:extLst>
            <a:ext uri="{FF2B5EF4-FFF2-40B4-BE49-F238E27FC236}">
              <a16:creationId xmlns=""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94" name="Text Box 1">
          <a:extLst>
            <a:ext uri="{FF2B5EF4-FFF2-40B4-BE49-F238E27FC236}">
              <a16:creationId xmlns=""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95" name="Text Box 1">
          <a:extLst>
            <a:ext uri="{FF2B5EF4-FFF2-40B4-BE49-F238E27FC236}">
              <a16:creationId xmlns=""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96" name="Text Box 1">
          <a:extLst>
            <a:ext uri="{FF2B5EF4-FFF2-40B4-BE49-F238E27FC236}">
              <a16:creationId xmlns=""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97" name="Text Box 1">
          <a:extLst>
            <a:ext uri="{FF2B5EF4-FFF2-40B4-BE49-F238E27FC236}">
              <a16:creationId xmlns=""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98" name="Text Box 1">
          <a:extLst>
            <a:ext uri="{FF2B5EF4-FFF2-40B4-BE49-F238E27FC236}">
              <a16:creationId xmlns=""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99" name="Text Box 1">
          <a:extLst>
            <a:ext uri="{FF2B5EF4-FFF2-40B4-BE49-F238E27FC236}">
              <a16:creationId xmlns=""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00" name="Text Box 1">
          <a:extLst>
            <a:ext uri="{FF2B5EF4-FFF2-40B4-BE49-F238E27FC236}">
              <a16:creationId xmlns=""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01" name="Text Box 1">
          <a:extLst>
            <a:ext uri="{FF2B5EF4-FFF2-40B4-BE49-F238E27FC236}">
              <a16:creationId xmlns=""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02" name="Text Box 1">
          <a:extLst>
            <a:ext uri="{FF2B5EF4-FFF2-40B4-BE49-F238E27FC236}">
              <a16:creationId xmlns=""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03" name="Text Box 1">
          <a:extLst>
            <a:ext uri="{FF2B5EF4-FFF2-40B4-BE49-F238E27FC236}">
              <a16:creationId xmlns=""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04" name="Text Box 1">
          <a:extLst>
            <a:ext uri="{FF2B5EF4-FFF2-40B4-BE49-F238E27FC236}">
              <a16:creationId xmlns=""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05" name="Text Box 1">
          <a:extLst>
            <a:ext uri="{FF2B5EF4-FFF2-40B4-BE49-F238E27FC236}">
              <a16:creationId xmlns=""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06" name="Text Box 1">
          <a:extLst>
            <a:ext uri="{FF2B5EF4-FFF2-40B4-BE49-F238E27FC236}">
              <a16:creationId xmlns=""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07" name="Text Box 1">
          <a:extLst>
            <a:ext uri="{FF2B5EF4-FFF2-40B4-BE49-F238E27FC236}">
              <a16:creationId xmlns=""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08" name="Text Box 1">
          <a:extLst>
            <a:ext uri="{FF2B5EF4-FFF2-40B4-BE49-F238E27FC236}">
              <a16:creationId xmlns=""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09" name="Text Box 1">
          <a:extLst>
            <a:ext uri="{FF2B5EF4-FFF2-40B4-BE49-F238E27FC236}">
              <a16:creationId xmlns=""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10" name="Text Box 1">
          <a:extLst>
            <a:ext uri="{FF2B5EF4-FFF2-40B4-BE49-F238E27FC236}">
              <a16:creationId xmlns=""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11" name="Text Box 1">
          <a:extLst>
            <a:ext uri="{FF2B5EF4-FFF2-40B4-BE49-F238E27FC236}">
              <a16:creationId xmlns=""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12" name="Text Box 1">
          <a:extLst>
            <a:ext uri="{FF2B5EF4-FFF2-40B4-BE49-F238E27FC236}">
              <a16:creationId xmlns=""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13" name="Text Box 1">
          <a:extLst>
            <a:ext uri="{FF2B5EF4-FFF2-40B4-BE49-F238E27FC236}">
              <a16:creationId xmlns=""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14" name="Text Box 1">
          <a:extLst>
            <a:ext uri="{FF2B5EF4-FFF2-40B4-BE49-F238E27FC236}">
              <a16:creationId xmlns=""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15" name="Text Box 1">
          <a:extLst>
            <a:ext uri="{FF2B5EF4-FFF2-40B4-BE49-F238E27FC236}">
              <a16:creationId xmlns=""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16" name="Text Box 1">
          <a:extLst>
            <a:ext uri="{FF2B5EF4-FFF2-40B4-BE49-F238E27FC236}">
              <a16:creationId xmlns=""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17" name="Text Box 1">
          <a:extLst>
            <a:ext uri="{FF2B5EF4-FFF2-40B4-BE49-F238E27FC236}">
              <a16:creationId xmlns=""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18" name="Text Box 1">
          <a:extLst>
            <a:ext uri="{FF2B5EF4-FFF2-40B4-BE49-F238E27FC236}">
              <a16:creationId xmlns=""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19" name="Text Box 1">
          <a:extLst>
            <a:ext uri="{FF2B5EF4-FFF2-40B4-BE49-F238E27FC236}">
              <a16:creationId xmlns=""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20" name="Text Box 1">
          <a:extLst>
            <a:ext uri="{FF2B5EF4-FFF2-40B4-BE49-F238E27FC236}">
              <a16:creationId xmlns=""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21" name="Text Box 1">
          <a:extLst>
            <a:ext uri="{FF2B5EF4-FFF2-40B4-BE49-F238E27FC236}">
              <a16:creationId xmlns=""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22" name="Text Box 1">
          <a:extLst>
            <a:ext uri="{FF2B5EF4-FFF2-40B4-BE49-F238E27FC236}">
              <a16:creationId xmlns=""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23" name="Text Box 1">
          <a:extLst>
            <a:ext uri="{FF2B5EF4-FFF2-40B4-BE49-F238E27FC236}">
              <a16:creationId xmlns=""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24" name="Text Box 1">
          <a:extLst>
            <a:ext uri="{FF2B5EF4-FFF2-40B4-BE49-F238E27FC236}">
              <a16:creationId xmlns=""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25" name="Text Box 1">
          <a:extLst>
            <a:ext uri="{FF2B5EF4-FFF2-40B4-BE49-F238E27FC236}">
              <a16:creationId xmlns=""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26" name="Text Box 1">
          <a:extLst>
            <a:ext uri="{FF2B5EF4-FFF2-40B4-BE49-F238E27FC236}">
              <a16:creationId xmlns=""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27" name="Text Box 1">
          <a:extLst>
            <a:ext uri="{FF2B5EF4-FFF2-40B4-BE49-F238E27FC236}">
              <a16:creationId xmlns=""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28" name="Text Box 1">
          <a:extLst>
            <a:ext uri="{FF2B5EF4-FFF2-40B4-BE49-F238E27FC236}">
              <a16:creationId xmlns=""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29" name="Text Box 1">
          <a:extLst>
            <a:ext uri="{FF2B5EF4-FFF2-40B4-BE49-F238E27FC236}">
              <a16:creationId xmlns=""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30" name="Text Box 1">
          <a:extLst>
            <a:ext uri="{FF2B5EF4-FFF2-40B4-BE49-F238E27FC236}">
              <a16:creationId xmlns=""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31" name="Text Box 1">
          <a:extLst>
            <a:ext uri="{FF2B5EF4-FFF2-40B4-BE49-F238E27FC236}">
              <a16:creationId xmlns=""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32" name="Text Box 1">
          <a:extLst>
            <a:ext uri="{FF2B5EF4-FFF2-40B4-BE49-F238E27FC236}">
              <a16:creationId xmlns=""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33" name="Text Box 1">
          <a:extLst>
            <a:ext uri="{FF2B5EF4-FFF2-40B4-BE49-F238E27FC236}">
              <a16:creationId xmlns=""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34" name="Text Box 1">
          <a:extLst>
            <a:ext uri="{FF2B5EF4-FFF2-40B4-BE49-F238E27FC236}">
              <a16:creationId xmlns=""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35" name="Text Box 1">
          <a:extLst>
            <a:ext uri="{FF2B5EF4-FFF2-40B4-BE49-F238E27FC236}">
              <a16:creationId xmlns=""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36" name="Text Box 1">
          <a:extLst>
            <a:ext uri="{FF2B5EF4-FFF2-40B4-BE49-F238E27FC236}">
              <a16:creationId xmlns=""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37" name="Text Box 1">
          <a:extLst>
            <a:ext uri="{FF2B5EF4-FFF2-40B4-BE49-F238E27FC236}">
              <a16:creationId xmlns=""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38" name="Text Box 1">
          <a:extLst>
            <a:ext uri="{FF2B5EF4-FFF2-40B4-BE49-F238E27FC236}">
              <a16:creationId xmlns=""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39" name="Text Box 1">
          <a:extLst>
            <a:ext uri="{FF2B5EF4-FFF2-40B4-BE49-F238E27FC236}">
              <a16:creationId xmlns=""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40" name="Text Box 1">
          <a:extLst>
            <a:ext uri="{FF2B5EF4-FFF2-40B4-BE49-F238E27FC236}">
              <a16:creationId xmlns=""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41" name="Text Box 1">
          <a:extLst>
            <a:ext uri="{FF2B5EF4-FFF2-40B4-BE49-F238E27FC236}">
              <a16:creationId xmlns=""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42" name="Text Box 1">
          <a:extLst>
            <a:ext uri="{FF2B5EF4-FFF2-40B4-BE49-F238E27FC236}">
              <a16:creationId xmlns=""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43" name="Text Box 1">
          <a:extLst>
            <a:ext uri="{FF2B5EF4-FFF2-40B4-BE49-F238E27FC236}">
              <a16:creationId xmlns=""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44" name="Text Box 1">
          <a:extLst>
            <a:ext uri="{FF2B5EF4-FFF2-40B4-BE49-F238E27FC236}">
              <a16:creationId xmlns=""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45" name="Text Box 1">
          <a:extLst>
            <a:ext uri="{FF2B5EF4-FFF2-40B4-BE49-F238E27FC236}">
              <a16:creationId xmlns=""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46" name="Text Box 1">
          <a:extLst>
            <a:ext uri="{FF2B5EF4-FFF2-40B4-BE49-F238E27FC236}">
              <a16:creationId xmlns=""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47" name="Text Box 1">
          <a:extLst>
            <a:ext uri="{FF2B5EF4-FFF2-40B4-BE49-F238E27FC236}">
              <a16:creationId xmlns=""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48" name="Text Box 1">
          <a:extLst>
            <a:ext uri="{FF2B5EF4-FFF2-40B4-BE49-F238E27FC236}">
              <a16:creationId xmlns=""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49" name="Text Box 1">
          <a:extLst>
            <a:ext uri="{FF2B5EF4-FFF2-40B4-BE49-F238E27FC236}">
              <a16:creationId xmlns=""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50" name="Text Box 1">
          <a:extLst>
            <a:ext uri="{FF2B5EF4-FFF2-40B4-BE49-F238E27FC236}">
              <a16:creationId xmlns=""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51" name="Text Box 1">
          <a:extLst>
            <a:ext uri="{FF2B5EF4-FFF2-40B4-BE49-F238E27FC236}">
              <a16:creationId xmlns=""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52" name="Text Box 1">
          <a:extLst>
            <a:ext uri="{FF2B5EF4-FFF2-40B4-BE49-F238E27FC236}">
              <a16:creationId xmlns=""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53" name="Text Box 1">
          <a:extLst>
            <a:ext uri="{FF2B5EF4-FFF2-40B4-BE49-F238E27FC236}">
              <a16:creationId xmlns=""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54" name="Text Box 1">
          <a:extLst>
            <a:ext uri="{FF2B5EF4-FFF2-40B4-BE49-F238E27FC236}">
              <a16:creationId xmlns=""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55" name="Text Box 1">
          <a:extLst>
            <a:ext uri="{FF2B5EF4-FFF2-40B4-BE49-F238E27FC236}">
              <a16:creationId xmlns=""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56" name="Text Box 1">
          <a:extLst>
            <a:ext uri="{FF2B5EF4-FFF2-40B4-BE49-F238E27FC236}">
              <a16:creationId xmlns=""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57" name="Text Box 1">
          <a:extLst>
            <a:ext uri="{FF2B5EF4-FFF2-40B4-BE49-F238E27FC236}">
              <a16:creationId xmlns=""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58" name="Text Box 1">
          <a:extLst>
            <a:ext uri="{FF2B5EF4-FFF2-40B4-BE49-F238E27FC236}">
              <a16:creationId xmlns=""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59" name="Text Box 1">
          <a:extLst>
            <a:ext uri="{FF2B5EF4-FFF2-40B4-BE49-F238E27FC236}">
              <a16:creationId xmlns=""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60" name="Text Box 1">
          <a:extLst>
            <a:ext uri="{FF2B5EF4-FFF2-40B4-BE49-F238E27FC236}">
              <a16:creationId xmlns=""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61" name="Text Box 1">
          <a:extLst>
            <a:ext uri="{FF2B5EF4-FFF2-40B4-BE49-F238E27FC236}">
              <a16:creationId xmlns=""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62" name="Text Box 1">
          <a:extLst>
            <a:ext uri="{FF2B5EF4-FFF2-40B4-BE49-F238E27FC236}">
              <a16:creationId xmlns=""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63" name="Text Box 1">
          <a:extLst>
            <a:ext uri="{FF2B5EF4-FFF2-40B4-BE49-F238E27FC236}">
              <a16:creationId xmlns=""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64" name="Text Box 1">
          <a:extLst>
            <a:ext uri="{FF2B5EF4-FFF2-40B4-BE49-F238E27FC236}">
              <a16:creationId xmlns=""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65" name="Text Box 1">
          <a:extLst>
            <a:ext uri="{FF2B5EF4-FFF2-40B4-BE49-F238E27FC236}">
              <a16:creationId xmlns=""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66" name="Text Box 1">
          <a:extLst>
            <a:ext uri="{FF2B5EF4-FFF2-40B4-BE49-F238E27FC236}">
              <a16:creationId xmlns=""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67" name="Text Box 1">
          <a:extLst>
            <a:ext uri="{FF2B5EF4-FFF2-40B4-BE49-F238E27FC236}">
              <a16:creationId xmlns=""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68" name="Text Box 1">
          <a:extLst>
            <a:ext uri="{FF2B5EF4-FFF2-40B4-BE49-F238E27FC236}">
              <a16:creationId xmlns=""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69" name="Text Box 1">
          <a:extLst>
            <a:ext uri="{FF2B5EF4-FFF2-40B4-BE49-F238E27FC236}">
              <a16:creationId xmlns=""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70" name="Text Box 1">
          <a:extLst>
            <a:ext uri="{FF2B5EF4-FFF2-40B4-BE49-F238E27FC236}">
              <a16:creationId xmlns=""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71" name="Text Box 1">
          <a:extLst>
            <a:ext uri="{FF2B5EF4-FFF2-40B4-BE49-F238E27FC236}">
              <a16:creationId xmlns=""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72" name="Text Box 1">
          <a:extLst>
            <a:ext uri="{FF2B5EF4-FFF2-40B4-BE49-F238E27FC236}">
              <a16:creationId xmlns=""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73" name="Text Box 1">
          <a:extLst>
            <a:ext uri="{FF2B5EF4-FFF2-40B4-BE49-F238E27FC236}">
              <a16:creationId xmlns=""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74" name="Text Box 1">
          <a:extLst>
            <a:ext uri="{FF2B5EF4-FFF2-40B4-BE49-F238E27FC236}">
              <a16:creationId xmlns=""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75" name="Text Box 1">
          <a:extLst>
            <a:ext uri="{FF2B5EF4-FFF2-40B4-BE49-F238E27FC236}">
              <a16:creationId xmlns=""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76" name="Text Box 1">
          <a:extLst>
            <a:ext uri="{FF2B5EF4-FFF2-40B4-BE49-F238E27FC236}">
              <a16:creationId xmlns=""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77" name="Text Box 1">
          <a:extLst>
            <a:ext uri="{FF2B5EF4-FFF2-40B4-BE49-F238E27FC236}">
              <a16:creationId xmlns=""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78" name="Text Box 1">
          <a:extLst>
            <a:ext uri="{FF2B5EF4-FFF2-40B4-BE49-F238E27FC236}">
              <a16:creationId xmlns=""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79" name="Text Box 1">
          <a:extLst>
            <a:ext uri="{FF2B5EF4-FFF2-40B4-BE49-F238E27FC236}">
              <a16:creationId xmlns=""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80" name="Text Box 1">
          <a:extLst>
            <a:ext uri="{FF2B5EF4-FFF2-40B4-BE49-F238E27FC236}">
              <a16:creationId xmlns=""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81" name="Text Box 1">
          <a:extLst>
            <a:ext uri="{FF2B5EF4-FFF2-40B4-BE49-F238E27FC236}">
              <a16:creationId xmlns=""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82" name="Text Box 1">
          <a:extLst>
            <a:ext uri="{FF2B5EF4-FFF2-40B4-BE49-F238E27FC236}">
              <a16:creationId xmlns=""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83" name="Text Box 1">
          <a:extLst>
            <a:ext uri="{FF2B5EF4-FFF2-40B4-BE49-F238E27FC236}">
              <a16:creationId xmlns=""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84" name="Text Box 1">
          <a:extLst>
            <a:ext uri="{FF2B5EF4-FFF2-40B4-BE49-F238E27FC236}">
              <a16:creationId xmlns=""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85" name="Text Box 1">
          <a:extLst>
            <a:ext uri="{FF2B5EF4-FFF2-40B4-BE49-F238E27FC236}">
              <a16:creationId xmlns=""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86" name="Text Box 1">
          <a:extLst>
            <a:ext uri="{FF2B5EF4-FFF2-40B4-BE49-F238E27FC236}">
              <a16:creationId xmlns=""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87" name="Text Box 1">
          <a:extLst>
            <a:ext uri="{FF2B5EF4-FFF2-40B4-BE49-F238E27FC236}">
              <a16:creationId xmlns=""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88" name="Text Box 1">
          <a:extLst>
            <a:ext uri="{FF2B5EF4-FFF2-40B4-BE49-F238E27FC236}">
              <a16:creationId xmlns=""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89" name="Text Box 1">
          <a:extLst>
            <a:ext uri="{FF2B5EF4-FFF2-40B4-BE49-F238E27FC236}">
              <a16:creationId xmlns=""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90" name="Text Box 1">
          <a:extLst>
            <a:ext uri="{FF2B5EF4-FFF2-40B4-BE49-F238E27FC236}">
              <a16:creationId xmlns=""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91" name="Text Box 1">
          <a:extLst>
            <a:ext uri="{FF2B5EF4-FFF2-40B4-BE49-F238E27FC236}">
              <a16:creationId xmlns=""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92" name="Text Box 1">
          <a:extLst>
            <a:ext uri="{FF2B5EF4-FFF2-40B4-BE49-F238E27FC236}">
              <a16:creationId xmlns=""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93" name="Text Box 1">
          <a:extLst>
            <a:ext uri="{FF2B5EF4-FFF2-40B4-BE49-F238E27FC236}">
              <a16:creationId xmlns=""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02" name="Text Box 1">
          <a:extLst>
            <a:ext uri="{FF2B5EF4-FFF2-40B4-BE49-F238E27FC236}">
              <a16:creationId xmlns=""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03" name="Text Box 1">
          <a:extLst>
            <a:ext uri="{FF2B5EF4-FFF2-40B4-BE49-F238E27FC236}">
              <a16:creationId xmlns=""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04" name="Text Box 1">
          <a:extLst>
            <a:ext uri="{FF2B5EF4-FFF2-40B4-BE49-F238E27FC236}">
              <a16:creationId xmlns=""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05" name="Text Box 1">
          <a:extLst>
            <a:ext uri="{FF2B5EF4-FFF2-40B4-BE49-F238E27FC236}">
              <a16:creationId xmlns=""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06" name="Text Box 1">
          <a:extLst>
            <a:ext uri="{FF2B5EF4-FFF2-40B4-BE49-F238E27FC236}">
              <a16:creationId xmlns=""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07" name="Text Box 1">
          <a:extLst>
            <a:ext uri="{FF2B5EF4-FFF2-40B4-BE49-F238E27FC236}">
              <a16:creationId xmlns=""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08" name="Text Box 1">
          <a:extLst>
            <a:ext uri="{FF2B5EF4-FFF2-40B4-BE49-F238E27FC236}">
              <a16:creationId xmlns=""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09" name="Text Box 1">
          <a:extLst>
            <a:ext uri="{FF2B5EF4-FFF2-40B4-BE49-F238E27FC236}">
              <a16:creationId xmlns=""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10" name="Text Box 1">
          <a:extLst>
            <a:ext uri="{FF2B5EF4-FFF2-40B4-BE49-F238E27FC236}">
              <a16:creationId xmlns=""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11" name="Text Box 1">
          <a:extLst>
            <a:ext uri="{FF2B5EF4-FFF2-40B4-BE49-F238E27FC236}">
              <a16:creationId xmlns=""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12" name="Text Box 1">
          <a:extLst>
            <a:ext uri="{FF2B5EF4-FFF2-40B4-BE49-F238E27FC236}">
              <a16:creationId xmlns=""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13" name="Text Box 1">
          <a:extLst>
            <a:ext uri="{FF2B5EF4-FFF2-40B4-BE49-F238E27FC236}">
              <a16:creationId xmlns=""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14" name="Text Box 1">
          <a:extLst>
            <a:ext uri="{FF2B5EF4-FFF2-40B4-BE49-F238E27FC236}">
              <a16:creationId xmlns=""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15" name="Text Box 1">
          <a:extLs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16" name="Text Box 1">
          <a:extLs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17" name="Text Box 1">
          <a:extLst>
            <a:ext uri="{FF2B5EF4-FFF2-40B4-BE49-F238E27FC236}">
              <a16:creationId xmlns=""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18" name="Text Box 1">
          <a:extLst>
            <a:ext uri="{FF2B5EF4-FFF2-40B4-BE49-F238E27FC236}">
              <a16:creationId xmlns=""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19" name="Text Box 1">
          <a:extLst>
            <a:ext uri="{FF2B5EF4-FFF2-40B4-BE49-F238E27FC236}">
              <a16:creationId xmlns=""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20" name="Text Box 1">
          <a:extLs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21" name="Text Box 1">
          <a:extLst>
            <a:ext uri="{FF2B5EF4-FFF2-40B4-BE49-F238E27FC236}">
              <a16:creationId xmlns=""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22" name="Text Box 1">
          <a:extLst>
            <a:ext uri="{FF2B5EF4-FFF2-40B4-BE49-F238E27FC236}">
              <a16:creationId xmlns=""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23" name="Text Box 1">
          <a:extLst>
            <a:ext uri="{FF2B5EF4-FFF2-40B4-BE49-F238E27FC236}">
              <a16:creationId xmlns=""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24" name="Text Box 1">
          <a:extLst>
            <a:ext uri="{FF2B5EF4-FFF2-40B4-BE49-F238E27FC236}">
              <a16:creationId xmlns=""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25" name="Text Box 1">
          <a:extLst>
            <a:ext uri="{FF2B5EF4-FFF2-40B4-BE49-F238E27FC236}">
              <a16:creationId xmlns=""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26" name="Text Box 1">
          <a:extLst>
            <a:ext uri="{FF2B5EF4-FFF2-40B4-BE49-F238E27FC236}">
              <a16:creationId xmlns=""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27" name="Text Box 1">
          <a:extLst>
            <a:ext uri="{FF2B5EF4-FFF2-40B4-BE49-F238E27FC236}">
              <a16:creationId xmlns=""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28" name="Text Box 1">
          <a:extLst>
            <a:ext uri="{FF2B5EF4-FFF2-40B4-BE49-F238E27FC236}">
              <a16:creationId xmlns=""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29" name="Text Box 1">
          <a:extLst>
            <a:ext uri="{FF2B5EF4-FFF2-40B4-BE49-F238E27FC236}">
              <a16:creationId xmlns=""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30" name="Text Box 1">
          <a:extLst>
            <a:ext uri="{FF2B5EF4-FFF2-40B4-BE49-F238E27FC236}">
              <a16:creationId xmlns=""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31" name="Text Box 1">
          <a:extLst>
            <a:ext uri="{FF2B5EF4-FFF2-40B4-BE49-F238E27FC236}">
              <a16:creationId xmlns=""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32" name="Text Box 1">
          <a:extLst>
            <a:ext uri="{FF2B5EF4-FFF2-40B4-BE49-F238E27FC236}">
              <a16:creationId xmlns=""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33" name="Text Box 1">
          <a:extLst>
            <a:ext uri="{FF2B5EF4-FFF2-40B4-BE49-F238E27FC236}">
              <a16:creationId xmlns=""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34" name="Text Box 1">
          <a:extLst>
            <a:ext uri="{FF2B5EF4-FFF2-40B4-BE49-F238E27FC236}">
              <a16:creationId xmlns=""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35" name="Text Box 1">
          <a:extLst>
            <a:ext uri="{FF2B5EF4-FFF2-40B4-BE49-F238E27FC236}">
              <a16:creationId xmlns=""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36" name="Text Box 1">
          <a:extLst>
            <a:ext uri="{FF2B5EF4-FFF2-40B4-BE49-F238E27FC236}">
              <a16:creationId xmlns=""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37" name="Text Box 1">
          <a:extLst>
            <a:ext uri="{FF2B5EF4-FFF2-40B4-BE49-F238E27FC236}">
              <a16:creationId xmlns=""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38" name="Text Box 1">
          <a:extLst>
            <a:ext uri="{FF2B5EF4-FFF2-40B4-BE49-F238E27FC236}">
              <a16:creationId xmlns=""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39" name="Text Box 1">
          <a:extLst>
            <a:ext uri="{FF2B5EF4-FFF2-40B4-BE49-F238E27FC236}">
              <a16:creationId xmlns=""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40" name="Text Box 1">
          <a:extLst>
            <a:ext uri="{FF2B5EF4-FFF2-40B4-BE49-F238E27FC236}">
              <a16:creationId xmlns=""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41" name="Text Box 1">
          <a:extLst>
            <a:ext uri="{FF2B5EF4-FFF2-40B4-BE49-F238E27FC236}">
              <a16:creationId xmlns=""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42" name="Text Box 1">
          <a:extLst>
            <a:ext uri="{FF2B5EF4-FFF2-40B4-BE49-F238E27FC236}">
              <a16:creationId xmlns=""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43" name="Text Box 1">
          <a:extLst>
            <a:ext uri="{FF2B5EF4-FFF2-40B4-BE49-F238E27FC236}">
              <a16:creationId xmlns=""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44" name="Text Box 1">
          <a:extLst>
            <a:ext uri="{FF2B5EF4-FFF2-40B4-BE49-F238E27FC236}">
              <a16:creationId xmlns=""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45" name="Text Box 1">
          <a:extLst>
            <a:ext uri="{FF2B5EF4-FFF2-40B4-BE49-F238E27FC236}">
              <a16:creationId xmlns=""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46" name="Text Box 1">
          <a:extLst>
            <a:ext uri="{FF2B5EF4-FFF2-40B4-BE49-F238E27FC236}">
              <a16:creationId xmlns=""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47" name="Text Box 1">
          <a:extLst>
            <a:ext uri="{FF2B5EF4-FFF2-40B4-BE49-F238E27FC236}">
              <a16:creationId xmlns=""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48" name="Text Box 1">
          <a:extLst>
            <a:ext uri="{FF2B5EF4-FFF2-40B4-BE49-F238E27FC236}">
              <a16:creationId xmlns=""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49" name="Text Box 1">
          <a:extLst>
            <a:ext uri="{FF2B5EF4-FFF2-40B4-BE49-F238E27FC236}">
              <a16:creationId xmlns=""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50" name="Text Box 1">
          <a:extLst>
            <a:ext uri="{FF2B5EF4-FFF2-40B4-BE49-F238E27FC236}">
              <a16:creationId xmlns=""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51" name="Text Box 1">
          <a:extLst>
            <a:ext uri="{FF2B5EF4-FFF2-40B4-BE49-F238E27FC236}">
              <a16:creationId xmlns=""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52" name="Text Box 1">
          <a:extLst>
            <a:ext uri="{FF2B5EF4-FFF2-40B4-BE49-F238E27FC236}">
              <a16:creationId xmlns=""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53" name="Text Box 1">
          <a:extLst>
            <a:ext uri="{FF2B5EF4-FFF2-40B4-BE49-F238E27FC236}">
              <a16:creationId xmlns=""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54" name="Text Box 1">
          <a:extLst>
            <a:ext uri="{FF2B5EF4-FFF2-40B4-BE49-F238E27FC236}">
              <a16:creationId xmlns=""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55" name="Text Box 1">
          <a:extLst>
            <a:ext uri="{FF2B5EF4-FFF2-40B4-BE49-F238E27FC236}">
              <a16:creationId xmlns=""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56" name="Text Box 1">
          <a:extLst>
            <a:ext uri="{FF2B5EF4-FFF2-40B4-BE49-F238E27FC236}">
              <a16:creationId xmlns=""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57" name="Text Box 1">
          <a:extLst>
            <a:ext uri="{FF2B5EF4-FFF2-40B4-BE49-F238E27FC236}">
              <a16:creationId xmlns=""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58" name="Text Box 1">
          <a:extLst>
            <a:ext uri="{FF2B5EF4-FFF2-40B4-BE49-F238E27FC236}">
              <a16:creationId xmlns=""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59" name="Text Box 1">
          <a:extLst>
            <a:ext uri="{FF2B5EF4-FFF2-40B4-BE49-F238E27FC236}">
              <a16:creationId xmlns=""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60" name="Text Box 1">
          <a:extLst>
            <a:ext uri="{FF2B5EF4-FFF2-40B4-BE49-F238E27FC236}">
              <a16:creationId xmlns=""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61" name="Text Box 1">
          <a:extLst>
            <a:ext uri="{FF2B5EF4-FFF2-40B4-BE49-F238E27FC236}">
              <a16:creationId xmlns=""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62" name="Text Box 1">
          <a:extLst>
            <a:ext uri="{FF2B5EF4-FFF2-40B4-BE49-F238E27FC236}">
              <a16:creationId xmlns=""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63" name="Text Box 1">
          <a:extLst>
            <a:ext uri="{FF2B5EF4-FFF2-40B4-BE49-F238E27FC236}">
              <a16:creationId xmlns=""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64" name="Text Box 1">
          <a:extLst>
            <a:ext uri="{FF2B5EF4-FFF2-40B4-BE49-F238E27FC236}">
              <a16:creationId xmlns=""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65" name="Text Box 1">
          <a:extLst>
            <a:ext uri="{FF2B5EF4-FFF2-40B4-BE49-F238E27FC236}">
              <a16:creationId xmlns=""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66" name="Text Box 1">
          <a:extLst>
            <a:ext uri="{FF2B5EF4-FFF2-40B4-BE49-F238E27FC236}">
              <a16:creationId xmlns=""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67" name="Text Box 1">
          <a:extLst>
            <a:ext uri="{FF2B5EF4-FFF2-40B4-BE49-F238E27FC236}">
              <a16:creationId xmlns=""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68" name="Text Box 1">
          <a:extLst>
            <a:ext uri="{FF2B5EF4-FFF2-40B4-BE49-F238E27FC236}">
              <a16:creationId xmlns=""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69" name="Text Box 1">
          <a:extLst>
            <a:ext uri="{FF2B5EF4-FFF2-40B4-BE49-F238E27FC236}">
              <a16:creationId xmlns=""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70" name="Text Box 1">
          <a:extLst>
            <a:ext uri="{FF2B5EF4-FFF2-40B4-BE49-F238E27FC236}">
              <a16:creationId xmlns=""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71" name="Text Box 1">
          <a:extLst>
            <a:ext uri="{FF2B5EF4-FFF2-40B4-BE49-F238E27FC236}">
              <a16:creationId xmlns=""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72" name="Text Box 1">
          <a:extLst>
            <a:ext uri="{FF2B5EF4-FFF2-40B4-BE49-F238E27FC236}">
              <a16:creationId xmlns=""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73" name="Text Box 1">
          <a:extLst>
            <a:ext uri="{FF2B5EF4-FFF2-40B4-BE49-F238E27FC236}">
              <a16:creationId xmlns=""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74" name="Text Box 1">
          <a:extLst>
            <a:ext uri="{FF2B5EF4-FFF2-40B4-BE49-F238E27FC236}">
              <a16:creationId xmlns=""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75" name="Text Box 1">
          <a:extLst>
            <a:ext uri="{FF2B5EF4-FFF2-40B4-BE49-F238E27FC236}">
              <a16:creationId xmlns=""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76" name="Text Box 1">
          <a:extLst>
            <a:ext uri="{FF2B5EF4-FFF2-40B4-BE49-F238E27FC236}">
              <a16:creationId xmlns=""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77" name="Text Box 1">
          <a:extLst>
            <a:ext uri="{FF2B5EF4-FFF2-40B4-BE49-F238E27FC236}">
              <a16:creationId xmlns=""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78" name="Text Box 1">
          <a:extLst>
            <a:ext uri="{FF2B5EF4-FFF2-40B4-BE49-F238E27FC236}">
              <a16:creationId xmlns=""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79" name="Text Box 1">
          <a:extLst>
            <a:ext uri="{FF2B5EF4-FFF2-40B4-BE49-F238E27FC236}">
              <a16:creationId xmlns=""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80" name="Text Box 1">
          <a:extLst>
            <a:ext uri="{FF2B5EF4-FFF2-40B4-BE49-F238E27FC236}">
              <a16:creationId xmlns=""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81" name="Text Box 1">
          <a:extLst>
            <a:ext uri="{FF2B5EF4-FFF2-40B4-BE49-F238E27FC236}">
              <a16:creationId xmlns=""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82" name="Text Box 1">
          <a:extLst>
            <a:ext uri="{FF2B5EF4-FFF2-40B4-BE49-F238E27FC236}">
              <a16:creationId xmlns=""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83" name="Text Box 1">
          <a:extLst>
            <a:ext uri="{FF2B5EF4-FFF2-40B4-BE49-F238E27FC236}">
              <a16:creationId xmlns=""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84" name="Text Box 1">
          <a:extLst>
            <a:ext uri="{FF2B5EF4-FFF2-40B4-BE49-F238E27FC236}">
              <a16:creationId xmlns=""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85" name="Text Box 1">
          <a:extLst>
            <a:ext uri="{FF2B5EF4-FFF2-40B4-BE49-F238E27FC236}">
              <a16:creationId xmlns=""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86" name="Text Box 1">
          <a:extLst>
            <a:ext uri="{FF2B5EF4-FFF2-40B4-BE49-F238E27FC236}">
              <a16:creationId xmlns=""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87" name="Text Box 1">
          <a:extLst>
            <a:ext uri="{FF2B5EF4-FFF2-40B4-BE49-F238E27FC236}">
              <a16:creationId xmlns=""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88" name="Text Box 1">
          <a:extLst>
            <a:ext uri="{FF2B5EF4-FFF2-40B4-BE49-F238E27FC236}">
              <a16:creationId xmlns=""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89" name="Text Box 1">
          <a:extLst>
            <a:ext uri="{FF2B5EF4-FFF2-40B4-BE49-F238E27FC236}">
              <a16:creationId xmlns=""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90" name="Text Box 1">
          <a:extLst>
            <a:ext uri="{FF2B5EF4-FFF2-40B4-BE49-F238E27FC236}">
              <a16:creationId xmlns=""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91" name="Text Box 1">
          <a:extLst>
            <a:ext uri="{FF2B5EF4-FFF2-40B4-BE49-F238E27FC236}">
              <a16:creationId xmlns=""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92" name="Text Box 1">
          <a:extLst>
            <a:ext uri="{FF2B5EF4-FFF2-40B4-BE49-F238E27FC236}">
              <a16:creationId xmlns=""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93" name="Text Box 1">
          <a:extLst>
            <a:ext uri="{FF2B5EF4-FFF2-40B4-BE49-F238E27FC236}">
              <a16:creationId xmlns=""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94" name="Text Box 1">
          <a:extLst>
            <a:ext uri="{FF2B5EF4-FFF2-40B4-BE49-F238E27FC236}">
              <a16:creationId xmlns=""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95" name="Text Box 1">
          <a:extLst>
            <a:ext uri="{FF2B5EF4-FFF2-40B4-BE49-F238E27FC236}">
              <a16:creationId xmlns=""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96" name="Text Box 1">
          <a:extLst>
            <a:ext uri="{FF2B5EF4-FFF2-40B4-BE49-F238E27FC236}">
              <a16:creationId xmlns=""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97" name="Text Box 1">
          <a:extLst>
            <a:ext uri="{FF2B5EF4-FFF2-40B4-BE49-F238E27FC236}">
              <a16:creationId xmlns=""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98" name="Text Box 1">
          <a:extLst>
            <a:ext uri="{FF2B5EF4-FFF2-40B4-BE49-F238E27FC236}">
              <a16:creationId xmlns=""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499" name="Text Box 1">
          <a:extLst>
            <a:ext uri="{FF2B5EF4-FFF2-40B4-BE49-F238E27FC236}">
              <a16:creationId xmlns=""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500" name="Text Box 1">
          <a:extLst>
            <a:ext uri="{FF2B5EF4-FFF2-40B4-BE49-F238E27FC236}">
              <a16:creationId xmlns=""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501" name="Text Box 1">
          <a:extLst>
            <a:ext uri="{FF2B5EF4-FFF2-40B4-BE49-F238E27FC236}">
              <a16:creationId xmlns=""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502" name="Text Box 1">
          <a:extLst>
            <a:ext uri="{FF2B5EF4-FFF2-40B4-BE49-F238E27FC236}">
              <a16:creationId xmlns=""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503" name="Text Box 1">
          <a:extLst>
            <a:ext uri="{FF2B5EF4-FFF2-40B4-BE49-F238E27FC236}">
              <a16:creationId xmlns=""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504" name="Text Box 1">
          <a:extLst>
            <a:ext uri="{FF2B5EF4-FFF2-40B4-BE49-F238E27FC236}">
              <a16:creationId xmlns=""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505" name="Text Box 1">
          <a:extLst>
            <a:ext uri="{FF2B5EF4-FFF2-40B4-BE49-F238E27FC236}">
              <a16:creationId xmlns=""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506" name="Text Box 1">
          <a:extLst>
            <a:ext uri="{FF2B5EF4-FFF2-40B4-BE49-F238E27FC236}">
              <a16:creationId xmlns=""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507" name="Text Box 1">
          <a:extLst>
            <a:ext uri="{FF2B5EF4-FFF2-40B4-BE49-F238E27FC236}">
              <a16:creationId xmlns=""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508" name="Text Box 1">
          <a:extLst>
            <a:ext uri="{FF2B5EF4-FFF2-40B4-BE49-F238E27FC236}">
              <a16:creationId xmlns=""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509" name="Text Box 1">
          <a:extLst>
            <a:ext uri="{FF2B5EF4-FFF2-40B4-BE49-F238E27FC236}">
              <a16:creationId xmlns=""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510" name="Text Box 1">
          <a:extLst>
            <a:ext uri="{FF2B5EF4-FFF2-40B4-BE49-F238E27FC236}">
              <a16:creationId xmlns=""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511" name="Text Box 1">
          <a:extLst>
            <a:ext uri="{FF2B5EF4-FFF2-40B4-BE49-F238E27FC236}">
              <a16:creationId xmlns=""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512" name="Text Box 1">
          <a:extLst>
            <a:ext uri="{FF2B5EF4-FFF2-40B4-BE49-F238E27FC236}">
              <a16:creationId xmlns=""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513" name="Text Box 1">
          <a:extLst>
            <a:ext uri="{FF2B5EF4-FFF2-40B4-BE49-F238E27FC236}">
              <a16:creationId xmlns=""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514" name="Text Box 1">
          <a:extLst>
            <a:ext uri="{FF2B5EF4-FFF2-40B4-BE49-F238E27FC236}">
              <a16:creationId xmlns=""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515" name="Text Box 1">
          <a:extLst>
            <a:ext uri="{FF2B5EF4-FFF2-40B4-BE49-F238E27FC236}">
              <a16:creationId xmlns=""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516" name="Text Box 1">
          <a:extLst>
            <a:ext uri="{FF2B5EF4-FFF2-40B4-BE49-F238E27FC236}">
              <a16:creationId xmlns=""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517" name="Text Box 1">
          <a:extLst>
            <a:ext uri="{FF2B5EF4-FFF2-40B4-BE49-F238E27FC236}">
              <a16:creationId xmlns=""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518" name="Text Box 1">
          <a:extLst>
            <a:ext uri="{FF2B5EF4-FFF2-40B4-BE49-F238E27FC236}">
              <a16:creationId xmlns=""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519" name="Text Box 1">
          <a:extLst>
            <a:ext uri="{FF2B5EF4-FFF2-40B4-BE49-F238E27FC236}">
              <a16:creationId xmlns=""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520" name="Text Box 1">
          <a:extLst>
            <a:ext uri="{FF2B5EF4-FFF2-40B4-BE49-F238E27FC236}">
              <a16:creationId xmlns=""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521" name="Text Box 1">
          <a:extLst>
            <a:ext uri="{FF2B5EF4-FFF2-40B4-BE49-F238E27FC236}">
              <a16:creationId xmlns=""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522" name="Text Box 1">
          <a:extLst>
            <a:ext uri="{FF2B5EF4-FFF2-40B4-BE49-F238E27FC236}">
              <a16:creationId xmlns=""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523" name="Text Box 1">
          <a:extLst>
            <a:ext uri="{FF2B5EF4-FFF2-40B4-BE49-F238E27FC236}">
              <a16:creationId xmlns=""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524" name="Text Box 1">
          <a:extLst>
            <a:ext uri="{FF2B5EF4-FFF2-40B4-BE49-F238E27FC236}">
              <a16:creationId xmlns=""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525" name="Text Box 1">
          <a:extLst>
            <a:ext uri="{FF2B5EF4-FFF2-40B4-BE49-F238E27FC236}">
              <a16:creationId xmlns=""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526" name="Text Box 1">
          <a:extLst>
            <a:ext uri="{FF2B5EF4-FFF2-40B4-BE49-F238E27FC236}">
              <a16:creationId xmlns=""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527" name="Text Box 1">
          <a:extLst>
            <a:ext uri="{FF2B5EF4-FFF2-40B4-BE49-F238E27FC236}">
              <a16:creationId xmlns=""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528" name="Text Box 1">
          <a:extLst>
            <a:ext uri="{FF2B5EF4-FFF2-40B4-BE49-F238E27FC236}">
              <a16:creationId xmlns=""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65</xdr:row>
      <xdr:rowOff>0</xdr:rowOff>
    </xdr:from>
    <xdr:ext cx="0" cy="28575"/>
    <xdr:sp macro="" textlink="">
      <xdr:nvSpPr>
        <xdr:cNvPr id="529" name="Text Box 1">
          <a:extLst>
            <a:ext uri="{FF2B5EF4-FFF2-40B4-BE49-F238E27FC236}">
              <a16:creationId xmlns=""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076450" y="15220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4315;&#4312;&#4315;&#4307;&#4312;&#4316;&#4304;&#4320;&#4308;\&#4304;&#4315;&#4305;&#4320;&#4317;&#4314;&#4304;&#4323;&#4320;&#4312;-2\&#4328;&#4334;&#4312;&#4309;&#4304;&#4316;&#4304;\a-4%20&#4328;&#4334;&#4312;&#4309;&#4304;&#4316;&#4304;\&#4328;&#4334;&#4312;&#4309;&#4304;&#4316;&#4304;%20&#4321;&#4315;&#4308;&#4322;&#4304;\&#4321;&#4315;&#4308;&#4322;&#4304;%20&#4328;&#4334;&#4312;&#4309;&#4304;&#4316;&#4304;%20-2%20&#8212;%20&#1082;&#1086;r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ტ-1"/>
      <sheetName val="ტ-2"/>
      <sheetName val="განმ."/>
      <sheetName val="ნაკრები"/>
      <sheetName val="1"/>
      <sheetName val="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28"/>
  <sheetViews>
    <sheetView tabSelected="1" topLeftCell="A103" zoomScaleNormal="100" workbookViewId="0">
      <selection activeCell="F12" sqref="F12"/>
    </sheetView>
  </sheetViews>
  <sheetFormatPr defaultRowHeight="15" x14ac:dyDescent="0.25"/>
  <cols>
    <col min="1" max="1" width="9.28515625" style="108" bestFit="1" customWidth="1"/>
    <col min="2" max="2" width="9.7109375" style="95" customWidth="1"/>
    <col min="3" max="3" width="51.140625" style="96" customWidth="1"/>
    <col min="4" max="4" width="10.85546875" style="94" customWidth="1"/>
    <col min="5" max="5" width="10.42578125" style="97" customWidth="1"/>
    <col min="6" max="6" width="9.28515625" style="97" bestFit="1" customWidth="1"/>
    <col min="7" max="7" width="9.28515625" style="98" bestFit="1" customWidth="1"/>
    <col min="8" max="8" width="10.28515625" style="98" bestFit="1" customWidth="1"/>
    <col min="9" max="9" width="9.28515625" style="98" bestFit="1" customWidth="1"/>
    <col min="10" max="10" width="10.42578125" style="98" bestFit="1" customWidth="1"/>
    <col min="11" max="11" width="9.28515625" style="98" bestFit="1" customWidth="1"/>
    <col min="12" max="12" width="9.42578125" style="98" bestFit="1" customWidth="1"/>
    <col min="13" max="13" width="14.42578125" style="98" customWidth="1"/>
    <col min="14" max="14" width="9.28515625" style="10" hidden="1" customWidth="1"/>
    <col min="15" max="15" width="0" style="10" hidden="1" customWidth="1"/>
    <col min="16" max="16" width="10.5703125" style="10" hidden="1" customWidth="1"/>
    <col min="17" max="17" width="0" style="10" hidden="1" customWidth="1"/>
    <col min="18" max="18" width="9.28515625" style="10" hidden="1" customWidth="1"/>
    <col min="19" max="19" width="0" style="10" hidden="1" customWidth="1"/>
    <col min="20" max="20" width="9.28515625" style="10" hidden="1" customWidth="1"/>
    <col min="21" max="16384" width="9.140625" style="10"/>
  </cols>
  <sheetData>
    <row r="2" spans="1:18" x14ac:dyDescent="0.25">
      <c r="A2" s="113" t="s">
        <v>116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8" x14ac:dyDescent="0.2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</row>
    <row r="4" spans="1:18" ht="24.75" customHeight="1" x14ac:dyDescent="0.25">
      <c r="A4" s="125" t="s">
        <v>123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</row>
    <row r="5" spans="1:18" s="13" customFormat="1" ht="30" customHeight="1" x14ac:dyDescent="0.25">
      <c r="A5" s="115" t="s">
        <v>41</v>
      </c>
      <c r="B5" s="117" t="s">
        <v>42</v>
      </c>
      <c r="C5" s="119" t="s">
        <v>43</v>
      </c>
      <c r="D5" s="11" t="s">
        <v>44</v>
      </c>
      <c r="E5" s="120" t="s">
        <v>90</v>
      </c>
      <c r="F5" s="121"/>
      <c r="G5" s="122" t="s">
        <v>95</v>
      </c>
      <c r="H5" s="123"/>
      <c r="I5" s="122" t="s">
        <v>96</v>
      </c>
      <c r="J5" s="123"/>
      <c r="K5" s="124" t="s">
        <v>97</v>
      </c>
      <c r="L5" s="123"/>
      <c r="M5" s="12" t="s">
        <v>87</v>
      </c>
    </row>
    <row r="6" spans="1:18" s="13" customFormat="1" ht="12" customHeight="1" x14ac:dyDescent="0.25">
      <c r="A6" s="116" t="s">
        <v>41</v>
      </c>
      <c r="B6" s="118"/>
      <c r="C6" s="119" t="s">
        <v>45</v>
      </c>
      <c r="D6" s="14" t="s">
        <v>46</v>
      </c>
      <c r="E6" s="15" t="s">
        <v>91</v>
      </c>
      <c r="F6" s="16" t="s">
        <v>92</v>
      </c>
      <c r="G6" s="17" t="s">
        <v>93</v>
      </c>
      <c r="H6" s="18" t="s">
        <v>87</v>
      </c>
      <c r="I6" s="17" t="s">
        <v>93</v>
      </c>
      <c r="J6" s="18" t="s">
        <v>87</v>
      </c>
      <c r="K6" s="17" t="s">
        <v>93</v>
      </c>
      <c r="L6" s="18" t="s">
        <v>87</v>
      </c>
      <c r="M6" s="18" t="s">
        <v>94</v>
      </c>
    </row>
    <row r="7" spans="1:18" s="13" customFormat="1" ht="30" customHeight="1" x14ac:dyDescent="0.25">
      <c r="A7" s="101"/>
      <c r="B7" s="20"/>
      <c r="C7" s="21" t="s">
        <v>71</v>
      </c>
      <c r="D7" s="20"/>
      <c r="E7" s="22"/>
      <c r="F7" s="23"/>
      <c r="G7" s="22"/>
      <c r="H7" s="22"/>
      <c r="I7" s="22"/>
      <c r="J7" s="22"/>
      <c r="K7" s="22"/>
      <c r="L7" s="22"/>
      <c r="M7" s="22"/>
    </row>
    <row r="8" spans="1:18" s="31" customFormat="1" ht="39" customHeight="1" x14ac:dyDescent="0.25">
      <c r="A8" s="101">
        <v>1</v>
      </c>
      <c r="B8" s="24" t="s">
        <v>69</v>
      </c>
      <c r="C8" s="25" t="s">
        <v>47</v>
      </c>
      <c r="D8" s="25" t="s">
        <v>48</v>
      </c>
      <c r="E8" s="26"/>
      <c r="F8" s="27">
        <v>650</v>
      </c>
      <c r="G8" s="26"/>
      <c r="H8" s="28"/>
      <c r="I8" s="28"/>
      <c r="J8" s="29"/>
      <c r="K8" s="29"/>
      <c r="L8" s="29"/>
      <c r="M8" s="26"/>
      <c r="N8" s="30" t="e">
        <f>[1]ნაკრები!H53</f>
        <v>#REF!</v>
      </c>
      <c r="O8" s="30"/>
      <c r="P8" s="30"/>
    </row>
    <row r="9" spans="1:18" s="31" customFormat="1" ht="12.75" x14ac:dyDescent="0.25">
      <c r="A9" s="101"/>
      <c r="B9" s="24"/>
      <c r="C9" s="32" t="s">
        <v>19</v>
      </c>
      <c r="D9" s="32" t="s">
        <v>3</v>
      </c>
      <c r="E9" s="28">
        <v>0.23400000000000001</v>
      </c>
      <c r="F9" s="28">
        <f>E9*F8</f>
        <v>152.10000000000002</v>
      </c>
      <c r="G9" s="28"/>
      <c r="H9" s="28"/>
      <c r="I9" s="28"/>
      <c r="J9" s="29"/>
      <c r="K9" s="29"/>
      <c r="L9" s="29"/>
      <c r="M9" s="26"/>
    </row>
    <row r="10" spans="1:18" s="35" customFormat="1" ht="27" customHeight="1" x14ac:dyDescent="0.25">
      <c r="A10" s="102">
        <v>2</v>
      </c>
      <c r="B10" s="2" t="s">
        <v>28</v>
      </c>
      <c r="C10" s="2" t="s">
        <v>100</v>
      </c>
      <c r="D10" s="3" t="s">
        <v>29</v>
      </c>
      <c r="E10" s="33"/>
      <c r="F10" s="34">
        <f>2070*0.3*0.4</f>
        <v>248.4</v>
      </c>
      <c r="G10" s="33"/>
      <c r="H10" s="28"/>
      <c r="I10" s="33"/>
      <c r="J10" s="29"/>
      <c r="K10" s="33"/>
      <c r="L10" s="29"/>
      <c r="M10" s="26"/>
      <c r="O10" s="4"/>
    </row>
    <row r="11" spans="1:18" s="36" customFormat="1" ht="24.75" customHeight="1" x14ac:dyDescent="0.25">
      <c r="A11" s="102"/>
      <c r="B11" s="2"/>
      <c r="C11" s="1" t="s">
        <v>30</v>
      </c>
      <c r="D11" s="3" t="s">
        <v>3</v>
      </c>
      <c r="E11" s="33">
        <v>2.99</v>
      </c>
      <c r="F11" s="33">
        <f>F10*E11</f>
        <v>742.71600000000012</v>
      </c>
      <c r="G11" s="33"/>
      <c r="H11" s="28"/>
      <c r="I11" s="33"/>
      <c r="J11" s="29"/>
      <c r="K11" s="33"/>
      <c r="L11" s="29"/>
      <c r="M11" s="26"/>
      <c r="O11" s="5"/>
      <c r="P11" s="36">
        <f>M11/2010</f>
        <v>0</v>
      </c>
    </row>
    <row r="12" spans="1:18" s="37" customFormat="1" ht="27" customHeight="1" x14ac:dyDescent="0.25">
      <c r="A12" s="101">
        <v>3</v>
      </c>
      <c r="B12" s="24" t="s">
        <v>68</v>
      </c>
      <c r="C12" s="25" t="s">
        <v>101</v>
      </c>
      <c r="D12" s="25" t="s">
        <v>18</v>
      </c>
      <c r="E12" s="26"/>
      <c r="F12" s="27">
        <f>60*0.3*0.4</f>
        <v>7.2</v>
      </c>
      <c r="G12" s="26"/>
      <c r="H12" s="28"/>
      <c r="I12" s="26"/>
      <c r="J12" s="29"/>
      <c r="K12" s="26"/>
      <c r="L12" s="29"/>
      <c r="M12" s="26"/>
      <c r="N12" s="31"/>
      <c r="O12" s="31"/>
      <c r="P12" s="31">
        <f>P11*1.18</f>
        <v>0</v>
      </c>
      <c r="Q12" s="31"/>
    </row>
    <row r="13" spans="1:18" s="37" customFormat="1" ht="18.75" customHeight="1" x14ac:dyDescent="0.25">
      <c r="A13" s="101"/>
      <c r="B13" s="24"/>
      <c r="C13" s="32" t="s">
        <v>19</v>
      </c>
      <c r="D13" s="32" t="s">
        <v>3</v>
      </c>
      <c r="E13" s="28">
        <f>3.398*1.55</f>
        <v>5.2669000000000006</v>
      </c>
      <c r="F13" s="28">
        <f>F12*E13</f>
        <v>37.921680000000002</v>
      </c>
      <c r="G13" s="38"/>
      <c r="H13" s="28"/>
      <c r="I13" s="28"/>
      <c r="J13" s="29"/>
      <c r="K13" s="28"/>
      <c r="L13" s="29"/>
      <c r="M13" s="26"/>
      <c r="N13" s="31"/>
      <c r="O13" s="31"/>
      <c r="P13" s="31"/>
      <c r="Q13" s="31"/>
    </row>
    <row r="14" spans="1:18" s="37" customFormat="1" ht="18.75" customHeight="1" x14ac:dyDescent="0.25">
      <c r="A14" s="101"/>
      <c r="B14" s="24"/>
      <c r="C14" s="32" t="s">
        <v>20</v>
      </c>
      <c r="D14" s="32" t="s">
        <v>21</v>
      </c>
      <c r="E14" s="28">
        <f>7.619*1.55</f>
        <v>11.80945</v>
      </c>
      <c r="F14" s="28">
        <f>F12*E14</f>
        <v>85.028040000000004</v>
      </c>
      <c r="G14" s="38"/>
      <c r="H14" s="28"/>
      <c r="I14" s="28"/>
      <c r="J14" s="29"/>
      <c r="K14" s="28"/>
      <c r="L14" s="29"/>
      <c r="M14" s="26"/>
      <c r="N14" s="31"/>
      <c r="O14" s="31"/>
      <c r="P14" s="31"/>
      <c r="Q14" s="31"/>
    </row>
    <row r="15" spans="1:18" s="31" customFormat="1" ht="30.75" customHeight="1" x14ac:dyDescent="0.25">
      <c r="A15" s="102">
        <v>4</v>
      </c>
      <c r="B15" s="24" t="s">
        <v>67</v>
      </c>
      <c r="C15" s="24" t="s">
        <v>58</v>
      </c>
      <c r="D15" s="24" t="s">
        <v>9</v>
      </c>
      <c r="E15" s="39"/>
      <c r="F15" s="27">
        <v>0.18</v>
      </c>
      <c r="G15" s="39"/>
      <c r="H15" s="28"/>
      <c r="I15" s="28"/>
      <c r="J15" s="29"/>
      <c r="K15" s="29"/>
      <c r="L15" s="29"/>
      <c r="M15" s="26"/>
      <c r="P15" s="40"/>
      <c r="Q15" s="41"/>
    </row>
    <row r="16" spans="1:18" s="31" customFormat="1" ht="12.75" x14ac:dyDescent="0.25">
      <c r="A16" s="102"/>
      <c r="B16" s="24"/>
      <c r="C16" s="19" t="s">
        <v>10</v>
      </c>
      <c r="D16" s="19" t="s">
        <v>3</v>
      </c>
      <c r="E16" s="28">
        <v>9.59</v>
      </c>
      <c r="F16" s="28">
        <f>E16*F15</f>
        <v>1.7262</v>
      </c>
      <c r="G16" s="29"/>
      <c r="H16" s="28"/>
      <c r="I16" s="28"/>
      <c r="J16" s="29"/>
      <c r="K16" s="29"/>
      <c r="L16" s="29"/>
      <c r="M16" s="26"/>
      <c r="R16" s="31" t="s">
        <v>49</v>
      </c>
    </row>
    <row r="17" spans="1:19" s="31" customFormat="1" ht="12.75" x14ac:dyDescent="0.25">
      <c r="A17" s="102"/>
      <c r="B17" s="24"/>
      <c r="C17" s="19" t="s">
        <v>11</v>
      </c>
      <c r="D17" s="19" t="s">
        <v>5</v>
      </c>
      <c r="E17" s="28">
        <v>4.5199999999999996</v>
      </c>
      <c r="F17" s="28">
        <f>E17*F15</f>
        <v>0.81359999999999988</v>
      </c>
      <c r="G17" s="29"/>
      <c r="H17" s="28"/>
      <c r="I17" s="28"/>
      <c r="J17" s="29"/>
      <c r="K17" s="29"/>
      <c r="L17" s="29"/>
      <c r="M17" s="26"/>
    </row>
    <row r="18" spans="1:19" s="31" customFormat="1" ht="12.75" x14ac:dyDescent="0.25">
      <c r="A18" s="102"/>
      <c r="B18" s="24"/>
      <c r="C18" s="19" t="s">
        <v>59</v>
      </c>
      <c r="D18" s="19" t="s">
        <v>12</v>
      </c>
      <c r="E18" s="42">
        <v>101</v>
      </c>
      <c r="F18" s="28">
        <f>E18*F15</f>
        <v>18.18</v>
      </c>
      <c r="G18" s="28"/>
      <c r="H18" s="28"/>
      <c r="I18" s="28"/>
      <c r="J18" s="29"/>
      <c r="K18" s="29"/>
      <c r="L18" s="29"/>
      <c r="M18" s="26"/>
      <c r="P18" s="41"/>
    </row>
    <row r="19" spans="1:19" s="31" customFormat="1" ht="12.75" x14ac:dyDescent="0.25">
      <c r="A19" s="102"/>
      <c r="B19" s="24"/>
      <c r="C19" s="19" t="s">
        <v>13</v>
      </c>
      <c r="D19" s="19" t="s">
        <v>5</v>
      </c>
      <c r="E19" s="28">
        <v>0.06</v>
      </c>
      <c r="F19" s="28">
        <f>E19*F15</f>
        <v>1.0799999999999999E-2</v>
      </c>
      <c r="G19" s="29"/>
      <c r="H19" s="28"/>
      <c r="I19" s="28"/>
      <c r="J19" s="29"/>
      <c r="K19" s="29"/>
      <c r="L19" s="29"/>
      <c r="M19" s="26"/>
    </row>
    <row r="20" spans="1:19" s="44" customFormat="1" ht="36" customHeight="1" x14ac:dyDescent="0.25">
      <c r="A20" s="102">
        <v>5</v>
      </c>
      <c r="B20" s="2" t="s">
        <v>66</v>
      </c>
      <c r="C20" s="2" t="s">
        <v>14</v>
      </c>
      <c r="D20" s="25" t="s">
        <v>15</v>
      </c>
      <c r="E20" s="26"/>
      <c r="F20" s="27">
        <v>1.8</v>
      </c>
      <c r="G20" s="26"/>
      <c r="H20" s="28"/>
      <c r="I20" s="43"/>
      <c r="J20" s="29"/>
      <c r="K20" s="43"/>
      <c r="L20" s="29"/>
      <c r="M20" s="26"/>
      <c r="S20" s="44">
        <f>M11+M56</f>
        <v>0</v>
      </c>
    </row>
    <row r="21" spans="1:19" s="44" customFormat="1" ht="13.5" x14ac:dyDescent="0.25">
      <c r="A21" s="102"/>
      <c r="B21" s="45"/>
      <c r="C21" s="32" t="s">
        <v>10</v>
      </c>
      <c r="D21" s="32" t="s">
        <v>3</v>
      </c>
      <c r="E21" s="43">
        <v>119</v>
      </c>
      <c r="F21" s="28">
        <f>E21*F20</f>
        <v>214.20000000000002</v>
      </c>
      <c r="G21" s="43"/>
      <c r="H21" s="28"/>
      <c r="I21" s="28"/>
      <c r="J21" s="29"/>
      <c r="K21" s="43"/>
      <c r="L21" s="29"/>
      <c r="M21" s="26"/>
      <c r="S21" s="44">
        <f>S20/2010</f>
        <v>0</v>
      </c>
    </row>
    <row r="22" spans="1:19" s="44" customFormat="1" ht="13.5" x14ac:dyDescent="0.25">
      <c r="A22" s="102"/>
      <c r="B22" s="46"/>
      <c r="C22" s="32" t="s">
        <v>11</v>
      </c>
      <c r="D22" s="32" t="s">
        <v>5</v>
      </c>
      <c r="E22" s="43">
        <v>67.5</v>
      </c>
      <c r="F22" s="28">
        <f>E22*F20</f>
        <v>121.5</v>
      </c>
      <c r="G22" s="43"/>
      <c r="H22" s="28"/>
      <c r="I22" s="43"/>
      <c r="J22" s="29"/>
      <c r="K22" s="28"/>
      <c r="L22" s="29"/>
      <c r="M22" s="26"/>
      <c r="S22" s="44">
        <f>S21*1.18</f>
        <v>0</v>
      </c>
    </row>
    <row r="23" spans="1:19" s="44" customFormat="1" ht="13.5" x14ac:dyDescent="0.25">
      <c r="A23" s="102"/>
      <c r="B23" s="25"/>
      <c r="C23" s="32" t="s">
        <v>16</v>
      </c>
      <c r="D23" s="32" t="s">
        <v>12</v>
      </c>
      <c r="E23" s="43">
        <v>1010</v>
      </c>
      <c r="F23" s="28">
        <f>E23*F20</f>
        <v>1818</v>
      </c>
      <c r="G23" s="28"/>
      <c r="H23" s="28"/>
      <c r="I23" s="43"/>
      <c r="J23" s="29"/>
      <c r="K23" s="43"/>
      <c r="L23" s="29"/>
      <c r="M23" s="26"/>
    </row>
    <row r="24" spans="1:19" s="44" customFormat="1" ht="13.5" x14ac:dyDescent="0.25">
      <c r="A24" s="102"/>
      <c r="B24" s="25"/>
      <c r="C24" s="32" t="s">
        <v>13</v>
      </c>
      <c r="D24" s="32" t="s">
        <v>5</v>
      </c>
      <c r="E24" s="43">
        <v>2.16</v>
      </c>
      <c r="F24" s="28">
        <f>E24*F20</f>
        <v>3.8880000000000003</v>
      </c>
      <c r="G24" s="28"/>
      <c r="H24" s="28"/>
      <c r="I24" s="43"/>
      <c r="J24" s="29"/>
      <c r="K24" s="43"/>
      <c r="L24" s="29"/>
      <c r="M24" s="26"/>
      <c r="Q24" s="47"/>
      <c r="R24" s="47"/>
    </row>
    <row r="25" spans="1:19" s="44" customFormat="1" ht="34.5" customHeight="1" x14ac:dyDescent="0.25">
      <c r="A25" s="102" t="s">
        <v>57</v>
      </c>
      <c r="B25" s="2" t="s">
        <v>65</v>
      </c>
      <c r="C25" s="2" t="s">
        <v>50</v>
      </c>
      <c r="D25" s="25" t="s">
        <v>15</v>
      </c>
      <c r="E25" s="26"/>
      <c r="F25" s="27">
        <v>0.27</v>
      </c>
      <c r="G25" s="26"/>
      <c r="H25" s="28"/>
      <c r="I25" s="43"/>
      <c r="J25" s="29"/>
      <c r="K25" s="43"/>
      <c r="L25" s="29"/>
      <c r="M25" s="26"/>
    </row>
    <row r="26" spans="1:19" s="44" customFormat="1" ht="13.5" x14ac:dyDescent="0.25">
      <c r="A26" s="102"/>
      <c r="B26" s="45"/>
      <c r="C26" s="32" t="s">
        <v>10</v>
      </c>
      <c r="D26" s="32" t="s">
        <v>3</v>
      </c>
      <c r="E26" s="43">
        <v>119</v>
      </c>
      <c r="F26" s="28">
        <f>E26*F25</f>
        <v>32.130000000000003</v>
      </c>
      <c r="G26" s="43"/>
      <c r="H26" s="28"/>
      <c r="I26" s="28"/>
      <c r="J26" s="29"/>
      <c r="K26" s="43"/>
      <c r="L26" s="29"/>
      <c r="M26" s="26"/>
    </row>
    <row r="27" spans="1:19" s="44" customFormat="1" ht="13.5" x14ac:dyDescent="0.25">
      <c r="A27" s="102"/>
      <c r="B27" s="46"/>
      <c r="C27" s="32" t="s">
        <v>11</v>
      </c>
      <c r="D27" s="32" t="s">
        <v>5</v>
      </c>
      <c r="E27" s="43">
        <v>67.5</v>
      </c>
      <c r="F27" s="28">
        <f>E27*F25</f>
        <v>18.225000000000001</v>
      </c>
      <c r="G27" s="43"/>
      <c r="H27" s="28"/>
      <c r="I27" s="43"/>
      <c r="J27" s="29"/>
      <c r="K27" s="28"/>
      <c r="L27" s="29"/>
      <c r="M27" s="26"/>
    </row>
    <row r="28" spans="1:19" s="44" customFormat="1" ht="13.5" x14ac:dyDescent="0.25">
      <c r="A28" s="102"/>
      <c r="B28" s="25"/>
      <c r="C28" s="32" t="s">
        <v>102</v>
      </c>
      <c r="D28" s="32" t="s">
        <v>12</v>
      </c>
      <c r="E28" s="43">
        <v>1010</v>
      </c>
      <c r="F28" s="28">
        <f>E28*F25</f>
        <v>272.70000000000005</v>
      </c>
      <c r="G28" s="28"/>
      <c r="H28" s="28"/>
      <c r="I28" s="43"/>
      <c r="J28" s="29"/>
      <c r="K28" s="43"/>
      <c r="L28" s="29"/>
      <c r="M28" s="26"/>
    </row>
    <row r="29" spans="1:19" s="44" customFormat="1" ht="13.5" x14ac:dyDescent="0.25">
      <c r="A29" s="102"/>
      <c r="B29" s="25"/>
      <c r="C29" s="32" t="s">
        <v>13</v>
      </c>
      <c r="D29" s="32" t="s">
        <v>5</v>
      </c>
      <c r="E29" s="43">
        <v>2.16</v>
      </c>
      <c r="F29" s="28">
        <f>E29*F25</f>
        <v>0.58320000000000005</v>
      </c>
      <c r="G29" s="28"/>
      <c r="H29" s="28"/>
      <c r="I29" s="43"/>
      <c r="J29" s="29"/>
      <c r="K29" s="43"/>
      <c r="L29" s="29"/>
      <c r="M29" s="26"/>
      <c r="Q29" s="47"/>
      <c r="R29" s="47"/>
    </row>
    <row r="30" spans="1:19" s="31" customFormat="1" ht="33.75" customHeight="1" x14ac:dyDescent="0.25">
      <c r="A30" s="101">
        <v>7</v>
      </c>
      <c r="B30" s="24" t="s">
        <v>22</v>
      </c>
      <c r="C30" s="25" t="s">
        <v>32</v>
      </c>
      <c r="D30" s="25" t="s">
        <v>33</v>
      </c>
      <c r="E30" s="28"/>
      <c r="F30" s="27">
        <v>30</v>
      </c>
      <c r="G30" s="29"/>
      <c r="H30" s="28"/>
      <c r="I30" s="29"/>
      <c r="J30" s="29"/>
      <c r="K30" s="29"/>
      <c r="L30" s="29"/>
      <c r="M30" s="26"/>
    </row>
    <row r="31" spans="1:19" s="31" customFormat="1" ht="12.75" x14ac:dyDescent="0.25">
      <c r="A31" s="102"/>
      <c r="B31" s="24"/>
      <c r="C31" s="32" t="s">
        <v>34</v>
      </c>
      <c r="D31" s="32" t="s">
        <v>3</v>
      </c>
      <c r="E31" s="28">
        <v>1.2</v>
      </c>
      <c r="F31" s="28">
        <f>E31*F30</f>
        <v>36</v>
      </c>
      <c r="G31" s="29"/>
      <c r="H31" s="28"/>
      <c r="I31" s="29"/>
      <c r="J31" s="29"/>
      <c r="K31" s="29"/>
      <c r="L31" s="29"/>
      <c r="M31" s="26"/>
    </row>
    <row r="32" spans="1:19" s="31" customFormat="1" ht="12.75" x14ac:dyDescent="0.25">
      <c r="A32" s="102"/>
      <c r="B32" s="24"/>
      <c r="C32" s="32" t="s">
        <v>35</v>
      </c>
      <c r="D32" s="32" t="s">
        <v>5</v>
      </c>
      <c r="E32" s="28">
        <v>0.2</v>
      </c>
      <c r="F32" s="28">
        <f>E32*F30</f>
        <v>6</v>
      </c>
      <c r="G32" s="29"/>
      <c r="H32" s="28"/>
      <c r="I32" s="29"/>
      <c r="J32" s="29"/>
      <c r="K32" s="29"/>
      <c r="L32" s="29"/>
      <c r="M32" s="26"/>
    </row>
    <row r="33" spans="1:18" s="31" customFormat="1" ht="12.75" x14ac:dyDescent="0.25">
      <c r="A33" s="102"/>
      <c r="B33" s="24"/>
      <c r="C33" s="32" t="s">
        <v>36</v>
      </c>
      <c r="D33" s="32" t="s">
        <v>7</v>
      </c>
      <c r="E33" s="28">
        <v>1.03</v>
      </c>
      <c r="F33" s="28">
        <f>E33*F30</f>
        <v>30.900000000000002</v>
      </c>
      <c r="G33" s="29"/>
      <c r="H33" s="28"/>
      <c r="I33" s="29"/>
      <c r="J33" s="29"/>
      <c r="K33" s="29"/>
      <c r="L33" s="29"/>
      <c r="M33" s="26"/>
    </row>
    <row r="34" spans="1:18" s="31" customFormat="1" ht="25.5" x14ac:dyDescent="0.25">
      <c r="A34" s="102"/>
      <c r="B34" s="24"/>
      <c r="C34" s="32" t="s">
        <v>37</v>
      </c>
      <c r="D34" s="32" t="s">
        <v>38</v>
      </c>
      <c r="E34" s="28">
        <f>0.1*3.14</f>
        <v>0.31400000000000006</v>
      </c>
      <c r="F34" s="28">
        <f>E34*F30</f>
        <v>9.4200000000000017</v>
      </c>
      <c r="G34" s="29"/>
      <c r="H34" s="28"/>
      <c r="I34" s="29"/>
      <c r="J34" s="29"/>
      <c r="K34" s="29"/>
      <c r="L34" s="29"/>
      <c r="M34" s="26"/>
    </row>
    <row r="35" spans="1:18" s="31" customFormat="1" ht="12.75" x14ac:dyDescent="0.25">
      <c r="A35" s="102"/>
      <c r="B35" s="24"/>
      <c r="C35" s="32" t="s">
        <v>39</v>
      </c>
      <c r="D35" s="32" t="s">
        <v>40</v>
      </c>
      <c r="E35" s="28">
        <v>0.7</v>
      </c>
      <c r="F35" s="28">
        <f>E35*F30</f>
        <v>21</v>
      </c>
      <c r="G35" s="29"/>
      <c r="H35" s="28"/>
      <c r="I35" s="29"/>
      <c r="J35" s="29"/>
      <c r="K35" s="29"/>
      <c r="L35" s="29"/>
      <c r="M35" s="26"/>
    </row>
    <row r="36" spans="1:18" s="31" customFormat="1" ht="12.75" x14ac:dyDescent="0.25">
      <c r="A36" s="103"/>
      <c r="B36" s="49"/>
      <c r="C36" s="48" t="s">
        <v>8</v>
      </c>
      <c r="D36" s="48" t="s">
        <v>5</v>
      </c>
      <c r="E36" s="50">
        <v>0.2</v>
      </c>
      <c r="F36" s="50">
        <f>E36*F30</f>
        <v>6</v>
      </c>
      <c r="G36" s="51"/>
      <c r="H36" s="28"/>
      <c r="I36" s="51"/>
      <c r="J36" s="29"/>
      <c r="K36" s="51"/>
      <c r="L36" s="29"/>
      <c r="M36" s="26"/>
    </row>
    <row r="37" spans="1:18" s="57" customFormat="1" ht="24.75" customHeight="1" x14ac:dyDescent="0.25">
      <c r="A37" s="102" t="s">
        <v>17</v>
      </c>
      <c r="B37" s="52" t="s">
        <v>64</v>
      </c>
      <c r="C37" s="52" t="s">
        <v>0</v>
      </c>
      <c r="D37" s="53" t="s">
        <v>1</v>
      </c>
      <c r="E37" s="54"/>
      <c r="F37" s="55">
        <v>3</v>
      </c>
      <c r="G37" s="26"/>
      <c r="H37" s="28"/>
      <c r="I37" s="56"/>
      <c r="J37" s="29"/>
      <c r="K37" s="56"/>
      <c r="L37" s="29"/>
      <c r="M37" s="26"/>
    </row>
    <row r="38" spans="1:18" s="57" customFormat="1" ht="21.75" customHeight="1" x14ac:dyDescent="0.25">
      <c r="A38" s="102"/>
      <c r="B38" s="25"/>
      <c r="C38" s="32" t="s">
        <v>2</v>
      </c>
      <c r="D38" s="58" t="s">
        <v>3</v>
      </c>
      <c r="E38" s="59">
        <v>1.5</v>
      </c>
      <c r="F38" s="60">
        <f>E38*F37</f>
        <v>4.5</v>
      </c>
      <c r="G38" s="56"/>
      <c r="H38" s="28"/>
      <c r="I38" s="28"/>
      <c r="J38" s="29"/>
      <c r="K38" s="56"/>
      <c r="L38" s="29"/>
      <c r="M38" s="26"/>
    </row>
    <row r="39" spans="1:18" s="57" customFormat="1" ht="12.75" x14ac:dyDescent="0.25">
      <c r="A39" s="102"/>
      <c r="B39" s="25"/>
      <c r="C39" s="32" t="s">
        <v>4</v>
      </c>
      <c r="D39" s="32" t="s">
        <v>5</v>
      </c>
      <c r="E39" s="28">
        <v>0.3</v>
      </c>
      <c r="F39" s="28">
        <f>E39*F37</f>
        <v>0.89999999999999991</v>
      </c>
      <c r="G39" s="28"/>
      <c r="H39" s="28"/>
      <c r="I39" s="28"/>
      <c r="J39" s="29"/>
      <c r="K39" s="28"/>
      <c r="L39" s="29"/>
      <c r="M39" s="26"/>
      <c r="R39" s="57">
        <f>Q146/8</f>
        <v>0</v>
      </c>
    </row>
    <row r="40" spans="1:18" s="31" customFormat="1" ht="17.25" customHeight="1" x14ac:dyDescent="0.25">
      <c r="A40" s="101"/>
      <c r="B40" s="61"/>
      <c r="C40" s="62" t="s">
        <v>6</v>
      </c>
      <c r="D40" s="63" t="s">
        <v>7</v>
      </c>
      <c r="E40" s="64">
        <v>1</v>
      </c>
      <c r="F40" s="60">
        <f>E40*F37</f>
        <v>3</v>
      </c>
      <c r="G40" s="65"/>
      <c r="H40" s="28"/>
      <c r="I40" s="38"/>
      <c r="J40" s="29"/>
      <c r="K40" s="38"/>
      <c r="L40" s="29"/>
      <c r="M40" s="26"/>
    </row>
    <row r="41" spans="1:18" s="44" customFormat="1" ht="13.5" x14ac:dyDescent="0.25">
      <c r="A41" s="102"/>
      <c r="B41" s="45"/>
      <c r="C41" s="32" t="s">
        <v>51</v>
      </c>
      <c r="D41" s="32" t="s">
        <v>7</v>
      </c>
      <c r="E41" s="28"/>
      <c r="F41" s="28">
        <f>F37</f>
        <v>3</v>
      </c>
      <c r="G41" s="28"/>
      <c r="H41" s="28"/>
      <c r="I41" s="43"/>
      <c r="J41" s="29"/>
      <c r="K41" s="43"/>
      <c r="L41" s="29"/>
      <c r="M41" s="26"/>
    </row>
    <row r="42" spans="1:18" s="31" customFormat="1" ht="19.5" customHeight="1" x14ac:dyDescent="0.25">
      <c r="A42" s="101"/>
      <c r="B42" s="61"/>
      <c r="C42" s="62" t="s">
        <v>8</v>
      </c>
      <c r="D42" s="63" t="s">
        <v>5</v>
      </c>
      <c r="E42" s="64">
        <v>0.04</v>
      </c>
      <c r="F42" s="60">
        <f>E42*F37</f>
        <v>0.12</v>
      </c>
      <c r="G42" s="65"/>
      <c r="H42" s="28"/>
      <c r="I42" s="38"/>
      <c r="J42" s="29"/>
      <c r="K42" s="38"/>
      <c r="L42" s="29"/>
      <c r="M42" s="26"/>
    </row>
    <row r="43" spans="1:18" s="36" customFormat="1" ht="13.5" x14ac:dyDescent="0.25">
      <c r="A43" s="102">
        <v>9</v>
      </c>
      <c r="B43" s="2" t="s">
        <v>75</v>
      </c>
      <c r="C43" s="2" t="s">
        <v>99</v>
      </c>
      <c r="D43" s="6" t="s">
        <v>1</v>
      </c>
      <c r="E43" s="3"/>
      <c r="F43" s="7">
        <f>F47+F48</f>
        <v>5</v>
      </c>
      <c r="G43" s="3"/>
      <c r="H43" s="28"/>
      <c r="I43" s="3"/>
      <c r="J43" s="29"/>
      <c r="K43" s="3"/>
      <c r="L43" s="29"/>
      <c r="M43" s="26"/>
      <c r="O43" s="4"/>
    </row>
    <row r="44" spans="1:18" s="36" customFormat="1" ht="13.5" x14ac:dyDescent="0.25">
      <c r="A44" s="102"/>
      <c r="B44" s="1"/>
      <c r="C44" s="1" t="s">
        <v>30</v>
      </c>
      <c r="D44" s="3" t="s">
        <v>3</v>
      </c>
      <c r="E44" s="3">
        <v>0.58399999999999996</v>
      </c>
      <c r="F44" s="3">
        <f>F43*E44</f>
        <v>2.92</v>
      </c>
      <c r="G44" s="3"/>
      <c r="H44" s="28"/>
      <c r="I44" s="3"/>
      <c r="J44" s="29"/>
      <c r="K44" s="3"/>
      <c r="L44" s="29"/>
      <c r="M44" s="26"/>
      <c r="O44" s="5"/>
    </row>
    <row r="45" spans="1:18" s="36" customFormat="1" ht="13.5" x14ac:dyDescent="0.25">
      <c r="A45" s="102"/>
      <c r="B45" s="1"/>
      <c r="C45" s="1" t="s">
        <v>52</v>
      </c>
      <c r="D45" s="1" t="s">
        <v>5</v>
      </c>
      <c r="E45" s="8">
        <v>0.22700000000000001</v>
      </c>
      <c r="F45" s="3">
        <f>E45*F43</f>
        <v>1.135</v>
      </c>
      <c r="G45" s="3"/>
      <c r="H45" s="28"/>
      <c r="I45" s="3"/>
      <c r="J45" s="29"/>
      <c r="K45" s="3"/>
      <c r="L45" s="29"/>
      <c r="M45" s="26"/>
      <c r="O45" s="5"/>
    </row>
    <row r="46" spans="1:18" s="36" customFormat="1" ht="13.5" x14ac:dyDescent="0.25">
      <c r="A46" s="102"/>
      <c r="B46" s="9"/>
      <c r="C46" s="1" t="s">
        <v>53</v>
      </c>
      <c r="D46" s="1"/>
      <c r="E46" s="1"/>
      <c r="F46" s="1"/>
      <c r="G46" s="1"/>
      <c r="H46" s="28"/>
      <c r="I46" s="3"/>
      <c r="J46" s="29"/>
      <c r="K46" s="1"/>
      <c r="L46" s="29"/>
      <c r="M46" s="26"/>
      <c r="O46" s="5"/>
    </row>
    <row r="47" spans="1:18" s="36" customFormat="1" ht="13.5" x14ac:dyDescent="0.25">
      <c r="A47" s="102"/>
      <c r="B47" s="9"/>
      <c r="C47" s="1" t="s">
        <v>103</v>
      </c>
      <c r="D47" s="1" t="s">
        <v>76</v>
      </c>
      <c r="E47" s="1"/>
      <c r="F47" s="1">
        <v>3</v>
      </c>
      <c r="G47" s="1"/>
      <c r="H47" s="28"/>
      <c r="I47" s="3"/>
      <c r="J47" s="29"/>
      <c r="K47" s="1"/>
      <c r="L47" s="29"/>
      <c r="M47" s="26"/>
      <c r="O47" s="84"/>
    </row>
    <row r="48" spans="1:18" s="36" customFormat="1" ht="13.5" x14ac:dyDescent="0.25">
      <c r="A48" s="102"/>
      <c r="B48" s="9"/>
      <c r="C48" s="1" t="s">
        <v>104</v>
      </c>
      <c r="D48" s="1" t="s">
        <v>76</v>
      </c>
      <c r="E48" s="1"/>
      <c r="F48" s="1">
        <v>2</v>
      </c>
      <c r="G48" s="1"/>
      <c r="H48" s="28"/>
      <c r="I48" s="3"/>
      <c r="J48" s="29"/>
      <c r="K48" s="1"/>
      <c r="L48" s="29"/>
      <c r="M48" s="26"/>
      <c r="O48" s="84"/>
    </row>
    <row r="49" spans="1:15" s="35" customFormat="1" ht="20.25" customHeight="1" x14ac:dyDescent="0.25">
      <c r="A49" s="102">
        <v>10</v>
      </c>
      <c r="B49" s="2" t="s">
        <v>54</v>
      </c>
      <c r="C49" s="2" t="s">
        <v>55</v>
      </c>
      <c r="D49" s="3" t="s">
        <v>1</v>
      </c>
      <c r="E49" s="3"/>
      <c r="F49" s="7">
        <v>21</v>
      </c>
      <c r="G49" s="3"/>
      <c r="H49" s="28"/>
      <c r="I49" s="3"/>
      <c r="J49" s="29"/>
      <c r="K49" s="3"/>
      <c r="L49" s="29"/>
      <c r="M49" s="26"/>
    </row>
    <row r="50" spans="1:15" s="35" customFormat="1" ht="13.5" x14ac:dyDescent="0.25">
      <c r="A50" s="102"/>
      <c r="B50" s="2"/>
      <c r="C50" s="1" t="s">
        <v>30</v>
      </c>
      <c r="D50" s="3" t="s">
        <v>3</v>
      </c>
      <c r="E50" s="3">
        <v>0.38900000000000001</v>
      </c>
      <c r="F50" s="3">
        <f>F49*E50</f>
        <v>8.1690000000000005</v>
      </c>
      <c r="G50" s="3"/>
      <c r="H50" s="28"/>
      <c r="I50" s="3"/>
      <c r="J50" s="29"/>
      <c r="K50" s="3"/>
      <c r="L50" s="29"/>
      <c r="M50" s="26"/>
    </row>
    <row r="51" spans="1:15" s="35" customFormat="1" ht="13.5" x14ac:dyDescent="0.25">
      <c r="A51" s="102"/>
      <c r="B51" s="2"/>
      <c r="C51" s="1" t="s">
        <v>52</v>
      </c>
      <c r="D51" s="1" t="s">
        <v>5</v>
      </c>
      <c r="E51" s="3">
        <v>0.151</v>
      </c>
      <c r="F51" s="3">
        <f>E51*F49</f>
        <v>3.1709999999999998</v>
      </c>
      <c r="G51" s="3"/>
      <c r="H51" s="28"/>
      <c r="I51" s="3"/>
      <c r="J51" s="29"/>
      <c r="K51" s="3"/>
      <c r="L51" s="29"/>
      <c r="M51" s="26"/>
    </row>
    <row r="52" spans="1:15" s="36" customFormat="1" ht="13.5" x14ac:dyDescent="0.25">
      <c r="A52" s="102"/>
      <c r="B52" s="66"/>
      <c r="C52" s="1" t="s">
        <v>53</v>
      </c>
      <c r="D52" s="1"/>
      <c r="E52" s="1"/>
      <c r="F52" s="1"/>
      <c r="G52" s="1"/>
      <c r="H52" s="28"/>
      <c r="I52" s="3"/>
      <c r="J52" s="29"/>
      <c r="K52" s="1"/>
      <c r="L52" s="29"/>
      <c r="M52" s="26"/>
    </row>
    <row r="53" spans="1:15" s="36" customFormat="1" ht="16.5" customHeight="1" x14ac:dyDescent="0.25">
      <c r="A53" s="102"/>
      <c r="B53" s="66"/>
      <c r="C53" s="1" t="s">
        <v>56</v>
      </c>
      <c r="D53" s="1" t="s">
        <v>1</v>
      </c>
      <c r="E53" s="1"/>
      <c r="F53" s="1">
        <f>F49</f>
        <v>21</v>
      </c>
      <c r="G53" s="1"/>
      <c r="H53" s="28"/>
      <c r="I53" s="3"/>
      <c r="J53" s="29"/>
      <c r="K53" s="1"/>
      <c r="L53" s="29"/>
      <c r="M53" s="26"/>
    </row>
    <row r="54" spans="1:15" s="36" customFormat="1" ht="16.5" customHeight="1" x14ac:dyDescent="0.25">
      <c r="A54" s="102"/>
      <c r="B54" s="66"/>
      <c r="C54" s="1" t="s">
        <v>13</v>
      </c>
      <c r="D54" s="1" t="s">
        <v>5</v>
      </c>
      <c r="E54" s="1">
        <v>2.4E-2</v>
      </c>
      <c r="F54" s="1">
        <f>E54*F49</f>
        <v>0.504</v>
      </c>
      <c r="G54" s="1"/>
      <c r="H54" s="28"/>
      <c r="I54" s="3"/>
      <c r="J54" s="29"/>
      <c r="K54" s="1"/>
      <c r="L54" s="29"/>
      <c r="M54" s="26"/>
    </row>
    <row r="55" spans="1:15" s="36" customFormat="1" ht="16.5" customHeight="1" x14ac:dyDescent="0.25">
      <c r="A55" s="102">
        <v>11</v>
      </c>
      <c r="B55" s="2" t="s">
        <v>111</v>
      </c>
      <c r="C55" s="2" t="s">
        <v>31</v>
      </c>
      <c r="D55" s="6" t="s">
        <v>29</v>
      </c>
      <c r="E55" s="6"/>
      <c r="F55" s="7">
        <f>F10+F12</f>
        <v>255.6</v>
      </c>
      <c r="G55" s="3"/>
      <c r="H55" s="28"/>
      <c r="I55" s="3"/>
      <c r="J55" s="29"/>
      <c r="K55" s="3"/>
      <c r="L55" s="29"/>
      <c r="M55" s="26"/>
      <c r="O55" s="4"/>
    </row>
    <row r="56" spans="1:15" s="36" customFormat="1" ht="24" customHeight="1" x14ac:dyDescent="0.25">
      <c r="A56" s="102"/>
      <c r="B56" s="2"/>
      <c r="C56" s="1" t="s">
        <v>30</v>
      </c>
      <c r="D56" s="3" t="s">
        <v>3</v>
      </c>
      <c r="E56" s="3">
        <v>1.43</v>
      </c>
      <c r="F56" s="3">
        <f>F55*E56</f>
        <v>365.50799999999998</v>
      </c>
      <c r="G56" s="3"/>
      <c r="H56" s="28"/>
      <c r="I56" s="3"/>
      <c r="J56" s="29"/>
      <c r="K56" s="3"/>
      <c r="L56" s="29"/>
      <c r="M56" s="26"/>
      <c r="O56" s="5"/>
    </row>
    <row r="57" spans="1:15" s="36" customFormat="1" ht="43.5" customHeight="1" x14ac:dyDescent="0.25">
      <c r="A57" s="104"/>
      <c r="B57" s="67"/>
      <c r="C57" s="68" t="s">
        <v>122</v>
      </c>
      <c r="D57" s="69"/>
      <c r="E57" s="70"/>
      <c r="F57" s="70"/>
      <c r="G57" s="71"/>
      <c r="H57" s="28"/>
      <c r="I57" s="71"/>
      <c r="J57" s="29"/>
      <c r="K57" s="71"/>
      <c r="L57" s="29"/>
      <c r="M57" s="26"/>
      <c r="O57" s="5"/>
    </row>
    <row r="58" spans="1:15" s="72" customFormat="1" ht="32.25" customHeight="1" x14ac:dyDescent="0.2">
      <c r="A58" s="102">
        <v>12</v>
      </c>
      <c r="B58" s="2" t="s">
        <v>63</v>
      </c>
      <c r="C58" s="2" t="s">
        <v>61</v>
      </c>
      <c r="D58" s="2" t="s">
        <v>60</v>
      </c>
      <c r="E58" s="3"/>
      <c r="F58" s="7">
        <v>5</v>
      </c>
      <c r="G58" s="3"/>
      <c r="H58" s="28"/>
      <c r="I58" s="3"/>
      <c r="J58" s="29"/>
      <c r="K58" s="3"/>
      <c r="L58" s="29"/>
      <c r="M58" s="26"/>
    </row>
    <row r="59" spans="1:15" s="72" customFormat="1" ht="23.25" customHeight="1" x14ac:dyDescent="0.2">
      <c r="A59" s="102"/>
      <c r="B59" s="2"/>
      <c r="C59" s="1" t="s">
        <v>30</v>
      </c>
      <c r="D59" s="3" t="s">
        <v>3</v>
      </c>
      <c r="E59" s="3">
        <v>2.99</v>
      </c>
      <c r="F59" s="1">
        <f>E59*F58</f>
        <v>14.950000000000001</v>
      </c>
      <c r="G59" s="3"/>
      <c r="H59" s="28"/>
      <c r="I59" s="3"/>
      <c r="J59" s="29"/>
      <c r="K59" s="3"/>
      <c r="L59" s="29"/>
      <c r="M59" s="26"/>
    </row>
    <row r="60" spans="1:15" s="73" customFormat="1" ht="27" x14ac:dyDescent="0.25">
      <c r="A60" s="102">
        <v>13</v>
      </c>
      <c r="B60" s="2" t="s">
        <v>22</v>
      </c>
      <c r="C60" s="2" t="s">
        <v>23</v>
      </c>
      <c r="D60" s="2" t="s">
        <v>24</v>
      </c>
      <c r="E60" s="2"/>
      <c r="F60" s="7">
        <v>1</v>
      </c>
      <c r="G60" s="1"/>
      <c r="H60" s="28"/>
      <c r="I60" s="1"/>
      <c r="J60" s="29"/>
      <c r="K60" s="1"/>
      <c r="L60" s="29"/>
      <c r="M60" s="26"/>
    </row>
    <row r="61" spans="1:15" s="73" customFormat="1" ht="13.5" x14ac:dyDescent="0.25">
      <c r="A61" s="102"/>
      <c r="B61" s="2"/>
      <c r="C61" s="74" t="s">
        <v>25</v>
      </c>
      <c r="D61" s="32" t="s">
        <v>3</v>
      </c>
      <c r="E61" s="1">
        <v>1</v>
      </c>
      <c r="F61" s="1">
        <f>E61*F60</f>
        <v>1</v>
      </c>
      <c r="G61" s="1"/>
      <c r="H61" s="28"/>
      <c r="I61" s="1"/>
      <c r="J61" s="29"/>
      <c r="K61" s="1"/>
      <c r="L61" s="29"/>
      <c r="M61" s="26"/>
    </row>
    <row r="62" spans="1:15" s="73" customFormat="1" ht="30" customHeight="1" x14ac:dyDescent="0.25">
      <c r="A62" s="102"/>
      <c r="B62" s="2" t="s">
        <v>26</v>
      </c>
      <c r="C62" s="1" t="s">
        <v>27</v>
      </c>
      <c r="D62" s="1" t="s">
        <v>7</v>
      </c>
      <c r="E62" s="1">
        <v>1</v>
      </c>
      <c r="F62" s="1">
        <f>E62*F60</f>
        <v>1</v>
      </c>
      <c r="G62" s="1"/>
      <c r="H62" s="28"/>
      <c r="I62" s="1"/>
      <c r="J62" s="29"/>
      <c r="K62" s="1"/>
      <c r="L62" s="29"/>
      <c r="M62" s="26"/>
    </row>
    <row r="63" spans="1:15" s="73" customFormat="1" ht="13.5" x14ac:dyDescent="0.25">
      <c r="A63" s="102"/>
      <c r="B63" s="2"/>
      <c r="C63" s="74" t="s">
        <v>13</v>
      </c>
      <c r="D63" s="1" t="s">
        <v>5</v>
      </c>
      <c r="E63" s="1">
        <v>0.46</v>
      </c>
      <c r="F63" s="1">
        <f>E63*F60</f>
        <v>0.46</v>
      </c>
      <c r="G63" s="1"/>
      <c r="H63" s="28"/>
      <c r="I63" s="1"/>
      <c r="J63" s="29"/>
      <c r="K63" s="1"/>
      <c r="L63" s="29"/>
      <c r="M63" s="26"/>
    </row>
    <row r="64" spans="1:15" s="36" customFormat="1" ht="29.25" customHeight="1" x14ac:dyDescent="0.25">
      <c r="A64" s="102">
        <v>14</v>
      </c>
      <c r="B64" s="2" t="s">
        <v>111</v>
      </c>
      <c r="C64" s="2" t="s">
        <v>62</v>
      </c>
      <c r="D64" s="6" t="s">
        <v>29</v>
      </c>
      <c r="E64" s="6"/>
      <c r="F64" s="7">
        <f>F58</f>
        <v>5</v>
      </c>
      <c r="G64" s="3"/>
      <c r="H64" s="28"/>
      <c r="I64" s="3"/>
      <c r="J64" s="29"/>
      <c r="K64" s="3"/>
      <c r="L64" s="29"/>
      <c r="M64" s="26"/>
      <c r="O64" s="4"/>
    </row>
    <row r="65" spans="1:20" s="36" customFormat="1" ht="20.25" customHeight="1" x14ac:dyDescent="0.25">
      <c r="A65" s="102"/>
      <c r="B65" s="2"/>
      <c r="C65" s="1" t="s">
        <v>30</v>
      </c>
      <c r="D65" s="3" t="s">
        <v>3</v>
      </c>
      <c r="E65" s="3">
        <v>1.21</v>
      </c>
      <c r="F65" s="3">
        <f>F64*E65</f>
        <v>6.05</v>
      </c>
      <c r="G65" s="3"/>
      <c r="H65" s="28"/>
      <c r="I65" s="3"/>
      <c r="J65" s="29"/>
      <c r="K65" s="3"/>
      <c r="L65" s="29"/>
      <c r="M65" s="26"/>
      <c r="O65" s="5"/>
    </row>
    <row r="66" spans="1:20" ht="25.5" customHeight="1" x14ac:dyDescent="0.25">
      <c r="A66" s="105"/>
      <c r="B66" s="75"/>
      <c r="C66" s="76" t="s">
        <v>70</v>
      </c>
      <c r="D66" s="77"/>
      <c r="E66" s="78"/>
      <c r="F66" s="78"/>
      <c r="G66" s="79"/>
      <c r="H66" s="28"/>
      <c r="I66" s="79"/>
      <c r="J66" s="29"/>
      <c r="K66" s="79"/>
      <c r="L66" s="29"/>
      <c r="M66" s="26"/>
    </row>
    <row r="67" spans="1:20" s="31" customFormat="1" ht="25.5" customHeight="1" x14ac:dyDescent="0.25">
      <c r="A67" s="101">
        <v>15</v>
      </c>
      <c r="B67" s="24" t="s">
        <v>69</v>
      </c>
      <c r="C67" s="25" t="s">
        <v>47</v>
      </c>
      <c r="D67" s="25" t="s">
        <v>48</v>
      </c>
      <c r="E67" s="26"/>
      <c r="F67" s="27">
        <v>350</v>
      </c>
      <c r="G67" s="26"/>
      <c r="H67" s="28"/>
      <c r="I67" s="28"/>
      <c r="J67" s="29"/>
      <c r="K67" s="29"/>
      <c r="L67" s="29"/>
      <c r="M67" s="26"/>
      <c r="N67" s="30" t="e">
        <f>[1]ნაკრები!H106</f>
        <v>#REF!</v>
      </c>
      <c r="O67" s="30"/>
      <c r="P67" s="30"/>
    </row>
    <row r="68" spans="1:20" s="31" customFormat="1" ht="12.75" x14ac:dyDescent="0.25">
      <c r="A68" s="101"/>
      <c r="B68" s="24"/>
      <c r="C68" s="32" t="s">
        <v>19</v>
      </c>
      <c r="D68" s="32" t="s">
        <v>3</v>
      </c>
      <c r="E68" s="28">
        <v>0.23400000000000001</v>
      </c>
      <c r="F68" s="28">
        <f>E68*F67</f>
        <v>81.900000000000006</v>
      </c>
      <c r="G68" s="28"/>
      <c r="H68" s="28"/>
      <c r="I68" s="28"/>
      <c r="J68" s="29"/>
      <c r="K68" s="29"/>
      <c r="L68" s="29"/>
      <c r="M68" s="26"/>
    </row>
    <row r="69" spans="1:20" s="35" customFormat="1" ht="35.25" customHeight="1" x14ac:dyDescent="0.25">
      <c r="A69" s="102">
        <v>16</v>
      </c>
      <c r="B69" s="2" t="s">
        <v>107</v>
      </c>
      <c r="C69" s="2" t="s">
        <v>121</v>
      </c>
      <c r="D69" s="3" t="s">
        <v>29</v>
      </c>
      <c r="E69" s="33"/>
      <c r="F69" s="99">
        <f>980*0.3*0.4</f>
        <v>117.60000000000001</v>
      </c>
      <c r="G69" s="33"/>
      <c r="H69" s="28"/>
      <c r="I69" s="33"/>
      <c r="J69" s="28"/>
      <c r="K69" s="33"/>
      <c r="L69" s="28"/>
      <c r="M69" s="26"/>
      <c r="N69" s="111" t="s">
        <v>98</v>
      </c>
      <c r="O69" s="112"/>
    </row>
    <row r="70" spans="1:20" s="36" customFormat="1" ht="24.75" customHeight="1" x14ac:dyDescent="0.25">
      <c r="A70" s="102"/>
      <c r="B70" s="2"/>
      <c r="C70" s="1" t="s">
        <v>30</v>
      </c>
      <c r="D70" s="3" t="s">
        <v>3</v>
      </c>
      <c r="E70" s="33">
        <v>5.91</v>
      </c>
      <c r="F70" s="33">
        <f>F69*E70</f>
        <v>695.01600000000008</v>
      </c>
      <c r="G70" s="33"/>
      <c r="H70" s="28"/>
      <c r="I70" s="33"/>
      <c r="J70" s="28"/>
      <c r="K70" s="33"/>
      <c r="L70" s="28"/>
      <c r="M70" s="26"/>
      <c r="N70" s="111"/>
      <c r="O70" s="112"/>
    </row>
    <row r="71" spans="1:20" s="44" customFormat="1" ht="30.75" customHeight="1" x14ac:dyDescent="0.25">
      <c r="A71" s="102">
        <v>17</v>
      </c>
      <c r="B71" s="2" t="s">
        <v>66</v>
      </c>
      <c r="C71" s="2" t="s">
        <v>117</v>
      </c>
      <c r="D71" s="25" t="s">
        <v>15</v>
      </c>
      <c r="E71" s="26"/>
      <c r="F71" s="27">
        <v>0.36</v>
      </c>
      <c r="G71" s="26"/>
      <c r="H71" s="28"/>
      <c r="I71" s="43"/>
      <c r="J71" s="29"/>
      <c r="K71" s="43"/>
      <c r="L71" s="29"/>
      <c r="M71" s="26"/>
      <c r="N71" s="44">
        <v>2670</v>
      </c>
    </row>
    <row r="72" spans="1:20" s="44" customFormat="1" ht="13.5" x14ac:dyDescent="0.25">
      <c r="A72" s="102"/>
      <c r="B72" s="45"/>
      <c r="C72" s="32" t="s">
        <v>10</v>
      </c>
      <c r="D72" s="32" t="s">
        <v>3</v>
      </c>
      <c r="E72" s="43">
        <v>119</v>
      </c>
      <c r="F72" s="28">
        <f>E72*F71</f>
        <v>42.839999999999996</v>
      </c>
      <c r="G72" s="43"/>
      <c r="H72" s="28"/>
      <c r="I72" s="28"/>
      <c r="J72" s="29"/>
      <c r="K72" s="43"/>
      <c r="L72" s="29"/>
      <c r="M72" s="26"/>
      <c r="T72" s="44">
        <v>510</v>
      </c>
    </row>
    <row r="73" spans="1:20" s="44" customFormat="1" ht="13.5" x14ac:dyDescent="0.25">
      <c r="A73" s="102"/>
      <c r="B73" s="46"/>
      <c r="C73" s="32" t="s">
        <v>11</v>
      </c>
      <c r="D73" s="32" t="s">
        <v>5</v>
      </c>
      <c r="E73" s="43">
        <v>67.5</v>
      </c>
      <c r="F73" s="28">
        <f>E73*F71</f>
        <v>24.3</v>
      </c>
      <c r="G73" s="43"/>
      <c r="H73" s="28"/>
      <c r="I73" s="43"/>
      <c r="J73" s="29"/>
      <c r="K73" s="28"/>
      <c r="L73" s="29"/>
      <c r="M73" s="26"/>
      <c r="T73" s="44">
        <v>110</v>
      </c>
    </row>
    <row r="74" spans="1:20" s="44" customFormat="1" ht="13.5" x14ac:dyDescent="0.25">
      <c r="A74" s="102"/>
      <c r="B74" s="25"/>
      <c r="C74" s="32" t="s">
        <v>118</v>
      </c>
      <c r="D74" s="32" t="s">
        <v>12</v>
      </c>
      <c r="E74" s="43">
        <v>1010</v>
      </c>
      <c r="F74" s="28">
        <f>E74*F71</f>
        <v>363.59999999999997</v>
      </c>
      <c r="G74" s="28"/>
      <c r="H74" s="28"/>
      <c r="I74" s="43"/>
      <c r="J74" s="29"/>
      <c r="K74" s="43"/>
      <c r="L74" s="29"/>
      <c r="M74" s="26"/>
      <c r="T74" s="44">
        <v>360</v>
      </c>
    </row>
    <row r="75" spans="1:20" s="44" customFormat="1" ht="13.5" x14ac:dyDescent="0.25">
      <c r="A75" s="102"/>
      <c r="B75" s="25"/>
      <c r="C75" s="32" t="s">
        <v>13</v>
      </c>
      <c r="D75" s="32" t="s">
        <v>5</v>
      </c>
      <c r="E75" s="43">
        <v>2.16</v>
      </c>
      <c r="F75" s="28">
        <f>E75*F71</f>
        <v>0.77760000000000007</v>
      </c>
      <c r="G75" s="28"/>
      <c r="H75" s="28"/>
      <c r="I75" s="43"/>
      <c r="J75" s="29"/>
      <c r="K75" s="43"/>
      <c r="L75" s="29"/>
      <c r="M75" s="26"/>
      <c r="Q75" s="47"/>
      <c r="R75" s="47"/>
      <c r="T75" s="44">
        <f>T74+T73+T72</f>
        <v>980</v>
      </c>
    </row>
    <row r="76" spans="1:20" s="37" customFormat="1" ht="27" x14ac:dyDescent="0.25">
      <c r="A76" s="102">
        <v>18</v>
      </c>
      <c r="B76" s="2" t="s">
        <v>67</v>
      </c>
      <c r="C76" s="2" t="s">
        <v>119</v>
      </c>
      <c r="D76" s="25" t="s">
        <v>15</v>
      </c>
      <c r="E76" s="25"/>
      <c r="F76" s="80">
        <v>0.11</v>
      </c>
      <c r="G76" s="25"/>
      <c r="H76" s="28"/>
      <c r="I76" s="1"/>
      <c r="J76" s="29"/>
      <c r="K76" s="1"/>
      <c r="L76" s="29"/>
      <c r="M76" s="26"/>
      <c r="N76" s="37">
        <f>F130*15</f>
        <v>0</v>
      </c>
    </row>
    <row r="77" spans="1:20" s="37" customFormat="1" ht="13.5" x14ac:dyDescent="0.25">
      <c r="A77" s="102"/>
      <c r="C77" s="32" t="s">
        <v>10</v>
      </c>
      <c r="D77" s="32" t="s">
        <v>3</v>
      </c>
      <c r="E77" s="81">
        <v>95.9</v>
      </c>
      <c r="F77" s="32">
        <f>E77*F76</f>
        <v>10.549000000000001</v>
      </c>
      <c r="G77" s="1"/>
      <c r="H77" s="28"/>
      <c r="I77" s="32"/>
      <c r="J77" s="29"/>
      <c r="K77" s="1"/>
      <c r="L77" s="29"/>
      <c r="M77" s="26"/>
    </row>
    <row r="78" spans="1:20" s="37" customFormat="1" ht="13.5" x14ac:dyDescent="0.25">
      <c r="A78" s="102"/>
      <c r="B78" s="32"/>
      <c r="C78" s="32" t="s">
        <v>11</v>
      </c>
      <c r="D78" s="32" t="s">
        <v>5</v>
      </c>
      <c r="E78" s="81">
        <v>45.2</v>
      </c>
      <c r="F78" s="32">
        <f>E78*F76</f>
        <v>4.9720000000000004</v>
      </c>
      <c r="G78" s="1"/>
      <c r="H78" s="28"/>
      <c r="I78" s="1"/>
      <c r="J78" s="29"/>
      <c r="K78" s="32"/>
      <c r="L78" s="29"/>
      <c r="M78" s="26"/>
      <c r="Q78" s="37">
        <v>360</v>
      </c>
    </row>
    <row r="79" spans="1:20" s="44" customFormat="1" ht="15.75" customHeight="1" x14ac:dyDescent="0.25">
      <c r="A79" s="102"/>
      <c r="B79" s="32"/>
      <c r="C79" s="32" t="s">
        <v>120</v>
      </c>
      <c r="D79" s="32" t="s">
        <v>12</v>
      </c>
      <c r="E79" s="82">
        <v>1010</v>
      </c>
      <c r="F79" s="32">
        <f>E79*F76</f>
        <v>111.1</v>
      </c>
      <c r="G79" s="32"/>
      <c r="H79" s="28"/>
      <c r="I79" s="1"/>
      <c r="J79" s="29"/>
      <c r="K79" s="1"/>
      <c r="L79" s="29"/>
      <c r="M79" s="26"/>
      <c r="Q79" s="44">
        <v>110</v>
      </c>
    </row>
    <row r="80" spans="1:20" s="44" customFormat="1" ht="13.5" x14ac:dyDescent="0.25">
      <c r="A80" s="102"/>
      <c r="B80" s="32"/>
      <c r="C80" s="32" t="s">
        <v>13</v>
      </c>
      <c r="D80" s="32" t="s">
        <v>5</v>
      </c>
      <c r="E80" s="81">
        <v>0.6</v>
      </c>
      <c r="F80" s="32">
        <f>E80*F76</f>
        <v>6.6000000000000003E-2</v>
      </c>
      <c r="G80" s="32"/>
      <c r="H80" s="28"/>
      <c r="I80" s="1"/>
      <c r="J80" s="29"/>
      <c r="K80" s="1"/>
      <c r="L80" s="29"/>
      <c r="M80" s="26"/>
      <c r="Q80" s="44">
        <v>510</v>
      </c>
    </row>
    <row r="81" spans="1:17" s="37" customFormat="1" ht="27" x14ac:dyDescent="0.25">
      <c r="A81" s="102">
        <v>19</v>
      </c>
      <c r="B81" s="2" t="s">
        <v>80</v>
      </c>
      <c r="C81" s="2" t="s">
        <v>105</v>
      </c>
      <c r="D81" s="25" t="s">
        <v>15</v>
      </c>
      <c r="E81" s="25"/>
      <c r="F81" s="80">
        <v>0.51</v>
      </c>
      <c r="G81" s="25"/>
      <c r="H81" s="28"/>
      <c r="I81" s="1"/>
      <c r="J81" s="29"/>
      <c r="K81" s="1"/>
      <c r="L81" s="29"/>
      <c r="M81" s="26"/>
      <c r="N81" s="37">
        <f>F136*15</f>
        <v>0</v>
      </c>
      <c r="Q81" s="37">
        <f>Q78+Q79+Q80</f>
        <v>980</v>
      </c>
    </row>
    <row r="82" spans="1:17" s="37" customFormat="1" ht="13.5" x14ac:dyDescent="0.25">
      <c r="A82" s="102"/>
      <c r="C82" s="32" t="s">
        <v>10</v>
      </c>
      <c r="D82" s="32" t="s">
        <v>3</v>
      </c>
      <c r="E82" s="81">
        <v>95.9</v>
      </c>
      <c r="F82" s="32">
        <f>E82*F81</f>
        <v>48.909000000000006</v>
      </c>
      <c r="G82" s="1"/>
      <c r="H82" s="28"/>
      <c r="I82" s="32"/>
      <c r="J82" s="29"/>
      <c r="K82" s="1"/>
      <c r="L82" s="29"/>
      <c r="M82" s="26"/>
    </row>
    <row r="83" spans="1:17" s="37" customFormat="1" ht="13.5" x14ac:dyDescent="0.25">
      <c r="A83" s="102"/>
      <c r="B83" s="32"/>
      <c r="C83" s="32" t="s">
        <v>11</v>
      </c>
      <c r="D83" s="32" t="s">
        <v>5</v>
      </c>
      <c r="E83" s="81">
        <v>45.2</v>
      </c>
      <c r="F83" s="32">
        <f>E83*F81</f>
        <v>23.052000000000003</v>
      </c>
      <c r="G83" s="1"/>
      <c r="H83" s="28"/>
      <c r="I83" s="1"/>
      <c r="J83" s="29"/>
      <c r="K83" s="32"/>
      <c r="L83" s="29"/>
      <c r="M83" s="26"/>
    </row>
    <row r="84" spans="1:17" s="44" customFormat="1" ht="15.75" customHeight="1" x14ac:dyDescent="0.25">
      <c r="A84" s="102"/>
      <c r="B84" s="32"/>
      <c r="C84" s="32" t="s">
        <v>106</v>
      </c>
      <c r="D84" s="32" t="s">
        <v>12</v>
      </c>
      <c r="E84" s="82">
        <v>1010</v>
      </c>
      <c r="F84" s="32">
        <f>E84*F81</f>
        <v>515.1</v>
      </c>
      <c r="G84" s="32"/>
      <c r="H84" s="28"/>
      <c r="I84" s="1"/>
      <c r="J84" s="29"/>
      <c r="K84" s="1"/>
      <c r="L84" s="29"/>
      <c r="M84" s="26"/>
    </row>
    <row r="85" spans="1:17" s="44" customFormat="1" ht="13.5" x14ac:dyDescent="0.25">
      <c r="A85" s="102"/>
      <c r="B85" s="32"/>
      <c r="C85" s="32" t="s">
        <v>13</v>
      </c>
      <c r="D85" s="32" t="s">
        <v>5</v>
      </c>
      <c r="E85" s="81">
        <v>0.6</v>
      </c>
      <c r="F85" s="32">
        <f>E85*F81</f>
        <v>0.30599999999999999</v>
      </c>
      <c r="G85" s="32"/>
      <c r="H85" s="28"/>
      <c r="I85" s="1"/>
      <c r="J85" s="29"/>
      <c r="K85" s="1"/>
      <c r="L85" s="29"/>
      <c r="M85" s="26"/>
    </row>
    <row r="86" spans="1:17" s="35" customFormat="1" ht="13.5" x14ac:dyDescent="0.25">
      <c r="A86" s="102">
        <v>20</v>
      </c>
      <c r="B86" s="2" t="s">
        <v>54</v>
      </c>
      <c r="C86" s="2" t="s">
        <v>55</v>
      </c>
      <c r="D86" s="6" t="s">
        <v>1</v>
      </c>
      <c r="E86" s="3"/>
      <c r="F86" s="7">
        <f>F90+F91+F92</f>
        <v>10</v>
      </c>
      <c r="G86" s="3"/>
      <c r="H86" s="28"/>
      <c r="I86" s="3"/>
      <c r="J86" s="29"/>
      <c r="K86" s="3"/>
      <c r="L86" s="29"/>
      <c r="M86" s="26"/>
    </row>
    <row r="87" spans="1:17" s="35" customFormat="1" ht="13.5" x14ac:dyDescent="0.25">
      <c r="A87" s="102"/>
      <c r="B87" s="2"/>
      <c r="C87" s="1" t="s">
        <v>30</v>
      </c>
      <c r="D87" s="3" t="s">
        <v>3</v>
      </c>
      <c r="E87" s="3">
        <v>0.38900000000000001</v>
      </c>
      <c r="F87" s="3">
        <f>F86*E87</f>
        <v>3.89</v>
      </c>
      <c r="G87" s="3"/>
      <c r="H87" s="28"/>
      <c r="I87" s="3"/>
      <c r="J87" s="29"/>
      <c r="K87" s="3"/>
      <c r="L87" s="29"/>
      <c r="M87" s="26"/>
    </row>
    <row r="88" spans="1:17" s="35" customFormat="1" ht="13.5" x14ac:dyDescent="0.25">
      <c r="A88" s="102"/>
      <c r="B88" s="2"/>
      <c r="C88" s="1" t="s">
        <v>52</v>
      </c>
      <c r="D88" s="1" t="s">
        <v>5</v>
      </c>
      <c r="E88" s="3">
        <v>0.151</v>
      </c>
      <c r="F88" s="3">
        <f>E88*F86</f>
        <v>1.51</v>
      </c>
      <c r="G88" s="3"/>
      <c r="H88" s="28"/>
      <c r="I88" s="3"/>
      <c r="J88" s="29"/>
      <c r="K88" s="3"/>
      <c r="L88" s="29"/>
      <c r="M88" s="26"/>
    </row>
    <row r="89" spans="1:17" s="36" customFormat="1" ht="13.5" x14ac:dyDescent="0.25">
      <c r="A89" s="102"/>
      <c r="B89" s="66"/>
      <c r="C89" s="1" t="s">
        <v>53</v>
      </c>
      <c r="D89" s="1"/>
      <c r="E89" s="1"/>
      <c r="F89" s="1"/>
      <c r="G89" s="1"/>
      <c r="H89" s="28"/>
      <c r="I89" s="3"/>
      <c r="J89" s="29"/>
      <c r="K89" s="1"/>
      <c r="L89" s="29"/>
      <c r="M89" s="26"/>
    </row>
    <row r="90" spans="1:17" s="36" customFormat="1" ht="15" customHeight="1" x14ac:dyDescent="0.25">
      <c r="A90" s="102"/>
      <c r="B90" s="9"/>
      <c r="C90" s="1" t="s">
        <v>56</v>
      </c>
      <c r="D90" s="1" t="s">
        <v>1</v>
      </c>
      <c r="E90" s="1"/>
      <c r="F90" s="1">
        <v>4</v>
      </c>
      <c r="G90" s="1"/>
      <c r="H90" s="28"/>
      <c r="I90" s="3"/>
      <c r="J90" s="29"/>
      <c r="K90" s="1"/>
      <c r="L90" s="29"/>
      <c r="M90" s="26"/>
    </row>
    <row r="91" spans="1:17" s="36" customFormat="1" ht="15" customHeight="1" x14ac:dyDescent="0.25">
      <c r="A91" s="102"/>
      <c r="B91" s="9"/>
      <c r="C91" s="1" t="s">
        <v>72</v>
      </c>
      <c r="D91" s="1" t="s">
        <v>1</v>
      </c>
      <c r="E91" s="1"/>
      <c r="F91" s="1">
        <v>1</v>
      </c>
      <c r="G91" s="1"/>
      <c r="H91" s="28"/>
      <c r="I91" s="3"/>
      <c r="J91" s="29"/>
      <c r="K91" s="1"/>
      <c r="L91" s="29"/>
      <c r="M91" s="26"/>
    </row>
    <row r="92" spans="1:17" s="36" customFormat="1" ht="15" customHeight="1" x14ac:dyDescent="0.25">
      <c r="A92" s="102"/>
      <c r="B92" s="9"/>
      <c r="C92" s="1" t="s">
        <v>73</v>
      </c>
      <c r="D92" s="1" t="s">
        <v>1</v>
      </c>
      <c r="E92" s="1"/>
      <c r="F92" s="1">
        <v>5</v>
      </c>
      <c r="G92" s="1"/>
      <c r="H92" s="28"/>
      <c r="I92" s="3"/>
      <c r="J92" s="29"/>
      <c r="K92" s="1"/>
      <c r="L92" s="29"/>
      <c r="M92" s="26"/>
    </row>
    <row r="93" spans="1:17" s="36" customFormat="1" ht="15" customHeight="1" x14ac:dyDescent="0.25">
      <c r="A93" s="102"/>
      <c r="B93" s="66"/>
      <c r="C93" s="1" t="s">
        <v>13</v>
      </c>
      <c r="D93" s="1" t="s">
        <v>5</v>
      </c>
      <c r="E93" s="1">
        <v>2.4E-2</v>
      </c>
      <c r="F93" s="1">
        <f>E93*F86</f>
        <v>0.24</v>
      </c>
      <c r="G93" s="1"/>
      <c r="H93" s="28"/>
      <c r="I93" s="3"/>
      <c r="J93" s="29"/>
      <c r="K93" s="1"/>
      <c r="L93" s="29"/>
      <c r="M93" s="26"/>
      <c r="O93" s="83"/>
    </row>
    <row r="94" spans="1:17" s="36" customFormat="1" ht="13.5" x14ac:dyDescent="0.25">
      <c r="A94" s="102">
        <v>21</v>
      </c>
      <c r="B94" s="2" t="s">
        <v>75</v>
      </c>
      <c r="C94" s="2" t="s">
        <v>74</v>
      </c>
      <c r="D94" s="6" t="s">
        <v>1</v>
      </c>
      <c r="E94" s="3"/>
      <c r="F94" s="7">
        <f>F98+F99+F100</f>
        <v>13</v>
      </c>
      <c r="G94" s="3"/>
      <c r="H94" s="28"/>
      <c r="I94" s="3"/>
      <c r="J94" s="29"/>
      <c r="K94" s="3"/>
      <c r="L94" s="29"/>
      <c r="M94" s="26"/>
      <c r="O94" s="4"/>
    </row>
    <row r="95" spans="1:17" s="36" customFormat="1" ht="13.5" x14ac:dyDescent="0.25">
      <c r="A95" s="102"/>
      <c r="B95" s="1"/>
      <c r="C95" s="1" t="s">
        <v>30</v>
      </c>
      <c r="D95" s="3" t="s">
        <v>3</v>
      </c>
      <c r="E95" s="3">
        <v>0.58399999999999996</v>
      </c>
      <c r="F95" s="3">
        <f>F94*E95</f>
        <v>7.5919999999999996</v>
      </c>
      <c r="G95" s="3"/>
      <c r="H95" s="28"/>
      <c r="I95" s="3"/>
      <c r="J95" s="29"/>
      <c r="K95" s="3"/>
      <c r="L95" s="29"/>
      <c r="M95" s="26"/>
      <c r="O95" s="5"/>
    </row>
    <row r="96" spans="1:17" s="36" customFormat="1" ht="13.5" x14ac:dyDescent="0.25">
      <c r="A96" s="102"/>
      <c r="B96" s="1"/>
      <c r="C96" s="1" t="s">
        <v>52</v>
      </c>
      <c r="D96" s="1" t="s">
        <v>5</v>
      </c>
      <c r="E96" s="8">
        <v>0.22700000000000001</v>
      </c>
      <c r="F96" s="3">
        <f>E96*F94</f>
        <v>2.9510000000000001</v>
      </c>
      <c r="G96" s="3"/>
      <c r="H96" s="28"/>
      <c r="I96" s="3"/>
      <c r="J96" s="29"/>
      <c r="K96" s="3"/>
      <c r="L96" s="29"/>
      <c r="M96" s="26"/>
      <c r="O96" s="5"/>
    </row>
    <row r="97" spans="1:15" s="36" customFormat="1" ht="13.5" x14ac:dyDescent="0.25">
      <c r="A97" s="102"/>
      <c r="B97" s="9"/>
      <c r="C97" s="1" t="s">
        <v>53</v>
      </c>
      <c r="D97" s="1"/>
      <c r="E97" s="1"/>
      <c r="F97" s="1"/>
      <c r="G97" s="1"/>
      <c r="H97" s="28"/>
      <c r="I97" s="3"/>
      <c r="J97" s="29"/>
      <c r="K97" s="1"/>
      <c r="L97" s="29"/>
      <c r="M97" s="26"/>
      <c r="O97" s="5"/>
    </row>
    <row r="98" spans="1:15" s="36" customFormat="1" ht="13.5" x14ac:dyDescent="0.25">
      <c r="A98" s="102"/>
      <c r="B98" s="9"/>
      <c r="C98" s="1" t="s">
        <v>79</v>
      </c>
      <c r="D98" s="1" t="s">
        <v>76</v>
      </c>
      <c r="E98" s="1"/>
      <c r="F98" s="1">
        <v>1</v>
      </c>
      <c r="G98" s="1"/>
      <c r="H98" s="28"/>
      <c r="I98" s="3"/>
      <c r="J98" s="29"/>
      <c r="K98" s="1"/>
      <c r="L98" s="29"/>
      <c r="M98" s="26"/>
      <c r="O98" s="84"/>
    </row>
    <row r="99" spans="1:15" s="36" customFormat="1" ht="13.5" x14ac:dyDescent="0.25">
      <c r="A99" s="102"/>
      <c r="B99" s="9"/>
      <c r="C99" s="1" t="s">
        <v>77</v>
      </c>
      <c r="D99" s="1" t="s">
        <v>76</v>
      </c>
      <c r="E99" s="1"/>
      <c r="F99" s="1">
        <v>8</v>
      </c>
      <c r="G99" s="1"/>
      <c r="H99" s="28"/>
      <c r="I99" s="3"/>
      <c r="J99" s="29"/>
      <c r="K99" s="1"/>
      <c r="L99" s="29"/>
      <c r="M99" s="26"/>
      <c r="O99" s="84"/>
    </row>
    <row r="100" spans="1:15" s="36" customFormat="1" ht="13.5" x14ac:dyDescent="0.25">
      <c r="A100" s="102"/>
      <c r="B100" s="9"/>
      <c r="C100" s="1" t="s">
        <v>78</v>
      </c>
      <c r="D100" s="1" t="s">
        <v>76</v>
      </c>
      <c r="E100" s="1"/>
      <c r="F100" s="1">
        <v>4</v>
      </c>
      <c r="G100" s="1"/>
      <c r="H100" s="28"/>
      <c r="I100" s="3"/>
      <c r="J100" s="29"/>
      <c r="K100" s="1"/>
      <c r="L100" s="29"/>
      <c r="M100" s="26"/>
      <c r="O100" s="84"/>
    </row>
    <row r="101" spans="1:15" s="36" customFormat="1" ht="13.5" x14ac:dyDescent="0.25">
      <c r="A101" s="102">
        <v>22</v>
      </c>
      <c r="B101" s="2" t="s">
        <v>75</v>
      </c>
      <c r="C101" s="2" t="s">
        <v>81</v>
      </c>
      <c r="D101" s="3" t="s">
        <v>1</v>
      </c>
      <c r="E101" s="3"/>
      <c r="F101" s="7">
        <f>F105+F106</f>
        <v>2</v>
      </c>
      <c r="G101" s="3"/>
      <c r="H101" s="28"/>
      <c r="I101" s="3"/>
      <c r="J101" s="29"/>
      <c r="K101" s="3"/>
      <c r="L101" s="29"/>
      <c r="M101" s="26"/>
      <c r="O101" s="4"/>
    </row>
    <row r="102" spans="1:15" s="36" customFormat="1" ht="13.5" x14ac:dyDescent="0.25">
      <c r="A102" s="102"/>
      <c r="B102" s="1"/>
      <c r="C102" s="1" t="s">
        <v>30</v>
      </c>
      <c r="D102" s="3" t="s">
        <v>3</v>
      </c>
      <c r="E102" s="3">
        <v>0.58399999999999996</v>
      </c>
      <c r="F102" s="3">
        <f>F101*E102</f>
        <v>1.1679999999999999</v>
      </c>
      <c r="G102" s="3"/>
      <c r="H102" s="28"/>
      <c r="I102" s="3"/>
      <c r="J102" s="29"/>
      <c r="K102" s="3"/>
      <c r="L102" s="29"/>
      <c r="M102" s="26"/>
      <c r="O102" s="5"/>
    </row>
    <row r="103" spans="1:15" s="36" customFormat="1" ht="13.5" x14ac:dyDescent="0.25">
      <c r="A103" s="102"/>
      <c r="B103" s="1"/>
      <c r="C103" s="1" t="s">
        <v>52</v>
      </c>
      <c r="D103" s="1" t="s">
        <v>5</v>
      </c>
      <c r="E103" s="8">
        <v>0.22700000000000001</v>
      </c>
      <c r="F103" s="3">
        <f>E103*F101</f>
        <v>0.45400000000000001</v>
      </c>
      <c r="G103" s="3"/>
      <c r="H103" s="28"/>
      <c r="I103" s="3"/>
      <c r="J103" s="29"/>
      <c r="K103" s="3"/>
      <c r="L103" s="29"/>
      <c r="M103" s="26"/>
      <c r="O103" s="5"/>
    </row>
    <row r="104" spans="1:15" s="36" customFormat="1" ht="13.5" x14ac:dyDescent="0.25">
      <c r="A104" s="102"/>
      <c r="B104" s="9"/>
      <c r="C104" s="1" t="s">
        <v>53</v>
      </c>
      <c r="D104" s="1"/>
      <c r="E104" s="1"/>
      <c r="F104" s="1"/>
      <c r="G104" s="1"/>
      <c r="H104" s="28"/>
      <c r="I104" s="3"/>
      <c r="J104" s="29"/>
      <c r="K104" s="1"/>
      <c r="L104" s="29"/>
      <c r="M104" s="26"/>
      <c r="O104" s="5"/>
    </row>
    <row r="105" spans="1:15" s="36" customFormat="1" ht="13.5" x14ac:dyDescent="0.25">
      <c r="A105" s="102"/>
      <c r="B105" s="9"/>
      <c r="C105" s="1" t="s">
        <v>82</v>
      </c>
      <c r="D105" s="1" t="s">
        <v>76</v>
      </c>
      <c r="E105" s="1"/>
      <c r="F105" s="1">
        <v>1</v>
      </c>
      <c r="G105" s="1"/>
      <c r="H105" s="28"/>
      <c r="I105" s="3"/>
      <c r="J105" s="29"/>
      <c r="K105" s="1"/>
      <c r="L105" s="29"/>
      <c r="M105" s="26"/>
      <c r="O105" s="84"/>
    </row>
    <row r="106" spans="1:15" s="36" customFormat="1" ht="13.5" x14ac:dyDescent="0.25">
      <c r="A106" s="102"/>
      <c r="B106" s="9"/>
      <c r="C106" s="1" t="s">
        <v>83</v>
      </c>
      <c r="D106" s="1" t="s">
        <v>76</v>
      </c>
      <c r="E106" s="1"/>
      <c r="F106" s="1">
        <v>1</v>
      </c>
      <c r="G106" s="1"/>
      <c r="H106" s="28"/>
      <c r="I106" s="3"/>
      <c r="J106" s="29"/>
      <c r="K106" s="1"/>
      <c r="L106" s="29"/>
      <c r="M106" s="26"/>
      <c r="O106" s="84"/>
    </row>
    <row r="107" spans="1:15" s="44" customFormat="1" ht="25.5" x14ac:dyDescent="0.25">
      <c r="A107" s="102">
        <v>23</v>
      </c>
      <c r="B107" s="25" t="s">
        <v>86</v>
      </c>
      <c r="C107" s="25" t="s">
        <v>84</v>
      </c>
      <c r="D107" s="25" t="s">
        <v>85</v>
      </c>
      <c r="E107" s="32"/>
      <c r="F107" s="80">
        <f>F110</f>
        <v>14</v>
      </c>
      <c r="G107" s="32"/>
      <c r="H107" s="28"/>
      <c r="I107" s="1"/>
      <c r="J107" s="29"/>
      <c r="K107" s="1"/>
      <c r="L107" s="29"/>
      <c r="M107" s="26"/>
    </row>
    <row r="108" spans="1:15" s="44" customFormat="1" ht="18" customHeight="1" x14ac:dyDescent="0.25">
      <c r="A108" s="102"/>
      <c r="B108" s="32"/>
      <c r="C108" s="32" t="s">
        <v>34</v>
      </c>
      <c r="D108" s="3" t="s">
        <v>3</v>
      </c>
      <c r="E108" s="32">
        <v>1.2</v>
      </c>
      <c r="F108" s="32">
        <f>E108*F107</f>
        <v>16.8</v>
      </c>
      <c r="G108" s="1"/>
      <c r="H108" s="28"/>
      <c r="I108" s="32"/>
      <c r="J108" s="29"/>
      <c r="K108" s="1"/>
      <c r="L108" s="29"/>
      <c r="M108" s="26"/>
    </row>
    <row r="109" spans="1:15" s="44" customFormat="1" ht="13.5" x14ac:dyDescent="0.25">
      <c r="A109" s="102"/>
      <c r="B109" s="32"/>
      <c r="C109" s="32" t="s">
        <v>35</v>
      </c>
      <c r="D109" s="32" t="s">
        <v>5</v>
      </c>
      <c r="E109" s="32">
        <v>0.23</v>
      </c>
      <c r="F109" s="32">
        <f>E109*F107</f>
        <v>3.22</v>
      </c>
      <c r="G109" s="1"/>
      <c r="H109" s="28"/>
      <c r="I109" s="1"/>
      <c r="J109" s="29"/>
      <c r="K109" s="32"/>
      <c r="L109" s="29"/>
      <c r="M109" s="26"/>
    </row>
    <row r="110" spans="1:15" s="44" customFormat="1" ht="13.5" x14ac:dyDescent="0.25">
      <c r="A110" s="102"/>
      <c r="B110" s="85"/>
      <c r="C110" s="32" t="s">
        <v>51</v>
      </c>
      <c r="D110" s="32" t="s">
        <v>7</v>
      </c>
      <c r="E110" s="32"/>
      <c r="F110" s="32">
        <v>14</v>
      </c>
      <c r="G110" s="32"/>
      <c r="H110" s="28"/>
      <c r="I110" s="1"/>
      <c r="J110" s="29"/>
      <c r="K110" s="1"/>
      <c r="L110" s="29"/>
      <c r="M110" s="26"/>
    </row>
    <row r="111" spans="1:15" s="44" customFormat="1" ht="13.5" x14ac:dyDescent="0.25">
      <c r="A111" s="103"/>
      <c r="B111" s="48"/>
      <c r="C111" s="37" t="s">
        <v>115</v>
      </c>
      <c r="D111" s="48" t="s">
        <v>7</v>
      </c>
      <c r="E111" s="48"/>
      <c r="F111" s="48">
        <f>F107</f>
        <v>14</v>
      </c>
      <c r="G111" s="48"/>
      <c r="H111" s="28"/>
      <c r="I111" s="86"/>
      <c r="J111" s="29"/>
      <c r="K111" s="86"/>
      <c r="L111" s="29"/>
      <c r="M111" s="26"/>
    </row>
    <row r="112" spans="1:15" s="36" customFormat="1" ht="24" customHeight="1" x14ac:dyDescent="0.25">
      <c r="A112" s="102">
        <v>24</v>
      </c>
      <c r="B112" s="2" t="s">
        <v>111</v>
      </c>
      <c r="C112" s="2" t="s">
        <v>31</v>
      </c>
      <c r="D112" s="6" t="s">
        <v>29</v>
      </c>
      <c r="E112" s="6"/>
      <c r="F112" s="7">
        <f>F69</f>
        <v>117.60000000000001</v>
      </c>
      <c r="G112" s="3"/>
      <c r="H112" s="28"/>
      <c r="I112" s="3"/>
      <c r="J112" s="29"/>
      <c r="K112" s="3"/>
      <c r="L112" s="29"/>
      <c r="M112" s="26"/>
      <c r="O112" s="4"/>
    </row>
    <row r="113" spans="1:16" s="36" customFormat="1" ht="17.25" customHeight="1" x14ac:dyDescent="0.25">
      <c r="A113" s="102"/>
      <c r="B113" s="1"/>
      <c r="C113" s="1" t="s">
        <v>30</v>
      </c>
      <c r="D113" s="3" t="s">
        <v>3</v>
      </c>
      <c r="E113" s="3">
        <v>1.43</v>
      </c>
      <c r="F113" s="3">
        <f>F112*E113</f>
        <v>168.16800000000001</v>
      </c>
      <c r="G113" s="3"/>
      <c r="H113" s="28"/>
      <c r="I113" s="3"/>
      <c r="J113" s="29"/>
      <c r="K113" s="3"/>
      <c r="L113" s="29"/>
      <c r="M113" s="26"/>
      <c r="O113" s="5"/>
    </row>
    <row r="114" spans="1:16" s="36" customFormat="1" ht="17.25" customHeight="1" x14ac:dyDescent="0.25">
      <c r="A114" s="102">
        <v>25</v>
      </c>
      <c r="B114" s="100" t="s">
        <v>86</v>
      </c>
      <c r="C114" s="2" t="s">
        <v>108</v>
      </c>
      <c r="D114" s="6" t="s">
        <v>109</v>
      </c>
      <c r="E114" s="3"/>
      <c r="F114" s="110">
        <v>1</v>
      </c>
      <c r="G114" s="3"/>
      <c r="H114" s="28"/>
      <c r="I114" s="3"/>
      <c r="J114" s="29"/>
      <c r="K114" s="3"/>
      <c r="L114" s="29"/>
      <c r="M114" s="26"/>
      <c r="O114" s="5"/>
    </row>
    <row r="115" spans="1:16" s="36" customFormat="1" ht="17.25" customHeight="1" x14ac:dyDescent="0.25">
      <c r="A115" s="102"/>
      <c r="B115" s="1"/>
      <c r="C115" s="1" t="s">
        <v>110</v>
      </c>
      <c r="D115" s="3" t="s">
        <v>3</v>
      </c>
      <c r="E115" s="3">
        <v>50</v>
      </c>
      <c r="F115" s="3">
        <f>F114*E115</f>
        <v>50</v>
      </c>
      <c r="G115" s="3"/>
      <c r="H115" s="28"/>
      <c r="I115" s="3"/>
      <c r="J115" s="29"/>
      <c r="K115" s="3"/>
      <c r="L115" s="29"/>
      <c r="M115" s="26"/>
      <c r="O115" s="5"/>
    </row>
    <row r="116" spans="1:16" s="36" customFormat="1" ht="16.5" customHeight="1" x14ac:dyDescent="0.25">
      <c r="A116" s="106"/>
      <c r="B116" s="9"/>
      <c r="C116" s="2" t="s">
        <v>87</v>
      </c>
      <c r="D116" s="1"/>
      <c r="E116" s="1"/>
      <c r="F116" s="1"/>
      <c r="G116" s="1"/>
      <c r="H116" s="6"/>
      <c r="I116" s="6"/>
      <c r="J116" s="6"/>
      <c r="K116" s="6"/>
      <c r="L116" s="6"/>
      <c r="M116" s="6"/>
      <c r="O116" s="84"/>
    </row>
    <row r="117" spans="1:16" s="31" customFormat="1" ht="16.5" customHeight="1" x14ac:dyDescent="0.25">
      <c r="A117" s="102"/>
      <c r="B117" s="24"/>
      <c r="C117" s="109" t="s">
        <v>112</v>
      </c>
      <c r="D117" s="24"/>
      <c r="E117" s="24"/>
      <c r="F117" s="25"/>
      <c r="G117" s="24"/>
      <c r="H117" s="87"/>
      <c r="I117" s="87"/>
      <c r="J117" s="88"/>
      <c r="K117" s="87"/>
      <c r="L117" s="87"/>
      <c r="M117" s="25"/>
    </row>
    <row r="118" spans="1:16" s="31" customFormat="1" ht="16.5" customHeight="1" x14ac:dyDescent="0.25">
      <c r="A118" s="102"/>
      <c r="B118" s="24"/>
      <c r="C118" s="39" t="s">
        <v>87</v>
      </c>
      <c r="D118" s="24"/>
      <c r="E118" s="24"/>
      <c r="F118" s="25"/>
      <c r="G118" s="24"/>
      <c r="H118" s="87"/>
      <c r="I118" s="87"/>
      <c r="J118" s="88"/>
      <c r="K118" s="87"/>
      <c r="L118" s="87"/>
      <c r="M118" s="25"/>
    </row>
    <row r="119" spans="1:16" s="31" customFormat="1" ht="16.5" customHeight="1" x14ac:dyDescent="0.25">
      <c r="A119" s="102"/>
      <c r="B119" s="24"/>
      <c r="C119" s="109" t="s">
        <v>113</v>
      </c>
      <c r="D119" s="24"/>
      <c r="E119" s="24"/>
      <c r="F119" s="25"/>
      <c r="G119" s="24"/>
      <c r="H119" s="87"/>
      <c r="I119" s="87"/>
      <c r="J119" s="88"/>
      <c r="K119" s="87"/>
      <c r="L119" s="87"/>
      <c r="M119" s="24"/>
    </row>
    <row r="120" spans="1:16" s="31" customFormat="1" ht="16.5" customHeight="1" x14ac:dyDescent="0.25">
      <c r="A120" s="102"/>
      <c r="B120" s="24"/>
      <c r="C120" s="39" t="s">
        <v>87</v>
      </c>
      <c r="D120" s="24"/>
      <c r="E120" s="24"/>
      <c r="F120" s="25"/>
      <c r="G120" s="24"/>
      <c r="H120" s="87"/>
      <c r="I120" s="87"/>
      <c r="J120" s="88"/>
      <c r="K120" s="87"/>
      <c r="L120" s="87"/>
      <c r="M120" s="24"/>
    </row>
    <row r="121" spans="1:16" s="31" customFormat="1" ht="16.5" customHeight="1" x14ac:dyDescent="0.25">
      <c r="A121" s="102"/>
      <c r="B121" s="24"/>
      <c r="C121" s="109" t="s">
        <v>114</v>
      </c>
      <c r="D121" s="24"/>
      <c r="E121" s="24"/>
      <c r="F121" s="25"/>
      <c r="G121" s="24"/>
      <c r="H121" s="87"/>
      <c r="I121" s="87"/>
      <c r="J121" s="88"/>
      <c r="K121" s="87"/>
      <c r="L121" s="87"/>
      <c r="M121" s="24"/>
    </row>
    <row r="122" spans="1:16" s="31" customFormat="1" ht="16.5" customHeight="1" x14ac:dyDescent="0.25">
      <c r="A122" s="102"/>
      <c r="B122" s="24"/>
      <c r="C122" s="39" t="s">
        <v>87</v>
      </c>
      <c r="D122" s="24"/>
      <c r="E122" s="24"/>
      <c r="F122" s="25"/>
      <c r="G122" s="24"/>
      <c r="H122" s="87"/>
      <c r="I122" s="87"/>
      <c r="J122" s="88"/>
      <c r="K122" s="87"/>
      <c r="L122" s="87"/>
      <c r="M122" s="25"/>
    </row>
    <row r="123" spans="1:16" x14ac:dyDescent="0.25">
      <c r="A123" s="107"/>
      <c r="B123" s="89"/>
      <c r="C123" s="90" t="s">
        <v>88</v>
      </c>
      <c r="D123" s="24"/>
      <c r="E123" s="91">
        <v>0.03</v>
      </c>
      <c r="F123" s="92"/>
      <c r="G123" s="93"/>
      <c r="H123" s="93"/>
      <c r="I123" s="93"/>
      <c r="J123" s="93"/>
      <c r="K123" s="93"/>
      <c r="L123" s="93"/>
      <c r="M123" s="93"/>
    </row>
    <row r="124" spans="1:16" x14ac:dyDescent="0.25">
      <c r="A124" s="107"/>
      <c r="B124" s="89"/>
      <c r="C124" s="90" t="s">
        <v>87</v>
      </c>
      <c r="D124" s="24"/>
      <c r="E124" s="91"/>
      <c r="F124" s="92"/>
      <c r="G124" s="93"/>
      <c r="H124" s="93"/>
      <c r="I124" s="93"/>
      <c r="J124" s="93"/>
      <c r="K124" s="93"/>
      <c r="L124" s="93"/>
      <c r="M124" s="93"/>
    </row>
    <row r="125" spans="1:16" x14ac:dyDescent="0.25">
      <c r="A125" s="107"/>
      <c r="B125" s="89"/>
      <c r="C125" s="90" t="s">
        <v>89</v>
      </c>
      <c r="D125" s="24"/>
      <c r="E125" s="91">
        <v>0.18</v>
      </c>
      <c r="F125" s="92"/>
      <c r="G125" s="93"/>
      <c r="H125" s="93"/>
      <c r="I125" s="93"/>
      <c r="J125" s="93"/>
      <c r="K125" s="93"/>
      <c r="L125" s="93"/>
      <c r="M125" s="93"/>
    </row>
    <row r="126" spans="1:16" x14ac:dyDescent="0.25">
      <c r="A126" s="107"/>
      <c r="B126" s="89"/>
      <c r="C126" s="90" t="s">
        <v>87</v>
      </c>
      <c r="D126" s="24"/>
      <c r="E126" s="91"/>
      <c r="F126" s="92"/>
      <c r="G126" s="93"/>
      <c r="H126" s="93"/>
      <c r="I126" s="93"/>
      <c r="J126" s="93"/>
      <c r="K126" s="93"/>
      <c r="L126" s="93"/>
      <c r="M126" s="93"/>
      <c r="P126" s="10">
        <v>46167.169227971302</v>
      </c>
    </row>
    <row r="128" spans="1:16" x14ac:dyDescent="0.25">
      <c r="N128" s="10">
        <f>M126-P126</f>
        <v>-46167.169227971302</v>
      </c>
    </row>
  </sheetData>
  <mergeCells count="10">
    <mergeCell ref="N69:O70"/>
    <mergeCell ref="A2:M3"/>
    <mergeCell ref="A5:A6"/>
    <mergeCell ref="B5:B6"/>
    <mergeCell ref="C5:C6"/>
    <mergeCell ref="E5:F5"/>
    <mergeCell ref="G5:H5"/>
    <mergeCell ref="I5:J5"/>
    <mergeCell ref="K5:L5"/>
    <mergeCell ref="A4:M4"/>
  </mergeCells>
  <pageMargins left="0.25" right="0.25" top="0.75" bottom="0.75" header="0.3" footer="0.3"/>
  <pageSetup paperSize="9" scale="80" orientation="landscape" r:id="rId1"/>
  <rowBreaks count="4" manualBreakCount="4">
    <brk id="24" max="12" man="1"/>
    <brk id="56" max="12" man="1"/>
    <brk id="80" max="12" man="1"/>
    <brk id="111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2024-01-26T10:20:02Z</dcterms:modified>
</cp:coreProperties>
</file>