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00033 ლარი - გზები 1, რგფ 2024\chuneshi - 971 473 ლარი +\"/>
    </mc:Choice>
  </mc:AlternateContent>
  <bookViews>
    <workbookView xWindow="720" yWindow="390" windowWidth="20730" windowHeight="11760"/>
  </bookViews>
  <sheets>
    <sheet name="ხარჯთაღრიცხვა" sheetId="1" r:id="rId1"/>
  </sheets>
  <definedNames>
    <definedName name="_xlnm._FilterDatabase" localSheetId="0" hidden="1">ხარჯთაღრიცხვა!$A$9:$V$100</definedName>
    <definedName name="_xlnm.Print_Area" localSheetId="0">ხარჯთაღრიცხვა!$A$1:$M$104</definedName>
  </definedName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9" i="1" l="1"/>
  <c r="F89" i="1" l="1"/>
  <c r="F88" i="1"/>
  <c r="F87" i="1"/>
  <c r="F85" i="1"/>
  <c r="F84" i="1"/>
  <c r="F82" i="1"/>
  <c r="F81" i="1"/>
  <c r="F80" i="1"/>
  <c r="F79" i="1"/>
  <c r="F78" i="1"/>
  <c r="F76" i="1"/>
  <c r="F75" i="1"/>
  <c r="F74" i="1"/>
  <c r="F20" i="1" l="1"/>
  <c r="F65" i="1" l="1"/>
  <c r="F53" i="1" s="1"/>
  <c r="F26" i="1" l="1"/>
  <c r="F11" i="1"/>
  <c r="F68" i="1" l="1"/>
  <c r="F22" i="1"/>
  <c r="F27" i="1"/>
  <c r="F59" i="1"/>
  <c r="F66" i="1"/>
  <c r="F28" i="1"/>
  <c r="F21" i="1"/>
  <c r="F70" i="1"/>
  <c r="F24" i="1"/>
  <c r="F25" i="1"/>
  <c r="F69" i="1"/>
  <c r="F23" i="1"/>
  <c r="F67" i="1"/>
  <c r="F71" i="1"/>
  <c r="F56" i="1"/>
  <c r="F60" i="1" l="1"/>
  <c r="F63" i="1"/>
  <c r="F55" i="1"/>
  <c r="F61" i="1"/>
  <c r="F57" i="1"/>
  <c r="F62" i="1"/>
  <c r="F64" i="1"/>
  <c r="F54" i="1"/>
  <c r="F58" i="1"/>
  <c r="F35" i="1" l="1"/>
  <c r="F36" i="1"/>
  <c r="F37" i="1"/>
  <c r="F38" i="1"/>
  <c r="F39" i="1"/>
  <c r="F32" i="1"/>
  <c r="F33" i="1"/>
  <c r="F34" i="1"/>
  <c r="F31" i="1"/>
  <c r="F30" i="1"/>
  <c r="F50" i="1" l="1"/>
  <c r="F46" i="1"/>
  <c r="F41" i="1"/>
  <c r="F42" i="1"/>
  <c r="F44" i="1"/>
  <c r="F45" i="1"/>
  <c r="F43" i="1"/>
  <c r="F47" i="1"/>
  <c r="F40" i="1"/>
  <c r="F51" i="1" l="1"/>
  <c r="F49" i="1"/>
  <c r="F52" i="1"/>
  <c r="F48" i="1"/>
</calcChain>
</file>

<file path=xl/sharedStrings.xml><?xml version="1.0" encoding="utf-8"?>
<sst xmlns="http://schemas.openxmlformats.org/spreadsheetml/2006/main" count="272" uniqueCount="152">
  <si>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</si>
  <si>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</si>
  <si>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</si>
  <si>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</si>
  <si>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</si>
  <si>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</si>
  <si>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</si>
  <si>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</si>
  <si>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</si>
  <si>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</si>
  <si>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</si>
  <si>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</si>
  <si>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</si>
  <si>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</si>
  <si>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</si>
  <si>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</si>
  <si>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</si>
  <si>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</si>
  <si>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</si>
  <si>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</si>
  <si>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</si>
  <si>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</si>
  <si>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</si>
  <si>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</si>
  <si>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</si>
  <si>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</si>
  <si>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</si>
  <si>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</si>
  <si>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</si>
  <si>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</si>
  <si>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</si>
  <si>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 xml:space="preserve"> </t>
  </si>
  <si>
    <t>SromiTi resursebi</t>
  </si>
  <si>
    <t>kac/sT</t>
  </si>
  <si>
    <t>lari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</si>
  <si>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</si>
  <si>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</si>
  <si>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</si>
  <si>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 xml:space="preserve"> 27-8-2</t>
  </si>
  <si>
    <t xml:space="preserve">გზის დაპროფილება ავტოგრეიდერით  ქვიშა ხრეშის დამატებით (სავალი ნაწილის გაფართოებით) 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</si>
  <si>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</si>
  <si>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</si>
  <si>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m/sT</t>
  </si>
  <si>
    <t>satkepni 5t TviTmavali gluvi</t>
  </si>
  <si>
    <t>satkepni 10t TviTmavali gluvi</t>
  </si>
  <si>
    <t>mosarwyavi manqana 6000 l.</t>
  </si>
  <si>
    <t>sxva manqanebi</t>
  </si>
  <si>
    <t>wyali</t>
  </si>
  <si>
    <t xml:space="preserve"> 27-11-1</t>
  </si>
  <si>
    <t xml:space="preserve">საფუძვლის mowyoba RorRiT 0-40 mm sisqiT 10 sm </t>
  </si>
  <si>
    <t>buldozeri 79 kvt (108 cx.Z.)</t>
  </si>
  <si>
    <t>qvis manawilebeli dasakidi avtoTviTmclelze</t>
  </si>
  <si>
    <t xml:space="preserve">RorRi 0-40 mm </t>
  </si>
  <si>
    <t>27-23-9 .</t>
  </si>
  <si>
    <t xml:space="preserve">savali nawilis mowyoba betoniT sisqiT 16sm </t>
  </si>
  <si>
    <t>sabazro</t>
  </si>
  <si>
    <t>fuZis damprofilebeli</t>
  </si>
  <si>
    <t>amwe saavtomobilo svlaze 5 t.</t>
  </si>
  <si>
    <t>traqtori muxluxa svlaze 40 kvt (54 cx.Z.)</t>
  </si>
  <si>
    <t>kub.m.</t>
  </si>
  <si>
    <t>sxva masalebi</t>
  </si>
  <si>
    <t xml:space="preserve"> gam 27-34-10</t>
  </si>
  <si>
    <t>avtogudronatori 7000l</t>
  </si>
  <si>
    <t>სავაზრო</t>
  </si>
  <si>
    <t xml:space="preserve">პარაფინი </t>
  </si>
  <si>
    <t>kg</t>
  </si>
  <si>
    <t>betonis safaris ganivi (yovel 6m) gaWra temperaturuli nakerebis mosawyobad</t>
  </si>
  <si>
    <t>27-28-1</t>
  </si>
  <si>
    <t>betonis gamWreli</t>
  </si>
  <si>
    <t>traqtori muxluxa svlaze 59 kvt (80 cx.Z.)</t>
  </si>
  <si>
    <t>nakerebis ჩამსხმელი</t>
  </si>
  <si>
    <t>bitumis emulsia</t>
  </si>
  <si>
    <t>t</t>
  </si>
  <si>
    <t>qviSa Savi</t>
  </si>
  <si>
    <t>bitumis mastika</t>
  </si>
  <si>
    <t xml:space="preserve"> 27-51-5-6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</si>
  <si>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</si>
  <si>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</si>
  <si>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</si>
  <si>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</si>
  <si>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</si>
  <si>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</si>
  <si>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</si>
  <si>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</si>
  <si>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</si>
  <si>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</si>
  <si>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კგ</t>
  </si>
  <si>
    <t>ტ</t>
  </si>
  <si>
    <t>ინსპექტირებული</t>
  </si>
  <si>
    <t>srf 12-190</t>
  </si>
  <si>
    <t>srf 12-191</t>
  </si>
  <si>
    <t>srf 12-201</t>
  </si>
  <si>
    <t>srf 12-35</t>
  </si>
  <si>
    <t>srf 12-5</t>
  </si>
  <si>
    <t>srf 12-174</t>
  </si>
  <si>
    <t>srf 12-309</t>
  </si>
  <si>
    <t>srf 12-180</t>
  </si>
  <si>
    <t>srf 12-175</t>
  </si>
  <si>
    <t>srf 12-6</t>
  </si>
  <si>
    <t>traqtori muxluxa svlaze 79 kvt (108 cx.Z.)</t>
  </si>
  <si>
    <t xml:space="preserve">qviSa-xreSovani narevi (balasti) </t>
  </si>
  <si>
    <t>srf 12-118</t>
  </si>
  <si>
    <t>srf 12-202</t>
  </si>
  <si>
    <r>
      <t xml:space="preserve">betoni m-350 </t>
    </r>
    <r>
      <rPr>
        <sz val="11"/>
        <rFont val="_Academiuri"/>
        <family val="2"/>
      </rPr>
      <t>B-25</t>
    </r>
  </si>
  <si>
    <r>
      <t>პარაფინის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400grami</t>
    </r>
  </si>
  <si>
    <t>srf 3.3-7</t>
  </si>
  <si>
    <t>srf 3.3-8</t>
  </si>
  <si>
    <t>მასალების ტრანსპორტირება %</t>
  </si>
  <si>
    <t xml:space="preserve">gverdulebis mowyoba qviSa-xreSovani nareviT </t>
  </si>
  <si>
    <t>srf 3-261</t>
  </si>
  <si>
    <t>srf 3-265</t>
  </si>
  <si>
    <t>srf 3-369</t>
  </si>
  <si>
    <t>srf 3-257</t>
  </si>
  <si>
    <t>srf 3-255</t>
  </si>
  <si>
    <t xml:space="preserve">  1-53-12</t>
  </si>
  <si>
    <t>srf 13-111</t>
  </si>
  <si>
    <t>eqskavatori pnevmoTvlian svlaze CamCis tevadoba 0.5m3 a/manqanaze datvirTviT</t>
  </si>
  <si>
    <t>სრფ 13</t>
  </si>
  <si>
    <t>ლარი</t>
  </si>
  <si>
    <t>სანიაღვრე არხების მოწყობა</t>
  </si>
  <si>
    <t xml:space="preserve">betonis ასაწყობი არხის mowyoba </t>
  </si>
  <si>
    <t xml:space="preserve">  27-5-9</t>
  </si>
  <si>
    <t>amwe saavtomobilo svlaze 3t</t>
  </si>
  <si>
    <t>srf 3-176</t>
  </si>
  <si>
    <t>srf 3-264</t>
  </si>
  <si>
    <t>ღორღი 0-20</t>
  </si>
  <si>
    <r>
      <t>m</t>
    </r>
    <r>
      <rPr>
        <vertAlign val="superscript"/>
        <sz val="12"/>
        <rFont val="AcadNusx"/>
      </rPr>
      <t>3</t>
    </r>
  </si>
  <si>
    <t xml:space="preserve"> 9-17-5 მისადა</t>
  </si>
  <si>
    <t>შრომითი დანახარჯი</t>
  </si>
  <si>
    <t xml:space="preserve">მანქანები </t>
  </si>
  <si>
    <t>srf 1.4-63</t>
  </si>
  <si>
    <t xml:space="preserve">კუთხოვანა 70X70X5  </t>
  </si>
  <si>
    <t>გ/მ</t>
  </si>
  <si>
    <t>პრ</t>
  </si>
  <si>
    <t>srf 1.10-22</t>
  </si>
  <si>
    <t>ელექტროდი</t>
  </si>
  <si>
    <t>srf 1.10-30</t>
  </si>
  <si>
    <t>ქანჩი</t>
  </si>
  <si>
    <t>სხვა  მასალები</t>
  </si>
  <si>
    <t xml:space="preserve">სოფელ ჩუნეში #31 ქუჩა გზის ბეტონის საფარით მოწყობა </t>
  </si>
  <si>
    <t>arxis ამოღება eqskavatoriT ბეტონის ასაწყობი არხების მოსაწყობად ა/მანქანაზე დატვირთვით 60*0,6*0,6მ</t>
  </si>
  <si>
    <t>ცხაურის მოწყობა ლითონის კუთხოვანებითა 70X70X5 6მ</t>
  </si>
  <si>
    <t xml:space="preserve"> 27-9-2</t>
  </si>
  <si>
    <t xml:space="preserve">დაზიანებული სავალი ნაწილის daSla გატანით </t>
  </si>
  <si>
    <t>srf 12-144</t>
  </si>
  <si>
    <t>გამფხვიერებელი მისამბელი</t>
  </si>
  <si>
    <t>სრფ 13-10</t>
  </si>
  <si>
    <t>ნაშალის ტრანსპორტირება 10კმ</t>
  </si>
  <si>
    <t>გრუნტის ტრანსპორტირება 10კმ</t>
  </si>
  <si>
    <t xml:space="preserve">betonis mza Ria არხი Sida kveTiT 40X40 kedlis sisqe 10sm </t>
  </si>
  <si>
    <t>=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</si>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</sst>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0.000"/>
    <numFmt numFmtId="167" formatCode="_-* #,##0.00\ _L_a_r_i_-;\-* #,##0.00\ _L_a_r_i_-;_-* &quot;-&quot;??\ _L_a_r_i_-;_-@_-"/>
    <numFmt numFmtId="168" formatCode="_-* #,##0.0000_р_._-;\-* #,##0.0000_р_._-;_-* &quot;-&quot;????_р_._-;_-@_-"/>
    <numFmt numFmtId="169" formatCode="_-* #,##0.00_р_._-;\-* #,##0.00_р_._-;_-* &quot;-&quot;??_р_._-;_-@_-"/>
    <numFmt numFmtId="170" formatCode="#,##0.00000"/>
    <numFmt numFmtId="171" formatCode="0.0"/>
    <numFmt numFmtId="172" formatCode="0.0000"/>
    <numFmt numFmtId="173" formatCode="0.00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0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cadNusx"/>
    </font>
    <font>
      <b/>
      <sz val="11"/>
      <name val="Arial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_Academiuri"/>
      <family val="2"/>
    </font>
    <font>
      <b/>
      <vertAlign val="superscript"/>
      <sz val="11"/>
      <name val="AcadNusx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b/>
      <sz val="12"/>
      <color rgb="FF000000"/>
      <name val="AcadNusx"/>
    </font>
    <font>
      <vertAlign val="superscript"/>
      <sz val="12"/>
      <name val="AcadNusx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2" fillId="0" borderId="0"/>
  </cellStyleXfs>
  <cellXfs count="210">
    <xf numFmtId="0" fontId="0" fillId="0" borderId="0" xfId="0"/>
    <xf numFmtId="0" fontId="5" fillId="2" borderId="10" xfId="4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/>
    <xf numFmtId="0" fontId="5" fillId="0" borderId="0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/>
    </xf>
    <xf numFmtId="165" fontId="5" fillId="0" borderId="1" xfId="1" applyFont="1" applyFill="1" applyBorder="1" applyAlignment="1">
      <alignment horizontal="center"/>
    </xf>
    <xf numFmtId="165" fontId="5" fillId="0" borderId="0" xfId="1" applyFont="1" applyFill="1" applyBorder="1" applyAlignment="1">
      <alignment horizontal="center"/>
    </xf>
    <xf numFmtId="0" fontId="5" fillId="0" borderId="3" xfId="4" applyFont="1" applyFill="1" applyBorder="1" applyAlignment="1">
      <alignment horizontal="left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165" fontId="5" fillId="0" borderId="6" xfId="1" applyFont="1" applyFill="1" applyBorder="1" applyAlignment="1">
      <alignment horizontal="center"/>
    </xf>
    <xf numFmtId="0" fontId="5" fillId="0" borderId="1" xfId="4" applyFont="1" applyFill="1" applyBorder="1" applyAlignment="1">
      <alignment horizontal="left" wrapText="1"/>
    </xf>
    <xf numFmtId="165" fontId="5" fillId="0" borderId="9" xfId="1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wrapText="1"/>
    </xf>
    <xf numFmtId="165" fontId="5" fillId="0" borderId="10" xfId="1" applyFont="1" applyFill="1" applyBorder="1" applyAlignment="1">
      <alignment horizontal="center"/>
    </xf>
    <xf numFmtId="1" fontId="18" fillId="0" borderId="9" xfId="8" applyNumberFormat="1" applyFont="1" applyFill="1" applyBorder="1" applyAlignment="1">
      <alignment horizontal="center" vertical="center"/>
    </xf>
    <xf numFmtId="3" fontId="14" fillId="0" borderId="10" xfId="9" applyNumberFormat="1" applyFont="1" applyFill="1" applyBorder="1" applyAlignment="1">
      <alignment vertical="center" wrapText="1"/>
    </xf>
    <xf numFmtId="3" fontId="13" fillId="0" borderId="10" xfId="9" applyNumberFormat="1" applyFont="1" applyFill="1" applyBorder="1" applyAlignment="1">
      <alignment horizontal="left" vertical="center"/>
    </xf>
    <xf numFmtId="3" fontId="14" fillId="0" borderId="10" xfId="9" applyNumberFormat="1" applyFont="1" applyFill="1" applyBorder="1" applyAlignment="1">
      <alignment horizontal="center" vertical="center"/>
    </xf>
    <xf numFmtId="3" fontId="19" fillId="0" borderId="10" xfId="9" applyNumberFormat="1" applyFont="1" applyFill="1" applyBorder="1" applyAlignment="1">
      <alignment horizontal="center" vertical="center"/>
    </xf>
    <xf numFmtId="170" fontId="14" fillId="0" borderId="10" xfId="9" applyNumberFormat="1" applyFont="1" applyFill="1" applyBorder="1" applyAlignment="1">
      <alignment horizontal="center" vertical="center"/>
    </xf>
    <xf numFmtId="2" fontId="14" fillId="0" borderId="1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horizontal="center" vertical="center"/>
    </xf>
    <xf numFmtId="3" fontId="20" fillId="0" borderId="10" xfId="9" applyNumberFormat="1" applyFont="1" applyFill="1" applyBorder="1" applyAlignment="1">
      <alignment vertical="center"/>
    </xf>
    <xf numFmtId="0" fontId="5" fillId="0" borderId="10" xfId="9" applyFont="1" applyFill="1" applyBorder="1" applyAlignment="1">
      <alignment horizontal="left" vertical="center" indent="1"/>
    </xf>
    <xf numFmtId="0" fontId="21" fillId="0" borderId="10" xfId="9" applyFont="1" applyFill="1" applyBorder="1" applyAlignment="1">
      <alignment horizontal="center" vertical="center"/>
    </xf>
    <xf numFmtId="4" fontId="22" fillId="0" borderId="10" xfId="8" applyNumberFormat="1" applyFont="1" applyFill="1" applyBorder="1" applyAlignment="1">
      <alignment horizontal="center" vertical="center"/>
    </xf>
    <xf numFmtId="4" fontId="21" fillId="0" borderId="10" xfId="8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Fill="1" applyBorder="1" applyAlignment="1">
      <alignment horizontal="center" vertical="center" wrapText="1"/>
    </xf>
    <xf numFmtId="2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1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3" fillId="0" borderId="10" xfId="7" applyNumberFormat="1" applyFont="1" applyFill="1" applyBorder="1" applyAlignment="1">
      <alignment horizontal="left" vertical="center" wrapText="1"/>
    </xf>
    <xf numFmtId="43" fontId="5" fillId="0" borderId="10" xfId="1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7" fontId="5" fillId="0" borderId="0" xfId="3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2" fontId="5" fillId="0" borderId="10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2" fontId="5" fillId="0" borderId="10" xfId="6" applyNumberFormat="1" applyFont="1" applyFill="1" applyBorder="1" applyAlignment="1">
      <alignment horizontal="center" vertical="center"/>
    </xf>
    <xf numFmtId="0" fontId="1" fillId="0" borderId="0" xfId="0" applyFont="1" applyFill="1"/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10" xfId="7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/>
    </xf>
    <xf numFmtId="0" fontId="13" fillId="0" borderId="10" xfId="3" applyFont="1" applyFill="1" applyBorder="1" applyAlignment="1">
      <alignment horizontal="center" wrapText="1"/>
    </xf>
    <xf numFmtId="2" fontId="13" fillId="0" borderId="10" xfId="1" applyNumberFormat="1" applyFont="1" applyFill="1" applyBorder="1" applyAlignment="1">
      <alignment horizontal="center"/>
    </xf>
    <xf numFmtId="9" fontId="13" fillId="0" borderId="10" xfId="2" applyFont="1" applyFill="1" applyBorder="1" applyAlignment="1" applyProtection="1">
      <alignment horizontal="center"/>
      <protection locked="0"/>
    </xf>
    <xf numFmtId="164" fontId="5" fillId="0" borderId="10" xfId="1" applyNumberFormat="1" applyFont="1" applyFill="1" applyBorder="1" applyAlignment="1">
      <alignment horizontal="center"/>
    </xf>
    <xf numFmtId="9" fontId="13" fillId="0" borderId="10" xfId="3" applyNumberFormat="1" applyFont="1" applyFill="1" applyBorder="1" applyAlignment="1">
      <alignment horizontal="center"/>
    </xf>
    <xf numFmtId="166" fontId="5" fillId="0" borderId="10" xfId="3" applyNumberFormat="1" applyFont="1" applyFill="1" applyBorder="1" applyAlignment="1">
      <alignment horizontal="center"/>
    </xf>
    <xf numFmtId="2" fontId="13" fillId="0" borderId="1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3" fillId="3" borderId="10" xfId="3" applyFont="1" applyFill="1" applyBorder="1" applyAlignment="1">
      <alignment horizontal="center"/>
    </xf>
    <xf numFmtId="0" fontId="13" fillId="3" borderId="10" xfId="3" applyFont="1" applyFill="1" applyBorder="1" applyAlignment="1">
      <alignment horizontal="center" wrapText="1"/>
    </xf>
    <xf numFmtId="164" fontId="5" fillId="3" borderId="10" xfId="1" applyNumberFormat="1" applyFont="1" applyFill="1" applyBorder="1" applyAlignment="1">
      <alignment horizontal="center"/>
    </xf>
    <xf numFmtId="2" fontId="13" fillId="3" borderId="10" xfId="1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/>
    </xf>
    <xf numFmtId="0" fontId="5" fillId="3" borderId="10" xfId="3" applyFont="1" applyFill="1" applyBorder="1" applyAlignment="1">
      <alignment horizontal="center"/>
    </xf>
    <xf numFmtId="2" fontId="13" fillId="3" borderId="10" xfId="3" applyNumberFormat="1" applyFont="1" applyFill="1" applyBorder="1" applyAlignment="1">
      <alignment horizontal="center"/>
    </xf>
    <xf numFmtId="169" fontId="13" fillId="3" borderId="10" xfId="3" applyNumberFormat="1" applyFont="1" applyFill="1" applyBorder="1" applyAlignment="1">
      <alignment horizontal="center"/>
    </xf>
    <xf numFmtId="164" fontId="13" fillId="3" borderId="10" xfId="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/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/>
    <xf numFmtId="0" fontId="17" fillId="2" borderId="10" xfId="4" applyFont="1" applyFill="1" applyBorder="1" applyAlignment="1">
      <alignment horizontal="center" wrapText="1"/>
    </xf>
    <xf numFmtId="165" fontId="5" fillId="2" borderId="10" xfId="1" applyFont="1" applyFill="1" applyBorder="1" applyAlignment="1">
      <alignment horizontal="center"/>
    </xf>
    <xf numFmtId="0" fontId="0" fillId="2" borderId="0" xfId="0" applyFill="1"/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10" fillId="0" borderId="10" xfId="1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10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10" fillId="2" borderId="10" xfId="1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3" fontId="4" fillId="0" borderId="10" xfId="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65" fontId="10" fillId="0" borderId="10" xfId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1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1" applyNumberFormat="1" applyFont="1" applyBorder="1" applyAlignment="1">
      <alignment horizontal="center"/>
    </xf>
    <xf numFmtId="43" fontId="10" fillId="0" borderId="10" xfId="1" applyNumberFormat="1" applyFont="1" applyBorder="1" applyAlignment="1">
      <alignment horizontal="center"/>
    </xf>
    <xf numFmtId="43" fontId="10" fillId="4" borderId="10" xfId="1" applyNumberFormat="1" applyFont="1" applyFill="1" applyBorder="1" applyAlignment="1" applyProtection="1">
      <alignment horizontal="center"/>
      <protection locked="0"/>
    </xf>
    <xf numFmtId="43" fontId="10" fillId="0" borderId="10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43" fontId="10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left" vertical="center" wrapText="1"/>
    </xf>
    <xf numFmtId="49" fontId="30" fillId="2" borderId="10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top"/>
    </xf>
    <xf numFmtId="173" fontId="30" fillId="2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top" wrapText="1"/>
    </xf>
    <xf numFmtId="49" fontId="31" fillId="2" borderId="10" xfId="0" applyNumberFormat="1" applyFont="1" applyFill="1" applyBorder="1" applyAlignment="1">
      <alignment horizontal="left" vertical="center" wrapText="1"/>
    </xf>
    <xf numFmtId="49" fontId="31" fillId="2" borderId="10" xfId="0" applyNumberFormat="1" applyFont="1" applyFill="1" applyBorder="1" applyAlignment="1">
      <alignment horizontal="center" vertical="center" wrapText="1"/>
    </xf>
    <xf numFmtId="2" fontId="31" fillId="2" borderId="10" xfId="11" applyNumberFormat="1" applyFont="1" applyFill="1" applyBorder="1" applyAlignment="1">
      <alignment horizontal="center" vertical="center"/>
    </xf>
    <xf numFmtId="2" fontId="31" fillId="2" borderId="10" xfId="0" applyNumberFormat="1" applyFont="1" applyFill="1" applyBorder="1" applyAlignment="1">
      <alignment horizontal="center" vertical="top" wrapText="1"/>
    </xf>
    <xf numFmtId="2" fontId="31" fillId="2" borderId="10" xfId="0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left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10" xfId="11" applyFont="1" applyFill="1" applyBorder="1" applyAlignment="1">
      <alignment horizontal="left" vertical="center" wrapText="1"/>
    </xf>
    <xf numFmtId="171" fontId="31" fillId="2" borderId="10" xfId="11" applyNumberFormat="1" applyFont="1" applyFill="1" applyBorder="1" applyAlignment="1">
      <alignment horizontal="center" vertical="center"/>
    </xf>
    <xf numFmtId="166" fontId="31" fillId="2" borderId="10" xfId="11" applyNumberFormat="1" applyFont="1" applyFill="1" applyBorder="1" applyAlignment="1">
      <alignment horizontal="center"/>
    </xf>
    <xf numFmtId="43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16" fontId="5" fillId="2" borderId="10" xfId="0" applyNumberFormat="1" applyFont="1" applyFill="1" applyBorder="1" applyAlignment="1">
      <alignment horizontal="center" vertical="center" wrapText="1"/>
    </xf>
    <xf numFmtId="0" fontId="13" fillId="2" borderId="10" xfId="7" applyNumberFormat="1" applyFont="1" applyFill="1" applyBorder="1" applyAlignment="1">
      <alignment horizontal="left" vertical="center" wrapText="1"/>
    </xf>
    <xf numFmtId="43" fontId="5" fillId="2" borderId="10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1" applyNumberFormat="1" applyFont="1" applyFill="1" applyBorder="1" applyAlignment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1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center"/>
    </xf>
    <xf numFmtId="0" fontId="0" fillId="2" borderId="0" xfId="0" applyFont="1" applyFill="1"/>
    <xf numFmtId="2" fontId="5" fillId="2" borderId="10" xfId="0" applyNumberFormat="1" applyFont="1" applyFill="1" applyBorder="1" applyAlignment="1">
      <alignment horizontal="center" vertical="center"/>
    </xf>
    <xf numFmtId="2" fontId="5" fillId="2" borderId="10" xfId="1" applyNumberFormat="1" applyFont="1" applyFill="1" applyBorder="1" applyAlignment="1">
      <alignment horizontal="center" vertical="center"/>
    </xf>
    <xf numFmtId="167" fontId="5" fillId="2" borderId="0" xfId="3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2" fillId="0" borderId="0" xfId="0" applyFont="1" applyFill="1" applyAlignment="1">
      <alignment horizontal="left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/>
    </xf>
    <xf numFmtId="0" fontId="5" fillId="0" borderId="9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/>
    </xf>
    <xf numFmtId="165" fontId="5" fillId="0" borderId="4" xfId="1" applyFont="1" applyFill="1" applyBorder="1" applyAlignment="1">
      <alignment horizontal="center"/>
    </xf>
    <xf numFmtId="165" fontId="5" fillId="0" borderId="5" xfId="1" applyFont="1" applyFill="1" applyBorder="1" applyAlignment="1">
      <alignment horizontal="center"/>
    </xf>
    <xf numFmtId="165" fontId="5" fillId="0" borderId="4" xfId="1" applyFont="1" applyFill="1" applyBorder="1" applyAlignment="1">
      <alignment horizontal="center" vertical="center"/>
    </xf>
    <xf numFmtId="165" fontId="5" fillId="0" borderId="5" xfId="1" applyFont="1" applyFill="1" applyBorder="1" applyAlignment="1">
      <alignment horizontal="center" vertical="center"/>
    </xf>
    <xf numFmtId="165" fontId="5" fillId="0" borderId="7" xfId="1" applyFont="1" applyFill="1" applyBorder="1" applyAlignment="1">
      <alignment horizontal="center" vertical="center"/>
    </xf>
    <xf numFmtId="165" fontId="5" fillId="0" borderId="8" xfId="1" applyFont="1" applyFill="1" applyBorder="1" applyAlignment="1">
      <alignment horizontal="center" vertical="center"/>
    </xf>
    <xf numFmtId="0" fontId="10" fillId="0" borderId="0" xfId="3" applyFont="1" applyFill="1" applyAlignment="1">
      <alignment horizontal="center"/>
    </xf>
    <xf numFmtId="165" fontId="5" fillId="0" borderId="2" xfId="1" applyFont="1" applyFill="1" applyBorder="1" applyAlignment="1">
      <alignment horizontal="center" vertical="center"/>
    </xf>
    <xf numFmtId="165" fontId="5" fillId="0" borderId="6" xfId="1" applyFont="1" applyFill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center"/>
    </xf>
    <xf numFmtId="165" fontId="5" fillId="0" borderId="7" xfId="1" applyFont="1" applyFill="1" applyBorder="1" applyAlignment="1">
      <alignment horizontal="center"/>
    </xf>
    <xf numFmtId="165" fontId="5" fillId="0" borderId="8" xfId="1" applyFont="1" applyFill="1" applyBorder="1" applyAlignment="1">
      <alignment horizontal="center"/>
    </xf>
    <xf numFmtId="165" fontId="5" fillId="0" borderId="2" xfId="1" applyFont="1" applyFill="1" applyBorder="1" applyAlignment="1">
      <alignment horizontal="center" vertical="top"/>
    </xf>
    <xf numFmtId="165" fontId="5" fillId="0" borderId="9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</cellXfs>
  <cellStyles count="12">
    <cellStyle name="Comma" xfId="1" builtinId="3"/>
    <cellStyle name="Normal" xfId="0" builtinId="0"/>
    <cellStyle name="Normal 10" xfId="3"/>
    <cellStyle name="Normal 14 3" xfId="11"/>
    <cellStyle name="Normal 2" xfId="8"/>
    <cellStyle name="Normal 3" xfId="10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5"/>
  <sheetViews>
    <sheetView tabSelected="1" view="pageBreakPreview" zoomScale="80" zoomScaleNormal="100" zoomScaleSheetLayoutView="80" workbookViewId="0">
      <selection activeCell="P100" sqref="P100"/>
    </sheetView>
  </sheetViews>
  <sheetFormatPr defaultColWidth="9.140625" defaultRowHeight="15"/>
  <cols>
    <col min="1" max="1" width="6" style="6" customWidth="1"/>
    <col min="2" max="2" width="15" style="6" customWidth="1"/>
    <col min="3" max="3" width="52.42578125" style="6" customWidth="1"/>
    <col min="4" max="4" width="9.140625" style="6" customWidth="1"/>
    <col min="5" max="5" width="8.85546875" style="7" customWidth="1"/>
    <col min="6" max="6" width="15" style="6" customWidth="1"/>
    <col min="7" max="7" width="8.28515625" style="6" customWidth="1"/>
    <col min="8" max="8" width="14.85546875" style="6" customWidth="1"/>
    <col min="9" max="9" width="11.5703125" style="6" customWidth="1"/>
    <col min="10" max="10" width="14.85546875" style="6" customWidth="1"/>
    <col min="11" max="11" width="8.85546875" style="6" customWidth="1"/>
    <col min="12" max="12" width="10.7109375" style="6" customWidth="1"/>
    <col min="13" max="13" width="14.28515625" style="6" customWidth="1"/>
    <col min="14" max="16384" width="9.140625" style="6"/>
  </cols>
  <sheetData>
    <row r="1" spans="1:22">
      <c r="B1" s="182" t="s">
        <v>88</v>
      </c>
      <c r="C1" s="182"/>
    </row>
    <row r="2" spans="1:22" ht="15.75">
      <c r="A2" s="183" t="s">
        <v>139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22" ht="15.75">
      <c r="A3" s="184" t="s">
        <v>0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22">
      <c r="A4" s="185"/>
      <c r="B4" s="185"/>
      <c r="C4" s="8"/>
      <c r="D4" s="9"/>
      <c r="E4" s="10"/>
      <c r="F4" s="10"/>
      <c r="G4" s="10"/>
      <c r="H4" s="11"/>
      <c r="I4" s="11"/>
      <c r="J4" s="11"/>
      <c r="K4" s="11"/>
      <c r="L4" s="11"/>
      <c r="M4" s="11"/>
    </row>
    <row r="5" spans="1:22">
      <c r="A5" s="186" t="s">
        <v>1</v>
      </c>
      <c r="B5" s="189" t="s">
        <v>2</v>
      </c>
      <c r="C5" s="12"/>
      <c r="D5" s="192" t="s">
        <v>3</v>
      </c>
      <c r="E5" s="195" t="s">
        <v>4</v>
      </c>
      <c r="F5" s="196"/>
      <c r="G5" s="197" t="s">
        <v>5</v>
      </c>
      <c r="H5" s="198"/>
      <c r="I5" s="197" t="s">
        <v>6</v>
      </c>
      <c r="J5" s="198"/>
      <c r="K5" s="195" t="s">
        <v>7</v>
      </c>
      <c r="L5" s="196"/>
      <c r="M5" s="202" t="s">
        <v>8</v>
      </c>
    </row>
    <row r="6" spans="1:22">
      <c r="A6" s="187"/>
      <c r="B6" s="190"/>
      <c r="C6" s="13" t="s">
        <v>9</v>
      </c>
      <c r="D6" s="193"/>
      <c r="E6" s="205" t="s">
        <v>10</v>
      </c>
      <c r="F6" s="206"/>
      <c r="G6" s="199"/>
      <c r="H6" s="200"/>
      <c r="I6" s="199"/>
      <c r="J6" s="200"/>
      <c r="K6" s="205" t="s">
        <v>11</v>
      </c>
      <c r="L6" s="206"/>
      <c r="M6" s="203"/>
    </row>
    <row r="7" spans="1:22">
      <c r="A7" s="187"/>
      <c r="B7" s="190"/>
      <c r="C7" s="14" t="s">
        <v>12</v>
      </c>
      <c r="D7" s="193"/>
      <c r="E7" s="207" t="s">
        <v>13</v>
      </c>
      <c r="F7" s="202" t="s">
        <v>14</v>
      </c>
      <c r="G7" s="15" t="s">
        <v>15</v>
      </c>
      <c r="H7" s="202" t="s">
        <v>14</v>
      </c>
      <c r="I7" s="15" t="s">
        <v>15</v>
      </c>
      <c r="J7" s="202" t="s">
        <v>14</v>
      </c>
      <c r="K7" s="15" t="s">
        <v>15</v>
      </c>
      <c r="L7" s="202" t="s">
        <v>14</v>
      </c>
      <c r="M7" s="203"/>
    </row>
    <row r="8" spans="1:22">
      <c r="A8" s="188"/>
      <c r="B8" s="191"/>
      <c r="C8" s="16"/>
      <c r="D8" s="194"/>
      <c r="E8" s="208"/>
      <c r="F8" s="204"/>
      <c r="G8" s="17" t="s">
        <v>16</v>
      </c>
      <c r="H8" s="204"/>
      <c r="I8" s="17" t="s">
        <v>16</v>
      </c>
      <c r="J8" s="204"/>
      <c r="K8" s="17" t="s">
        <v>16</v>
      </c>
      <c r="L8" s="204"/>
      <c r="M8" s="204"/>
    </row>
    <row r="9" spans="1:22">
      <c r="A9" s="18" t="s">
        <v>17</v>
      </c>
      <c r="B9" s="18" t="s">
        <v>18</v>
      </c>
      <c r="C9" s="19" t="s">
        <v>19</v>
      </c>
      <c r="D9" s="18" t="s">
        <v>20</v>
      </c>
      <c r="E9" s="20" t="s">
        <v>21</v>
      </c>
      <c r="F9" s="20" t="s">
        <v>22</v>
      </c>
      <c r="G9" s="20" t="s">
        <v>23</v>
      </c>
      <c r="H9" s="20" t="s">
        <v>24</v>
      </c>
      <c r="I9" s="20" t="s">
        <v>25</v>
      </c>
      <c r="J9" s="20" t="s">
        <v>26</v>
      </c>
      <c r="K9" s="20" t="s">
        <v>27</v>
      </c>
      <c r="L9" s="20" t="s">
        <v>28</v>
      </c>
      <c r="M9" s="20" t="s">
        <v>29</v>
      </c>
    </row>
    <row r="10" spans="1:22" s="28" customFormat="1" ht="45">
      <c r="A10" s="21">
        <v>1</v>
      </c>
      <c r="B10" s="22" t="s">
        <v>82</v>
      </c>
      <c r="C10" s="23" t="s">
        <v>83</v>
      </c>
      <c r="D10" s="24" t="s">
        <v>84</v>
      </c>
      <c r="E10" s="25"/>
      <c r="F10" s="26">
        <v>1.1854</v>
      </c>
      <c r="G10" s="27"/>
      <c r="H10" s="27"/>
      <c r="I10" s="27"/>
      <c r="J10" s="27"/>
      <c r="K10" s="27"/>
      <c r="L10" s="27"/>
      <c r="M10" s="27"/>
    </row>
    <row r="11" spans="1:22" s="28" customFormat="1" ht="13.5" customHeight="1">
      <c r="A11" s="21"/>
      <c r="B11" s="29"/>
      <c r="C11" s="30" t="s">
        <v>85</v>
      </c>
      <c r="D11" s="31" t="s">
        <v>30</v>
      </c>
      <c r="E11" s="32">
        <v>93.22</v>
      </c>
      <c r="F11" s="33">
        <f>F10*E11</f>
        <v>110.502988</v>
      </c>
      <c r="G11" s="34"/>
      <c r="H11" s="35"/>
      <c r="I11" s="36"/>
      <c r="J11" s="37"/>
      <c r="K11" s="36"/>
      <c r="L11" s="37"/>
      <c r="M11" s="38"/>
    </row>
    <row r="12" spans="1:22" s="174" customFormat="1" ht="30">
      <c r="A12" s="115">
        <v>2</v>
      </c>
      <c r="B12" s="164" t="s">
        <v>142</v>
      </c>
      <c r="C12" s="165" t="s">
        <v>143</v>
      </c>
      <c r="D12" s="115" t="s">
        <v>37</v>
      </c>
      <c r="E12" s="166"/>
      <c r="F12" s="37">
        <v>1707</v>
      </c>
      <c r="G12" s="167"/>
      <c r="H12" s="168"/>
      <c r="I12" s="169"/>
      <c r="J12" s="170"/>
      <c r="K12" s="169"/>
      <c r="L12" s="170"/>
      <c r="M12" s="171"/>
      <c r="N12" s="172"/>
      <c r="O12" s="173"/>
      <c r="P12" s="173"/>
      <c r="Q12" s="173"/>
      <c r="R12" s="173"/>
      <c r="S12" s="173"/>
      <c r="T12" s="173"/>
      <c r="U12" s="173"/>
      <c r="V12" s="173"/>
    </row>
    <row r="13" spans="1:22" s="174" customFormat="1">
      <c r="A13" s="122"/>
      <c r="B13" s="122"/>
      <c r="C13" s="4" t="s">
        <v>32</v>
      </c>
      <c r="D13" s="122" t="s">
        <v>33</v>
      </c>
      <c r="E13" s="113">
        <v>0.14299999999999999</v>
      </c>
      <c r="F13" s="175">
        <f>E13*F12</f>
        <v>244.10099999999997</v>
      </c>
      <c r="G13" s="176"/>
      <c r="H13" s="176"/>
      <c r="I13" s="176"/>
      <c r="J13" s="176"/>
      <c r="K13" s="176"/>
      <c r="L13" s="176"/>
      <c r="M13" s="176"/>
      <c r="N13" s="172"/>
      <c r="O13" s="177"/>
      <c r="P13" s="173"/>
      <c r="Q13" s="173"/>
      <c r="R13" s="173"/>
      <c r="S13" s="173"/>
      <c r="T13" s="173"/>
      <c r="U13" s="173"/>
      <c r="V13" s="173"/>
    </row>
    <row r="14" spans="1:22" s="174" customFormat="1">
      <c r="A14" s="115"/>
      <c r="B14" s="115" t="s">
        <v>97</v>
      </c>
      <c r="C14" s="178" t="s">
        <v>41</v>
      </c>
      <c r="D14" s="115" t="s">
        <v>42</v>
      </c>
      <c r="E14" s="113">
        <v>2.3900000000000001E-2</v>
      </c>
      <c r="F14" s="175">
        <f>E14*F12</f>
        <v>40.7973</v>
      </c>
      <c r="G14" s="167"/>
      <c r="H14" s="168"/>
      <c r="I14" s="167"/>
      <c r="J14" s="168"/>
      <c r="K14" s="167"/>
      <c r="L14" s="168"/>
      <c r="M14" s="168"/>
      <c r="N14" s="172"/>
      <c r="O14" s="177"/>
      <c r="P14" s="173"/>
      <c r="Q14" s="173"/>
      <c r="R14" s="173"/>
      <c r="S14" s="173"/>
      <c r="T14" s="173"/>
      <c r="U14" s="173"/>
      <c r="V14" s="173"/>
    </row>
    <row r="15" spans="1:22" s="174" customFormat="1">
      <c r="A15" s="115"/>
      <c r="B15" s="115" t="s">
        <v>144</v>
      </c>
      <c r="C15" s="178" t="s">
        <v>145</v>
      </c>
      <c r="D15" s="122" t="s">
        <v>42</v>
      </c>
      <c r="E15" s="179">
        <v>1.38E-2</v>
      </c>
      <c r="F15" s="175">
        <f>E15*F12</f>
        <v>23.5566</v>
      </c>
      <c r="G15" s="167"/>
      <c r="H15" s="168"/>
      <c r="I15" s="167"/>
      <c r="J15" s="168"/>
      <c r="K15" s="167"/>
      <c r="L15" s="168"/>
      <c r="M15" s="168"/>
    </row>
    <row r="16" spans="1:22" s="174" customFormat="1">
      <c r="A16" s="115"/>
      <c r="B16" s="115" t="s">
        <v>98</v>
      </c>
      <c r="C16" s="4" t="s">
        <v>99</v>
      </c>
      <c r="D16" s="122" t="s">
        <v>42</v>
      </c>
      <c r="E16" s="179">
        <v>1.38E-2</v>
      </c>
      <c r="F16" s="175">
        <f>E16*F12</f>
        <v>23.5566</v>
      </c>
      <c r="G16" s="167"/>
      <c r="H16" s="168"/>
      <c r="I16" s="167"/>
      <c r="J16" s="168"/>
      <c r="K16" s="167"/>
      <c r="L16" s="168"/>
      <c r="M16" s="168"/>
    </row>
    <row r="17" spans="1:22" s="174" customFormat="1">
      <c r="A17" s="122"/>
      <c r="B17" s="122"/>
      <c r="C17" s="4" t="s">
        <v>46</v>
      </c>
      <c r="D17" s="115" t="s">
        <v>34</v>
      </c>
      <c r="E17" s="113">
        <v>0.108</v>
      </c>
      <c r="F17" s="175">
        <f>E17*F12</f>
        <v>184.35599999999999</v>
      </c>
      <c r="G17" s="167"/>
      <c r="H17" s="168"/>
      <c r="I17" s="167"/>
      <c r="J17" s="168"/>
      <c r="K17" s="167"/>
      <c r="L17" s="168"/>
      <c r="M17" s="168"/>
      <c r="N17" s="180"/>
      <c r="O17" s="177"/>
      <c r="P17" s="181"/>
      <c r="Q17" s="181"/>
      <c r="R17" s="181"/>
      <c r="S17" s="181"/>
      <c r="T17" s="181"/>
      <c r="U17" s="181"/>
      <c r="V17" s="181"/>
    </row>
    <row r="18" spans="1:22" s="7" customFormat="1">
      <c r="A18" s="101"/>
      <c r="B18" s="102" t="s">
        <v>146</v>
      </c>
      <c r="C18" s="103" t="s">
        <v>147</v>
      </c>
      <c r="D18" s="104" t="s">
        <v>87</v>
      </c>
      <c r="E18" s="105"/>
      <c r="F18" s="105">
        <f>F12*1.6</f>
        <v>2731.2000000000003</v>
      </c>
      <c r="G18" s="107"/>
      <c r="H18" s="107"/>
      <c r="I18" s="107"/>
      <c r="J18" s="107"/>
      <c r="K18" s="107"/>
      <c r="L18" s="107"/>
      <c r="M18" s="107"/>
      <c r="N18" s="108"/>
      <c r="O18" s="108"/>
      <c r="P18" s="108"/>
      <c r="Q18" s="108"/>
      <c r="R18" s="108"/>
      <c r="S18" s="108"/>
    </row>
    <row r="19" spans="1:22" s="7" customFormat="1" ht="45">
      <c r="A19" s="93">
        <v>2</v>
      </c>
      <c r="B19" s="40" t="s">
        <v>38</v>
      </c>
      <c r="C19" s="41" t="s">
        <v>39</v>
      </c>
      <c r="D19" s="39" t="s">
        <v>40</v>
      </c>
      <c r="E19" s="42"/>
      <c r="F19" s="37">
        <f>(F10*1000)*4</f>
        <v>4741.6000000000004</v>
      </c>
      <c r="G19" s="34"/>
      <c r="H19" s="35"/>
      <c r="I19" s="36"/>
      <c r="J19" s="37"/>
      <c r="K19" s="36"/>
      <c r="L19" s="37"/>
      <c r="M19" s="43"/>
      <c r="N19" s="44"/>
      <c r="O19" s="45"/>
      <c r="P19" s="45"/>
      <c r="Q19" s="45"/>
      <c r="R19" s="45"/>
      <c r="S19" s="45"/>
      <c r="T19" s="45"/>
      <c r="U19" s="45"/>
      <c r="V19" s="45"/>
    </row>
    <row r="20" spans="1:22">
      <c r="A20" s="92"/>
      <c r="B20" s="46"/>
      <c r="C20" s="47" t="s">
        <v>32</v>
      </c>
      <c r="D20" s="46" t="s">
        <v>33</v>
      </c>
      <c r="E20" s="48">
        <v>3.2099999999999997E-2</v>
      </c>
      <c r="F20" s="49">
        <f>E20*F19</f>
        <v>152.20535999999998</v>
      </c>
      <c r="G20" s="34"/>
      <c r="H20" s="35"/>
      <c r="I20" s="36"/>
      <c r="J20" s="37"/>
      <c r="K20" s="36"/>
      <c r="L20" s="37"/>
      <c r="M20" s="38"/>
      <c r="N20" s="44"/>
      <c r="O20" s="50"/>
      <c r="P20" s="45"/>
      <c r="Q20" s="45"/>
      <c r="R20" s="45"/>
      <c r="S20" s="45"/>
      <c r="T20" s="45"/>
      <c r="U20" s="45"/>
      <c r="V20" s="45"/>
    </row>
    <row r="21" spans="1:22">
      <c r="A21" s="93"/>
      <c r="B21" s="39" t="s">
        <v>97</v>
      </c>
      <c r="C21" s="51" t="s">
        <v>41</v>
      </c>
      <c r="D21" s="39" t="s">
        <v>42</v>
      </c>
      <c r="E21" s="48">
        <v>3.8800000000000002E-3</v>
      </c>
      <c r="F21" s="49">
        <f>E21*F19</f>
        <v>18.397408000000002</v>
      </c>
      <c r="G21" s="34"/>
      <c r="H21" s="35"/>
      <c r="I21" s="34"/>
      <c r="J21" s="35"/>
      <c r="K21" s="34"/>
      <c r="L21" s="35"/>
      <c r="M21" s="35"/>
      <c r="N21" s="44"/>
      <c r="O21" s="50"/>
      <c r="P21" s="45"/>
      <c r="Q21" s="45"/>
      <c r="R21" s="45"/>
      <c r="S21" s="45"/>
      <c r="T21" s="45"/>
      <c r="U21" s="45"/>
      <c r="V21" s="45"/>
    </row>
    <row r="22" spans="1:22">
      <c r="A22" s="92"/>
      <c r="B22" s="39" t="s">
        <v>89</v>
      </c>
      <c r="C22" s="47" t="s">
        <v>43</v>
      </c>
      <c r="D22" s="46" t="s">
        <v>42</v>
      </c>
      <c r="E22" s="48">
        <v>6.1599999999999997E-3</v>
      </c>
      <c r="F22" s="49">
        <f>E22*F19</f>
        <v>29.208256000000002</v>
      </c>
      <c r="G22" s="34"/>
      <c r="H22" s="35"/>
      <c r="I22" s="34"/>
      <c r="J22" s="35"/>
      <c r="K22" s="34"/>
      <c r="L22" s="35"/>
      <c r="M22" s="35"/>
      <c r="N22" s="44"/>
      <c r="O22" s="50"/>
      <c r="P22" s="45"/>
      <c r="Q22" s="45"/>
      <c r="R22" s="45"/>
      <c r="S22" s="45"/>
      <c r="T22" s="45"/>
      <c r="U22" s="45"/>
      <c r="V22" s="45"/>
    </row>
    <row r="23" spans="1:22">
      <c r="A23" s="92"/>
      <c r="B23" s="39" t="s">
        <v>90</v>
      </c>
      <c r="C23" s="51" t="s">
        <v>44</v>
      </c>
      <c r="D23" s="39" t="s">
        <v>42</v>
      </c>
      <c r="E23" s="48">
        <v>4.5300000000000002E-3</v>
      </c>
      <c r="F23" s="49">
        <f>E23*F19</f>
        <v>21.479448000000001</v>
      </c>
      <c r="G23" s="34"/>
      <c r="H23" s="35"/>
      <c r="I23" s="34"/>
      <c r="J23" s="35"/>
      <c r="K23" s="34"/>
      <c r="L23" s="35"/>
      <c r="M23" s="35"/>
      <c r="N23" s="44"/>
      <c r="O23" s="50"/>
      <c r="P23" s="45"/>
      <c r="Q23" s="45"/>
      <c r="R23" s="45"/>
      <c r="S23" s="45"/>
      <c r="T23" s="45"/>
      <c r="U23" s="45"/>
      <c r="V23" s="45"/>
    </row>
    <row r="24" spans="1:22">
      <c r="A24" s="92"/>
      <c r="B24" s="39" t="s">
        <v>98</v>
      </c>
      <c r="C24" s="47" t="s">
        <v>99</v>
      </c>
      <c r="D24" s="39" t="s">
        <v>42</v>
      </c>
      <c r="E24" s="48">
        <v>7.1000000000000002E-4</v>
      </c>
      <c r="F24" s="49">
        <f>E24*F19</f>
        <v>3.3665360000000004</v>
      </c>
      <c r="G24" s="34"/>
      <c r="H24" s="35"/>
      <c r="I24" s="34"/>
      <c r="J24" s="35"/>
      <c r="K24" s="34"/>
      <c r="L24" s="35"/>
      <c r="M24" s="35"/>
      <c r="N24" s="44"/>
      <c r="O24" s="50"/>
      <c r="P24" s="45"/>
      <c r="Q24" s="45"/>
      <c r="R24" s="45"/>
      <c r="S24" s="45"/>
      <c r="T24" s="45"/>
      <c r="U24" s="45"/>
      <c r="V24" s="45"/>
    </row>
    <row r="25" spans="1:22">
      <c r="A25" s="92"/>
      <c r="B25" s="39" t="s">
        <v>91</v>
      </c>
      <c r="C25" s="47" t="s">
        <v>45</v>
      </c>
      <c r="D25" s="39" t="s">
        <v>42</v>
      </c>
      <c r="E25" s="48">
        <v>2.0699999999999998E-3</v>
      </c>
      <c r="F25" s="49">
        <f>E25*F19</f>
        <v>9.8151119999999992</v>
      </c>
      <c r="G25" s="34"/>
      <c r="H25" s="35"/>
      <c r="I25" s="34"/>
      <c r="J25" s="35"/>
      <c r="K25" s="34"/>
      <c r="L25" s="35"/>
      <c r="M25" s="35"/>
      <c r="N25" s="44"/>
      <c r="O25" s="50"/>
      <c r="P25" s="45"/>
      <c r="Q25" s="45"/>
      <c r="R25" s="45"/>
      <c r="S25" s="45"/>
      <c r="T25" s="45"/>
      <c r="U25" s="45"/>
      <c r="V25" s="45"/>
    </row>
    <row r="26" spans="1:22">
      <c r="A26" s="92"/>
      <c r="B26" s="46"/>
      <c r="C26" s="47" t="s">
        <v>46</v>
      </c>
      <c r="D26" s="39" t="s">
        <v>34</v>
      </c>
      <c r="E26" s="48">
        <v>1.0200000000000001E-3</v>
      </c>
      <c r="F26" s="49">
        <f>E26*F19</f>
        <v>4.8364320000000003</v>
      </c>
      <c r="G26" s="34"/>
      <c r="H26" s="35"/>
      <c r="I26" s="34"/>
      <c r="J26" s="35"/>
      <c r="K26" s="34"/>
      <c r="L26" s="35"/>
      <c r="M26" s="35"/>
      <c r="N26" s="52"/>
      <c r="O26" s="50"/>
      <c r="P26" s="53"/>
      <c r="Q26" s="53"/>
      <c r="R26" s="53"/>
      <c r="S26" s="53"/>
      <c r="T26" s="53"/>
      <c r="U26" s="53"/>
      <c r="V26" s="53"/>
    </row>
    <row r="27" spans="1:22" ht="17.25">
      <c r="A27" s="92"/>
      <c r="B27" s="39" t="s">
        <v>109</v>
      </c>
      <c r="C27" s="51" t="s">
        <v>100</v>
      </c>
      <c r="D27" s="46" t="s">
        <v>37</v>
      </c>
      <c r="E27" s="48">
        <v>6.6000000000000003E-2</v>
      </c>
      <c r="F27" s="49">
        <f>E27*F19</f>
        <v>312.94560000000001</v>
      </c>
      <c r="G27" s="34"/>
      <c r="H27" s="35"/>
      <c r="I27" s="54"/>
      <c r="J27" s="54"/>
      <c r="K27" s="54"/>
      <c r="L27" s="54"/>
      <c r="M27" s="54"/>
      <c r="N27" s="52"/>
      <c r="O27" s="50"/>
      <c r="P27" s="53"/>
      <c r="Q27" s="53"/>
      <c r="R27" s="53"/>
      <c r="S27" s="53"/>
      <c r="T27" s="53"/>
      <c r="U27" s="53"/>
      <c r="V27" s="53"/>
    </row>
    <row r="28" spans="1:22" ht="17.25">
      <c r="A28" s="91"/>
      <c r="B28" s="39" t="s">
        <v>113</v>
      </c>
      <c r="C28" s="55" t="s">
        <v>47</v>
      </c>
      <c r="D28" s="46" t="s">
        <v>37</v>
      </c>
      <c r="E28" s="56">
        <v>1.4999999999999999E-2</v>
      </c>
      <c r="F28" s="49">
        <f>E28*F19</f>
        <v>71.124000000000009</v>
      </c>
      <c r="G28" s="54"/>
      <c r="H28" s="54"/>
      <c r="I28" s="54"/>
      <c r="J28" s="54"/>
      <c r="K28" s="54"/>
      <c r="L28" s="54"/>
      <c r="M28" s="54"/>
      <c r="N28" s="44"/>
      <c r="O28" s="50"/>
      <c r="P28" s="45"/>
      <c r="Q28" s="45"/>
      <c r="R28" s="45"/>
      <c r="S28" s="45"/>
      <c r="T28" s="45"/>
      <c r="U28" s="45"/>
      <c r="V28" s="45"/>
    </row>
    <row r="29" spans="1:22" s="7" customFormat="1" ht="30">
      <c r="A29" s="93">
        <v>3</v>
      </c>
      <c r="B29" s="40" t="s">
        <v>48</v>
      </c>
      <c r="C29" s="57" t="s">
        <v>49</v>
      </c>
      <c r="D29" s="39" t="s">
        <v>40</v>
      </c>
      <c r="E29" s="42"/>
      <c r="F29" s="58">
        <v>3556.17</v>
      </c>
      <c r="G29" s="36"/>
      <c r="H29" s="37"/>
      <c r="I29" s="36"/>
      <c r="J29" s="37"/>
      <c r="K29" s="36"/>
      <c r="L29" s="37"/>
      <c r="M29" s="43"/>
    </row>
    <row r="30" spans="1:22" s="7" customFormat="1">
      <c r="A30" s="92"/>
      <c r="B30" s="46"/>
      <c r="C30" s="47" t="s">
        <v>32</v>
      </c>
      <c r="D30" s="46" t="s">
        <v>33</v>
      </c>
      <c r="E30" s="59">
        <v>3.3000000000000002E-2</v>
      </c>
      <c r="F30" s="35">
        <f>E30*F29</f>
        <v>117.35361</v>
      </c>
      <c r="G30" s="34"/>
      <c r="H30" s="35"/>
      <c r="I30" s="36"/>
      <c r="J30" s="37"/>
      <c r="K30" s="36"/>
      <c r="L30" s="54"/>
      <c r="M30" s="54"/>
      <c r="N30" s="44"/>
      <c r="O30" s="50"/>
      <c r="P30" s="45"/>
      <c r="Q30" s="45"/>
      <c r="R30" s="45"/>
      <c r="S30" s="45"/>
      <c r="T30" s="45"/>
      <c r="U30" s="45"/>
      <c r="V30" s="45"/>
    </row>
    <row r="31" spans="1:22" s="7" customFormat="1">
      <c r="A31" s="93"/>
      <c r="B31" s="39" t="s">
        <v>97</v>
      </c>
      <c r="C31" s="51" t="s">
        <v>41</v>
      </c>
      <c r="D31" s="46" t="s">
        <v>42</v>
      </c>
      <c r="E31" s="60">
        <v>4.2000000000000002E-4</v>
      </c>
      <c r="F31" s="49">
        <f>E31*F29</f>
        <v>1.4935914000000001</v>
      </c>
      <c r="G31" s="34"/>
      <c r="H31" s="35"/>
      <c r="I31" s="34"/>
      <c r="J31" s="35"/>
      <c r="K31" s="34"/>
      <c r="L31" s="35"/>
      <c r="M31" s="35"/>
      <c r="N31" s="44"/>
      <c r="O31" s="50"/>
      <c r="P31" s="45"/>
      <c r="Q31" s="45"/>
      <c r="R31" s="45"/>
      <c r="S31" s="45"/>
      <c r="T31" s="45"/>
      <c r="U31" s="45"/>
      <c r="V31" s="45"/>
    </row>
    <row r="32" spans="1:22" s="7" customFormat="1">
      <c r="A32" s="93"/>
      <c r="B32" s="39" t="s">
        <v>101</v>
      </c>
      <c r="C32" s="51" t="s">
        <v>50</v>
      </c>
      <c r="D32" s="46" t="s">
        <v>42</v>
      </c>
      <c r="E32" s="60">
        <v>2.5799999999999998E-3</v>
      </c>
      <c r="F32" s="49">
        <f>E32*F29</f>
        <v>9.1749185999999998</v>
      </c>
      <c r="G32" s="34"/>
      <c r="H32" s="35"/>
      <c r="I32" s="34"/>
      <c r="J32" s="35"/>
      <c r="K32" s="34"/>
      <c r="L32" s="35"/>
      <c r="M32" s="35"/>
      <c r="N32" s="44"/>
      <c r="O32" s="50"/>
      <c r="P32" s="45"/>
      <c r="Q32" s="45"/>
      <c r="R32" s="45"/>
      <c r="S32" s="45"/>
      <c r="T32" s="45"/>
      <c r="U32" s="45"/>
      <c r="V32" s="45"/>
    </row>
    <row r="33" spans="1:22" s="7" customFormat="1">
      <c r="A33" s="92"/>
      <c r="B33" s="39" t="s">
        <v>89</v>
      </c>
      <c r="C33" s="47" t="s">
        <v>43</v>
      </c>
      <c r="D33" s="46" t="s">
        <v>42</v>
      </c>
      <c r="E33" s="59">
        <v>1.12E-2</v>
      </c>
      <c r="F33" s="35">
        <f>E33*F29</f>
        <v>39.829104000000001</v>
      </c>
      <c r="G33" s="34"/>
      <c r="H33" s="35"/>
      <c r="I33" s="34"/>
      <c r="J33" s="35"/>
      <c r="K33" s="34"/>
      <c r="L33" s="35"/>
      <c r="M33" s="35"/>
      <c r="N33" s="44"/>
      <c r="O33" s="50"/>
      <c r="P33" s="45"/>
      <c r="Q33" s="45"/>
      <c r="R33" s="45"/>
      <c r="S33" s="45"/>
      <c r="T33" s="45"/>
      <c r="U33" s="45"/>
      <c r="V33" s="45"/>
    </row>
    <row r="34" spans="1:22" s="7" customFormat="1">
      <c r="A34" s="92"/>
      <c r="B34" s="39" t="s">
        <v>90</v>
      </c>
      <c r="C34" s="51" t="s">
        <v>44</v>
      </c>
      <c r="D34" s="46" t="s">
        <v>42</v>
      </c>
      <c r="E34" s="60">
        <v>2.4799999999999999E-2</v>
      </c>
      <c r="F34" s="35">
        <f>E34*F29</f>
        <v>88.193016</v>
      </c>
      <c r="G34" s="34"/>
      <c r="H34" s="35"/>
      <c r="I34" s="34"/>
      <c r="J34" s="35"/>
      <c r="K34" s="34"/>
      <c r="L34" s="35"/>
      <c r="M34" s="35"/>
      <c r="N34" s="44"/>
      <c r="O34" s="50"/>
      <c r="P34" s="45"/>
      <c r="Q34" s="45"/>
      <c r="R34" s="45"/>
      <c r="S34" s="45"/>
      <c r="T34" s="45"/>
      <c r="U34" s="45"/>
      <c r="V34" s="45"/>
    </row>
    <row r="35" spans="1:22" s="7" customFormat="1">
      <c r="A35" s="92"/>
      <c r="B35" s="39" t="s">
        <v>91</v>
      </c>
      <c r="C35" s="47" t="s">
        <v>45</v>
      </c>
      <c r="D35" s="39" t="s">
        <v>42</v>
      </c>
      <c r="E35" s="60">
        <v>4.1399999999999996E-3</v>
      </c>
      <c r="F35" s="49">
        <f>E35*F29</f>
        <v>14.722543799999999</v>
      </c>
      <c r="G35" s="34"/>
      <c r="H35" s="35"/>
      <c r="I35" s="34"/>
      <c r="J35" s="35"/>
      <c r="K35" s="34"/>
      <c r="L35" s="35"/>
      <c r="M35" s="35"/>
      <c r="N35" s="44"/>
      <c r="O35" s="50"/>
      <c r="P35" s="45"/>
      <c r="Q35" s="45"/>
      <c r="R35" s="45"/>
      <c r="S35" s="45"/>
      <c r="T35" s="45"/>
      <c r="U35" s="45"/>
      <c r="V35" s="45"/>
    </row>
    <row r="36" spans="1:22" s="7" customFormat="1">
      <c r="A36" s="92"/>
      <c r="B36" s="39" t="s">
        <v>102</v>
      </c>
      <c r="C36" s="61" t="s">
        <v>51</v>
      </c>
      <c r="D36" s="39" t="s">
        <v>42</v>
      </c>
      <c r="E36" s="60">
        <v>5.2999999999999998E-4</v>
      </c>
      <c r="F36" s="49">
        <f>E36*F29</f>
        <v>1.8847700999999999</v>
      </c>
      <c r="G36" s="34"/>
      <c r="H36" s="35"/>
      <c r="I36" s="34"/>
      <c r="J36" s="35"/>
      <c r="K36" s="34"/>
      <c r="L36" s="35"/>
      <c r="M36" s="35"/>
      <c r="N36" s="52"/>
      <c r="O36" s="50"/>
      <c r="P36" s="53"/>
      <c r="Q36" s="53"/>
      <c r="R36" s="53"/>
      <c r="S36" s="53"/>
      <c r="T36" s="53"/>
      <c r="U36" s="53"/>
      <c r="V36" s="53"/>
    </row>
    <row r="37" spans="1:22" s="7" customFormat="1" ht="17.25">
      <c r="A37" s="92"/>
      <c r="B37" s="39" t="s">
        <v>110</v>
      </c>
      <c r="C37" s="51" t="s">
        <v>52</v>
      </c>
      <c r="D37" s="46" t="s">
        <v>37</v>
      </c>
      <c r="E37" s="60">
        <v>0.126</v>
      </c>
      <c r="F37" s="35">
        <f>E37*F29</f>
        <v>448.07742000000002</v>
      </c>
      <c r="G37" s="34"/>
      <c r="H37" s="35"/>
      <c r="I37" s="34"/>
      <c r="J37" s="35"/>
      <c r="K37" s="34"/>
      <c r="L37" s="62"/>
      <c r="M37" s="62"/>
      <c r="N37" s="52"/>
      <c r="O37" s="50"/>
      <c r="P37" s="53"/>
      <c r="Q37" s="53"/>
      <c r="R37" s="53"/>
      <c r="S37" s="53"/>
      <c r="T37" s="53"/>
      <c r="U37" s="53"/>
      <c r="V37" s="53"/>
    </row>
    <row r="38" spans="1:22" s="7" customFormat="1" ht="17.25">
      <c r="A38" s="91"/>
      <c r="B38" s="39" t="s">
        <v>113</v>
      </c>
      <c r="C38" s="55" t="s">
        <v>47</v>
      </c>
      <c r="D38" s="46" t="s">
        <v>37</v>
      </c>
      <c r="E38" s="60">
        <v>0.03</v>
      </c>
      <c r="F38" s="49">
        <f>E38*F29</f>
        <v>106.68509999999999</v>
      </c>
      <c r="G38" s="54"/>
      <c r="H38" s="54"/>
      <c r="I38" s="54"/>
      <c r="J38" s="54"/>
      <c r="K38" s="54"/>
      <c r="L38" s="62"/>
      <c r="M38" s="62"/>
      <c r="N38" s="44"/>
      <c r="O38" s="50"/>
      <c r="P38" s="45"/>
      <c r="Q38" s="45"/>
      <c r="R38" s="45"/>
      <c r="S38" s="45"/>
      <c r="T38" s="45"/>
      <c r="U38" s="45"/>
      <c r="V38" s="45"/>
    </row>
    <row r="39" spans="1:22" s="7" customFormat="1" ht="16.5">
      <c r="A39" s="91">
        <v>4</v>
      </c>
      <c r="B39" s="48" t="s">
        <v>53</v>
      </c>
      <c r="C39" s="57" t="s">
        <v>54</v>
      </c>
      <c r="D39" s="48" t="s">
        <v>40</v>
      </c>
      <c r="E39" s="56"/>
      <c r="F39" s="58">
        <f>F29</f>
        <v>3556.17</v>
      </c>
      <c r="G39" s="54"/>
      <c r="H39" s="54"/>
      <c r="I39" s="54"/>
      <c r="J39" s="54"/>
      <c r="K39" s="54"/>
      <c r="L39" s="54"/>
      <c r="M39" s="54"/>
      <c r="N39" s="53"/>
      <c r="O39" s="53"/>
      <c r="P39" s="53"/>
      <c r="Q39" s="53"/>
      <c r="R39" s="53"/>
      <c r="S39" s="53"/>
      <c r="T39" s="53"/>
    </row>
    <row r="40" spans="1:22" s="7" customFormat="1">
      <c r="A40" s="91"/>
      <c r="B40" s="63"/>
      <c r="C40" s="55" t="s">
        <v>32</v>
      </c>
      <c r="D40" s="48" t="s">
        <v>33</v>
      </c>
      <c r="E40" s="56">
        <v>0.11</v>
      </c>
      <c r="F40" s="42">
        <f>E40*F39</f>
        <v>391.17869999999999</v>
      </c>
      <c r="G40" s="34"/>
      <c r="H40" s="54"/>
      <c r="I40" s="54"/>
      <c r="J40" s="54"/>
      <c r="K40" s="54"/>
      <c r="L40" s="54"/>
      <c r="M40" s="54"/>
      <c r="N40" s="53"/>
      <c r="O40" s="53"/>
      <c r="P40" s="53"/>
      <c r="Q40" s="53"/>
      <c r="R40" s="53"/>
      <c r="S40" s="53"/>
      <c r="T40" s="53"/>
    </row>
    <row r="41" spans="1:22" s="7" customFormat="1">
      <c r="A41" s="93"/>
      <c r="B41" s="39" t="s">
        <v>55</v>
      </c>
      <c r="C41" s="51" t="s">
        <v>56</v>
      </c>
      <c r="D41" s="39" t="s">
        <v>42</v>
      </c>
      <c r="E41" s="48">
        <v>1.83E-2</v>
      </c>
      <c r="F41" s="64">
        <f>E41*F39</f>
        <v>65.077911</v>
      </c>
      <c r="G41" s="34"/>
      <c r="H41" s="35"/>
      <c r="I41" s="34"/>
      <c r="J41" s="35"/>
      <c r="K41" s="34"/>
      <c r="L41" s="35"/>
      <c r="M41" s="35"/>
      <c r="N41" s="45"/>
      <c r="O41" s="45"/>
      <c r="P41" s="45"/>
      <c r="Q41" s="45"/>
      <c r="R41" s="45"/>
      <c r="S41" s="45"/>
      <c r="T41" s="45"/>
    </row>
    <row r="42" spans="1:22" s="7" customFormat="1">
      <c r="A42" s="93"/>
      <c r="B42" s="39" t="s">
        <v>92</v>
      </c>
      <c r="C42" s="51" t="s">
        <v>57</v>
      </c>
      <c r="D42" s="39" t="s">
        <v>42</v>
      </c>
      <c r="E42" s="48">
        <v>1.8599999999999998E-2</v>
      </c>
      <c r="F42" s="48">
        <f>E42*F39</f>
        <v>66.144762</v>
      </c>
      <c r="G42" s="34"/>
      <c r="H42" s="35"/>
      <c r="I42" s="34"/>
      <c r="J42" s="35"/>
      <c r="K42" s="34"/>
      <c r="L42" s="35"/>
      <c r="M42" s="35"/>
      <c r="N42" s="45"/>
      <c r="O42" s="45"/>
      <c r="P42" s="45"/>
      <c r="Q42" s="45"/>
      <c r="R42" s="45"/>
      <c r="S42" s="45"/>
      <c r="T42" s="45"/>
    </row>
    <row r="43" spans="1:22" s="7" customFormat="1">
      <c r="A43" s="92"/>
      <c r="B43" s="39" t="s">
        <v>93</v>
      </c>
      <c r="C43" s="47" t="s">
        <v>58</v>
      </c>
      <c r="D43" s="39" t="s">
        <v>42</v>
      </c>
      <c r="E43" s="48">
        <v>1.6899999999999998E-2</v>
      </c>
      <c r="F43" s="48">
        <f>E43*F39</f>
        <v>60.099272999999997</v>
      </c>
      <c r="G43" s="34"/>
      <c r="H43" s="35"/>
      <c r="I43" s="34"/>
      <c r="J43" s="35"/>
      <c r="K43" s="34"/>
      <c r="L43" s="35"/>
      <c r="M43" s="35"/>
      <c r="N43" s="45"/>
      <c r="O43" s="45"/>
      <c r="P43" s="45"/>
      <c r="Q43" s="45"/>
      <c r="R43" s="45"/>
      <c r="S43" s="45"/>
      <c r="T43" s="45"/>
    </row>
    <row r="44" spans="1:22" s="7" customFormat="1">
      <c r="A44" s="92"/>
      <c r="B44" s="46"/>
      <c r="C44" s="47" t="s">
        <v>46</v>
      </c>
      <c r="D44" s="39" t="s">
        <v>34</v>
      </c>
      <c r="E44" s="48">
        <v>3.8800000000000001E-2</v>
      </c>
      <c r="F44" s="64">
        <f>E44*F39</f>
        <v>137.97939600000001</v>
      </c>
      <c r="G44" s="34"/>
      <c r="H44" s="35"/>
      <c r="I44" s="34"/>
      <c r="J44" s="35"/>
      <c r="K44" s="34"/>
      <c r="L44" s="35"/>
      <c r="M44" s="35"/>
      <c r="N44" s="45"/>
      <c r="O44" s="45"/>
      <c r="P44" s="45"/>
      <c r="Q44" s="45"/>
      <c r="R44" s="45"/>
      <c r="S44" s="45"/>
      <c r="T44" s="45"/>
    </row>
    <row r="45" spans="1:22" s="7" customFormat="1">
      <c r="A45" s="91"/>
      <c r="B45" s="39" t="s">
        <v>111</v>
      </c>
      <c r="C45" s="55" t="s">
        <v>103</v>
      </c>
      <c r="D45" s="48" t="s">
        <v>59</v>
      </c>
      <c r="E45" s="56">
        <v>0.16300000000000001</v>
      </c>
      <c r="F45" s="56">
        <f>E45*F39</f>
        <v>579.65571</v>
      </c>
      <c r="G45" s="54"/>
      <c r="H45" s="2"/>
      <c r="I45" s="54"/>
      <c r="J45" s="54"/>
      <c r="K45" s="62"/>
      <c r="L45" s="62"/>
      <c r="M45" s="62"/>
      <c r="N45" s="53"/>
      <c r="O45" s="53"/>
      <c r="P45" s="53"/>
      <c r="Q45" s="53"/>
      <c r="R45" s="53"/>
      <c r="S45" s="53"/>
      <c r="T45" s="53"/>
    </row>
    <row r="46" spans="1:22" s="7" customFormat="1">
      <c r="A46" s="91"/>
      <c r="B46" s="48"/>
      <c r="C46" s="55" t="s">
        <v>60</v>
      </c>
      <c r="D46" s="48" t="s">
        <v>34</v>
      </c>
      <c r="E46" s="60">
        <v>4.6000000000000001E-4</v>
      </c>
      <c r="F46" s="49">
        <f>E46*F39</f>
        <v>1.6358382</v>
      </c>
      <c r="G46" s="54"/>
      <c r="H46" s="2"/>
      <c r="I46" s="54"/>
      <c r="J46" s="54"/>
      <c r="K46" s="62"/>
      <c r="L46" s="62"/>
      <c r="M46" s="62"/>
      <c r="N46" s="53"/>
      <c r="O46" s="53"/>
      <c r="P46" s="53"/>
      <c r="Q46" s="53"/>
      <c r="R46" s="53"/>
      <c r="S46" s="53"/>
      <c r="T46" s="53"/>
      <c r="U46" s="53"/>
      <c r="V46" s="53"/>
    </row>
    <row r="47" spans="1:22" ht="17.25">
      <c r="A47" s="93">
        <v>5</v>
      </c>
      <c r="B47" s="40" t="s">
        <v>61</v>
      </c>
      <c r="C47" s="57" t="s">
        <v>104</v>
      </c>
      <c r="D47" s="39" t="s">
        <v>40</v>
      </c>
      <c r="E47" s="59"/>
      <c r="F47" s="58">
        <f>F39</f>
        <v>3556.17</v>
      </c>
      <c r="G47" s="36"/>
      <c r="H47" s="37"/>
      <c r="I47" s="36"/>
      <c r="J47" s="37"/>
      <c r="K47" s="36"/>
      <c r="L47" s="37"/>
      <c r="M47" s="43"/>
    </row>
    <row r="48" spans="1:22">
      <c r="A48" s="92"/>
      <c r="B48" s="46"/>
      <c r="C48" s="47" t="s">
        <v>32</v>
      </c>
      <c r="D48" s="46" t="s">
        <v>33</v>
      </c>
      <c r="E48" s="59">
        <v>4.9000000000000002E-2</v>
      </c>
      <c r="F48" s="35">
        <f>F47*E48</f>
        <v>174.25233</v>
      </c>
      <c r="G48" s="34"/>
      <c r="H48" s="35"/>
      <c r="I48" s="36"/>
      <c r="J48" s="37"/>
      <c r="K48" s="36"/>
      <c r="L48" s="37"/>
      <c r="M48" s="38"/>
    </row>
    <row r="49" spans="1:20">
      <c r="A49" s="92"/>
      <c r="B49" s="39" t="s">
        <v>94</v>
      </c>
      <c r="C49" s="47" t="s">
        <v>62</v>
      </c>
      <c r="D49" s="46" t="s">
        <v>42</v>
      </c>
      <c r="E49" s="59">
        <v>3.2799999999999999E-3</v>
      </c>
      <c r="F49" s="35">
        <f>E49*F47</f>
        <v>11.6642376</v>
      </c>
      <c r="G49" s="34"/>
      <c r="H49" s="35"/>
      <c r="I49" s="34"/>
      <c r="J49" s="35"/>
      <c r="K49" s="34"/>
      <c r="L49" s="35"/>
      <c r="M49" s="35"/>
    </row>
    <row r="50" spans="1:20">
      <c r="A50" s="92"/>
      <c r="B50" s="46"/>
      <c r="C50" s="47" t="s">
        <v>46</v>
      </c>
      <c r="D50" s="46" t="s">
        <v>34</v>
      </c>
      <c r="E50" s="59">
        <v>8.5999999999999998E-4</v>
      </c>
      <c r="F50" s="59">
        <f>E50*F36</f>
        <v>1.620902286E-3</v>
      </c>
      <c r="G50" s="34"/>
      <c r="H50" s="35"/>
      <c r="I50" s="34"/>
      <c r="J50" s="35"/>
      <c r="K50" s="34"/>
      <c r="L50" s="35"/>
      <c r="M50" s="35"/>
    </row>
    <row r="51" spans="1:20">
      <c r="A51" s="92"/>
      <c r="B51" s="39" t="s">
        <v>63</v>
      </c>
      <c r="C51" s="51" t="s">
        <v>64</v>
      </c>
      <c r="D51" s="46" t="s">
        <v>65</v>
      </c>
      <c r="E51" s="59">
        <v>0.4</v>
      </c>
      <c r="F51" s="35">
        <f>E51*F47</f>
        <v>1422.4680000000001</v>
      </c>
      <c r="G51" s="34"/>
      <c r="H51" s="35"/>
      <c r="I51" s="65"/>
      <c r="J51" s="54"/>
      <c r="K51" s="54"/>
      <c r="L51" s="54"/>
      <c r="M51" s="54"/>
    </row>
    <row r="52" spans="1:20">
      <c r="A52" s="92"/>
      <c r="B52" s="46"/>
      <c r="C52" s="47" t="s">
        <v>36</v>
      </c>
      <c r="D52" s="46" t="s">
        <v>34</v>
      </c>
      <c r="E52" s="59">
        <v>2.63E-2</v>
      </c>
      <c r="F52" s="35">
        <f>E52*F47</f>
        <v>93.527270999999999</v>
      </c>
      <c r="G52" s="34"/>
      <c r="H52" s="35"/>
      <c r="I52" s="54"/>
      <c r="J52" s="54"/>
      <c r="K52" s="54"/>
      <c r="L52" s="54"/>
      <c r="M52" s="54"/>
    </row>
    <row r="53" spans="1:20" s="7" customFormat="1" ht="30">
      <c r="A53" s="91">
        <v>6</v>
      </c>
      <c r="B53" s="48" t="s">
        <v>67</v>
      </c>
      <c r="C53" s="57" t="s">
        <v>66</v>
      </c>
      <c r="D53" s="48" t="s">
        <v>35</v>
      </c>
      <c r="E53" s="56"/>
      <c r="F53" s="37">
        <f>F65/6*3</f>
        <v>592.70000000000005</v>
      </c>
      <c r="G53" s="54"/>
      <c r="H53" s="54"/>
      <c r="I53" s="54"/>
      <c r="J53" s="54"/>
      <c r="K53" s="54"/>
      <c r="L53" s="54"/>
      <c r="M53" s="54"/>
      <c r="N53" s="53"/>
      <c r="O53" s="53"/>
      <c r="P53" s="53"/>
      <c r="Q53" s="53"/>
      <c r="R53" s="53"/>
      <c r="S53" s="53"/>
      <c r="T53" s="53"/>
    </row>
    <row r="54" spans="1:20" s="7" customFormat="1">
      <c r="A54" s="91"/>
      <c r="B54" s="63"/>
      <c r="C54" s="55" t="s">
        <v>32</v>
      </c>
      <c r="D54" s="48" t="s">
        <v>33</v>
      </c>
      <c r="E54" s="56">
        <v>7.6999999999999999E-2</v>
      </c>
      <c r="F54" s="42">
        <f>E54*F53</f>
        <v>45.637900000000002</v>
      </c>
      <c r="G54" s="34"/>
      <c r="H54" s="54"/>
      <c r="I54" s="54"/>
      <c r="J54" s="54"/>
      <c r="K54" s="54"/>
      <c r="L54" s="54"/>
      <c r="M54" s="54"/>
      <c r="N54" s="53"/>
      <c r="O54" s="53"/>
      <c r="P54" s="53"/>
      <c r="Q54" s="53"/>
      <c r="R54" s="53"/>
      <c r="S54" s="53"/>
      <c r="T54" s="53"/>
    </row>
    <row r="55" spans="1:20" s="7" customFormat="1">
      <c r="A55" s="93"/>
      <c r="B55" s="39" t="s">
        <v>95</v>
      </c>
      <c r="C55" s="51" t="s">
        <v>68</v>
      </c>
      <c r="D55" s="39" t="s">
        <v>42</v>
      </c>
      <c r="E55" s="48">
        <v>0.19400000000000001</v>
      </c>
      <c r="F55" s="64">
        <f>E55*F53</f>
        <v>114.98380000000002</v>
      </c>
      <c r="G55" s="34"/>
      <c r="H55" s="35"/>
      <c r="I55" s="34"/>
      <c r="J55" s="35"/>
      <c r="K55" s="34"/>
      <c r="L55" s="35"/>
      <c r="M55" s="35"/>
      <c r="N55" s="53"/>
      <c r="O55" s="53"/>
      <c r="P55" s="53"/>
      <c r="Q55" s="53"/>
      <c r="R55" s="53"/>
      <c r="S55" s="53"/>
      <c r="T55" s="53"/>
    </row>
    <row r="56" spans="1:20" s="7" customFormat="1">
      <c r="A56" s="92"/>
      <c r="B56" s="39" t="s">
        <v>93</v>
      </c>
      <c r="C56" s="47" t="s">
        <v>69</v>
      </c>
      <c r="D56" s="39" t="s">
        <v>42</v>
      </c>
      <c r="E56" s="48">
        <v>2.4199999999999999E-2</v>
      </c>
      <c r="F56" s="66">
        <f>E56*F53</f>
        <v>14.343340000000001</v>
      </c>
      <c r="G56" s="34"/>
      <c r="H56" s="35"/>
      <c r="I56" s="34"/>
      <c r="J56" s="35"/>
      <c r="K56" s="34"/>
      <c r="L56" s="35"/>
      <c r="M56" s="35"/>
      <c r="N56" s="45"/>
      <c r="O56" s="45"/>
      <c r="P56" s="45"/>
      <c r="Q56" s="45"/>
      <c r="R56" s="45"/>
      <c r="S56" s="45"/>
      <c r="T56" s="45"/>
    </row>
    <row r="57" spans="1:20" s="7" customFormat="1">
      <c r="A57" s="93"/>
      <c r="B57" s="39" t="s">
        <v>96</v>
      </c>
      <c r="C57" s="47" t="s">
        <v>70</v>
      </c>
      <c r="D57" s="39" t="s">
        <v>42</v>
      </c>
      <c r="E57" s="48">
        <v>1.67E-2</v>
      </c>
      <c r="F57" s="66">
        <f>E57*F53</f>
        <v>9.8980899999999998</v>
      </c>
      <c r="G57" s="34"/>
      <c r="H57" s="35"/>
      <c r="I57" s="34"/>
      <c r="J57" s="35"/>
      <c r="K57" s="34"/>
      <c r="L57" s="35"/>
      <c r="M57" s="35"/>
      <c r="N57" s="53"/>
      <c r="O57" s="53"/>
      <c r="P57" s="53"/>
      <c r="Q57" s="53"/>
      <c r="R57" s="53"/>
      <c r="S57" s="53"/>
      <c r="T57" s="53"/>
    </row>
    <row r="58" spans="1:20" s="7" customFormat="1">
      <c r="A58" s="92"/>
      <c r="B58" s="39" t="s">
        <v>91</v>
      </c>
      <c r="C58" s="47" t="s">
        <v>45</v>
      </c>
      <c r="D58" s="39" t="s">
        <v>42</v>
      </c>
      <c r="E58" s="48">
        <v>8.8000000000000005E-3</v>
      </c>
      <c r="F58" s="66">
        <f>E58*F53</f>
        <v>5.2157600000000004</v>
      </c>
      <c r="G58" s="34"/>
      <c r="H58" s="35"/>
      <c r="I58" s="34"/>
      <c r="J58" s="35"/>
      <c r="K58" s="34"/>
      <c r="L58" s="35"/>
      <c r="M58" s="35"/>
      <c r="N58" s="45"/>
      <c r="O58" s="45"/>
      <c r="P58" s="45"/>
      <c r="Q58" s="45"/>
      <c r="R58" s="45"/>
      <c r="S58" s="45"/>
      <c r="T58" s="45"/>
    </row>
    <row r="59" spans="1:20" s="7" customFormat="1">
      <c r="A59" s="92"/>
      <c r="B59" s="46"/>
      <c r="C59" s="47" t="s">
        <v>46</v>
      </c>
      <c r="D59" s="39" t="s">
        <v>34</v>
      </c>
      <c r="E59" s="48">
        <v>6.3700000000000007E-2</v>
      </c>
      <c r="F59" s="66">
        <f>E59*F53</f>
        <v>37.754990000000006</v>
      </c>
      <c r="G59" s="34"/>
      <c r="H59" s="35"/>
      <c r="I59" s="34"/>
      <c r="J59" s="35"/>
      <c r="K59" s="34"/>
      <c r="L59" s="35"/>
      <c r="M59" s="35"/>
      <c r="N59" s="45"/>
      <c r="O59" s="45"/>
      <c r="P59" s="45"/>
      <c r="Q59" s="45"/>
      <c r="R59" s="45"/>
      <c r="S59" s="45"/>
      <c r="T59" s="45"/>
    </row>
    <row r="60" spans="1:20" s="7" customFormat="1">
      <c r="A60" s="91"/>
      <c r="B60" s="39" t="s">
        <v>105</v>
      </c>
      <c r="C60" s="55" t="s">
        <v>71</v>
      </c>
      <c r="D60" s="48" t="s">
        <v>72</v>
      </c>
      <c r="E60" s="56">
        <v>5.9999999999999995E-4</v>
      </c>
      <c r="F60" s="42">
        <f>E60*F53</f>
        <v>0.35561999999999999</v>
      </c>
      <c r="G60" s="67"/>
      <c r="H60" s="2"/>
      <c r="I60" s="67"/>
      <c r="J60" s="54"/>
      <c r="K60" s="62"/>
      <c r="L60" s="62"/>
      <c r="M60" s="62"/>
      <c r="N60" s="68"/>
      <c r="O60" s="68"/>
      <c r="P60" s="68"/>
      <c r="Q60" s="68"/>
      <c r="R60" s="68"/>
      <c r="S60" s="68"/>
      <c r="T60" s="68"/>
    </row>
    <row r="61" spans="1:20" s="7" customFormat="1" ht="17.25">
      <c r="A61" s="91"/>
      <c r="B61" s="39" t="s">
        <v>113</v>
      </c>
      <c r="C61" s="55" t="s">
        <v>47</v>
      </c>
      <c r="D61" s="46" t="s">
        <v>37</v>
      </c>
      <c r="E61" s="56">
        <v>6.2E-2</v>
      </c>
      <c r="F61" s="56">
        <f>E61*F53</f>
        <v>36.747400000000006</v>
      </c>
      <c r="G61" s="54"/>
      <c r="H61" s="2"/>
      <c r="I61" s="54"/>
      <c r="J61" s="54"/>
      <c r="K61" s="62"/>
      <c r="L61" s="62"/>
      <c r="M61" s="62"/>
      <c r="N61" s="53"/>
      <c r="O61" s="53"/>
      <c r="P61" s="53"/>
      <c r="Q61" s="53"/>
      <c r="R61" s="53"/>
      <c r="S61" s="53"/>
      <c r="T61" s="53"/>
    </row>
    <row r="62" spans="1:20" s="7" customFormat="1" ht="17.25">
      <c r="A62" s="91"/>
      <c r="B62" s="39" t="s">
        <v>112</v>
      </c>
      <c r="C62" s="55" t="s">
        <v>73</v>
      </c>
      <c r="D62" s="46" t="s">
        <v>37</v>
      </c>
      <c r="E62" s="56">
        <v>0.01</v>
      </c>
      <c r="F62" s="64">
        <f>E62*F53</f>
        <v>5.9270000000000005</v>
      </c>
      <c r="G62" s="67"/>
      <c r="H62" s="2"/>
      <c r="I62" s="67"/>
      <c r="J62" s="54"/>
      <c r="K62" s="62"/>
      <c r="L62" s="62"/>
      <c r="M62" s="62"/>
      <c r="N62" s="68"/>
      <c r="O62" s="68"/>
      <c r="P62" s="68"/>
      <c r="Q62" s="68"/>
      <c r="R62" s="68"/>
      <c r="S62" s="68"/>
      <c r="T62" s="68"/>
    </row>
    <row r="63" spans="1:20" s="7" customFormat="1">
      <c r="A63" s="91"/>
      <c r="B63" s="39" t="s">
        <v>106</v>
      </c>
      <c r="C63" s="55" t="s">
        <v>74</v>
      </c>
      <c r="D63" s="48" t="s">
        <v>72</v>
      </c>
      <c r="E63" s="56">
        <v>6.9999999999999999E-4</v>
      </c>
      <c r="F63" s="56">
        <f>E63*F53</f>
        <v>0.41489000000000004</v>
      </c>
      <c r="G63" s="67"/>
      <c r="H63" s="2"/>
      <c r="I63" s="67"/>
      <c r="J63" s="54"/>
      <c r="K63" s="62"/>
      <c r="L63" s="62"/>
      <c r="M63" s="62"/>
      <c r="N63" s="68"/>
      <c r="O63" s="68"/>
      <c r="P63" s="68"/>
      <c r="Q63" s="68"/>
      <c r="R63" s="68"/>
      <c r="S63" s="68"/>
      <c r="T63" s="68"/>
    </row>
    <row r="64" spans="1:20" s="7" customFormat="1">
      <c r="A64" s="91"/>
      <c r="B64" s="48"/>
      <c r="C64" s="55" t="s">
        <v>60</v>
      </c>
      <c r="D64" s="48" t="s">
        <v>34</v>
      </c>
      <c r="E64" s="56">
        <v>1.78E-2</v>
      </c>
      <c r="F64" s="56">
        <f>E64*F53</f>
        <v>10.55006</v>
      </c>
      <c r="G64" s="67"/>
      <c r="H64" s="2"/>
      <c r="I64" s="67"/>
      <c r="J64" s="54"/>
      <c r="K64" s="62"/>
      <c r="L64" s="62"/>
      <c r="M64" s="62"/>
      <c r="N64" s="53"/>
      <c r="O64" s="53"/>
      <c r="P64" s="53"/>
      <c r="Q64" s="53"/>
      <c r="R64" s="53"/>
      <c r="S64" s="53"/>
      <c r="T64" s="53"/>
    </row>
    <row r="65" spans="1:22" s="7" customFormat="1" ht="16.5">
      <c r="A65" s="93">
        <v>7</v>
      </c>
      <c r="B65" s="40" t="s">
        <v>75</v>
      </c>
      <c r="C65" s="57" t="s">
        <v>108</v>
      </c>
      <c r="D65" s="48" t="s">
        <v>40</v>
      </c>
      <c r="E65" s="42"/>
      <c r="F65" s="69">
        <f>F10*1000</f>
        <v>1185.4000000000001</v>
      </c>
      <c r="G65" s="36"/>
      <c r="H65" s="37"/>
      <c r="I65" s="36"/>
      <c r="J65" s="37"/>
      <c r="K65" s="36"/>
      <c r="L65" s="37"/>
      <c r="M65" s="43"/>
      <c r="N65" s="45"/>
      <c r="O65" s="45"/>
      <c r="P65" s="45"/>
      <c r="Q65" s="45"/>
      <c r="R65" s="45"/>
      <c r="S65" s="45"/>
      <c r="T65" s="45"/>
      <c r="U65" s="45"/>
      <c r="V65" s="45"/>
    </row>
    <row r="66" spans="1:22" s="7" customFormat="1">
      <c r="A66" s="92"/>
      <c r="B66" s="63"/>
      <c r="C66" s="47" t="s">
        <v>32</v>
      </c>
      <c r="D66" s="46" t="s">
        <v>33</v>
      </c>
      <c r="E66" s="59">
        <v>0.2505</v>
      </c>
      <c r="F66" s="35">
        <f>E66*F65</f>
        <v>296.9427</v>
      </c>
      <c r="G66" s="34"/>
      <c r="H66" s="54"/>
      <c r="I66" s="54"/>
      <c r="J66" s="54"/>
      <c r="K66" s="54"/>
      <c r="L66" s="54"/>
      <c r="M66" s="54"/>
      <c r="N66" s="45"/>
      <c r="O66" s="45"/>
      <c r="P66" s="45"/>
      <c r="Q66" s="45"/>
      <c r="R66" s="45"/>
      <c r="S66" s="45"/>
      <c r="T66" s="45"/>
      <c r="U66" s="45"/>
      <c r="V66" s="45"/>
    </row>
    <row r="67" spans="1:22" s="7" customFormat="1" ht="17.25">
      <c r="A67" s="92"/>
      <c r="B67" s="39" t="s">
        <v>109</v>
      </c>
      <c r="C67" s="51" t="s">
        <v>100</v>
      </c>
      <c r="D67" s="46" t="s">
        <v>37</v>
      </c>
      <c r="E67" s="59">
        <v>0.2238</v>
      </c>
      <c r="F67" s="49">
        <f>E67*F65</f>
        <v>265.29252000000002</v>
      </c>
      <c r="G67" s="54"/>
      <c r="H67" s="2"/>
      <c r="I67" s="54"/>
      <c r="J67" s="54"/>
      <c r="K67" s="62"/>
      <c r="L67" s="62"/>
      <c r="M67" s="62"/>
      <c r="N67" s="45"/>
      <c r="O67" s="45"/>
      <c r="P67" s="45"/>
      <c r="Q67" s="45"/>
      <c r="R67" s="45"/>
      <c r="S67" s="45"/>
      <c r="T67" s="45"/>
      <c r="U67" s="45"/>
      <c r="V67" s="45"/>
    </row>
    <row r="68" spans="1:22" s="7" customFormat="1">
      <c r="A68" s="92"/>
      <c r="B68" s="39" t="s">
        <v>91</v>
      </c>
      <c r="C68" s="47" t="s">
        <v>45</v>
      </c>
      <c r="D68" s="39" t="s">
        <v>42</v>
      </c>
      <c r="E68" s="60">
        <v>7.7600000000000004E-3</v>
      </c>
      <c r="F68" s="49">
        <f>E68*F65</f>
        <v>9.1987040000000011</v>
      </c>
      <c r="G68" s="34"/>
      <c r="H68" s="35"/>
      <c r="I68" s="34"/>
      <c r="J68" s="35"/>
      <c r="K68" s="34"/>
      <c r="L68" s="35"/>
      <c r="M68" s="35"/>
    </row>
    <row r="69" spans="1:22" s="7" customFormat="1">
      <c r="A69" s="92"/>
      <c r="B69" s="39" t="s">
        <v>89</v>
      </c>
      <c r="C69" s="47" t="s">
        <v>43</v>
      </c>
      <c r="D69" s="46" t="s">
        <v>42</v>
      </c>
      <c r="E69" s="59">
        <v>2.8000000000000001E-2</v>
      </c>
      <c r="F69" s="35">
        <f>E69*F65</f>
        <v>33.191200000000002</v>
      </c>
      <c r="G69" s="34"/>
      <c r="H69" s="35"/>
      <c r="I69" s="34"/>
      <c r="J69" s="35"/>
      <c r="K69" s="34"/>
      <c r="L69" s="35"/>
      <c r="M69" s="35"/>
      <c r="N69" s="45"/>
      <c r="O69" s="45"/>
      <c r="P69" s="45"/>
      <c r="Q69" s="45"/>
      <c r="R69" s="45"/>
      <c r="S69" s="45"/>
      <c r="T69" s="45"/>
      <c r="U69" s="45"/>
      <c r="V69" s="45"/>
    </row>
    <row r="70" spans="1:22" s="7" customFormat="1">
      <c r="A70" s="92"/>
      <c r="B70" s="39" t="s">
        <v>90</v>
      </c>
      <c r="C70" s="51" t="s">
        <v>44</v>
      </c>
      <c r="D70" s="39" t="s">
        <v>42</v>
      </c>
      <c r="E70" s="60">
        <v>6.8000000000000005E-2</v>
      </c>
      <c r="F70" s="35">
        <f>E70*F65</f>
        <v>80.607200000000006</v>
      </c>
      <c r="G70" s="34"/>
      <c r="H70" s="35"/>
      <c r="I70" s="34"/>
      <c r="J70" s="35"/>
      <c r="K70" s="34"/>
      <c r="L70" s="35"/>
      <c r="M70" s="35"/>
      <c r="N70" s="45"/>
      <c r="O70" s="45"/>
      <c r="P70" s="45"/>
      <c r="Q70" s="45"/>
      <c r="R70" s="45"/>
      <c r="S70" s="45"/>
      <c r="T70" s="45"/>
      <c r="U70" s="45"/>
      <c r="V70" s="45"/>
    </row>
    <row r="71" spans="1:22" s="7" customFormat="1" ht="17.25">
      <c r="A71" s="91"/>
      <c r="B71" s="39" t="s">
        <v>113</v>
      </c>
      <c r="C71" s="55" t="s">
        <v>47</v>
      </c>
      <c r="D71" s="46" t="s">
        <v>37</v>
      </c>
      <c r="E71" s="60">
        <v>0.02</v>
      </c>
      <c r="F71" s="49">
        <f>E71*F65</f>
        <v>23.708000000000002</v>
      </c>
      <c r="G71" s="54"/>
      <c r="H71" s="2"/>
      <c r="I71" s="54"/>
      <c r="J71" s="54"/>
      <c r="K71" s="62"/>
      <c r="L71" s="62"/>
      <c r="M71" s="62"/>
    </row>
    <row r="72" spans="1:22" s="111" customFormat="1" ht="18">
      <c r="A72" s="1"/>
      <c r="B72" s="1"/>
      <c r="C72" s="109" t="s">
        <v>119</v>
      </c>
      <c r="D72" s="1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1:22" s="119" customFormat="1" ht="47.25">
      <c r="A73" s="112">
        <v>1</v>
      </c>
      <c r="B73" s="113" t="s">
        <v>114</v>
      </c>
      <c r="C73" s="114" t="s">
        <v>140</v>
      </c>
      <c r="D73" s="115" t="s">
        <v>37</v>
      </c>
      <c r="E73" s="116"/>
      <c r="F73" s="117">
        <v>21.6</v>
      </c>
      <c r="G73" s="118"/>
      <c r="H73" s="118"/>
      <c r="I73" s="118"/>
      <c r="J73" s="118"/>
      <c r="K73" s="118"/>
      <c r="L73" s="118"/>
      <c r="M73" s="118"/>
    </row>
    <row r="74" spans="1:22" s="120" customFormat="1">
      <c r="A74" s="113"/>
      <c r="C74" s="121" t="s">
        <v>32</v>
      </c>
      <c r="D74" s="122" t="s">
        <v>33</v>
      </c>
      <c r="E74" s="123">
        <v>1.14E-2</v>
      </c>
      <c r="F74" s="124">
        <f>F73*E74</f>
        <v>0.24624000000000001</v>
      </c>
      <c r="G74" s="125"/>
      <c r="H74" s="126"/>
      <c r="I74" s="126"/>
      <c r="J74" s="126"/>
      <c r="K74" s="126"/>
      <c r="L74" s="126"/>
      <c r="M74" s="126"/>
    </row>
    <row r="75" spans="1:22" s="120" customFormat="1" ht="30">
      <c r="A75" s="122"/>
      <c r="B75" s="95" t="s">
        <v>115</v>
      </c>
      <c r="C75" s="96" t="s">
        <v>116</v>
      </c>
      <c r="D75" s="97" t="s">
        <v>42</v>
      </c>
      <c r="E75" s="98">
        <v>2.4899999999999999E-2</v>
      </c>
      <c r="F75" s="99">
        <f>E75*F73</f>
        <v>0.53783999999999998</v>
      </c>
      <c r="G75" s="100"/>
      <c r="H75" s="99"/>
      <c r="I75" s="100"/>
      <c r="J75" s="99"/>
      <c r="K75" s="100"/>
      <c r="L75" s="99"/>
      <c r="M75" s="127"/>
    </row>
    <row r="76" spans="1:22">
      <c r="A76" s="101"/>
      <c r="B76" s="102" t="s">
        <v>117</v>
      </c>
      <c r="C76" s="103" t="s">
        <v>148</v>
      </c>
      <c r="D76" s="104" t="s">
        <v>87</v>
      </c>
      <c r="E76" s="105"/>
      <c r="F76" s="105">
        <f>F73*1.6</f>
        <v>34.56</v>
      </c>
      <c r="G76" s="101"/>
      <c r="H76" s="101"/>
      <c r="I76" s="106"/>
      <c r="J76" s="101"/>
      <c r="K76" s="107"/>
      <c r="L76" s="107"/>
      <c r="M76" s="107"/>
      <c r="N76" s="108" t="s">
        <v>150</v>
      </c>
      <c r="O76" s="108"/>
      <c r="P76" s="108"/>
      <c r="Q76" s="108"/>
      <c r="R76" s="108"/>
      <c r="S76" s="108"/>
    </row>
    <row r="77" spans="1:22" s="94" customFormat="1" ht="15.75">
      <c r="A77" s="5">
        <v>2</v>
      </c>
      <c r="B77" s="5" t="s">
        <v>31</v>
      </c>
      <c r="C77" s="128" t="s">
        <v>120</v>
      </c>
      <c r="D77" s="129" t="s">
        <v>35</v>
      </c>
      <c r="E77" s="130"/>
      <c r="F77" s="131">
        <v>60</v>
      </c>
      <c r="G77" s="132"/>
      <c r="H77" s="132"/>
      <c r="I77" s="132"/>
      <c r="J77" s="132"/>
      <c r="K77" s="132"/>
      <c r="L77" s="132"/>
      <c r="M77" s="132"/>
    </row>
    <row r="78" spans="1:22" s="94" customFormat="1" ht="15.75">
      <c r="A78" s="5"/>
      <c r="B78" s="5" t="s">
        <v>121</v>
      </c>
      <c r="C78" s="133" t="s">
        <v>32</v>
      </c>
      <c r="D78" s="134" t="s">
        <v>33</v>
      </c>
      <c r="E78" s="135">
        <v>1.62</v>
      </c>
      <c r="F78" s="136">
        <f>F77*E78</f>
        <v>97.2</v>
      </c>
      <c r="G78" s="125"/>
      <c r="H78" s="132"/>
      <c r="I78" s="132"/>
      <c r="J78" s="132"/>
      <c r="K78" s="132"/>
      <c r="L78" s="132"/>
      <c r="M78" s="132"/>
    </row>
    <row r="79" spans="1:22" s="94" customFormat="1" ht="15.75">
      <c r="A79" s="3"/>
      <c r="B79" s="137" t="s">
        <v>92</v>
      </c>
      <c r="C79" s="138" t="s">
        <v>122</v>
      </c>
      <c r="D79" s="134" t="s">
        <v>42</v>
      </c>
      <c r="E79" s="139">
        <v>0.41599999999999998</v>
      </c>
      <c r="F79" s="140">
        <f>E79*F77</f>
        <v>24.959999999999997</v>
      </c>
      <c r="G79" s="141"/>
      <c r="H79" s="142"/>
      <c r="I79" s="141"/>
      <c r="J79" s="142"/>
      <c r="K79" s="141"/>
      <c r="L79" s="140"/>
      <c r="M79" s="140"/>
    </row>
    <row r="80" spans="1:22" s="94" customFormat="1" ht="30.75">
      <c r="A80" s="5"/>
      <c r="B80" s="115" t="s">
        <v>123</v>
      </c>
      <c r="C80" s="143" t="s">
        <v>149</v>
      </c>
      <c r="D80" s="134" t="s">
        <v>35</v>
      </c>
      <c r="E80" s="144">
        <v>1</v>
      </c>
      <c r="F80" s="136">
        <f>E80*F77</f>
        <v>60</v>
      </c>
      <c r="G80" s="132"/>
      <c r="H80" s="132"/>
      <c r="I80" s="132"/>
      <c r="J80" s="132"/>
      <c r="K80" s="132"/>
      <c r="L80" s="132"/>
      <c r="M80" s="132"/>
    </row>
    <row r="81" spans="1:13" s="94" customFormat="1" ht="18.75">
      <c r="A81" s="5"/>
      <c r="B81" s="137" t="s">
        <v>124</v>
      </c>
      <c r="C81" s="145" t="s">
        <v>125</v>
      </c>
      <c r="D81" s="134" t="s">
        <v>126</v>
      </c>
      <c r="E81" s="144">
        <v>7.5999999999999998E-2</v>
      </c>
      <c r="F81" s="136">
        <f>E81*F77</f>
        <v>4.5599999999999996</v>
      </c>
      <c r="G81" s="132"/>
      <c r="H81" s="132"/>
      <c r="I81" s="132"/>
      <c r="J81" s="132"/>
      <c r="K81" s="132"/>
      <c r="L81" s="132"/>
      <c r="M81" s="132"/>
    </row>
    <row r="82" spans="1:13" s="94" customFormat="1" ht="15.75">
      <c r="A82" s="3"/>
      <c r="B82" s="3"/>
      <c r="C82" s="145" t="s">
        <v>36</v>
      </c>
      <c r="D82" s="134" t="s">
        <v>34</v>
      </c>
      <c r="E82" s="135">
        <v>9.7999999999999997E-3</v>
      </c>
      <c r="F82" s="116">
        <f>E82*F77</f>
        <v>0.58799999999999997</v>
      </c>
      <c r="G82" s="146"/>
      <c r="H82" s="116"/>
      <c r="I82" s="132"/>
      <c r="J82" s="132"/>
      <c r="K82" s="132"/>
      <c r="L82" s="132"/>
      <c r="M82" s="132"/>
    </row>
    <row r="83" spans="1:13" s="94" customFormat="1" ht="36">
      <c r="A83" s="5">
        <v>3</v>
      </c>
      <c r="B83" s="147" t="s">
        <v>127</v>
      </c>
      <c r="C83" s="148" t="s">
        <v>141</v>
      </c>
      <c r="D83" s="149" t="s">
        <v>87</v>
      </c>
      <c r="E83" s="150"/>
      <c r="F83" s="151">
        <v>0.16139999999999999</v>
      </c>
      <c r="G83" s="132"/>
      <c r="H83" s="132"/>
      <c r="I83" s="132"/>
      <c r="J83" s="132"/>
      <c r="K83" s="132"/>
      <c r="L83" s="132"/>
      <c r="M83" s="132"/>
    </row>
    <row r="84" spans="1:13" s="94" customFormat="1" ht="18">
      <c r="A84" s="5"/>
      <c r="B84" s="152"/>
      <c r="C84" s="153" t="s">
        <v>128</v>
      </c>
      <c r="D84" s="154" t="s">
        <v>30</v>
      </c>
      <c r="E84" s="155">
        <v>34.9</v>
      </c>
      <c r="F84" s="156">
        <f>E84*F83</f>
        <v>5.6328599999999991</v>
      </c>
      <c r="G84" s="125"/>
      <c r="H84" s="132"/>
      <c r="I84" s="132"/>
      <c r="J84" s="132"/>
      <c r="K84" s="132"/>
      <c r="L84" s="132"/>
      <c r="M84" s="132"/>
    </row>
    <row r="85" spans="1:13" s="94" customFormat="1" ht="18">
      <c r="A85" s="3"/>
      <c r="B85" s="152"/>
      <c r="C85" s="153" t="s">
        <v>129</v>
      </c>
      <c r="D85" s="157" t="s">
        <v>118</v>
      </c>
      <c r="E85" s="155">
        <v>4.07</v>
      </c>
      <c r="F85" s="156">
        <f>E85*F83</f>
        <v>0.65689799999999998</v>
      </c>
      <c r="G85" s="141"/>
      <c r="H85" s="142"/>
      <c r="I85" s="141"/>
      <c r="J85" s="142"/>
      <c r="K85" s="141"/>
      <c r="L85" s="140"/>
      <c r="M85" s="140"/>
    </row>
    <row r="86" spans="1:13" s="94" customFormat="1" ht="18">
      <c r="A86" s="5"/>
      <c r="B86" s="137" t="s">
        <v>130</v>
      </c>
      <c r="C86" s="158" t="s">
        <v>131</v>
      </c>
      <c r="D86" s="159" t="s">
        <v>132</v>
      </c>
      <c r="E86" s="159" t="s">
        <v>133</v>
      </c>
      <c r="F86" s="157">
        <v>30</v>
      </c>
      <c r="G86" s="132"/>
      <c r="H86" s="132"/>
      <c r="I86" s="132"/>
      <c r="J86" s="132"/>
      <c r="K86" s="132"/>
      <c r="L86" s="132"/>
      <c r="M86" s="132"/>
    </row>
    <row r="87" spans="1:13" s="94" customFormat="1" ht="18">
      <c r="A87" s="5"/>
      <c r="B87" s="137" t="s">
        <v>134</v>
      </c>
      <c r="C87" s="160" t="s">
        <v>135</v>
      </c>
      <c r="D87" s="159" t="s">
        <v>86</v>
      </c>
      <c r="E87" s="161">
        <v>15.2</v>
      </c>
      <c r="F87" s="156">
        <f>E87*F83</f>
        <v>2.4532799999999999</v>
      </c>
      <c r="G87" s="132"/>
      <c r="H87" s="132"/>
      <c r="I87" s="132"/>
      <c r="J87" s="132"/>
      <c r="K87" s="132"/>
      <c r="L87" s="132"/>
      <c r="M87" s="132"/>
    </row>
    <row r="88" spans="1:13" s="94" customFormat="1" ht="18">
      <c r="A88" s="5"/>
      <c r="B88" s="137" t="s">
        <v>136</v>
      </c>
      <c r="C88" s="160" t="s">
        <v>137</v>
      </c>
      <c r="D88" s="159" t="s">
        <v>86</v>
      </c>
      <c r="E88" s="161">
        <v>3.3</v>
      </c>
      <c r="F88" s="156">
        <f>E88*F83</f>
        <v>0.53261999999999998</v>
      </c>
      <c r="G88" s="132"/>
      <c r="H88" s="132"/>
      <c r="I88" s="132"/>
      <c r="J88" s="132"/>
      <c r="K88" s="132"/>
      <c r="L88" s="132"/>
      <c r="M88" s="132"/>
    </row>
    <row r="89" spans="1:13" s="94" customFormat="1" ht="18">
      <c r="A89" s="3"/>
      <c r="B89" s="152"/>
      <c r="C89" s="158" t="s">
        <v>138</v>
      </c>
      <c r="D89" s="159" t="s">
        <v>118</v>
      </c>
      <c r="E89" s="162">
        <v>2.78</v>
      </c>
      <c r="F89" s="156">
        <f>E89*F83</f>
        <v>0.44869199999999992</v>
      </c>
      <c r="G89" s="163"/>
      <c r="H89" s="130"/>
      <c r="I89" s="132"/>
      <c r="J89" s="132"/>
      <c r="K89" s="132"/>
      <c r="L89" s="132"/>
      <c r="M89" s="132"/>
    </row>
    <row r="90" spans="1:13">
      <c r="A90" s="89"/>
      <c r="B90" s="82"/>
      <c r="C90" s="83" t="s">
        <v>76</v>
      </c>
      <c r="D90" s="82"/>
      <c r="E90" s="90"/>
      <c r="F90" s="85"/>
      <c r="G90" s="85"/>
      <c r="H90" s="85"/>
      <c r="I90" s="85"/>
      <c r="J90" s="85"/>
      <c r="K90" s="85"/>
      <c r="L90" s="85"/>
      <c r="M90" s="85"/>
    </row>
    <row r="91" spans="1:13">
      <c r="A91" s="70"/>
      <c r="B91" s="70"/>
      <c r="C91" s="71" t="s">
        <v>107</v>
      </c>
      <c r="D91" s="73" t="s">
        <v>151</v>
      </c>
      <c r="E91" s="74"/>
      <c r="F91" s="72"/>
      <c r="G91" s="72"/>
      <c r="H91" s="38"/>
      <c r="I91" s="38"/>
      <c r="J91" s="38"/>
      <c r="K91" s="38"/>
      <c r="L91" s="38"/>
      <c r="M91" s="38"/>
    </row>
    <row r="92" spans="1:13">
      <c r="A92" s="82"/>
      <c r="B92" s="82"/>
      <c r="C92" s="83" t="s">
        <v>8</v>
      </c>
      <c r="D92" s="82"/>
      <c r="E92" s="84"/>
      <c r="F92" s="85"/>
      <c r="G92" s="85"/>
      <c r="H92" s="86"/>
      <c r="I92" s="86"/>
      <c r="J92" s="86"/>
      <c r="K92" s="86"/>
      <c r="L92" s="86"/>
      <c r="M92" s="86"/>
    </row>
    <row r="93" spans="1:13">
      <c r="A93" s="70"/>
      <c r="B93" s="70"/>
      <c r="C93" s="71" t="s">
        <v>77</v>
      </c>
      <c r="D93" s="73" t="s">
        <v>151</v>
      </c>
      <c r="E93" s="74"/>
      <c r="F93" s="72"/>
      <c r="G93" s="72"/>
      <c r="H93" s="38"/>
      <c r="I93" s="38"/>
      <c r="J93" s="38"/>
      <c r="K93" s="38"/>
      <c r="L93" s="38"/>
      <c r="M93" s="38"/>
    </row>
    <row r="94" spans="1:13">
      <c r="A94" s="82"/>
      <c r="B94" s="82"/>
      <c r="C94" s="83" t="s">
        <v>8</v>
      </c>
      <c r="D94" s="82"/>
      <c r="E94" s="84"/>
      <c r="F94" s="85"/>
      <c r="G94" s="85"/>
      <c r="H94" s="86"/>
      <c r="I94" s="86"/>
      <c r="J94" s="86"/>
      <c r="K94" s="86"/>
      <c r="L94" s="86"/>
      <c r="M94" s="86"/>
    </row>
    <row r="95" spans="1:13">
      <c r="A95" s="70"/>
      <c r="B95" s="70"/>
      <c r="C95" s="71" t="s">
        <v>78</v>
      </c>
      <c r="D95" s="73" t="s">
        <v>151</v>
      </c>
      <c r="E95" s="74"/>
      <c r="F95" s="72"/>
      <c r="G95" s="72"/>
      <c r="H95" s="38"/>
      <c r="I95" s="38"/>
      <c r="J95" s="38"/>
      <c r="K95" s="38"/>
      <c r="L95" s="38"/>
      <c r="M95" s="38"/>
    </row>
    <row r="96" spans="1:13">
      <c r="A96" s="82"/>
      <c r="B96" s="82"/>
      <c r="C96" s="83" t="s">
        <v>79</v>
      </c>
      <c r="D96" s="82"/>
      <c r="E96" s="84"/>
      <c r="F96" s="85"/>
      <c r="G96" s="85"/>
      <c r="H96" s="86"/>
      <c r="I96" s="86"/>
      <c r="J96" s="86"/>
      <c r="K96" s="86"/>
      <c r="L96" s="86"/>
      <c r="M96" s="86"/>
    </row>
    <row r="97" spans="1:13">
      <c r="A97" s="70"/>
      <c r="B97" s="70"/>
      <c r="C97" s="71" t="s">
        <v>80</v>
      </c>
      <c r="D97" s="75">
        <v>0.03</v>
      </c>
      <c r="E97" s="76"/>
      <c r="F97" s="77"/>
      <c r="G97" s="72"/>
      <c r="H97" s="38"/>
      <c r="I97" s="38"/>
      <c r="J97" s="38"/>
      <c r="K97" s="38"/>
      <c r="L97" s="38"/>
      <c r="M97" s="38"/>
    </row>
    <row r="98" spans="1:13">
      <c r="A98" s="82"/>
      <c r="B98" s="82"/>
      <c r="C98" s="83" t="s">
        <v>8</v>
      </c>
      <c r="D98" s="82"/>
      <c r="E98" s="87"/>
      <c r="F98" s="88"/>
      <c r="G98" s="85"/>
      <c r="H98" s="86"/>
      <c r="I98" s="86"/>
      <c r="J98" s="86"/>
      <c r="K98" s="86"/>
      <c r="L98" s="86"/>
      <c r="M98" s="86"/>
    </row>
    <row r="99" spans="1:13">
      <c r="A99" s="70"/>
      <c r="B99" s="70"/>
      <c r="C99" s="71" t="s">
        <v>81</v>
      </c>
      <c r="D99" s="75">
        <v>0.18</v>
      </c>
      <c r="E99" s="76"/>
      <c r="F99" s="77"/>
      <c r="G99" s="72"/>
      <c r="H99" s="38"/>
      <c r="I99" s="38"/>
      <c r="J99" s="38"/>
      <c r="K99" s="38"/>
      <c r="L99" s="38"/>
      <c r="M99" s="38"/>
    </row>
    <row r="100" spans="1:13">
      <c r="A100" s="82"/>
      <c r="B100" s="82"/>
      <c r="C100" s="83" t="s">
        <v>8</v>
      </c>
      <c r="D100" s="82"/>
      <c r="E100" s="87"/>
      <c r="F100" s="88"/>
      <c r="G100" s="85"/>
      <c r="H100" s="85"/>
      <c r="I100" s="85"/>
      <c r="J100" s="86"/>
      <c r="K100" s="85"/>
      <c r="L100" s="85"/>
      <c r="M100" s="85"/>
    </row>
    <row r="103" spans="1:13">
      <c r="A103" s="78"/>
      <c r="B103" s="78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80"/>
    </row>
    <row r="104" spans="1:13" ht="15.75">
      <c r="A104" s="78"/>
      <c r="B104" s="78"/>
      <c r="C104" s="79"/>
      <c r="D104" s="68"/>
      <c r="E104" s="201"/>
      <c r="F104" s="201"/>
      <c r="G104" s="201"/>
      <c r="H104" s="201"/>
      <c r="I104" s="68"/>
      <c r="J104" s="80"/>
      <c r="K104" s="80"/>
      <c r="L104" s="80"/>
      <c r="M104" s="80"/>
    </row>
    <row r="105" spans="1:13">
      <c r="M105" s="81"/>
    </row>
    <row r="132" spans="5:5">
      <c r="E132" s="6"/>
    </row>
    <row r="135" spans="5:5">
      <c r="E135" s="6"/>
    </row>
    <row r="146" spans="5:5">
      <c r="E146" s="6"/>
    </row>
    <row r="153" spans="5:5">
      <c r="E153" s="6"/>
    </row>
    <row r="154" spans="5:5">
      <c r="E154" s="6"/>
    </row>
    <row r="165" spans="5:5">
      <c r="E165" s="6"/>
    </row>
    <row r="166" spans="5:5">
      <c r="E166" s="6"/>
    </row>
    <row r="170" spans="5:5">
      <c r="E170" s="6"/>
    </row>
    <row r="207" spans="5:5">
      <c r="E207" s="6"/>
    </row>
    <row r="233" spans="5:5">
      <c r="E233" s="6"/>
    </row>
    <row r="305" spans="5:5">
      <c r="E305" s="6"/>
    </row>
  </sheetData>
  <autoFilter ref="A9:V100"/>
  <mergeCells count="21">
    <mergeCell ref="E104:H104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C103:L103"/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</mergeCells>
  <conditionalFormatting sqref="A76 M76">
    <cfRule type="cellIs" dxfId="2" priority="4" stopIfTrue="1" operator="equal">
      <formula>8223.307275</formula>
    </cfRule>
  </conditionalFormatting>
  <conditionalFormatting sqref="B76:L76">
    <cfRule type="cellIs" dxfId="1" priority="2" stopIfTrue="1" operator="equal">
      <formula>8223.307275</formula>
    </cfRule>
  </conditionalFormatting>
  <conditionalFormatting sqref="A18:M18">
    <cfRule type="cellIs" dxfId="0" priority="1" stopIfTrue="1" operator="equal">
      <formula>8223.307275</formula>
    </cfRule>
  </conditionalFormatting>
  <pageMargins left="0" right="0" top="0.55118110236220474" bottom="0.15748031496062992" header="0" footer="0"/>
  <pageSetup paperSize="9" scale="76" orientation="landscape" horizontalDpi="4294967293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 Eradze</cp:lastModifiedBy>
  <cp:lastPrinted>2023-12-26T15:10:04Z</cp:lastPrinted>
  <dcterms:created xsi:type="dcterms:W3CDTF">2021-09-19T03:41:22Z</dcterms:created>
  <dcterms:modified xsi:type="dcterms:W3CDTF">2023-12-28T15:43:33Z</dcterms:modified>
</cp:coreProperties>
</file>