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e.mtskheteladze\Desktop\ტუშურების-საკრეჭიოს და ზარიძ.ხოფცას გარე განათება\"/>
    </mc:Choice>
  </mc:AlternateContent>
  <bookViews>
    <workbookView xWindow="0" yWindow="0" windowWidth="28800" windowHeight="12300" tabRatio="795"/>
  </bookViews>
  <sheets>
    <sheet name="ზარიძეების ადმინ. სოფ.საკრეჭიო" sheetId="13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3" l="1"/>
  <c r="F63" i="13"/>
  <c r="F34" i="13"/>
  <c r="F33" i="13"/>
  <c r="F32" i="13"/>
  <c r="F31" i="13"/>
  <c r="F30" i="13"/>
  <c r="F29" i="13"/>
  <c r="F18" i="13" l="1"/>
  <c r="F17" i="13"/>
  <c r="F16" i="13"/>
  <c r="F15" i="13"/>
  <c r="F26" i="13" l="1"/>
  <c r="F37" i="13" s="1"/>
  <c r="F86" i="13" l="1"/>
  <c r="F58" i="13"/>
  <c r="F92" i="13" l="1"/>
  <c r="F81" i="13"/>
  <c r="F76" i="13"/>
  <c r="H116" i="13" l="1"/>
  <c r="M116" i="13" s="1"/>
  <c r="F102" i="13"/>
  <c r="F96" i="13"/>
  <c r="F95" i="13"/>
  <c r="F84" i="13" l="1"/>
  <c r="F93" i="13"/>
  <c r="F91" i="13"/>
  <c r="F90" i="13"/>
  <c r="F82" i="13"/>
  <c r="F80" i="13"/>
  <c r="F79" i="13"/>
  <c r="F77" i="13"/>
  <c r="F75" i="13"/>
  <c r="F74" i="13"/>
  <c r="F64" i="13"/>
  <c r="F62" i="13"/>
  <c r="F61" i="13"/>
  <c r="F59" i="13"/>
  <c r="F57" i="13"/>
  <c r="F53" i="13"/>
  <c r="F54" i="13"/>
  <c r="F50" i="13"/>
  <c r="F88" i="13" l="1"/>
  <c r="F52" i="13"/>
  <c r="F85" i="13"/>
  <c r="F55" i="13"/>
  <c r="F27" i="13" l="1"/>
  <c r="F35" i="13"/>
  <c r="F36" i="13"/>
  <c r="F28" i="13"/>
  <c r="F40" i="13" l="1"/>
  <c r="F41" i="13"/>
  <c r="F38" i="13"/>
  <c r="F39" i="13"/>
  <c r="L7" i="13" l="1"/>
</calcChain>
</file>

<file path=xl/sharedStrings.xml><?xml version="1.0" encoding="utf-8"?>
<sst xmlns="http://schemas.openxmlformats.org/spreadsheetml/2006/main" count="241" uniqueCount="131">
  <si>
    <t>ც</t>
  </si>
  <si>
    <t>მ</t>
  </si>
  <si>
    <t>შრომითი რესურსი</t>
  </si>
  <si>
    <t>ტ.</t>
  </si>
  <si>
    <t>შრომითი რესურსები</t>
  </si>
  <si>
    <t>კაც/სთ</t>
  </si>
  <si>
    <t>სხვა მანქანები</t>
  </si>
  <si>
    <t>ლარი</t>
  </si>
  <si>
    <t>გრძ.მ</t>
  </si>
  <si>
    <t xml:space="preserve">ელექტროდი შედუღების </t>
  </si>
  <si>
    <t>კგ.</t>
  </si>
  <si>
    <t>სხვა ხარჯები</t>
  </si>
  <si>
    <t>მანქ/სთ</t>
  </si>
  <si>
    <t>მეტრი</t>
  </si>
  <si>
    <t>მატერიალური რესურსი</t>
  </si>
  <si>
    <t>ცალი</t>
  </si>
  <si>
    <t>გრძ.მ.</t>
  </si>
  <si>
    <t xml:space="preserve">შრომის დანახარჯები </t>
  </si>
  <si>
    <t>სხვადასხვა მანქანა</t>
  </si>
  <si>
    <t>სხვა მასალა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</si>
  <si>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</si>
  <si>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</si>
  <si>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</si>
  <si>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</si>
  <si>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</si>
  <si>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მექანიზმი</t>
  </si>
  <si>
    <t>ჯამი</t>
  </si>
  <si>
    <t>ერთ. ფასი</t>
  </si>
  <si>
    <t>ზედნადები ხარჯები ხელფასიდან</t>
  </si>
  <si>
    <t>გეგმიური მოგება</t>
  </si>
  <si>
    <t>გაუთვალისწინებელი ხარჯები</t>
  </si>
  <si>
    <t>ზედნადები ხარჯები</t>
  </si>
  <si>
    <t>ლითონის კონსტრუქციების შეღებვა ანტიკორიოზული საღებავით</t>
  </si>
  <si>
    <t xml:space="preserve">საღებავი ზეთოვანი ანტიკოროზიული </t>
  </si>
  <si>
    <t>№</t>
  </si>
  <si>
    <t>სულ</t>
  </si>
  <si>
    <t>ს.ნ. და წ. IV-6-82 კრებ. 8-402-2</t>
  </si>
  <si>
    <t>ს.ნ. და წ. IV-6-82 კრებ. 8-594-1</t>
  </si>
  <si>
    <t xml:space="preserve">დ.ღ.გ. </t>
  </si>
  <si>
    <t>სულ ჯამი</t>
  </si>
  <si>
    <t>შიფრი, ნორმატივის ნომერი, რესურსების კოდი</t>
  </si>
  <si>
    <t>სამუშაოების და ხარჯების დასახელება</t>
  </si>
  <si>
    <t>დაგროვებითი საპენსიო გადასახადი (ხელფასიდან)</t>
  </si>
  <si>
    <t>გეგმიური დაგროვება</t>
  </si>
  <si>
    <t xml:space="preserve">ჯამი </t>
  </si>
  <si>
    <t>კმ</t>
  </si>
  <si>
    <t>ს.ნ. და წ. IV-2-82                               კრებ. 9-17-3</t>
  </si>
  <si>
    <t>ტრასის მონიშვნა და დამაგრება GPS კოორდინატების შესაბამისად.</t>
  </si>
  <si>
    <t>მ2</t>
  </si>
  <si>
    <t>სრფ. 2-2,1-49</t>
  </si>
  <si>
    <t>საბაზრო</t>
  </si>
  <si>
    <t>ს.ნ. და წ.  IV-2-82                              კრებ. 33-251-6</t>
  </si>
  <si>
    <t>ბეტონი მ-350 B-25</t>
  </si>
  <si>
    <t>ს.ნ. და წ.  IV-2-82                                 კრებ. 33-253-1</t>
  </si>
  <si>
    <t>ს.ნ. და წ. IV-6-82
კრებ. 8-472-6</t>
  </si>
  <si>
    <t xml:space="preserve">დამიწების კონტურზე ნაგლინი ფოლადის დ=16 მმ ჩასოლვა გრუნტში </t>
  </si>
  <si>
    <t>ს.ნ. და წ. IV-6-82
კრებ. 8-472-1</t>
  </si>
  <si>
    <t>ლოკალური ხარჯთაღრიცხვა</t>
  </si>
  <si>
    <t>ს.ნ. და წ. IV-6-82 კრებ. 8-392-1</t>
  </si>
  <si>
    <t>ს.ნ. და წ. IV-6-82 კრებ. 8-52-1</t>
  </si>
  <si>
    <t>ფაიფურის იზოლატორი ТФ-20 (ხუფით)</t>
  </si>
  <si>
    <t>ფოლადის ნაგლინი ф16 მმ</t>
  </si>
  <si>
    <t>იზოლატორების მონტაჟი ახალ და არსებულ ანძებზე</t>
  </si>
  <si>
    <t xml:space="preserve">ავტოამწე საბურღი მოწყობილობით </t>
  </si>
  <si>
    <t>სრფ. 2-2,1-19</t>
  </si>
  <si>
    <t>მილი ф48*3,0</t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</si>
  <si>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</si>
  <si>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სადენი АВВГ 2*2,5 მმ</t>
    </r>
    <r>
      <rPr>
        <vertAlign val="superscript"/>
        <sz val="10"/>
        <rFont val="Sylfaen"/>
        <family val="1"/>
        <charset val="204"/>
      </rPr>
      <t>2</t>
    </r>
  </si>
  <si>
    <t>ს.ნ. და წ. IV-6-82 კრებ. 8-524-9</t>
  </si>
  <si>
    <t>ელ. კარადის მონტაჟი მოწყობილობებით</t>
  </si>
  <si>
    <t>მანქანები</t>
  </si>
  <si>
    <t>ავტომატური ამომრთველი 63 ა</t>
  </si>
  <si>
    <t>მაგნიტური გამშვები (კონტაქტორი) 65 ა</t>
  </si>
  <si>
    <t>ენერგო-პრო ჯორჯია</t>
  </si>
  <si>
    <t>ქსელზე დაერთების საფასური</t>
  </si>
  <si>
    <t>ადგილი</t>
  </si>
  <si>
    <t>ჯამი თავი - III</t>
  </si>
  <si>
    <t>სრფ. 12-67</t>
  </si>
  <si>
    <t>ლითონის ფირფიტის საფენი 6*ф127</t>
  </si>
  <si>
    <t>ლითონის ფირფიტის საფენი 6*ф89</t>
  </si>
  <si>
    <t>მილი ф127*4,0</t>
  </si>
  <si>
    <t>სრფ. 2-2,1-36</t>
  </si>
  <si>
    <t>მილი ф89*4,0</t>
  </si>
  <si>
    <t>სრფ. 12-270</t>
  </si>
  <si>
    <t>ფოლადის ზოლოვანი 30*3 მმ</t>
  </si>
  <si>
    <t>სრფ.  7-7,8-იზოლატორები-1</t>
  </si>
  <si>
    <t>კარადა 350*500*190</t>
  </si>
  <si>
    <t>სრფ. 7-7,12-63</t>
  </si>
  <si>
    <t>სრფ. 7-7,12-61</t>
  </si>
  <si>
    <t>სრფ. 1-1,1-57</t>
  </si>
  <si>
    <t>სრფ. 1-1,6-29</t>
  </si>
  <si>
    <t>სრფ. 3-3,4-37</t>
  </si>
  <si>
    <t>სრფ.1-1,6-50</t>
  </si>
  <si>
    <r>
      <t>იზოლატორებზე ალუმინის 2*25 მმ</t>
    </r>
    <r>
      <rPr>
        <b/>
        <vertAlign val="superscript"/>
        <sz val="10"/>
        <color theme="1"/>
        <rFont val="Sylfaen"/>
        <family val="1"/>
        <charset val="204"/>
      </rPr>
      <t>2</t>
    </r>
    <r>
      <rPr>
        <b/>
        <sz val="10"/>
        <color theme="1"/>
        <rFont val="Sylfaen"/>
        <family val="1"/>
        <charset val="204"/>
      </rPr>
      <t xml:space="preserve"> სადენის გატარება</t>
    </r>
  </si>
  <si>
    <r>
      <t>ალუმინის კაბელი SIP-ABC  2*25 მმ</t>
    </r>
    <r>
      <rPr>
        <vertAlign val="superscript"/>
        <sz val="10"/>
        <rFont val="Sylfaen"/>
        <family val="1"/>
        <charset val="204"/>
      </rPr>
      <t>2</t>
    </r>
  </si>
  <si>
    <t>ავტომატური ამომრთველი  32 ა</t>
  </si>
  <si>
    <t xml:space="preserve">დამიწების კონტურზე ზოლოვანი ფოლადი 30*3 მმ მოწყობა </t>
  </si>
  <si>
    <t>შედგენილია: 2023 წლის პირველი კვარტლის დონეზე</t>
  </si>
  <si>
    <t>ღირებულება 2023 წლის მიმდინარე ფასებით:</t>
  </si>
  <si>
    <t>თავი - I სხვლა ფორმირების სამუშაოები</t>
  </si>
  <si>
    <t>კოშკურა ტელესკოპური (ავტომობილზე) 0,35ტ</t>
  </si>
  <si>
    <t>ხეების ქვედა ტოტების შესხვლა, ფორმირება და მოჭრილი ტოტების დატვირთვა, ტრანსპორტირება  დასაწყობება  მფლობელის მიერ მითითებულ ადგილზე</t>
  </si>
  <si>
    <t>სრფ. 12-142</t>
  </si>
  <si>
    <t>ბუჩქმჭრელი ხელის</t>
  </si>
  <si>
    <t>ს.ნ. და წ. IV-2-82                               კრებ. 48-123-4</t>
  </si>
  <si>
    <t>სრფ. 12-287</t>
  </si>
  <si>
    <t>ავტოთვითსაცლელი 10ტ-მდე</t>
  </si>
  <si>
    <t>თავი - II ლითონკონსტრუქციები</t>
  </si>
  <si>
    <t>სრფ.1-1,9-22</t>
  </si>
  <si>
    <t>ჯამი თავი - I</t>
  </si>
  <si>
    <t>ჯამი - II</t>
  </si>
  <si>
    <t>თავი - III სამშენებლო სამუშაოები</t>
  </si>
  <si>
    <t>სრფ. 12-35</t>
  </si>
  <si>
    <t>ამწე სხვადასხვა მშენებლობისათვის 6,3 ტ</t>
  </si>
  <si>
    <t>სრფ. 3-3,1- 368</t>
  </si>
  <si>
    <t>თავი - IV ელ. სამონტაჟო სამუშაოები</t>
  </si>
  <si>
    <t>ჯამი თავი - IV</t>
  </si>
  <si>
    <t>ჯამი თავი I-II-III-IV</t>
  </si>
  <si>
    <t>სრფ.  7-7,2-89</t>
  </si>
  <si>
    <t>სრფ. 7-7,12-349</t>
  </si>
  <si>
    <t>სრფ. 7-7,12-159</t>
  </si>
  <si>
    <r>
      <t>ბრჯენებში (კრონშტეინი) ალუმინის  2*2,5 მმ</t>
    </r>
    <r>
      <rPr>
        <b/>
        <vertAlign val="superscript"/>
        <sz val="10"/>
        <color theme="1"/>
        <rFont val="Sylfaen"/>
        <family val="1"/>
        <charset val="204"/>
      </rPr>
      <t>2</t>
    </r>
    <r>
      <rPr>
        <b/>
        <sz val="10"/>
        <color theme="1"/>
        <rFont val="Sylfaen"/>
        <family val="1"/>
        <charset val="204"/>
      </rPr>
      <t xml:space="preserve"> სადენის გატარება </t>
    </r>
    <r>
      <rPr>
        <b/>
        <vertAlign val="superscript"/>
        <sz val="10"/>
        <color theme="1"/>
        <rFont val="Sylfaen"/>
        <family val="1"/>
        <charset val="204"/>
      </rPr>
      <t xml:space="preserve"> </t>
    </r>
  </si>
  <si>
    <t>ფოტორელე 10A   220 - 240v IP44</t>
  </si>
  <si>
    <t>სიპ ჩამჭერები</t>
  </si>
  <si>
    <t>თიანეთის მუნიციპალიტეტის ზარიძეების ადმინისტრაციული ერთეულის სოფელ საკრეჭიოს შიდა გზის გარე განათების მოწყობა</t>
  </si>
  <si>
    <t>ახალი 32 ცალი განათების ანძის აწყობა შედუღებით</t>
  </si>
  <si>
    <t>ქვაბულების ამოჭრა ახალი  ანძებისათვის და 32 ანძის მოწყობა ქვაბულში.</t>
  </si>
  <si>
    <t>ახალი დიოდური 100 ვტ სანათების მონტაჟი ანძებზე</t>
  </si>
  <si>
    <t>დიოდური სანათი 100 ვტ (ფორმა შეირჩეს დამკვეთის მიერ)</t>
  </si>
  <si>
    <t>%</t>
  </si>
  <si>
    <t>ხელმოწერა 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</si>
</sst>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vertAlign val="superscript"/>
      <sz val="10"/>
      <color theme="1"/>
      <name val="Sylfaen"/>
      <family val="1"/>
      <charset val="204"/>
    </font>
    <font>
      <b/>
      <sz val="11"/>
      <name val="Sylfaen"/>
      <family val="1"/>
      <charset val="204"/>
    </font>
    <font>
      <u/>
      <sz val="11"/>
      <color theme="1"/>
      <name val="Sylfaen"/>
      <family val="1"/>
      <charset val="204"/>
    </font>
    <font>
      <sz val="10"/>
      <name val="Arial"/>
      <family val="2"/>
      <charset val="204"/>
    </font>
    <font>
      <vertAlign val="superscript"/>
      <sz val="10"/>
      <name val="Sylfae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14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7" fillId="0" borderId="1" xfId="2" applyNumberFormat="1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2" fontId="2" fillId="0" borderId="0" xfId="0" applyNumberFormat="1" applyFont="1"/>
    <xf numFmtId="0" fontId="1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4"/>
    <cellStyle name="Normal 2 11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1"/>
  <sheetViews>
    <sheetView tabSelected="1" zoomScaleNormal="100" workbookViewId="0">
      <pane ySplit="10" topLeftCell="A98" activePane="bottomLeft" state="frozen"/>
      <selection pane="bottomLeft" activeCell="C121" sqref="C121"/>
    </sheetView>
  </sheetViews>
  <sheetFormatPr defaultRowHeight="15" x14ac:dyDescent="0.25"/>
  <cols>
    <col min="1" max="1" width="9.28515625" style="20" bestFit="1" customWidth="1"/>
    <col min="2" max="2" width="21.42578125" style="20" customWidth="1"/>
    <col min="3" max="3" width="65.7109375" style="20" customWidth="1"/>
    <col min="4" max="5" width="9.28515625" style="20" bestFit="1" customWidth="1"/>
    <col min="6" max="6" width="11" style="20" bestFit="1" customWidth="1"/>
    <col min="7" max="7" width="9.28515625" style="20" bestFit="1" customWidth="1"/>
    <col min="8" max="8" width="10.7109375" style="20" bestFit="1" customWidth="1"/>
    <col min="9" max="11" width="9.28515625" style="20" bestFit="1" customWidth="1"/>
    <col min="12" max="12" width="12.28515625" style="20" bestFit="1" customWidth="1"/>
    <col min="13" max="13" width="10.7109375" style="20" bestFit="1" customWidth="1"/>
    <col min="14" max="16384" width="9.140625" style="20"/>
  </cols>
  <sheetData>
    <row r="2" spans="1:13" ht="32.25" customHeight="1" x14ac:dyDescent="0.25">
      <c r="A2" s="46" t="s">
        <v>124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 customHeight="1" x14ac:dyDescent="0.25">
      <c r="A4" s="46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B6" s="47" t="s">
        <v>97</v>
      </c>
      <c r="C6" s="47"/>
    </row>
    <row r="7" spans="1:13" x14ac:dyDescent="0.25">
      <c r="B7" s="48" t="s">
        <v>98</v>
      </c>
      <c r="C7" s="48"/>
      <c r="L7" s="22">
        <f>M117</f>
        <v>0</v>
      </c>
      <c r="M7" s="13" t="s">
        <v>7</v>
      </c>
    </row>
    <row r="8" spans="1:13" x14ac:dyDescent="0.25">
      <c r="B8" s="23"/>
      <c r="C8" s="23"/>
    </row>
    <row r="9" spans="1:13" ht="30" customHeight="1" x14ac:dyDescent="0.25">
      <c r="A9" s="41" t="s">
        <v>34</v>
      </c>
      <c r="B9" s="41" t="s">
        <v>40</v>
      </c>
      <c r="C9" s="41" t="s">
        <v>41</v>
      </c>
      <c r="D9" s="41" t="s">
        <v>20</v>
      </c>
      <c r="E9" s="51" t="s">
        <v>22</v>
      </c>
      <c r="F9" s="52"/>
      <c r="G9" s="42" t="s">
        <v>23</v>
      </c>
      <c r="H9" s="42"/>
      <c r="I9" s="41" t="s">
        <v>24</v>
      </c>
      <c r="J9" s="41"/>
      <c r="K9" s="41" t="s">
        <v>25</v>
      </c>
      <c r="L9" s="41"/>
      <c r="M9" s="42" t="s">
        <v>26</v>
      </c>
    </row>
    <row r="10" spans="1:13" ht="30" customHeight="1" x14ac:dyDescent="0.25">
      <c r="A10" s="41"/>
      <c r="B10" s="41"/>
      <c r="C10" s="41"/>
      <c r="D10" s="41"/>
      <c r="E10" s="2" t="s">
        <v>21</v>
      </c>
      <c r="F10" s="2" t="s">
        <v>35</v>
      </c>
      <c r="G10" s="8" t="s">
        <v>27</v>
      </c>
      <c r="H10" s="9" t="s">
        <v>26</v>
      </c>
      <c r="I10" s="8" t="s">
        <v>27</v>
      </c>
      <c r="J10" s="9" t="s">
        <v>26</v>
      </c>
      <c r="K10" s="8" t="s">
        <v>27</v>
      </c>
      <c r="L10" s="9" t="s">
        <v>26</v>
      </c>
      <c r="M10" s="42"/>
    </row>
    <row r="11" spans="1:13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</row>
    <row r="12" spans="1:13" x14ac:dyDescent="0.25">
      <c r="A12" s="19"/>
      <c r="B12" s="19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19"/>
      <c r="B13" s="19"/>
      <c r="C13" s="6" t="s">
        <v>99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45" x14ac:dyDescent="0.25">
      <c r="A14" s="49">
        <v>1</v>
      </c>
      <c r="B14" s="19" t="s">
        <v>104</v>
      </c>
      <c r="C14" s="37" t="s">
        <v>101</v>
      </c>
      <c r="D14" s="17" t="s">
        <v>0</v>
      </c>
      <c r="E14" s="18"/>
      <c r="F14" s="18">
        <v>4</v>
      </c>
      <c r="G14" s="18"/>
      <c r="H14" s="18"/>
      <c r="I14" s="18"/>
      <c r="J14" s="18"/>
      <c r="K14" s="18"/>
      <c r="L14" s="18"/>
      <c r="M14" s="18"/>
    </row>
    <row r="15" spans="1:13" x14ac:dyDescent="0.25">
      <c r="A15" s="53"/>
      <c r="B15" s="19"/>
      <c r="C15" s="10" t="s">
        <v>2</v>
      </c>
      <c r="D15" s="2" t="s">
        <v>5</v>
      </c>
      <c r="E15" s="40">
        <v>5.0000000000000001E-4</v>
      </c>
      <c r="F15" s="9">
        <f>F14*E15</f>
        <v>2E-3</v>
      </c>
      <c r="G15" s="9"/>
      <c r="H15" s="9"/>
      <c r="I15" s="9"/>
      <c r="J15" s="9"/>
      <c r="K15" s="9"/>
      <c r="L15" s="9"/>
      <c r="M15" s="9"/>
    </row>
    <row r="16" spans="1:13" x14ac:dyDescent="0.25">
      <c r="A16" s="53"/>
      <c r="B16" s="12" t="s">
        <v>77</v>
      </c>
      <c r="C16" s="15" t="s">
        <v>100</v>
      </c>
      <c r="D16" s="2" t="s">
        <v>12</v>
      </c>
      <c r="E16" s="40">
        <v>3.7900000000000003E-2</v>
      </c>
      <c r="F16" s="9">
        <f>F14*E16</f>
        <v>0.15160000000000001</v>
      </c>
      <c r="G16" s="9"/>
      <c r="H16" s="9"/>
      <c r="I16" s="9"/>
      <c r="J16" s="9"/>
      <c r="K16" s="30"/>
      <c r="L16" s="30"/>
      <c r="M16" s="30"/>
    </row>
    <row r="17" spans="1:13" x14ac:dyDescent="0.25">
      <c r="A17" s="53"/>
      <c r="B17" s="12" t="s">
        <v>102</v>
      </c>
      <c r="C17" s="15" t="s">
        <v>103</v>
      </c>
      <c r="D17" s="2" t="s">
        <v>12</v>
      </c>
      <c r="E17" s="40">
        <v>3.7900000000000003E-2</v>
      </c>
      <c r="F17" s="9">
        <f>F14*E17</f>
        <v>0.15160000000000001</v>
      </c>
      <c r="G17" s="9"/>
      <c r="H17" s="9"/>
      <c r="I17" s="9"/>
      <c r="J17" s="9"/>
      <c r="K17" s="30"/>
      <c r="L17" s="30"/>
      <c r="M17" s="30"/>
    </row>
    <row r="18" spans="1:13" x14ac:dyDescent="0.25">
      <c r="A18" s="50"/>
      <c r="B18" s="12" t="s">
        <v>105</v>
      </c>
      <c r="C18" s="15" t="s">
        <v>106</v>
      </c>
      <c r="D18" s="2" t="s">
        <v>12</v>
      </c>
      <c r="E18" s="40">
        <v>3.7900000000000003E-2</v>
      </c>
      <c r="F18" s="9">
        <f>E18*F14</f>
        <v>0.15160000000000001</v>
      </c>
      <c r="G18" s="9"/>
      <c r="H18" s="9"/>
      <c r="I18" s="9"/>
      <c r="J18" s="9"/>
      <c r="K18" s="30"/>
      <c r="L18" s="30"/>
      <c r="M18" s="30"/>
    </row>
    <row r="19" spans="1:13" x14ac:dyDescent="0.25">
      <c r="A19" s="19"/>
      <c r="B19" s="19"/>
      <c r="C19" s="6" t="s">
        <v>44</v>
      </c>
      <c r="D19" s="3"/>
      <c r="E19" s="4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19"/>
      <c r="B20" s="19"/>
      <c r="C20" s="6" t="s">
        <v>31</v>
      </c>
      <c r="D20" s="7">
        <v>0.1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19"/>
      <c r="B21" s="19"/>
      <c r="C21" s="6" t="s">
        <v>26</v>
      </c>
      <c r="D21" s="7"/>
      <c r="E21" s="18"/>
      <c r="F21" s="18"/>
      <c r="G21" s="18"/>
      <c r="H21" s="18"/>
      <c r="I21" s="18"/>
      <c r="J21" s="18"/>
      <c r="K21" s="18"/>
      <c r="L21" s="18"/>
      <c r="M21" s="18"/>
    </row>
    <row r="22" spans="1:13" x14ac:dyDescent="0.25">
      <c r="A22" s="19"/>
      <c r="B22" s="19"/>
      <c r="C22" s="6" t="s">
        <v>43</v>
      </c>
      <c r="D22" s="7">
        <v>0.08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1:13" x14ac:dyDescent="0.25">
      <c r="A23" s="19"/>
      <c r="B23" s="19"/>
      <c r="C23" s="6" t="s">
        <v>109</v>
      </c>
      <c r="D23" s="7"/>
      <c r="E23" s="18"/>
      <c r="F23" s="18"/>
      <c r="G23" s="18"/>
      <c r="H23" s="18"/>
      <c r="I23" s="18"/>
      <c r="J23" s="18"/>
      <c r="K23" s="18"/>
      <c r="L23" s="18"/>
      <c r="M23" s="18"/>
    </row>
    <row r="24" spans="1:13" x14ac:dyDescent="0.25">
      <c r="A24" s="19"/>
      <c r="B24" s="19"/>
      <c r="C24" s="6"/>
      <c r="D24" s="7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9"/>
      <c r="B25" s="19"/>
      <c r="C25" s="6" t="s">
        <v>107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30" x14ac:dyDescent="0.25">
      <c r="A26" s="43">
        <v>1</v>
      </c>
      <c r="B26" s="16" t="s">
        <v>46</v>
      </c>
      <c r="C26" s="24" t="s">
        <v>125</v>
      </c>
      <c r="D26" s="6" t="s">
        <v>3</v>
      </c>
      <c r="E26" s="25"/>
      <c r="F26" s="25">
        <f>((F29*12.13)+(F30*8.38)+(F31*3.32)+(F32*1.58)+(F33*47.1)+(F34*47.1))/1000</f>
        <v>3.3041097600000002</v>
      </c>
      <c r="G26" s="25"/>
      <c r="H26" s="25"/>
      <c r="I26" s="25"/>
      <c r="J26" s="25"/>
      <c r="K26" s="25"/>
      <c r="L26" s="25"/>
      <c r="M26" s="25"/>
    </row>
    <row r="27" spans="1:13" x14ac:dyDescent="0.25">
      <c r="A27" s="44"/>
      <c r="B27" s="28"/>
      <c r="C27" s="10" t="s">
        <v>4</v>
      </c>
      <c r="D27" s="29" t="s">
        <v>5</v>
      </c>
      <c r="E27" s="30">
        <v>27.5</v>
      </c>
      <c r="F27" s="30">
        <f>E27*F26</f>
        <v>90.863018400000001</v>
      </c>
      <c r="G27" s="30"/>
      <c r="H27" s="30"/>
      <c r="I27" s="30"/>
      <c r="J27" s="30"/>
      <c r="K27" s="30"/>
      <c r="L27" s="30"/>
      <c r="M27" s="30"/>
    </row>
    <row r="28" spans="1:13" x14ac:dyDescent="0.25">
      <c r="A28" s="44"/>
      <c r="B28" s="28"/>
      <c r="C28" s="10" t="s">
        <v>6</v>
      </c>
      <c r="D28" s="29" t="s">
        <v>7</v>
      </c>
      <c r="E28" s="30">
        <v>0.56000000000000005</v>
      </c>
      <c r="F28" s="30">
        <f>E28*F26</f>
        <v>1.8503014656000003</v>
      </c>
      <c r="G28" s="30"/>
      <c r="H28" s="30"/>
      <c r="I28" s="30"/>
      <c r="J28" s="30"/>
      <c r="K28" s="30"/>
      <c r="L28" s="30"/>
      <c r="M28" s="30"/>
    </row>
    <row r="29" spans="1:13" x14ac:dyDescent="0.25">
      <c r="A29" s="44"/>
      <c r="B29" s="11" t="s">
        <v>49</v>
      </c>
      <c r="C29" s="10" t="s">
        <v>80</v>
      </c>
      <c r="D29" s="29" t="s">
        <v>8</v>
      </c>
      <c r="E29" s="30"/>
      <c r="F29" s="30">
        <f>6*32</f>
        <v>192</v>
      </c>
      <c r="G29" s="30"/>
      <c r="H29" s="30"/>
      <c r="I29" s="30"/>
      <c r="J29" s="30"/>
      <c r="K29" s="30"/>
      <c r="L29" s="30"/>
      <c r="M29" s="30"/>
    </row>
    <row r="30" spans="1:13" x14ac:dyDescent="0.25">
      <c r="A30" s="44"/>
      <c r="B30" s="11" t="s">
        <v>81</v>
      </c>
      <c r="C30" s="10" t="s">
        <v>82</v>
      </c>
      <c r="D30" s="29" t="s">
        <v>8</v>
      </c>
      <c r="E30" s="30"/>
      <c r="F30" s="30">
        <f>2.5*32</f>
        <v>80</v>
      </c>
      <c r="G30" s="30"/>
      <c r="H30" s="30"/>
      <c r="I30" s="30"/>
      <c r="J30" s="30"/>
      <c r="K30" s="30"/>
      <c r="L30" s="30"/>
      <c r="M30" s="30"/>
    </row>
    <row r="31" spans="1:13" x14ac:dyDescent="0.25">
      <c r="A31" s="44"/>
      <c r="B31" s="11" t="s">
        <v>64</v>
      </c>
      <c r="C31" s="10" t="s">
        <v>65</v>
      </c>
      <c r="D31" s="29" t="s">
        <v>8</v>
      </c>
      <c r="E31" s="30"/>
      <c r="F31" s="30">
        <f>2.3*32</f>
        <v>73.599999999999994</v>
      </c>
      <c r="G31" s="30"/>
      <c r="H31" s="30"/>
      <c r="I31" s="30"/>
      <c r="J31" s="30"/>
      <c r="K31" s="30"/>
      <c r="L31" s="30"/>
      <c r="M31" s="30"/>
    </row>
    <row r="32" spans="1:13" x14ac:dyDescent="0.25">
      <c r="A32" s="44"/>
      <c r="B32" s="11" t="s">
        <v>89</v>
      </c>
      <c r="C32" s="10" t="s">
        <v>61</v>
      </c>
      <c r="D32" s="29" t="s">
        <v>8</v>
      </c>
      <c r="E32" s="30"/>
      <c r="F32" s="30">
        <f>0.5*32</f>
        <v>16</v>
      </c>
      <c r="G32" s="30"/>
      <c r="H32" s="30"/>
      <c r="I32" s="30"/>
      <c r="J32" s="30"/>
      <c r="K32" s="30"/>
      <c r="L32" s="30"/>
      <c r="M32" s="30"/>
    </row>
    <row r="33" spans="1:13" x14ac:dyDescent="0.25">
      <c r="A33" s="44"/>
      <c r="B33" s="11" t="s">
        <v>90</v>
      </c>
      <c r="C33" s="10" t="s">
        <v>78</v>
      </c>
      <c r="D33" s="29" t="s">
        <v>48</v>
      </c>
      <c r="E33" s="30"/>
      <c r="F33" s="30">
        <f>0.016*32</f>
        <v>0.51200000000000001</v>
      </c>
      <c r="G33" s="30"/>
      <c r="H33" s="30"/>
      <c r="I33" s="30"/>
      <c r="J33" s="30"/>
      <c r="K33" s="30"/>
      <c r="L33" s="30"/>
      <c r="M33" s="30"/>
    </row>
    <row r="34" spans="1:13" x14ac:dyDescent="0.25">
      <c r="A34" s="44"/>
      <c r="B34" s="11" t="s">
        <v>90</v>
      </c>
      <c r="C34" s="10" t="s">
        <v>79</v>
      </c>
      <c r="D34" s="29" t="s">
        <v>48</v>
      </c>
      <c r="E34" s="30"/>
      <c r="F34" s="30">
        <f>0.0073*32</f>
        <v>0.2336</v>
      </c>
      <c r="G34" s="30"/>
      <c r="H34" s="30"/>
      <c r="I34" s="30"/>
      <c r="J34" s="30"/>
      <c r="K34" s="30"/>
      <c r="L34" s="30"/>
      <c r="M34" s="30"/>
    </row>
    <row r="35" spans="1:13" x14ac:dyDescent="0.25">
      <c r="A35" s="44"/>
      <c r="B35" s="11" t="s">
        <v>108</v>
      </c>
      <c r="C35" s="10" t="s">
        <v>9</v>
      </c>
      <c r="D35" s="29" t="s">
        <v>10</v>
      </c>
      <c r="E35" s="30">
        <v>1.39</v>
      </c>
      <c r="F35" s="30">
        <f>E35*F26</f>
        <v>4.5927125664000004</v>
      </c>
      <c r="G35" s="30"/>
      <c r="H35" s="30"/>
      <c r="I35" s="30"/>
      <c r="J35" s="30"/>
      <c r="K35" s="30"/>
      <c r="L35" s="30"/>
      <c r="M35" s="30"/>
    </row>
    <row r="36" spans="1:13" x14ac:dyDescent="0.25">
      <c r="A36" s="45"/>
      <c r="B36" s="29"/>
      <c r="C36" s="10" t="s">
        <v>11</v>
      </c>
      <c r="D36" s="29" t="s">
        <v>7</v>
      </c>
      <c r="E36" s="30">
        <v>0.35</v>
      </c>
      <c r="F36" s="30">
        <f>E36*F26</f>
        <v>1.1564384160000001</v>
      </c>
      <c r="G36" s="30"/>
      <c r="H36" s="30"/>
      <c r="I36" s="30"/>
      <c r="J36" s="30"/>
      <c r="K36" s="30"/>
      <c r="L36" s="30"/>
      <c r="M36" s="30"/>
    </row>
    <row r="37" spans="1:13" ht="30" x14ac:dyDescent="0.25">
      <c r="A37" s="43">
        <v>2</v>
      </c>
      <c r="B37" s="16" t="s">
        <v>53</v>
      </c>
      <c r="C37" s="24" t="s">
        <v>32</v>
      </c>
      <c r="D37" s="31" t="s">
        <v>3</v>
      </c>
      <c r="E37" s="27"/>
      <c r="F37" s="27">
        <f>F26</f>
        <v>3.3041097600000002</v>
      </c>
      <c r="G37" s="26"/>
      <c r="H37" s="26"/>
      <c r="I37" s="26"/>
      <c r="J37" s="26"/>
      <c r="K37" s="26"/>
      <c r="L37" s="26"/>
      <c r="M37" s="27"/>
    </row>
    <row r="38" spans="1:13" x14ac:dyDescent="0.25">
      <c r="A38" s="44"/>
      <c r="B38" s="14"/>
      <c r="C38" s="15" t="s">
        <v>2</v>
      </c>
      <c r="D38" s="2" t="s">
        <v>5</v>
      </c>
      <c r="E38" s="9">
        <v>2.56</v>
      </c>
      <c r="F38" s="9">
        <f>E38*F37</f>
        <v>8.4585209855999999</v>
      </c>
      <c r="G38" s="9"/>
      <c r="H38" s="9"/>
      <c r="I38" s="9"/>
      <c r="J38" s="9"/>
      <c r="K38" s="30"/>
      <c r="L38" s="30"/>
      <c r="M38" s="30"/>
    </row>
    <row r="39" spans="1:13" x14ac:dyDescent="0.25">
      <c r="A39" s="44"/>
      <c r="B39" s="12" t="s">
        <v>77</v>
      </c>
      <c r="C39" s="15" t="s">
        <v>100</v>
      </c>
      <c r="D39" s="2" t="s">
        <v>12</v>
      </c>
      <c r="E39" s="9">
        <v>1.34</v>
      </c>
      <c r="F39" s="9">
        <f>E39*F37</f>
        <v>4.4275070784000006</v>
      </c>
      <c r="G39" s="9"/>
      <c r="H39" s="9"/>
      <c r="I39" s="9"/>
      <c r="J39" s="9"/>
      <c r="K39" s="30"/>
      <c r="L39" s="30"/>
      <c r="M39" s="30"/>
    </row>
    <row r="40" spans="1:13" x14ac:dyDescent="0.25">
      <c r="A40" s="44"/>
      <c r="B40" s="12" t="s">
        <v>91</v>
      </c>
      <c r="C40" s="15" t="s">
        <v>33</v>
      </c>
      <c r="D40" s="2" t="s">
        <v>10</v>
      </c>
      <c r="E40" s="9">
        <v>2.23</v>
      </c>
      <c r="F40" s="9">
        <f>E40*F37</f>
        <v>7.3681647648000004</v>
      </c>
      <c r="G40" s="9"/>
      <c r="H40" s="9"/>
      <c r="I40" s="9"/>
      <c r="J40" s="9"/>
      <c r="K40" s="30"/>
      <c r="L40" s="30"/>
      <c r="M40" s="30"/>
    </row>
    <row r="41" spans="1:13" x14ac:dyDescent="0.25">
      <c r="A41" s="45"/>
      <c r="B41" s="34"/>
      <c r="C41" s="15" t="s">
        <v>11</v>
      </c>
      <c r="D41" s="2" t="s">
        <v>7</v>
      </c>
      <c r="E41" s="9">
        <v>0.13</v>
      </c>
      <c r="F41" s="9">
        <f>E41*F37</f>
        <v>0.42953426880000006</v>
      </c>
      <c r="G41" s="9"/>
      <c r="H41" s="9"/>
      <c r="I41" s="9"/>
      <c r="J41" s="9"/>
      <c r="K41" s="30"/>
      <c r="L41" s="30"/>
      <c r="M41" s="30"/>
    </row>
    <row r="42" spans="1:13" x14ac:dyDescent="0.25">
      <c r="A42" s="6"/>
      <c r="B42" s="33"/>
      <c r="C42" s="1" t="s">
        <v>44</v>
      </c>
      <c r="D42" s="17"/>
      <c r="E42" s="18"/>
      <c r="F42" s="18"/>
      <c r="G42" s="18"/>
      <c r="H42" s="18"/>
      <c r="I42" s="18"/>
      <c r="J42" s="18"/>
      <c r="K42" s="18"/>
      <c r="L42" s="18"/>
      <c r="M42" s="18"/>
    </row>
    <row r="43" spans="1:13" x14ac:dyDescent="0.25">
      <c r="A43" s="6"/>
      <c r="B43" s="33"/>
      <c r="C43" s="1" t="s">
        <v>31</v>
      </c>
      <c r="D43" s="7" t="s">
        <v>129</v>
      </c>
      <c r="E43" s="18"/>
      <c r="F43" s="18"/>
      <c r="G43" s="18"/>
      <c r="H43" s="18"/>
      <c r="I43" s="18"/>
      <c r="J43" s="18"/>
      <c r="K43" s="18"/>
      <c r="L43" s="18"/>
      <c r="M43" s="18"/>
    </row>
    <row r="44" spans="1:13" x14ac:dyDescent="0.25">
      <c r="A44" s="6"/>
      <c r="B44" s="33"/>
      <c r="C44" s="1" t="s">
        <v>26</v>
      </c>
      <c r="D44" s="7"/>
      <c r="E44" s="18"/>
      <c r="F44" s="18"/>
      <c r="G44" s="18"/>
      <c r="H44" s="18"/>
      <c r="I44" s="18"/>
      <c r="J44" s="18"/>
      <c r="K44" s="18"/>
      <c r="L44" s="18"/>
      <c r="M44" s="18"/>
    </row>
    <row r="45" spans="1:13" x14ac:dyDescent="0.25">
      <c r="A45" s="6"/>
      <c r="B45" s="33"/>
      <c r="C45" s="1" t="s">
        <v>43</v>
      </c>
      <c r="D45" s="7" t="s">
        <v>129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1:13" x14ac:dyDescent="0.25">
      <c r="A46" s="6"/>
      <c r="B46" s="33"/>
      <c r="C46" s="1" t="s">
        <v>110</v>
      </c>
      <c r="D46" s="17"/>
      <c r="E46" s="18"/>
      <c r="F46" s="18"/>
      <c r="G46" s="18"/>
      <c r="H46" s="18"/>
      <c r="I46" s="18"/>
      <c r="J46" s="18"/>
      <c r="K46" s="18"/>
      <c r="L46" s="18"/>
      <c r="M46" s="18"/>
    </row>
    <row r="47" spans="1:13" x14ac:dyDescent="0.25">
      <c r="A47" s="19"/>
      <c r="B47" s="19"/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</row>
    <row r="48" spans="1:13" x14ac:dyDescent="0.25">
      <c r="A48" s="19"/>
      <c r="B48" s="19"/>
      <c r="C48" s="6" t="s">
        <v>111</v>
      </c>
      <c r="D48" s="17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30" x14ac:dyDescent="0.25">
      <c r="A49" s="49">
        <v>1</v>
      </c>
      <c r="B49" s="19" t="s">
        <v>50</v>
      </c>
      <c r="C49" s="24" t="s">
        <v>47</v>
      </c>
      <c r="D49" s="17" t="s">
        <v>45</v>
      </c>
      <c r="E49" s="18"/>
      <c r="F49" s="18">
        <v>1.05</v>
      </c>
      <c r="G49" s="18"/>
      <c r="H49" s="18"/>
      <c r="I49" s="18"/>
      <c r="J49" s="18"/>
      <c r="K49" s="18"/>
      <c r="L49" s="18"/>
      <c r="M49" s="18"/>
    </row>
    <row r="50" spans="1:13" x14ac:dyDescent="0.25">
      <c r="A50" s="50"/>
      <c r="B50" s="19"/>
      <c r="C50" s="10" t="s">
        <v>2</v>
      </c>
      <c r="D50" s="2" t="s">
        <v>5</v>
      </c>
      <c r="E50" s="9">
        <v>83.22</v>
      </c>
      <c r="F50" s="9">
        <f>F49*E50</f>
        <v>87.381</v>
      </c>
      <c r="G50" s="9"/>
      <c r="H50" s="9"/>
      <c r="I50" s="9"/>
      <c r="J50" s="9"/>
      <c r="K50" s="9"/>
      <c r="L50" s="9"/>
      <c r="M50" s="9"/>
    </row>
    <row r="51" spans="1:13" ht="30" x14ac:dyDescent="0.25">
      <c r="A51" s="43">
        <v>2</v>
      </c>
      <c r="B51" s="16" t="s">
        <v>51</v>
      </c>
      <c r="C51" s="24" t="s">
        <v>126</v>
      </c>
      <c r="D51" s="6" t="s">
        <v>15</v>
      </c>
      <c r="E51" s="25"/>
      <c r="F51" s="25">
        <v>32</v>
      </c>
      <c r="G51" s="25"/>
      <c r="H51" s="25"/>
      <c r="I51" s="25"/>
      <c r="J51" s="25"/>
      <c r="K51" s="25"/>
      <c r="L51" s="25"/>
      <c r="M51" s="25"/>
    </row>
    <row r="52" spans="1:13" x14ac:dyDescent="0.25">
      <c r="A52" s="44"/>
      <c r="B52" s="14"/>
      <c r="C52" s="15" t="s">
        <v>2</v>
      </c>
      <c r="D52" s="2" t="s">
        <v>5</v>
      </c>
      <c r="E52" s="9">
        <v>2.52</v>
      </c>
      <c r="F52" s="9">
        <f>E52*F51</f>
        <v>80.64</v>
      </c>
      <c r="G52" s="9"/>
      <c r="H52" s="9"/>
      <c r="I52" s="9"/>
      <c r="J52" s="30"/>
      <c r="K52" s="30"/>
      <c r="L52" s="30"/>
      <c r="M52" s="30"/>
    </row>
    <row r="53" spans="1:13" x14ac:dyDescent="0.25">
      <c r="A53" s="44"/>
      <c r="B53" s="35" t="s">
        <v>83</v>
      </c>
      <c r="C53" s="15" t="s">
        <v>63</v>
      </c>
      <c r="D53" s="2" t="s">
        <v>12</v>
      </c>
      <c r="E53" s="9">
        <v>1.2</v>
      </c>
      <c r="F53" s="9">
        <f>E53*F51</f>
        <v>38.4</v>
      </c>
      <c r="G53" s="9"/>
      <c r="H53" s="9"/>
      <c r="I53" s="9"/>
      <c r="J53" s="30"/>
      <c r="K53" s="30"/>
      <c r="L53" s="30"/>
      <c r="M53" s="30"/>
    </row>
    <row r="54" spans="1:13" x14ac:dyDescent="0.25">
      <c r="A54" s="44"/>
      <c r="B54" s="35" t="s">
        <v>112</v>
      </c>
      <c r="C54" s="15" t="s">
        <v>113</v>
      </c>
      <c r="D54" s="2" t="s">
        <v>12</v>
      </c>
      <c r="E54" s="9">
        <v>1.25</v>
      </c>
      <c r="F54" s="9">
        <f>E54*F51</f>
        <v>40</v>
      </c>
      <c r="G54" s="9"/>
      <c r="H54" s="9"/>
      <c r="I54" s="9"/>
      <c r="J54" s="30"/>
      <c r="K54" s="30"/>
      <c r="L54" s="30"/>
      <c r="M54" s="30"/>
    </row>
    <row r="55" spans="1:13" ht="15.75" x14ac:dyDescent="0.25">
      <c r="A55" s="45"/>
      <c r="B55" s="36" t="s">
        <v>114</v>
      </c>
      <c r="C55" s="15" t="s">
        <v>52</v>
      </c>
      <c r="D55" s="2" t="s">
        <v>66</v>
      </c>
      <c r="E55" s="9">
        <v>0.18</v>
      </c>
      <c r="F55" s="9">
        <f>E55*F51</f>
        <v>5.76</v>
      </c>
      <c r="G55" s="9"/>
      <c r="H55" s="9"/>
      <c r="I55" s="9"/>
      <c r="J55" s="30"/>
      <c r="K55" s="30"/>
      <c r="L55" s="30"/>
      <c r="M55" s="30"/>
    </row>
    <row r="56" spans="1:13" ht="30" x14ac:dyDescent="0.25">
      <c r="A56" s="41">
        <v>3</v>
      </c>
      <c r="B56" s="6" t="s">
        <v>54</v>
      </c>
      <c r="C56" s="24" t="s">
        <v>96</v>
      </c>
      <c r="D56" s="6" t="s">
        <v>16</v>
      </c>
      <c r="E56" s="25"/>
      <c r="F56" s="25">
        <v>32</v>
      </c>
      <c r="G56" s="25"/>
      <c r="H56" s="25"/>
      <c r="I56" s="25"/>
      <c r="J56" s="25"/>
      <c r="K56" s="25"/>
      <c r="L56" s="25"/>
      <c r="M56" s="25"/>
    </row>
    <row r="57" spans="1:13" x14ac:dyDescent="0.25">
      <c r="A57" s="41"/>
      <c r="B57" s="28"/>
      <c r="C57" s="10" t="s">
        <v>17</v>
      </c>
      <c r="D57" s="29" t="s">
        <v>5</v>
      </c>
      <c r="E57" s="30">
        <v>0.24</v>
      </c>
      <c r="F57" s="30">
        <f>E57*F56</f>
        <v>7.68</v>
      </c>
      <c r="G57" s="30"/>
      <c r="H57" s="30"/>
      <c r="I57" s="30"/>
      <c r="J57" s="30"/>
      <c r="K57" s="30"/>
      <c r="L57" s="30"/>
      <c r="M57" s="30"/>
    </row>
    <row r="58" spans="1:13" x14ac:dyDescent="0.25">
      <c r="A58" s="41"/>
      <c r="B58" s="12" t="s">
        <v>92</v>
      </c>
      <c r="C58" s="10" t="s">
        <v>84</v>
      </c>
      <c r="D58" s="29" t="s">
        <v>16</v>
      </c>
      <c r="E58" s="30"/>
      <c r="F58" s="30">
        <f>F56</f>
        <v>32</v>
      </c>
      <c r="G58" s="30"/>
      <c r="H58" s="30"/>
      <c r="I58" s="30"/>
      <c r="J58" s="30"/>
      <c r="K58" s="30"/>
      <c r="L58" s="30"/>
      <c r="M58" s="30"/>
    </row>
    <row r="59" spans="1:13" x14ac:dyDescent="0.25">
      <c r="A59" s="41"/>
      <c r="B59" s="2"/>
      <c r="C59" s="10" t="s">
        <v>19</v>
      </c>
      <c r="D59" s="29" t="s">
        <v>7</v>
      </c>
      <c r="E59" s="30">
        <v>0.17499999999999999</v>
      </c>
      <c r="F59" s="30">
        <f>E59*F56</f>
        <v>5.6</v>
      </c>
      <c r="G59" s="30"/>
      <c r="H59" s="30"/>
      <c r="I59" s="30"/>
      <c r="J59" s="30"/>
      <c r="K59" s="30"/>
      <c r="L59" s="30"/>
      <c r="M59" s="30"/>
    </row>
    <row r="60" spans="1:13" ht="30" x14ac:dyDescent="0.25">
      <c r="A60" s="41">
        <v>4</v>
      </c>
      <c r="B60" s="6" t="s">
        <v>56</v>
      </c>
      <c r="C60" s="24" t="s">
        <v>55</v>
      </c>
      <c r="D60" s="6" t="s">
        <v>15</v>
      </c>
      <c r="E60" s="25"/>
      <c r="F60" s="25">
        <v>32</v>
      </c>
      <c r="G60" s="25"/>
      <c r="H60" s="25"/>
      <c r="I60" s="25"/>
      <c r="J60" s="25"/>
      <c r="K60" s="25"/>
      <c r="L60" s="25"/>
      <c r="M60" s="25"/>
    </row>
    <row r="61" spans="1:13" x14ac:dyDescent="0.25">
      <c r="A61" s="41"/>
      <c r="B61" s="28"/>
      <c r="C61" s="10" t="s">
        <v>17</v>
      </c>
      <c r="D61" s="29" t="s">
        <v>5</v>
      </c>
      <c r="E61" s="30">
        <v>0.6</v>
      </c>
      <c r="F61" s="30">
        <f>E61*F60</f>
        <v>19.2</v>
      </c>
      <c r="G61" s="30"/>
      <c r="H61" s="30"/>
      <c r="I61" s="30"/>
      <c r="J61" s="30"/>
      <c r="K61" s="30"/>
      <c r="L61" s="30"/>
      <c r="M61" s="30"/>
    </row>
    <row r="62" spans="1:13" x14ac:dyDescent="0.25">
      <c r="A62" s="41"/>
      <c r="B62" s="28"/>
      <c r="C62" s="10" t="s">
        <v>18</v>
      </c>
      <c r="D62" s="29" t="s">
        <v>7</v>
      </c>
      <c r="E62" s="30">
        <v>0.13</v>
      </c>
      <c r="F62" s="30">
        <f>E62*F60</f>
        <v>4.16</v>
      </c>
      <c r="G62" s="30"/>
      <c r="H62" s="30"/>
      <c r="I62" s="30"/>
      <c r="J62" s="30"/>
      <c r="K62" s="30"/>
      <c r="L62" s="30"/>
      <c r="M62" s="30"/>
    </row>
    <row r="63" spans="1:13" x14ac:dyDescent="0.25">
      <c r="A63" s="41"/>
      <c r="B63" s="12" t="s">
        <v>89</v>
      </c>
      <c r="C63" s="10" t="s">
        <v>61</v>
      </c>
      <c r="D63" s="29" t="s">
        <v>16</v>
      </c>
      <c r="E63" s="30"/>
      <c r="F63" s="30">
        <f>1.2*32</f>
        <v>38.4</v>
      </c>
      <c r="G63" s="30"/>
      <c r="H63" s="30"/>
      <c r="I63" s="30"/>
      <c r="J63" s="30"/>
      <c r="K63" s="30"/>
      <c r="L63" s="30"/>
      <c r="M63" s="30"/>
    </row>
    <row r="64" spans="1:13" x14ac:dyDescent="0.25">
      <c r="A64" s="41"/>
      <c r="B64" s="2"/>
      <c r="C64" s="10" t="s">
        <v>19</v>
      </c>
      <c r="D64" s="29" t="s">
        <v>7</v>
      </c>
      <c r="E64" s="30">
        <v>0.14000000000000001</v>
      </c>
      <c r="F64" s="30">
        <f>E64*F60</f>
        <v>4.4800000000000004</v>
      </c>
      <c r="G64" s="30"/>
      <c r="H64" s="30"/>
      <c r="I64" s="30"/>
      <c r="J64" s="30"/>
      <c r="K64" s="30"/>
      <c r="L64" s="30"/>
      <c r="M64" s="30"/>
    </row>
    <row r="65" spans="1:13" x14ac:dyDescent="0.25">
      <c r="A65" s="17"/>
      <c r="B65" s="2"/>
      <c r="C65" s="6" t="s">
        <v>44</v>
      </c>
      <c r="D65" s="3"/>
      <c r="E65" s="4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6"/>
      <c r="B66" s="17"/>
      <c r="C66" s="6" t="s">
        <v>31</v>
      </c>
      <c r="D66" s="7" t="s">
        <v>129</v>
      </c>
      <c r="E66" s="18"/>
      <c r="F66" s="18"/>
      <c r="G66" s="18"/>
      <c r="H66" s="18"/>
      <c r="I66" s="18"/>
      <c r="J66" s="18"/>
      <c r="K66" s="18"/>
      <c r="L66" s="18"/>
      <c r="M66" s="18"/>
    </row>
    <row r="67" spans="1:13" x14ac:dyDescent="0.25">
      <c r="A67" s="6"/>
      <c r="B67" s="17"/>
      <c r="C67" s="6" t="s">
        <v>26</v>
      </c>
      <c r="D67" s="7"/>
      <c r="E67" s="18"/>
      <c r="F67" s="18"/>
      <c r="G67" s="18"/>
      <c r="H67" s="18"/>
      <c r="I67" s="18"/>
      <c r="J67" s="18"/>
      <c r="K67" s="18"/>
      <c r="L67" s="18"/>
      <c r="M67" s="18"/>
    </row>
    <row r="68" spans="1:13" x14ac:dyDescent="0.25">
      <c r="A68" s="6"/>
      <c r="B68" s="17"/>
      <c r="C68" s="6" t="s">
        <v>43</v>
      </c>
      <c r="D68" s="7" t="s">
        <v>129</v>
      </c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25">
      <c r="A69" s="6"/>
      <c r="B69" s="17"/>
      <c r="C69" s="6" t="s">
        <v>76</v>
      </c>
      <c r="D69" s="7"/>
      <c r="E69" s="18"/>
      <c r="F69" s="18"/>
      <c r="G69" s="18"/>
      <c r="H69" s="18"/>
      <c r="I69" s="18"/>
      <c r="J69" s="18"/>
      <c r="K69" s="18"/>
      <c r="L69" s="18"/>
      <c r="M69" s="18"/>
    </row>
    <row r="70" spans="1:13" x14ac:dyDescent="0.25">
      <c r="A70" s="16"/>
      <c r="B70" s="19"/>
      <c r="C70" s="6"/>
      <c r="D70" s="7"/>
      <c r="E70" s="18"/>
      <c r="F70" s="18"/>
      <c r="G70" s="18"/>
      <c r="H70" s="18"/>
      <c r="I70" s="18"/>
      <c r="J70" s="18"/>
      <c r="K70" s="18"/>
      <c r="L70" s="18"/>
      <c r="M70" s="18"/>
    </row>
    <row r="71" spans="1:13" x14ac:dyDescent="0.25">
      <c r="A71" s="16"/>
      <c r="B71" s="19"/>
      <c r="C71" s="6"/>
      <c r="D71" s="7"/>
      <c r="E71" s="18"/>
      <c r="F71" s="18"/>
      <c r="G71" s="18"/>
      <c r="H71" s="18"/>
      <c r="I71" s="18"/>
      <c r="J71" s="18"/>
      <c r="K71" s="18"/>
      <c r="L71" s="18"/>
      <c r="M71" s="18"/>
    </row>
    <row r="72" spans="1:13" x14ac:dyDescent="0.25">
      <c r="A72" s="16"/>
      <c r="B72" s="19"/>
      <c r="C72" s="6" t="s">
        <v>115</v>
      </c>
      <c r="D72" s="7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30" x14ac:dyDescent="0.25">
      <c r="A73" s="43">
        <v>1</v>
      </c>
      <c r="B73" s="6" t="s">
        <v>59</v>
      </c>
      <c r="C73" s="24" t="s">
        <v>62</v>
      </c>
      <c r="D73" s="31" t="s">
        <v>15</v>
      </c>
      <c r="E73" s="27"/>
      <c r="F73" s="27">
        <v>32</v>
      </c>
      <c r="G73" s="26"/>
      <c r="H73" s="26"/>
      <c r="I73" s="26"/>
      <c r="J73" s="26"/>
      <c r="K73" s="26"/>
      <c r="L73" s="26"/>
      <c r="M73" s="27"/>
    </row>
    <row r="74" spans="1:13" x14ac:dyDescent="0.25">
      <c r="A74" s="44"/>
      <c r="B74" s="14"/>
      <c r="C74" s="15" t="s">
        <v>2</v>
      </c>
      <c r="D74" s="2" t="s">
        <v>5</v>
      </c>
      <c r="E74" s="9">
        <v>1</v>
      </c>
      <c r="F74" s="9">
        <f>E74*F73</f>
        <v>32</v>
      </c>
      <c r="G74" s="9"/>
      <c r="H74" s="9"/>
      <c r="I74" s="9"/>
      <c r="J74" s="9"/>
      <c r="K74" s="9"/>
      <c r="L74" s="9"/>
      <c r="M74" s="30"/>
    </row>
    <row r="75" spans="1:13" x14ac:dyDescent="0.25">
      <c r="A75" s="44"/>
      <c r="B75" s="12" t="s">
        <v>77</v>
      </c>
      <c r="C75" s="15" t="s">
        <v>100</v>
      </c>
      <c r="D75" s="2" t="s">
        <v>12</v>
      </c>
      <c r="E75" s="9">
        <v>0.11</v>
      </c>
      <c r="F75" s="9">
        <f>E75*F73</f>
        <v>3.52</v>
      </c>
      <c r="G75" s="9"/>
      <c r="H75" s="9"/>
      <c r="I75" s="9"/>
      <c r="J75" s="9"/>
      <c r="K75" s="9"/>
      <c r="L75" s="9"/>
      <c r="M75" s="30"/>
    </row>
    <row r="76" spans="1:13" ht="30" x14ac:dyDescent="0.25">
      <c r="A76" s="44"/>
      <c r="B76" s="12" t="s">
        <v>85</v>
      </c>
      <c r="C76" s="15" t="s">
        <v>60</v>
      </c>
      <c r="D76" s="2" t="s">
        <v>0</v>
      </c>
      <c r="E76" s="9"/>
      <c r="F76" s="9">
        <f>F73</f>
        <v>32</v>
      </c>
      <c r="G76" s="9"/>
      <c r="H76" s="9"/>
      <c r="I76" s="9"/>
      <c r="J76" s="9"/>
      <c r="K76" s="9"/>
      <c r="L76" s="9"/>
      <c r="M76" s="30"/>
    </row>
    <row r="77" spans="1:13" x14ac:dyDescent="0.25">
      <c r="A77" s="45"/>
      <c r="B77" s="2"/>
      <c r="C77" s="15" t="s">
        <v>11</v>
      </c>
      <c r="D77" s="2" t="s">
        <v>7</v>
      </c>
      <c r="E77" s="9">
        <v>0.23</v>
      </c>
      <c r="F77" s="9">
        <f>E77*F73</f>
        <v>7.36</v>
      </c>
      <c r="G77" s="9"/>
      <c r="H77" s="9"/>
      <c r="I77" s="9"/>
      <c r="J77" s="9"/>
      <c r="K77" s="9"/>
      <c r="L77" s="9"/>
      <c r="M77" s="30"/>
    </row>
    <row r="78" spans="1:13" ht="30" x14ac:dyDescent="0.25">
      <c r="A78" s="43">
        <v>2</v>
      </c>
      <c r="B78" s="6" t="s">
        <v>58</v>
      </c>
      <c r="C78" s="24" t="s">
        <v>93</v>
      </c>
      <c r="D78" s="6" t="s">
        <v>13</v>
      </c>
      <c r="E78" s="25"/>
      <c r="F78" s="25">
        <v>1050</v>
      </c>
      <c r="G78" s="25"/>
      <c r="H78" s="25"/>
      <c r="I78" s="25"/>
      <c r="J78" s="25"/>
      <c r="K78" s="25"/>
      <c r="L78" s="25"/>
      <c r="M78" s="25"/>
    </row>
    <row r="79" spans="1:13" x14ac:dyDescent="0.25">
      <c r="A79" s="44"/>
      <c r="B79" s="14"/>
      <c r="C79" s="15" t="s">
        <v>2</v>
      </c>
      <c r="D79" s="2" t="s">
        <v>5</v>
      </c>
      <c r="E79" s="9">
        <v>0.08</v>
      </c>
      <c r="F79" s="9">
        <f>E79*F78</f>
        <v>84</v>
      </c>
      <c r="G79" s="9"/>
      <c r="H79" s="9"/>
      <c r="I79" s="9"/>
      <c r="J79" s="9"/>
      <c r="K79" s="9"/>
      <c r="L79" s="9"/>
      <c r="M79" s="30"/>
    </row>
    <row r="80" spans="1:13" x14ac:dyDescent="0.25">
      <c r="A80" s="44"/>
      <c r="B80" s="12" t="s">
        <v>77</v>
      </c>
      <c r="C80" s="15" t="s">
        <v>100</v>
      </c>
      <c r="D80" s="2" t="s">
        <v>12</v>
      </c>
      <c r="E80" s="9">
        <v>0.06</v>
      </c>
      <c r="F80" s="9">
        <f>E80*F78</f>
        <v>63</v>
      </c>
      <c r="G80" s="9"/>
      <c r="H80" s="9"/>
      <c r="I80" s="9"/>
      <c r="J80" s="9"/>
      <c r="K80" s="9"/>
      <c r="L80" s="9"/>
      <c r="M80" s="30"/>
    </row>
    <row r="81" spans="1:13" ht="15.75" x14ac:dyDescent="0.25">
      <c r="A81" s="44"/>
      <c r="B81" s="12" t="s">
        <v>118</v>
      </c>
      <c r="C81" s="15" t="s">
        <v>94</v>
      </c>
      <c r="D81" s="2" t="s">
        <v>1</v>
      </c>
      <c r="E81" s="9"/>
      <c r="F81" s="9">
        <f>F78</f>
        <v>1050</v>
      </c>
      <c r="G81" s="9"/>
      <c r="H81" s="9"/>
      <c r="I81" s="9"/>
      <c r="J81" s="9"/>
      <c r="K81" s="9"/>
      <c r="L81" s="9"/>
      <c r="M81" s="30"/>
    </row>
    <row r="82" spans="1:13" x14ac:dyDescent="0.25">
      <c r="A82" s="45"/>
      <c r="B82" s="17"/>
      <c r="C82" s="15" t="s">
        <v>14</v>
      </c>
      <c r="D82" s="2" t="s">
        <v>7</v>
      </c>
      <c r="E82" s="9">
        <v>0.01</v>
      </c>
      <c r="F82" s="9">
        <f>E82*F78</f>
        <v>10.5</v>
      </c>
      <c r="G82" s="9"/>
      <c r="H82" s="9"/>
      <c r="I82" s="9"/>
      <c r="J82" s="9"/>
      <c r="K82" s="9"/>
      <c r="L82" s="9"/>
      <c r="M82" s="30"/>
    </row>
    <row r="83" spans="1:13" ht="30.75" x14ac:dyDescent="0.25">
      <c r="A83" s="43">
        <v>3</v>
      </c>
      <c r="B83" s="6" t="s">
        <v>36</v>
      </c>
      <c r="C83" s="24" t="s">
        <v>121</v>
      </c>
      <c r="D83" s="6" t="s">
        <v>13</v>
      </c>
      <c r="E83" s="25"/>
      <c r="F83" s="25">
        <f>2.7*32</f>
        <v>86.4</v>
      </c>
      <c r="G83" s="25"/>
      <c r="H83" s="25"/>
      <c r="I83" s="25"/>
      <c r="J83" s="25"/>
      <c r="K83" s="25"/>
      <c r="L83" s="25"/>
      <c r="M83" s="25"/>
    </row>
    <row r="84" spans="1:13" x14ac:dyDescent="0.25">
      <c r="A84" s="44"/>
      <c r="B84" s="14"/>
      <c r="C84" s="15" t="s">
        <v>2</v>
      </c>
      <c r="D84" s="2" t="s">
        <v>5</v>
      </c>
      <c r="E84" s="9">
        <v>0.08</v>
      </c>
      <c r="F84" s="9">
        <f>E84*F83</f>
        <v>6.9120000000000008</v>
      </c>
      <c r="G84" s="9"/>
      <c r="H84" s="9"/>
      <c r="I84" s="9"/>
      <c r="J84" s="9"/>
      <c r="K84" s="9"/>
      <c r="L84" s="9"/>
      <c r="M84" s="30"/>
    </row>
    <row r="85" spans="1:13" x14ac:dyDescent="0.25">
      <c r="A85" s="44"/>
      <c r="B85" s="12" t="s">
        <v>77</v>
      </c>
      <c r="C85" s="15" t="s">
        <v>100</v>
      </c>
      <c r="D85" s="2" t="s">
        <v>12</v>
      </c>
      <c r="E85" s="9">
        <v>0.06</v>
      </c>
      <c r="F85" s="9">
        <f>E85*F83</f>
        <v>5.1840000000000002</v>
      </c>
      <c r="G85" s="9"/>
      <c r="H85" s="9"/>
      <c r="I85" s="9"/>
      <c r="J85" s="9"/>
      <c r="K85" s="9"/>
      <c r="L85" s="9"/>
      <c r="M85" s="30"/>
    </row>
    <row r="86" spans="1:13" ht="15.75" x14ac:dyDescent="0.25">
      <c r="A86" s="44"/>
      <c r="B86" s="12" t="s">
        <v>50</v>
      </c>
      <c r="C86" s="15" t="s">
        <v>67</v>
      </c>
      <c r="D86" s="2" t="s">
        <v>1</v>
      </c>
      <c r="E86" s="9"/>
      <c r="F86" s="9">
        <f>F83</f>
        <v>86.4</v>
      </c>
      <c r="G86" s="9"/>
      <c r="H86" s="9"/>
      <c r="I86" s="9"/>
      <c r="J86" s="9"/>
      <c r="K86" s="9"/>
      <c r="L86" s="9"/>
      <c r="M86" s="30"/>
    </row>
    <row r="87" spans="1:13" x14ac:dyDescent="0.25">
      <c r="A87" s="44"/>
      <c r="B87" s="12" t="s">
        <v>50</v>
      </c>
      <c r="C87" s="15" t="s">
        <v>123</v>
      </c>
      <c r="D87" s="2" t="s">
        <v>0</v>
      </c>
      <c r="E87" s="9"/>
      <c r="F87" s="9">
        <v>64</v>
      </c>
      <c r="G87" s="9"/>
      <c r="H87" s="9"/>
      <c r="I87" s="9"/>
      <c r="J87" s="9"/>
      <c r="K87" s="9"/>
      <c r="L87" s="9"/>
      <c r="M87" s="30"/>
    </row>
    <row r="88" spans="1:13" x14ac:dyDescent="0.25">
      <c r="A88" s="45"/>
      <c r="B88" s="17"/>
      <c r="C88" s="15" t="s">
        <v>14</v>
      </c>
      <c r="D88" s="2" t="s">
        <v>7</v>
      </c>
      <c r="E88" s="9">
        <v>1.44E-2</v>
      </c>
      <c r="F88" s="9">
        <f>E88*F83</f>
        <v>1.2441600000000002</v>
      </c>
      <c r="G88" s="9"/>
      <c r="H88" s="9"/>
      <c r="I88" s="9"/>
      <c r="J88" s="9"/>
      <c r="K88" s="9"/>
      <c r="L88" s="9"/>
      <c r="M88" s="30"/>
    </row>
    <row r="89" spans="1:13" ht="30" x14ac:dyDescent="0.25">
      <c r="A89" s="43">
        <v>4</v>
      </c>
      <c r="B89" s="6" t="s">
        <v>37</v>
      </c>
      <c r="C89" s="24" t="s">
        <v>127</v>
      </c>
      <c r="D89" s="6" t="s">
        <v>15</v>
      </c>
      <c r="E89" s="25"/>
      <c r="F89" s="25">
        <v>32</v>
      </c>
      <c r="G89" s="25"/>
      <c r="H89" s="25"/>
      <c r="I89" s="25"/>
      <c r="J89" s="25"/>
      <c r="K89" s="25"/>
      <c r="L89" s="25"/>
      <c r="M89" s="25"/>
    </row>
    <row r="90" spans="1:13" x14ac:dyDescent="0.25">
      <c r="A90" s="44"/>
      <c r="B90" s="14"/>
      <c r="C90" s="15" t="s">
        <v>2</v>
      </c>
      <c r="D90" s="2" t="s">
        <v>5</v>
      </c>
      <c r="E90" s="9">
        <v>1.03</v>
      </c>
      <c r="F90" s="9">
        <f>E90*F89</f>
        <v>32.96</v>
      </c>
      <c r="G90" s="9"/>
      <c r="H90" s="9"/>
      <c r="I90" s="9"/>
      <c r="J90" s="9"/>
      <c r="K90" s="9"/>
      <c r="L90" s="9"/>
      <c r="M90" s="30"/>
    </row>
    <row r="91" spans="1:13" x14ac:dyDescent="0.25">
      <c r="A91" s="44"/>
      <c r="B91" s="12" t="s">
        <v>77</v>
      </c>
      <c r="C91" s="15" t="s">
        <v>100</v>
      </c>
      <c r="D91" s="2" t="s">
        <v>12</v>
      </c>
      <c r="E91" s="9">
        <v>0.11</v>
      </c>
      <c r="F91" s="9">
        <f>E91*F89</f>
        <v>3.52</v>
      </c>
      <c r="G91" s="9"/>
      <c r="H91" s="9"/>
      <c r="I91" s="9"/>
      <c r="J91" s="9"/>
      <c r="K91" s="9"/>
      <c r="L91" s="9"/>
      <c r="M91" s="30"/>
    </row>
    <row r="92" spans="1:13" x14ac:dyDescent="0.25">
      <c r="A92" s="44"/>
      <c r="B92" s="12" t="s">
        <v>50</v>
      </c>
      <c r="C92" s="15" t="s">
        <v>128</v>
      </c>
      <c r="D92" s="2" t="s">
        <v>0</v>
      </c>
      <c r="E92" s="9"/>
      <c r="F92" s="9">
        <f>F89</f>
        <v>32</v>
      </c>
      <c r="G92" s="9"/>
      <c r="H92" s="9"/>
      <c r="I92" s="9"/>
      <c r="J92" s="9"/>
      <c r="K92" s="9"/>
      <c r="L92" s="9"/>
      <c r="M92" s="30"/>
    </row>
    <row r="93" spans="1:13" x14ac:dyDescent="0.25">
      <c r="A93" s="45"/>
      <c r="B93" s="14"/>
      <c r="C93" s="15" t="s">
        <v>14</v>
      </c>
      <c r="D93" s="2" t="s">
        <v>7</v>
      </c>
      <c r="E93" s="9">
        <v>1.62</v>
      </c>
      <c r="F93" s="9">
        <f>E93*F89</f>
        <v>51.84</v>
      </c>
      <c r="G93" s="9"/>
      <c r="H93" s="9"/>
      <c r="I93" s="9"/>
      <c r="J93" s="9"/>
      <c r="K93" s="9"/>
      <c r="L93" s="9"/>
      <c r="M93" s="30"/>
    </row>
    <row r="94" spans="1:13" ht="30" x14ac:dyDescent="0.25">
      <c r="A94" s="43">
        <v>5</v>
      </c>
      <c r="B94" s="17" t="s">
        <v>68</v>
      </c>
      <c r="C94" s="37" t="s">
        <v>69</v>
      </c>
      <c r="D94" s="17" t="s">
        <v>15</v>
      </c>
      <c r="E94" s="18"/>
      <c r="F94" s="18">
        <v>1</v>
      </c>
      <c r="G94" s="18"/>
      <c r="H94" s="18"/>
      <c r="I94" s="18"/>
      <c r="J94" s="18"/>
      <c r="K94" s="18"/>
      <c r="L94" s="18"/>
      <c r="M94" s="25"/>
    </row>
    <row r="95" spans="1:13" x14ac:dyDescent="0.25">
      <c r="A95" s="44"/>
      <c r="B95" s="28"/>
      <c r="C95" s="10" t="s">
        <v>2</v>
      </c>
      <c r="D95" s="29" t="s">
        <v>5</v>
      </c>
      <c r="E95" s="30">
        <v>6</v>
      </c>
      <c r="F95" s="30">
        <f>E95*F94</f>
        <v>6</v>
      </c>
      <c r="G95" s="30"/>
      <c r="H95" s="30"/>
      <c r="I95" s="30"/>
      <c r="J95" s="30"/>
      <c r="K95" s="30"/>
      <c r="L95" s="30"/>
      <c r="M95" s="30"/>
    </row>
    <row r="96" spans="1:13" x14ac:dyDescent="0.25">
      <c r="A96" s="44"/>
      <c r="B96" s="28"/>
      <c r="C96" s="10" t="s">
        <v>70</v>
      </c>
      <c r="D96" s="29" t="s">
        <v>7</v>
      </c>
      <c r="E96" s="30">
        <v>0.73</v>
      </c>
      <c r="F96" s="30">
        <f>E96*F94</f>
        <v>0.73</v>
      </c>
      <c r="G96" s="30"/>
      <c r="H96" s="30"/>
      <c r="I96" s="30"/>
      <c r="J96" s="30"/>
      <c r="K96" s="30"/>
      <c r="L96" s="30"/>
      <c r="M96" s="30"/>
    </row>
    <row r="97" spans="1:13" x14ac:dyDescent="0.25">
      <c r="A97" s="44"/>
      <c r="B97" s="12" t="s">
        <v>119</v>
      </c>
      <c r="C97" s="10" t="s">
        <v>86</v>
      </c>
      <c r="D97" s="29" t="s">
        <v>0</v>
      </c>
      <c r="E97" s="30"/>
      <c r="F97" s="30">
        <v>1</v>
      </c>
      <c r="G97" s="30"/>
      <c r="H97" s="30"/>
      <c r="I97" s="30"/>
      <c r="J97" s="30"/>
      <c r="K97" s="30"/>
      <c r="L97" s="30"/>
      <c r="M97" s="30"/>
    </row>
    <row r="98" spans="1:13" x14ac:dyDescent="0.25">
      <c r="A98" s="44"/>
      <c r="B98" s="12" t="s">
        <v>87</v>
      </c>
      <c r="C98" s="10" t="s">
        <v>71</v>
      </c>
      <c r="D98" s="29" t="s">
        <v>0</v>
      </c>
      <c r="E98" s="30"/>
      <c r="F98" s="30">
        <v>2</v>
      </c>
      <c r="G98" s="30"/>
      <c r="H98" s="30"/>
      <c r="I98" s="30"/>
      <c r="J98" s="30"/>
      <c r="K98" s="30"/>
      <c r="L98" s="30"/>
      <c r="M98" s="30"/>
    </row>
    <row r="99" spans="1:13" x14ac:dyDescent="0.25">
      <c r="A99" s="44"/>
      <c r="B99" s="12" t="s">
        <v>88</v>
      </c>
      <c r="C99" s="10" t="s">
        <v>95</v>
      </c>
      <c r="D99" s="29" t="s">
        <v>0</v>
      </c>
      <c r="E99" s="30"/>
      <c r="F99" s="30">
        <v>2</v>
      </c>
      <c r="G99" s="30"/>
      <c r="H99" s="30"/>
      <c r="I99" s="30"/>
      <c r="J99" s="30"/>
      <c r="K99" s="30"/>
      <c r="L99" s="30"/>
      <c r="M99" s="30"/>
    </row>
    <row r="100" spans="1:13" x14ac:dyDescent="0.25">
      <c r="A100" s="44"/>
      <c r="B100" s="12" t="s">
        <v>120</v>
      </c>
      <c r="C100" s="10" t="s">
        <v>72</v>
      </c>
      <c r="D100" s="29" t="s">
        <v>0</v>
      </c>
      <c r="E100" s="30"/>
      <c r="F100" s="30">
        <v>1</v>
      </c>
      <c r="G100" s="30"/>
      <c r="H100" s="30"/>
      <c r="I100" s="30"/>
      <c r="J100" s="30"/>
      <c r="K100" s="30"/>
      <c r="L100" s="30"/>
      <c r="M100" s="30"/>
    </row>
    <row r="101" spans="1:13" x14ac:dyDescent="0.25">
      <c r="A101" s="44"/>
      <c r="B101" s="12" t="s">
        <v>50</v>
      </c>
      <c r="C101" s="10" t="s">
        <v>122</v>
      </c>
      <c r="D101" s="29" t="s">
        <v>0</v>
      </c>
      <c r="E101" s="30"/>
      <c r="F101" s="30">
        <v>1</v>
      </c>
      <c r="G101" s="30"/>
      <c r="H101" s="30"/>
      <c r="I101" s="30"/>
      <c r="J101" s="30"/>
      <c r="K101" s="30"/>
      <c r="L101" s="30"/>
      <c r="M101" s="30"/>
    </row>
    <row r="102" spans="1:13" x14ac:dyDescent="0.25">
      <c r="A102" s="45"/>
      <c r="B102" s="6"/>
      <c r="C102" s="10" t="s">
        <v>14</v>
      </c>
      <c r="D102" s="29" t="s">
        <v>7</v>
      </c>
      <c r="E102" s="30">
        <v>3.93</v>
      </c>
      <c r="F102" s="30">
        <f>E102*F94</f>
        <v>3.93</v>
      </c>
      <c r="G102" s="30"/>
      <c r="H102" s="30"/>
      <c r="I102" s="30"/>
      <c r="J102" s="30"/>
      <c r="K102" s="30"/>
      <c r="L102" s="30"/>
      <c r="M102" s="30"/>
    </row>
    <row r="103" spans="1:13" x14ac:dyDescent="0.25">
      <c r="A103" s="17"/>
      <c r="B103" s="38"/>
      <c r="C103" s="1" t="s">
        <v>44</v>
      </c>
      <c r="D103" s="3"/>
      <c r="E103" s="4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6"/>
      <c r="B104" s="17"/>
      <c r="C104" s="1" t="s">
        <v>28</v>
      </c>
      <c r="D104" s="7" t="s">
        <v>129</v>
      </c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5">
      <c r="A105" s="6"/>
      <c r="B105" s="17"/>
      <c r="C105" s="1" t="s">
        <v>26</v>
      </c>
      <c r="D105" s="7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5">
      <c r="A106" s="6"/>
      <c r="B106" s="17"/>
      <c r="C106" s="1" t="s">
        <v>29</v>
      </c>
      <c r="D106" s="7" t="s">
        <v>129</v>
      </c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5">
      <c r="A107" s="6"/>
      <c r="B107" s="17"/>
      <c r="C107" s="1" t="s">
        <v>116</v>
      </c>
      <c r="D107" s="7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5">
      <c r="A108" s="6"/>
      <c r="B108" s="17"/>
      <c r="C108" s="1"/>
      <c r="D108" s="7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5">
      <c r="A109" s="6"/>
      <c r="B109" s="17"/>
      <c r="C109" s="1" t="s">
        <v>117</v>
      </c>
      <c r="D109" s="7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5">
      <c r="A110" s="6"/>
      <c r="B110" s="17"/>
      <c r="C110" s="1" t="s">
        <v>30</v>
      </c>
      <c r="D110" s="7">
        <v>0.03</v>
      </c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5">
      <c r="A111" s="6"/>
      <c r="B111" s="17"/>
      <c r="C111" s="1" t="s">
        <v>26</v>
      </c>
      <c r="D111" s="7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5">
      <c r="A112" s="6"/>
      <c r="B112" s="17"/>
      <c r="C112" s="39" t="s">
        <v>42</v>
      </c>
      <c r="D112" s="7">
        <v>0.02</v>
      </c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5">
      <c r="A113" s="6"/>
      <c r="B113" s="17"/>
      <c r="C113" s="1" t="s">
        <v>26</v>
      </c>
      <c r="D113" s="7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5">
      <c r="A114" s="6"/>
      <c r="B114" s="17"/>
      <c r="C114" s="1" t="s">
        <v>38</v>
      </c>
      <c r="D114" s="7">
        <v>0.18</v>
      </c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5">
      <c r="A115" s="32"/>
      <c r="B115" s="17"/>
      <c r="C115" s="1" t="s">
        <v>26</v>
      </c>
      <c r="D115" s="7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30" x14ac:dyDescent="0.25">
      <c r="A116" s="32"/>
      <c r="B116" s="6" t="s">
        <v>73</v>
      </c>
      <c r="C116" s="24" t="s">
        <v>74</v>
      </c>
      <c r="D116" s="6" t="s">
        <v>75</v>
      </c>
      <c r="E116" s="25"/>
      <c r="F116" s="25">
        <v>1</v>
      </c>
      <c r="G116" s="25">
        <v>800</v>
      </c>
      <c r="H116" s="25">
        <f>F116*G116</f>
        <v>800</v>
      </c>
      <c r="I116" s="25"/>
      <c r="J116" s="25"/>
      <c r="K116" s="25"/>
      <c r="L116" s="25"/>
      <c r="M116" s="25">
        <f>H116+J116+L116</f>
        <v>800</v>
      </c>
    </row>
    <row r="117" spans="1:13" x14ac:dyDescent="0.25">
      <c r="A117" s="6"/>
      <c r="B117" s="17"/>
      <c r="C117" s="1" t="s">
        <v>39</v>
      </c>
      <c r="D117" s="7"/>
      <c r="E117" s="18"/>
      <c r="F117" s="18"/>
      <c r="G117" s="18"/>
      <c r="H117" s="18"/>
      <c r="I117" s="18"/>
      <c r="J117" s="18"/>
      <c r="K117" s="18"/>
      <c r="L117" s="18"/>
      <c r="M117" s="18"/>
    </row>
    <row r="121" spans="1:13" x14ac:dyDescent="0.25">
      <c r="C121" s="13" t="s">
        <v>130</v>
      </c>
    </row>
  </sheetData>
  <mergeCells count="26">
    <mergeCell ref="K9:L9"/>
    <mergeCell ref="M9:M10"/>
    <mergeCell ref="A49:A50"/>
    <mergeCell ref="E9:F9"/>
    <mergeCell ref="A56:A59"/>
    <mergeCell ref="A51:A55"/>
    <mergeCell ref="A37:A41"/>
    <mergeCell ref="A26:A36"/>
    <mergeCell ref="A14:A18"/>
    <mergeCell ref="A2:M2"/>
    <mergeCell ref="A3:M3"/>
    <mergeCell ref="A4:M4"/>
    <mergeCell ref="B6:C6"/>
    <mergeCell ref="B7:C7"/>
    <mergeCell ref="A94:A102"/>
    <mergeCell ref="A73:A77"/>
    <mergeCell ref="A78:A82"/>
    <mergeCell ref="A83:A88"/>
    <mergeCell ref="A89:A93"/>
    <mergeCell ref="A60:A64"/>
    <mergeCell ref="I9:J9"/>
    <mergeCell ref="A9:A10"/>
    <mergeCell ref="B9:B10"/>
    <mergeCell ref="C9:C10"/>
    <mergeCell ref="D9:D10"/>
    <mergeCell ref="G9:H9"/>
  </mergeCells>
  <phoneticPr fontId="16" type="noConversion"/>
  <printOptions horizontalCentered="1"/>
  <pageMargins left="0" right="0" top="0.5" bottom="0.25" header="0" footer="0"/>
  <pageSetup paperSize="9" scale="73" orientation="landscape" verticalDpi="300" r:id="rId1"/>
  <ignoredErrors>
    <ignoredError sqref="M1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ზარიძეების ადმინ. სოფ.საკრეჭიო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Malkhazi Basiladze</dc:creator>
  <cp:lastModifiedBy>Elene Mtskheteladze</cp:lastModifiedBy>
  <cp:lastPrinted>2023-04-05T11:03:58Z</cp:lastPrinted>
  <dcterms:created xsi:type="dcterms:W3CDTF">2015-06-05T18:17:20Z</dcterms:created>
  <dcterms:modified xsi:type="dcterms:W3CDTF">2023-12-26T08:41:44Z</dcterms:modified>
</cp:coreProperties>
</file>