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901" firstSheet="1" activeTab="1"/>
  </bookViews>
  <sheets>
    <sheet name="gare kan." sheetId="1" state="hidden" r:id="rId1"/>
    <sheet name="ხარჯთაღრიცხვა" sheetId="2" r:id="rId2"/>
  </sheets>
  <externalReferences>
    <externalReference r:id="rId5"/>
  </externalReferences>
  <definedNames>
    <definedName name="ffff474875">#REF!</definedName>
    <definedName name="hhhh555">'[1]Лист1'!$F$27</definedName>
    <definedName name="_xlnm.Print_Area" localSheetId="1">'ხარჯთაღრიცხვა'!$A$1:$G$147</definedName>
  </definedNames>
  <calcPr fullCalcOnLoad="1"/>
</workbook>
</file>

<file path=xl/sharedStrings.xml><?xml version="1.0" encoding="utf-8"?>
<sst xmlns="http://schemas.openxmlformats.org/spreadsheetml/2006/main" count="568" uniqueCount="260">
  <si>
    <t xml:space="preserve">                 normatiuli Sromatevadoba    </t>
  </si>
  <si>
    <t>SromiTi resursebi 0,583X1,15</t>
  </si>
  <si>
    <t>manqanebi 0,0046X1,15</t>
  </si>
  <si>
    <t>ganzomilebis erTeulze</t>
  </si>
  <si>
    <t>saproeqto monacemebi</t>
  </si>
  <si>
    <t>safuZveli</t>
  </si>
  <si>
    <t>samuSaoTa dasaxeleba</t>
  </si>
  <si>
    <t>c</t>
  </si>
  <si>
    <t>12</t>
  </si>
  <si>
    <t>13</t>
  </si>
  <si>
    <t>14</t>
  </si>
  <si>
    <t xml:space="preserve">lokalur-resursuli jami </t>
  </si>
  <si>
    <t xml:space="preserve">SromiTi danaxarji 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</si>
  <si>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</si>
  <si>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</si>
  <si>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</si>
  <si>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</si>
  <si>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</si>
  <si>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</si>
  <si>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</si>
  <si>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</si>
  <si>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>kac/sT</t>
  </si>
  <si>
    <t>sxva masalebi</t>
  </si>
  <si>
    <t>k-1,15</t>
  </si>
  <si>
    <t>man/sT</t>
  </si>
  <si>
    <t>g\m</t>
  </si>
  <si>
    <t>kompl</t>
  </si>
  <si>
    <t>SromiTi danaxarji 0,66X1,15</t>
  </si>
  <si>
    <t>manqanebi 0,4X1,15</t>
  </si>
  <si>
    <t xml:space="preserve">manqanebi </t>
  </si>
  <si>
    <t>11</t>
  </si>
  <si>
    <t>15</t>
  </si>
  <si>
    <t>manqanebi 0,02X1,15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</si>
  <si>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</si>
  <si>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</si>
  <si>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</si>
  <si>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</si>
  <si>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</si>
  <si>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</si>
  <si>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</si>
  <si>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</si>
  <si>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</si>
  <si>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</si>
  <si>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</si>
  <si>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</si>
  <si>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</si>
  <si>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</si>
  <si>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</si>
  <si>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</si>
  <si>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</si>
  <si>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</si>
  <si>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</si>
  <si>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</si>
  <si>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</si>
  <si>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</si>
  <si>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</si>
  <si>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</si>
  <si>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</si>
  <si>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</si>
  <si>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</si>
  <si>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</si>
  <si>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</si>
  <si>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</si>
  <si>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</si>
  <si>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</si>
  <si>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</si>
  <si>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>lari</t>
  </si>
  <si>
    <t>#</t>
  </si>
  <si>
    <t>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</si>
  <si>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</si>
  <si>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</si>
  <si>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</si>
  <si>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</si>
  <si>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</si>
  <si>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</si>
  <si>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</si>
  <si>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</si>
  <si>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</si>
  <si>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</si>
  <si>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</si>
  <si>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</si>
  <si>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</si>
  <si>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</si>
  <si>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 xml:space="preserve">saxarjTaRricxvo xelfasi      </t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</si>
  <si>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</si>
  <si>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</si>
  <si>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</si>
  <si>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</si>
  <si>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</si>
  <si>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</si>
  <si>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</si>
  <si>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t>SromiTi resursebi0,46X1,15</t>
  </si>
  <si>
    <t>plasamasis wyalgayvanilobis milebis gayvana diametriT20 mm-mde</t>
  </si>
  <si>
    <t xml:space="preserve">onkani </t>
  </si>
  <si>
    <t>manqanebi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</si>
  <si>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</si>
  <si>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</si>
  <si>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</si>
  <si>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</si>
  <si>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</si>
  <si>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</si>
  <si>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</si>
  <si>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</si>
  <si>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</si>
  <si>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</si>
  <si>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</si>
  <si>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</si>
  <si>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</si>
  <si>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</si>
  <si>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</si>
  <si>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</si>
  <si>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</si>
  <si>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</si>
  <si>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</si>
  <si>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</si>
  <si>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</si>
  <si>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</si>
  <si>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</si>
  <si>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>mili minaboWkovani d-32</t>
  </si>
  <si>
    <t>transportis xarji 2%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</si>
  <si>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</si>
  <si>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</si>
  <si>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</si>
  <si>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</si>
  <si>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</si>
  <si>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</si>
  <si>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</si>
  <si>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</si>
  <si>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</si>
  <si>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</si>
  <si>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</si>
  <si>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გ/მ</t>
  </si>
  <si>
    <t>სამშენებლო სამუშაოები</t>
  </si>
  <si>
    <t>გრძ.მ</t>
  </si>
  <si>
    <t>ტნ</t>
  </si>
  <si>
    <t>ცალი</t>
  </si>
  <si>
    <t>ტონა</t>
  </si>
  <si>
    <t>ლითონის  კონსტრუქციების გაწმენდა და დაგრუნტვა</t>
  </si>
  <si>
    <r>
      <t>მ</t>
    </r>
    <r>
      <rPr>
        <vertAlign val="superscript"/>
        <sz val="10"/>
        <rFont val="Sylfaen"/>
        <family val="1"/>
      </rPr>
      <t>2</t>
    </r>
  </si>
  <si>
    <t xml:space="preserve">სახურავის ხის კონსტრუქციების ცეცხლდაცვა მთლიან ფართზე </t>
  </si>
  <si>
    <t xml:space="preserve">სახურავის ხის კონსტრუქციების დამუშავება ანტისეპტიკური ხსნარით მთლიან ფართზე </t>
  </si>
  <si>
    <t xml:space="preserve">შეკიდული ტიპის თუნუქის  წყალშემკრები ღარების მოწყობა სისქით არანაკლებ 0,5მმ-სა </t>
  </si>
  <si>
    <t>წყალსაწრეტი   მუხლების
 მოწყობა</t>
  </si>
  <si>
    <t xml:space="preserve"> ფერადი თუნუქის წყალმიმღები ძაბრის დაყენება სისქით არანაკლებ 0,5 მმ- სა </t>
  </si>
  <si>
    <r>
      <t>მ</t>
    </r>
    <r>
      <rPr>
        <vertAlign val="superscript"/>
        <sz val="10"/>
        <rFont val="Sylfaen"/>
        <family val="1"/>
      </rPr>
      <t>3</t>
    </r>
  </si>
  <si>
    <t>ტ</t>
  </si>
  <si>
    <t>გრუნტის დატვირთვა ა/მანქანაზე ხელით</t>
  </si>
  <si>
    <t>კომპლ</t>
  </si>
  <si>
    <t xml:space="preserve">ჩაფლული ტიპის შტეპსელური როზეტების დაყენება დამიწების კონტაქტით  </t>
  </si>
  <si>
    <t xml:space="preserve">ჩაფლული ტიპის ორკლავიშიანი ჩამრთველის დაყენება  </t>
  </si>
  <si>
    <t>კუთხოვანა დამიწებისთვის   50X50X5მმ</t>
  </si>
  <si>
    <t>გრუნტის გატანა 1 კმ-მდე მანძილზე</t>
  </si>
  <si>
    <t>კარ-ფანჯრების მოწყობის სამუშაოები</t>
  </si>
  <si>
    <t>ლითონის კონსტრუუქციის შეღებვა ანტიკოროზიული საღებავით 2-ჯერ ფერი დამკვეთთან შეთანმხებით</t>
  </si>
  <si>
    <t>კედლების მოწყობის სამუშაოები</t>
  </si>
  <si>
    <t>კედლების მოწყობა წვრილი საკედლე ბლოკით 19X19X39 (მოწყობის გეგმა იხილეთ პროექტში)</t>
  </si>
  <si>
    <t>იატაკის მოპირკეთების სამუშაოები</t>
  </si>
  <si>
    <t xml:space="preserve"> იატაკზე ხაოიანი ტექნოგრანიტის ფილების დაგება (ფერები დამკვეთან შეთანხმებით)</t>
  </si>
  <si>
    <t xml:space="preserve"> ჰიდროიზოლაციის მოწყობა  ლინოკრომით ერთი ფენა (იხილეთ პროექტში)</t>
  </si>
  <si>
    <t>ჭერის მოწყობის სამუშაოები</t>
  </si>
  <si>
    <t>სახურავის მოწყობის სამუშაოები</t>
  </si>
  <si>
    <t>სახურავის ბურულის მოწყობა ფერადი  პროფილირებული  პროფნასტილის  ფურცლებით სისქით არანაკლებ 0,50 მმ-სა, ანალოგიური ფერის და სისქის ბრტყელი თუნუქით კეხის მოწყობა</t>
  </si>
  <si>
    <t xml:space="preserve">სახურავის გადმოსვლების შეფუთვა თუნუქის ფურცლებით სისქით არანაკლებ 0,50 მმ-სა, </t>
  </si>
  <si>
    <t xml:space="preserve"> თუნუქის  წყალსაწრეტი მილების მოწყობა სისქით არანაკლებ 0,5მმ-სა ზომით 10X10 სმ</t>
  </si>
  <si>
    <t>ლითონის კონსტრუუქციის შეღებვა ანტიკოროზიული საღებავით 2-ჯერ (პროექტის შესაბამისად)</t>
  </si>
  <si>
    <t>ფასადის მოპირკეთების სამუშაოები</t>
  </si>
  <si>
    <t>გარე პერიმეტრისთვის სხვადასხვა ინვერნტარის შეძენა მონტაჟი</t>
  </si>
  <si>
    <t>ნაგვის ურნას შეძენა მონტაჟი (ესკიზის შესაბამისი)</t>
  </si>
  <si>
    <t>მთავარი გამანაწილებელი ფარი</t>
  </si>
  <si>
    <t>ჩაფლული ტიპის გამანაწილებელი კოლოფი ხუფით</t>
  </si>
  <si>
    <t xml:space="preserve">სპილენძის ძარღვიანი სადენის NYM-3X2.5 კვ.მმ2 მოწყობა </t>
  </si>
  <si>
    <t xml:space="preserve">სპილენძის ძარღვიანი სადენის NYM-3X1.5 კვ.მმ2 მოწყობა </t>
  </si>
  <si>
    <t>თვითქრობადი HF გოფრირებული კაბელის გასატარებელი მილის მოწყობა დ=20 მმ</t>
  </si>
  <si>
    <t xml:space="preserve">კომპ.
</t>
  </si>
  <si>
    <t xml:space="preserve"> კედლებისა და კარ-ფანჯრების  მაღალხარისხოვანი შებათქაშება (იხილეთ პროექტში)</t>
  </si>
  <si>
    <t xml:space="preserve"> ტექნოგრანიტის ფილებით პლინტუსების მოწყობა (ფერები დამკვეთან შეთანხმებით) (იხილეთ პროექტში)</t>
  </si>
  <si>
    <t>გადახურვის ხის კონსტრუქციების მოწყობა ყველა მასალის გათვალისიწნებით (პროექტის შესაბამისად)</t>
  </si>
  <si>
    <t>დამიწების ზოლოვანას მოწყობა 40X4 მმ</t>
  </si>
  <si>
    <t xml:space="preserve"> თხრილის ან ქვაბულის კედლების გამაგრება ხის ფარებით</t>
  </si>
  <si>
    <t>კედლის უკანა ზედაპირზე ცხელი ბითუმის მასტიკის წასმა ორჯერ</t>
  </si>
  <si>
    <t>სპლიტ  ტიპის კონდინციონერის შეძენა მონტაჟი, მართვის პულტითა და სრული ავტომატიკით, 
შიდა და გარე ბლოკით BTU-24000</t>
  </si>
  <si>
    <t xml:space="preserve">ინვენტარული ხარაჩოს დაყენება და დაშლა </t>
  </si>
  <si>
    <t>კონსტრუქციული ნაწილი</t>
  </si>
  <si>
    <t xml:space="preserve">ბეტონის მომზადება საძირკვლის ქვეშ  ბეტონი B-10 კლასის  </t>
  </si>
  <si>
    <t xml:space="preserve">მონოლითური რ/ბეტონის წერტილოვანი საძირკვლის მოწყობა ბეტონი  B-25 კლასის     </t>
  </si>
  <si>
    <t>კლდოვანი გრუნტის დატვირთვა ა/მანქანაზე ხელით</t>
  </si>
  <si>
    <t>გრუნტის უკუჩაყრა, მოსოწრება ხელით</t>
  </si>
  <si>
    <t>კლდოვანი გრუნტის გატანა 1 კმ-მდე მანძილზე</t>
  </si>
  <si>
    <t xml:space="preserve">ბეტონის მომზადებ რკ/კოჭის ქვეშ ბეტონი B-10 კლასის  </t>
  </si>
  <si>
    <t>ცემენტის მჭიმის მოწყობა
 სისქით 5 სმ,  (იხილეთ პროექტში)</t>
  </si>
  <si>
    <t>ფასადის კედლებისა და კარ-ფანჯრების ფერდობების მაღალხარისხოვანი  ცემენტის ხსნარის დაშხეფება. გადალესვით (მიუხენი) შეფითხვით, შეღებვითა და ყველა საჭირო მასალის გამოყენებით</t>
  </si>
  <si>
    <t>კლდოვანი გრუნტის დამუშავება ხელით სანგრევი ჩაქუჩის გამოყენებით წერტილოვანი საძირკვლის მოსაწყობად</t>
  </si>
  <si>
    <t>გრუნტის  ამოღება ხელით რკ/ბეტონის რანდ  კოჭის მოსაწყობად</t>
  </si>
  <si>
    <t>კლდოვანი გრუნტის დამუშავება ხელით სანგრევი ჩაქუჩის გამოყენებით რკ/ბეტონის კოჭის  მოსაწყობად</t>
  </si>
  <si>
    <t xml:space="preserve"> საფუძვლის მოწყობა ღორღით რანდ კოჭის ქვეშ სისქით 20 სმ</t>
  </si>
  <si>
    <t>მონოლითური რ/ბეტონის  რანდ კოჭის მოწყობა ბეტონი B-25 კლასის -4.10 ნიშნულზე</t>
  </si>
  <si>
    <t xml:space="preserve">N1 მონოლითური რ/ბეტონის სვეტების  მოწყობა  ბეტონი B-25 კლასის </t>
  </si>
  <si>
    <t xml:space="preserve"> არმატურა A III კლასის</t>
  </si>
  <si>
    <t>ხელის სატკეპნი მანქანის გამოყენებით ღორღის დატკეპნა (ფენა ფენა დატკეპნვის მეთოდით)</t>
  </si>
  <si>
    <t>კედლის უკანა არეს შევსება ღორღით 20-40 მმ</t>
  </si>
  <si>
    <t xml:space="preserve"> საფუძვლის მოწყობა ღორღით 20-40 მმ წერტ, საძირკვლის ქვეშ სისქით 20 სმ</t>
  </si>
  <si>
    <t>მონოლითური რ/ბეტონის  რიგელის მოწყობა ბეტონი B-25 კლასის 0.00 ნიშნულზე, +3.2 ნიშნულზე</t>
  </si>
  <si>
    <t xml:space="preserve">N2 მონოლითური რ/ბეტონის სვეტების  მოწყობა  ბეტონი B-25 კლასის </t>
  </si>
  <si>
    <t xml:space="preserve">მონოლითური რ/ბეტონის გადახურვის  ფილის მოწყობა0.00 ნიშნულზე ბეტონი  B-25 კლასის     </t>
  </si>
  <si>
    <t>მონოლითური რკ/ბეტონის კედლის მოწყობა -4.1 ნიშ. დან 0.00 ნიშ. მდე B-25 კლასის ბეტონით</t>
  </si>
  <si>
    <t xml:space="preserve">შესასვლელი მონოლითური რ/ბეტონის  კიბის მოწყობა ლითონის ბადეზე, ბეტონი  B-25 კლასის </t>
  </si>
  <si>
    <t>ლითონის ბადე უჯრედით 200X200X8 მმ</t>
  </si>
  <si>
    <t>წინაფრის მოსაწყობად ლითონის სვეტების მოწყობა (პროექტის შესაბამისად)</t>
  </si>
  <si>
    <t>გრუნტის ამოღება ხელით წერტილოვანი საძირკვლის მოსაწყობად</t>
  </si>
  <si>
    <t>გრუნტის ამოღება ხელით წინაფრის წერტილოვანი საძირკვლის მოსაწყობად (0.5X0.5X0.6 ) X 2</t>
  </si>
  <si>
    <t xml:space="preserve"> საფუძვლის მოწყობა ღორღით  სისქით 10 სმ</t>
  </si>
  <si>
    <t xml:space="preserve">საყრდენების დაბეტონება ბეტონი B-25 კლასის  </t>
  </si>
  <si>
    <t>ლით. მილი დ=89X3 მმ</t>
  </si>
  <si>
    <t>დეკორატიული ლითონის შემინული კარის  მოწყობა  (ესკიზის შესაბამისი)</t>
  </si>
  <si>
    <t>კედლების მაღალხარისხოვანი შეფითხვა, შეღებვა წყალემულსიური საღებავით, კარ-ფანჯრების ფერდოების ჩათვლით, სამღებრო ბადის გათვალისწინებით  (იხილეთ პროექტში)</t>
  </si>
  <si>
    <t>მეტალოპლასმასის ფანჯრების მონტაჟი ევრო გადმოღების მექანიზმით, მწერების საწინააღმდეგო ბადით, PVC ფანჯრის რაფით, აქსესუარების გათვალისწიენებით (პროექტის შესაბამისად)</t>
  </si>
  <si>
    <t xml:space="preserve"> ჭერში ქვაბამბის მოწყობა  სისქით 10 სმ</t>
  </si>
  <si>
    <t xml:space="preserve">ზედა და ქვედა მხარეს, ფანერის ჭერის მოწყობა, სახურავის ხის კოჭებზე მიმაგრებით (იხილეთ პროექტში) ფანერის სისქე 10 მმ </t>
  </si>
  <si>
    <t>ნესტგამძლე თაბაშირ-მუყაოს ჭერის მოწყობა ჭერის პროფილირებულ კარკასზე, იხილეთ პროექტში</t>
  </si>
  <si>
    <t>ჭერის  მაღალხარისხოვნად დამუშავება შეფითხვა, შეღებვა წყალემურსიული საღებავით, იხილეთ პრექტში (ფილებს შორის, შოვებში გამოყენებული იქნას სამღებრო ბადე)</t>
  </si>
  <si>
    <t xml:space="preserve">ფასადის კედლების, ზეძირკვლის და კარ-ფანჯრების ფერდობების მაღალხარისხოვანი შებათქაშება </t>
  </si>
  <si>
    <t xml:space="preserve">კვადრატული მილები 40X30X2.5 მმ </t>
  </si>
  <si>
    <t>ცოკოლის, კიბის საფეხურები, შუბლების გვრედულების მოპირკეთდეს ბუნებრივი მოხვეწილი ზედაპირის მქონე, დამუშავებული  გრანიტის ფილებით სისქით 2 სმ, ფერი და ფაქტურა დამკვეთთან შეთანხმებით</t>
  </si>
  <si>
    <t xml:space="preserve"> ფასადზე ფერადი თუნუქის საიდინგის ფილის მოწყობა კარ-ფანჯრების მოჩარჩოების, შეფუთვის გათვალისწინებით. ლით. კონსტრუქცია + დათბუნება XPS სისქ 3 სმ + ფერადი საიდინგის ფილა სისქით 0,5 მმ (პროექტის შესაბამისად) საიდინგის ფერი და ფაქტურა შეთანხმდეს დამკვეთთან</t>
  </si>
  <si>
    <t>წინაფრის შეფუთვაწყალმედეგი ბეტოფანის ფილებით სისქით 8 მმ ჭერის პროფილირებულ კარკასზე, იხილეთ პროექტში</t>
  </si>
  <si>
    <t>ბეტოფანის ფილის მაღალხარისხოვნად დამუშავება შეფითხვა, შეღებვა წყალემურსიული საფასადე საღებავით, იხილეთ პრექტში (ფილებს შორის, შოვებში გამოყენებული იქნას სამღებრო ბადე)</t>
  </si>
  <si>
    <t xml:space="preserve">ბეტონის სარინელის მოწყობა ლითონის ბადეზე B-25 კლასის ბეტონით სისქით 10 სმ (ვიბრო ლარტყის გამოყენებით) </t>
  </si>
  <si>
    <t xml:space="preserve"> ფილის ზედაპირის დამუშავება ქვიშა ჭვალვლიანი აპარატით</t>
  </si>
  <si>
    <t>ლითონის დეკორატიული მოაჯირების მოწყობა H= 90 სმ (ესკიზი შეთანმხმდეს დამკვეთთან)</t>
  </si>
  <si>
    <t>ხის დეკორატიული სკამის შეძენა მონტაჟი (ესკიზის შესაბამისი)</t>
  </si>
  <si>
    <t xml:space="preserve">მკვებავი სადენის NYY-5X6  კვ.მმ2 მოწყობა </t>
  </si>
  <si>
    <t xml:space="preserve">ჭერის სანათის მოწყობა 40 W </t>
  </si>
  <si>
    <t xml:space="preserve">გარე სანათის მოწყობა 40 W </t>
  </si>
  <si>
    <t xml:space="preserve"> საფუძვლის მოწყობა ღორღით 20-40 მმ ბეტონის ფილის ქვეშ სისქით 10 სმ</t>
  </si>
  <si>
    <t>##</t>
  </si>
  <si>
    <t>samuSaoebis dasaxeleba</t>
  </si>
  <si>
    <t>erTeul.
ganzom.</t>
  </si>
  <si>
    <t>saproeqto 
moculoba</t>
  </si>
  <si>
    <t>Rirebuleba</t>
  </si>
  <si>
    <t>erT.</t>
  </si>
  <si>
    <t>ცხმორისის ადმინისტრაციულ ერთეულში სოფლის სახლის მოწყობა</t>
  </si>
  <si>
    <t>ლოკალური ხარჯთაღრიცხვა #1</t>
  </si>
  <si>
    <t xml:space="preserve">zednadebi xarjebi </t>
  </si>
  <si>
    <t xml:space="preserve">gegmiuri dagroveba </t>
  </si>
  <si>
    <t>lokaluri jami #1</t>
  </si>
  <si>
    <t>lokalur-resursuli xarjTaRricxva #2</t>
  </si>
  <si>
    <t xml:space="preserve">ელ. სამონტაჟო სამუშაოები </t>
  </si>
  <si>
    <t>samuSaoebis  dasaxeleba</t>
  </si>
  <si>
    <r>
      <t xml:space="preserve">სამფაზა ავტომატური ამომრთველი 3P </t>
    </r>
    <r>
      <rPr>
        <sz val="10"/>
        <color indexed="8"/>
        <rFont val="Sylfaen"/>
        <family val="1"/>
      </rPr>
      <t xml:space="preserve"> 25</t>
    </r>
    <r>
      <rPr>
        <sz val="10"/>
        <rFont val="Sylfaen"/>
        <family val="1"/>
      </rPr>
      <t xml:space="preserve"> ა</t>
    </r>
  </si>
  <si>
    <r>
      <t xml:space="preserve">ერთფაზა ავტომატური ამომრთველი 1P </t>
    </r>
    <r>
      <rPr>
        <sz val="10"/>
        <color indexed="8"/>
        <rFont val="Sylfaen"/>
        <family val="1"/>
      </rPr>
      <t>16</t>
    </r>
    <r>
      <rPr>
        <sz val="10"/>
        <rFont val="Sylfaen"/>
        <family val="1"/>
      </rPr>
      <t xml:space="preserve"> ა</t>
    </r>
  </si>
  <si>
    <t xml:space="preserve">jami </t>
  </si>
  <si>
    <t xml:space="preserve">jami: </t>
  </si>
  <si>
    <t>gegmiuri dagroveba</t>
  </si>
  <si>
    <t>lokaluri jami #2</t>
  </si>
  <si>
    <t>lokaluri jami (#1+#2)</t>
  </si>
  <si>
    <t>gauTvaliswinebeli samuSaoebi 3%</t>
  </si>
  <si>
    <t>d.R.g 18%</t>
  </si>
  <si>
    <t xml:space="preserve">SromiTi danaxarjebi </t>
  </si>
  <si>
    <t>zednadebi xarjebi SromiTi danaxarjebidan (araumetes 75 %)</t>
  </si>
  <si>
    <t xml:space="preserve">sul jami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</si>
</sst>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.00\ _₽_-;\-* #,##0.00\ _₽_-;_-* &quot;-&quot;??\ _₽_-;_-@_-"/>
    <numFmt numFmtId="173" formatCode="_-* #,##0.00\ _₾_-;\-* #,##0.00\ _₾_-;_-* &quot;-&quot;??\ _₾_-;_-@_-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0.0"/>
    <numFmt numFmtId="179" formatCode="0.000"/>
    <numFmt numFmtId="180" formatCode="0.0000"/>
    <numFmt numFmtId="181" formatCode="0.00000"/>
    <numFmt numFmtId="182" formatCode="#,##0.0"/>
    <numFmt numFmtId="183" formatCode="0.0%"/>
    <numFmt numFmtId="184" formatCode="_-* #,##0.00\ _L_a_r_i_-;\-* #,##0.00\ _L_a_r_i_-;_-* \-??\ _L_a_r_i_-;_-@_-"/>
    <numFmt numFmtId="185" formatCode="#,##0.0000"/>
    <numFmt numFmtId="186" formatCode="0_);\(0\)"/>
    <numFmt numFmtId="187" formatCode="0.000000"/>
    <numFmt numFmtId="188" formatCode="#,##0.00000000"/>
    <numFmt numFmtId="189" formatCode="0.00_ ;\-0.00\ "/>
    <numFmt numFmtId="190" formatCode="[$-FC19]d\ mmmm\ yyyy\ &quot;г.&quot;"/>
    <numFmt numFmtId="191" formatCode="#,##0_);\-#,##0"/>
    <numFmt numFmtId="192" formatCode="#,##0.00_);\-#,##0.00"/>
    <numFmt numFmtId="193" formatCode="#,##0.0_);\-#,##0.0"/>
    <numFmt numFmtId="194" formatCode="#,##0.000"/>
  </numFmts>
  <fonts count="75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sz val="8"/>
      <name val="AKAD NUSX"/>
      <family val="0"/>
    </font>
    <font>
      <b/>
      <sz val="12"/>
      <name val="AcadMtavr"/>
      <family val="0"/>
    </font>
    <font>
      <b/>
      <sz val="10"/>
      <name val="AKAD NUSX"/>
      <family val="0"/>
    </font>
    <font>
      <b/>
      <sz val="10"/>
      <name val="Batang"/>
      <family val="1"/>
    </font>
    <font>
      <b/>
      <sz val="11"/>
      <name val="Calibri"/>
      <family val="2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KAD NUSX"/>
      <family val="0"/>
    </font>
    <font>
      <sz val="10"/>
      <name val="Arial Cyr"/>
      <family val="0"/>
    </font>
    <font>
      <sz val="10"/>
      <name val="Sylfaen"/>
      <family val="1"/>
    </font>
    <font>
      <b/>
      <sz val="12"/>
      <name val="Sylfaen"/>
      <family val="1"/>
    </font>
    <font>
      <sz val="10"/>
      <color indexed="8"/>
      <name val="Sylfaen"/>
      <family val="1"/>
    </font>
    <font>
      <vertAlign val="superscript"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sz val="12"/>
      <color indexed="8"/>
      <name val="Sylfaen"/>
      <family val="1"/>
    </font>
    <font>
      <sz val="12"/>
      <color indexed="12"/>
      <name val="AcadNusx"/>
      <family val="0"/>
    </font>
    <font>
      <sz val="12"/>
      <name val="Arial"/>
      <family val="2"/>
    </font>
    <font>
      <sz val="12"/>
      <name val="AcadNusx"/>
      <family val="0"/>
    </font>
    <font>
      <b/>
      <sz val="12"/>
      <name val="AcadNusx"/>
      <family val="0"/>
    </font>
    <font>
      <sz val="12"/>
      <color indexed="8"/>
      <name val="AcadMtavr"/>
      <family val="0"/>
    </font>
    <font>
      <b/>
      <sz val="12"/>
      <color indexed="8"/>
      <name val="AcadMtav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KAD NUSX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KAD NUSX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theme="1"/>
      <name val="Sylfaen"/>
      <family val="1"/>
    </font>
    <font>
      <b/>
      <sz val="12"/>
      <color theme="1"/>
      <name val="Sylfae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54" fillId="0" borderId="0" applyFont="0" applyFill="0" applyBorder="0" applyAlignment="0" applyProtection="0"/>
    <xf numFmtId="173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4" fillId="0" borderId="0">
      <alignment/>
      <protection/>
    </xf>
    <xf numFmtId="0" fontId="19" fillId="0" borderId="0">
      <alignment/>
      <protection/>
    </xf>
    <xf numFmtId="0" fontId="54" fillId="0" borderId="0">
      <alignment/>
      <protection/>
    </xf>
    <xf numFmtId="0" fontId="22" fillId="0" borderId="0">
      <alignment/>
      <protection/>
    </xf>
    <xf numFmtId="0" fontId="54" fillId="0" borderId="0">
      <alignment/>
      <protection/>
    </xf>
    <xf numFmtId="0" fontId="19" fillId="0" borderId="0">
      <alignment/>
      <protection/>
    </xf>
    <xf numFmtId="0" fontId="54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54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5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2" fillId="0" borderId="0">
      <alignment/>
      <protection/>
    </xf>
    <xf numFmtId="0" fontId="19" fillId="0" borderId="0">
      <alignment/>
      <protection/>
    </xf>
    <xf numFmtId="0" fontId="5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72" fillId="0" borderId="0">
      <alignment/>
      <protection/>
    </xf>
    <xf numFmtId="0" fontId="54" fillId="0" borderId="0">
      <alignment/>
      <protection/>
    </xf>
    <xf numFmtId="0" fontId="19" fillId="0" borderId="0">
      <alignment/>
      <protection/>
    </xf>
    <xf numFmtId="0" fontId="54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9" fontId="54" fillId="0" borderId="0" applyFont="0" applyFill="0" applyBorder="0" applyAlignment="0" applyProtection="0"/>
    <xf numFmtId="184" fontId="20" fillId="0" borderId="0">
      <alignment/>
      <protection/>
    </xf>
    <xf numFmtId="173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5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1" fontId="14" fillId="0" borderId="0" xfId="0" applyNumberFormat="1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left" vertical="center" wrapText="1"/>
    </xf>
    <xf numFmtId="0" fontId="15" fillId="0" borderId="0" xfId="0" applyFont="1" applyAlignment="1">
      <alignment/>
    </xf>
    <xf numFmtId="178" fontId="3" fillId="0" borderId="10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Alignment="1">
      <alignment horizontal="center"/>
    </xf>
    <xf numFmtId="178" fontId="14" fillId="0" borderId="0" xfId="0" applyNumberFormat="1" applyFont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2" fontId="23" fillId="33" borderId="10" xfId="0" applyNumberFormat="1" applyFont="1" applyFill="1" applyBorder="1" applyAlignment="1">
      <alignment horizontal="center" vertical="center" wrapText="1"/>
    </xf>
    <xf numFmtId="178" fontId="23" fillId="33" borderId="10" xfId="0" applyNumberFormat="1" applyFont="1" applyFill="1" applyBorder="1" applyAlignment="1">
      <alignment horizontal="center" vertical="center" wrapText="1"/>
    </xf>
    <xf numFmtId="178" fontId="23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2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0" xfId="0" applyNumberFormat="1" applyFont="1" applyFill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97" applyFont="1" applyAlignment="1">
      <alignment horizontal="center" vertical="center"/>
      <protection/>
    </xf>
    <xf numFmtId="49" fontId="23" fillId="0" borderId="10" xfId="97" applyNumberFormat="1" applyFont="1" applyBorder="1" applyAlignment="1">
      <alignment horizontal="center" vertical="center" wrapText="1"/>
      <protection/>
    </xf>
    <xf numFmtId="2" fontId="23" fillId="34" borderId="10" xfId="97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97" applyNumberFormat="1" applyFont="1" applyFill="1" applyBorder="1" applyAlignment="1">
      <alignment horizontal="center" vertical="center" wrapText="1"/>
      <protection/>
    </xf>
    <xf numFmtId="49" fontId="23" fillId="33" borderId="10" xfId="97" applyNumberFormat="1" applyFont="1" applyFill="1" applyBorder="1" applyAlignment="1">
      <alignment horizontal="center" vertical="center" wrapText="1"/>
      <protection/>
    </xf>
    <xf numFmtId="0" fontId="25" fillId="33" borderId="0" xfId="0" applyFont="1" applyFill="1" applyAlignment="1">
      <alignment horizontal="center" vertical="center"/>
    </xf>
    <xf numFmtId="0" fontId="23" fillId="33" borderId="0" xfId="63" applyNumberFormat="1" applyFont="1" applyFill="1" applyAlignment="1" applyProtection="1">
      <alignment horizontal="center" vertical="center"/>
      <protection/>
    </xf>
    <xf numFmtId="0" fontId="23" fillId="33" borderId="10" xfId="63" applyNumberFormat="1" applyFont="1" applyFill="1" applyBorder="1" applyAlignment="1" applyProtection="1">
      <alignment horizontal="center" vertical="center" wrapText="1"/>
      <protection/>
    </xf>
    <xf numFmtId="0" fontId="23" fillId="33" borderId="10" xfId="155" applyNumberFormat="1" applyFont="1" applyFill="1" applyBorder="1" applyAlignment="1" applyProtection="1">
      <alignment horizontal="center" vertical="center" wrapText="1"/>
      <protection/>
    </xf>
    <xf numFmtId="0" fontId="23" fillId="33" borderId="10" xfId="87" applyNumberFormat="1" applyFont="1" applyFill="1" applyBorder="1" applyAlignment="1" applyProtection="1">
      <alignment horizontal="center" vertical="center" wrapText="1"/>
      <protection/>
    </xf>
    <xf numFmtId="49" fontId="23" fillId="33" borderId="10" xfId="158" applyNumberFormat="1" applyFont="1" applyFill="1" applyBorder="1" applyAlignment="1">
      <alignment horizontal="center" vertical="center" wrapText="1"/>
      <protection/>
    </xf>
    <xf numFmtId="179" fontId="23" fillId="33" borderId="10" xfId="0" applyNumberFormat="1" applyFont="1" applyFill="1" applyBorder="1" applyAlignment="1">
      <alignment horizontal="center" vertical="center" wrapText="1"/>
    </xf>
    <xf numFmtId="0" fontId="23" fillId="33" borderId="0" xfId="78" applyFont="1" applyFill="1" applyAlignment="1">
      <alignment horizontal="center" vertical="center"/>
      <protection/>
    </xf>
    <xf numFmtId="1" fontId="23" fillId="33" borderId="10" xfId="0" applyNumberFormat="1" applyFont="1" applyFill="1" applyBorder="1" applyAlignment="1">
      <alignment horizontal="center" vertical="center" wrapText="1"/>
    </xf>
    <xf numFmtId="2" fontId="23" fillId="33" borderId="10" xfId="108" applyNumberFormat="1" applyFont="1" applyFill="1" applyBorder="1" applyAlignment="1">
      <alignment horizontal="center" vertical="center" wrapText="1"/>
      <protection/>
    </xf>
    <xf numFmtId="2" fontId="23" fillId="0" borderId="0" xfId="117" applyNumberFormat="1" applyFont="1" applyFill="1" applyAlignment="1">
      <alignment horizontal="center" vertical="center"/>
      <protection/>
    </xf>
    <xf numFmtId="179" fontId="23" fillId="0" borderId="0" xfId="117" applyNumberFormat="1" applyFont="1" applyFill="1" applyAlignment="1">
      <alignment horizontal="center" vertical="center"/>
      <protection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33" borderId="0" xfId="138" applyFont="1" applyFill="1" applyAlignment="1">
      <alignment horizontal="center" vertical="center"/>
      <protection/>
    </xf>
    <xf numFmtId="2" fontId="25" fillId="33" borderId="0" xfId="138" applyNumberFormat="1" applyFont="1" applyFill="1" applyAlignment="1">
      <alignment horizontal="center" vertical="center"/>
      <protection/>
    </xf>
    <xf numFmtId="0" fontId="23" fillId="33" borderId="10" xfId="0" applyFont="1" applyFill="1" applyBorder="1" applyAlignment="1">
      <alignment horizontal="center" vertical="center" wrapText="1"/>
    </xf>
    <xf numFmtId="4" fontId="23" fillId="33" borderId="10" xfId="0" applyNumberFormat="1" applyFont="1" applyFill="1" applyBorder="1" applyAlignment="1">
      <alignment horizontal="center" vertical="center" wrapText="1"/>
    </xf>
    <xf numFmtId="4" fontId="23" fillId="33" borderId="10" xfId="0" applyNumberFormat="1" applyFont="1" applyFill="1" applyBorder="1" applyAlignment="1">
      <alignment horizontal="center" vertical="center"/>
    </xf>
    <xf numFmtId="0" fontId="23" fillId="33" borderId="10" xfId="158" applyFont="1" applyFill="1" applyBorder="1" applyAlignment="1">
      <alignment horizontal="center" vertical="center"/>
      <protection/>
    </xf>
    <xf numFmtId="178" fontId="23" fillId="33" borderId="10" xfId="158" applyNumberFormat="1" applyFont="1" applyFill="1" applyBorder="1" applyAlignment="1">
      <alignment horizontal="center" vertical="center"/>
      <protection/>
    </xf>
    <xf numFmtId="179" fontId="23" fillId="33" borderId="10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2" fontId="23" fillId="33" borderId="10" xfId="67" applyNumberFormat="1" applyFont="1" applyFill="1" applyBorder="1" applyAlignment="1">
      <alignment horizontal="center" vertical="center"/>
      <protection/>
    </xf>
    <xf numFmtId="0" fontId="23" fillId="33" borderId="10" xfId="67" applyFont="1" applyFill="1" applyBorder="1" applyAlignment="1">
      <alignment horizontal="center" vertical="center"/>
      <protection/>
    </xf>
    <xf numFmtId="0" fontId="23" fillId="33" borderId="10" xfId="67" applyFont="1" applyFill="1" applyBorder="1" applyAlignment="1">
      <alignment horizontal="center" vertical="center" wrapText="1"/>
      <protection/>
    </xf>
    <xf numFmtId="1" fontId="23" fillId="33" borderId="10" xfId="108" applyNumberFormat="1" applyFont="1" applyFill="1" applyBorder="1" applyAlignment="1">
      <alignment horizontal="center" vertical="center"/>
      <protection/>
    </xf>
    <xf numFmtId="0" fontId="23" fillId="33" borderId="0" xfId="76" applyFont="1" applyFill="1" applyAlignment="1">
      <alignment horizontal="center" vertical="center"/>
      <protection/>
    </xf>
    <xf numFmtId="0" fontId="23" fillId="33" borderId="0" xfId="110" applyNumberFormat="1" applyFont="1" applyFill="1" applyAlignment="1">
      <alignment horizontal="center" vertical="center" wrapText="1"/>
      <protection/>
    </xf>
    <xf numFmtId="0" fontId="23" fillId="33" borderId="10" xfId="110" applyNumberFormat="1" applyFont="1" applyFill="1" applyBorder="1" applyAlignment="1">
      <alignment horizontal="center" vertical="center" wrapText="1"/>
      <protection/>
    </xf>
    <xf numFmtId="0" fontId="23" fillId="33" borderId="10" xfId="0" applyNumberFormat="1" applyFont="1" applyFill="1" applyBorder="1" applyAlignment="1">
      <alignment horizontal="center" vertical="center" wrapText="1"/>
    </xf>
    <xf numFmtId="49" fontId="23" fillId="33" borderId="10" xfId="121" applyNumberFormat="1" applyFont="1" applyFill="1" applyBorder="1" applyAlignment="1">
      <alignment horizontal="center" vertical="center" wrapText="1"/>
      <protection/>
    </xf>
    <xf numFmtId="2" fontId="23" fillId="33" borderId="10" xfId="121" applyNumberFormat="1" applyFont="1" applyFill="1" applyBorder="1" applyAlignment="1" applyProtection="1">
      <alignment horizontal="center" vertical="center" wrapText="1"/>
      <protection locked="0"/>
    </xf>
    <xf numFmtId="2" fontId="23" fillId="33" borderId="10" xfId="131" applyNumberFormat="1" applyFont="1" applyFill="1" applyBorder="1" applyAlignment="1">
      <alignment horizontal="center" vertical="center"/>
      <protection/>
    </xf>
    <xf numFmtId="0" fontId="23" fillId="33" borderId="10" xfId="131" applyFont="1" applyFill="1" applyBorder="1" applyAlignment="1">
      <alignment horizontal="center" vertical="center" wrapText="1"/>
      <protection/>
    </xf>
    <xf numFmtId="0" fontId="23" fillId="33" borderId="10" xfId="158" applyFont="1" applyFill="1" applyBorder="1" applyAlignment="1">
      <alignment horizontal="center" vertical="center" wrapText="1"/>
      <protection/>
    </xf>
    <xf numFmtId="0" fontId="27" fillId="33" borderId="0" xfId="0" applyNumberFormat="1" applyFont="1" applyFill="1" applyAlignment="1">
      <alignment horizontal="center" vertical="center"/>
    </xf>
    <xf numFmtId="2" fontId="23" fillId="33" borderId="10" xfId="132" applyNumberFormat="1" applyFont="1" applyFill="1" applyBorder="1" applyAlignment="1">
      <alignment horizontal="center" vertical="center" wrapText="1"/>
      <protection/>
    </xf>
    <xf numFmtId="0" fontId="23" fillId="33" borderId="0" xfId="108" applyFont="1" applyFill="1" applyAlignment="1">
      <alignment horizontal="center" vertical="center"/>
      <protection/>
    </xf>
    <xf numFmtId="0" fontId="28" fillId="33" borderId="0" xfId="0" applyFont="1" applyFill="1" applyAlignment="1">
      <alignment horizontal="center" vertical="center"/>
    </xf>
    <xf numFmtId="178" fontId="23" fillId="33" borderId="10" xfId="0" applyNumberFormat="1" applyFont="1" applyFill="1" applyBorder="1" applyAlignment="1">
      <alignment horizontal="center" vertical="center"/>
    </xf>
    <xf numFmtId="0" fontId="23" fillId="33" borderId="0" xfId="0" applyNumberFormat="1" applyFont="1" applyFill="1" applyAlignment="1">
      <alignment horizontal="center" vertical="center" wrapText="1"/>
    </xf>
    <xf numFmtId="49" fontId="23" fillId="33" borderId="0" xfId="121" applyNumberFormat="1" applyFont="1" applyFill="1" applyAlignment="1">
      <alignment horizontal="center" vertical="center" wrapText="1"/>
      <protection/>
    </xf>
    <xf numFmtId="0" fontId="28" fillId="33" borderId="0" xfId="121" applyFont="1" applyFill="1" applyAlignment="1">
      <alignment horizontal="center" vertical="center" wrapText="1"/>
      <protection/>
    </xf>
    <xf numFmtId="0" fontId="23" fillId="33" borderId="10" xfId="108" applyFont="1" applyFill="1" applyBorder="1" applyAlignment="1">
      <alignment horizontal="center" vertical="center" wrapText="1"/>
      <protection/>
    </xf>
    <xf numFmtId="2" fontId="23" fillId="33" borderId="10" xfId="143" applyNumberFormat="1" applyFont="1" applyFill="1" applyBorder="1" applyAlignment="1">
      <alignment horizontal="center" vertical="center"/>
      <protection/>
    </xf>
    <xf numFmtId="177" fontId="23" fillId="33" borderId="10" xfId="47" applyFont="1" applyFill="1" applyBorder="1" applyAlignment="1">
      <alignment horizontal="center" vertical="center"/>
    </xf>
    <xf numFmtId="2" fontId="23" fillId="33" borderId="10" xfId="150" applyNumberFormat="1" applyFont="1" applyFill="1" applyBorder="1" applyAlignment="1">
      <alignment horizontal="center" vertical="center" wrapText="1"/>
    </xf>
    <xf numFmtId="0" fontId="23" fillId="33" borderId="0" xfId="0" applyFont="1" applyFill="1" applyAlignment="1">
      <alignment vertical="center"/>
    </xf>
    <xf numFmtId="0" fontId="23" fillId="33" borderId="0" xfId="0" applyFont="1" applyFill="1" applyAlignment="1">
      <alignment horizontal="center" vertical="center" wrapText="1"/>
    </xf>
    <xf numFmtId="0" fontId="13" fillId="0" borderId="11" xfId="140" applyFont="1" applyFill="1" applyBorder="1" applyAlignment="1">
      <alignment horizontal="center" vertical="center" wrapText="1"/>
      <protection/>
    </xf>
    <xf numFmtId="0" fontId="13" fillId="0" borderId="10" xfId="140" applyFont="1" applyFill="1" applyBorder="1" applyAlignment="1">
      <alignment horizontal="center" vertical="center" wrapText="1"/>
      <protection/>
    </xf>
    <xf numFmtId="179" fontId="30" fillId="0" borderId="0" xfId="0" applyNumberFormat="1" applyFont="1" applyFill="1" applyAlignment="1">
      <alignment horizontal="center" vertical="center" wrapText="1"/>
    </xf>
    <xf numFmtId="0" fontId="13" fillId="0" borderId="12" xfId="140" applyFont="1" applyFill="1" applyBorder="1" applyAlignment="1">
      <alignment horizontal="center" vertical="center" wrapText="1"/>
      <protection/>
    </xf>
    <xf numFmtId="0" fontId="73" fillId="33" borderId="0" xfId="0" applyNumberFormat="1" applyFont="1" applyFill="1" applyAlignment="1">
      <alignment horizontal="center" vertical="center"/>
    </xf>
    <xf numFmtId="1" fontId="23" fillId="33" borderId="10" xfId="67" applyNumberFormat="1" applyFont="1" applyFill="1" applyBorder="1" applyAlignment="1">
      <alignment horizontal="center" vertical="center"/>
      <protection/>
    </xf>
    <xf numFmtId="1" fontId="23" fillId="33" borderId="10" xfId="132" applyNumberFormat="1" applyFont="1" applyFill="1" applyBorder="1" applyAlignment="1">
      <alignment horizontal="center" vertical="center"/>
      <protection/>
    </xf>
    <xf numFmtId="0" fontId="23" fillId="33" borderId="10" xfId="132" applyFont="1" applyFill="1" applyBorder="1" applyAlignment="1">
      <alignment horizontal="center" vertical="center" wrapText="1"/>
      <protection/>
    </xf>
    <xf numFmtId="1" fontId="23" fillId="33" borderId="10" xfId="125" applyNumberFormat="1" applyFont="1" applyFill="1" applyBorder="1" applyAlignment="1">
      <alignment horizontal="center" vertical="center"/>
      <protection/>
    </xf>
    <xf numFmtId="179" fontId="23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23" fillId="33" borderId="0" xfId="0" applyNumberFormat="1" applyFont="1" applyFill="1" applyAlignment="1">
      <alignment horizontal="center" vertical="center"/>
    </xf>
    <xf numFmtId="180" fontId="23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23" fillId="33" borderId="10" xfId="0" applyNumberFormat="1" applyFont="1" applyFill="1" applyBorder="1" applyAlignment="1">
      <alignment horizontal="center" vertical="center"/>
    </xf>
    <xf numFmtId="1" fontId="23" fillId="35" borderId="10" xfId="0" applyNumberFormat="1" applyFont="1" applyFill="1" applyBorder="1" applyAlignment="1">
      <alignment horizontal="center" vertical="center" wrapText="1"/>
    </xf>
    <xf numFmtId="2" fontId="23" fillId="33" borderId="10" xfId="158" applyNumberFormat="1" applyFont="1" applyFill="1" applyBorder="1" applyAlignment="1">
      <alignment horizontal="center" vertical="center" wrapText="1"/>
      <protection/>
    </xf>
    <xf numFmtId="1" fontId="23" fillId="33" borderId="10" xfId="110" applyNumberFormat="1" applyFont="1" applyFill="1" applyBorder="1" applyAlignment="1">
      <alignment horizontal="center" vertical="center" wrapText="1"/>
      <protection/>
    </xf>
    <xf numFmtId="1" fontId="23" fillId="33" borderId="10" xfId="108" applyNumberFormat="1" applyFont="1" applyFill="1" applyBorder="1" applyAlignment="1">
      <alignment horizontal="center" vertical="center" wrapText="1"/>
      <protection/>
    </xf>
    <xf numFmtId="178" fontId="23" fillId="33" borderId="10" xfId="150" applyNumberFormat="1" applyFont="1" applyFill="1" applyBorder="1" applyAlignment="1">
      <alignment horizontal="center" vertical="center" wrapText="1"/>
    </xf>
    <xf numFmtId="1" fontId="23" fillId="33" borderId="13" xfId="131" applyNumberFormat="1" applyFont="1" applyFill="1" applyBorder="1" applyAlignment="1">
      <alignment horizontal="center" vertical="center"/>
      <protection/>
    </xf>
    <xf numFmtId="0" fontId="23" fillId="33" borderId="10" xfId="160" applyFont="1" applyFill="1" applyBorder="1" applyAlignment="1">
      <alignment horizontal="center" vertical="center" wrapText="1"/>
      <protection/>
    </xf>
    <xf numFmtId="0" fontId="13" fillId="0" borderId="10" xfId="144" applyFont="1" applyFill="1" applyBorder="1" applyAlignment="1">
      <alignment horizontal="center" vertical="center"/>
      <protection/>
    </xf>
    <xf numFmtId="0" fontId="31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141" applyFont="1" applyFill="1" applyAlignment="1">
      <alignment horizontal="center" vertical="center"/>
      <protection/>
    </xf>
    <xf numFmtId="0" fontId="31" fillId="0" borderId="0" xfId="0" applyFont="1" applyFill="1" applyAlignment="1">
      <alignment horizontal="center" vertical="center"/>
    </xf>
    <xf numFmtId="0" fontId="29" fillId="0" borderId="0" xfId="63" applyFont="1">
      <alignment/>
      <protection/>
    </xf>
    <xf numFmtId="0" fontId="32" fillId="0" borderId="0" xfId="99" applyFont="1" applyFill="1" applyAlignment="1">
      <alignment horizontal="center" vertical="center"/>
      <protection/>
    </xf>
    <xf numFmtId="0" fontId="32" fillId="0" borderId="0" xfId="93" applyFont="1" applyFill="1" applyBorder="1" applyAlignment="1">
      <alignment horizontal="center" vertical="center" wrapText="1"/>
      <protection/>
    </xf>
    <xf numFmtId="0" fontId="32" fillId="0" borderId="0" xfId="93" applyFont="1" applyFill="1" applyBorder="1" applyAlignment="1">
      <alignment horizontal="center" vertical="center"/>
      <protection/>
    </xf>
    <xf numFmtId="49" fontId="23" fillId="0" borderId="10" xfId="63" applyNumberFormat="1" applyFont="1" applyFill="1" applyBorder="1" applyAlignment="1">
      <alignment horizontal="center" vertical="center" wrapText="1"/>
      <protection/>
    </xf>
    <xf numFmtId="1" fontId="23" fillId="0" borderId="10" xfId="63" applyNumberFormat="1" applyFont="1" applyFill="1" applyBorder="1" applyAlignment="1">
      <alignment horizontal="center" vertical="center" wrapText="1"/>
      <protection/>
    </xf>
    <xf numFmtId="191" fontId="25" fillId="33" borderId="10" xfId="138" applyNumberFormat="1" applyFont="1" applyFill="1" applyBorder="1" applyAlignment="1">
      <alignment horizontal="center" vertical="center" wrapText="1"/>
      <protection/>
    </xf>
    <xf numFmtId="191" fontId="23" fillId="33" borderId="10" xfId="138" applyNumberFormat="1" applyFont="1" applyFill="1" applyBorder="1" applyAlignment="1">
      <alignment horizontal="center" vertical="center" wrapText="1"/>
      <protection/>
    </xf>
    <xf numFmtId="0" fontId="34" fillId="0" borderId="10" xfId="142" applyFont="1" applyFill="1" applyBorder="1" applyAlignment="1">
      <alignment horizontal="center" vertical="center" wrapText="1"/>
      <protection/>
    </xf>
    <xf numFmtId="0" fontId="35" fillId="0" borderId="10" xfId="142" applyFont="1" applyFill="1" applyBorder="1" applyAlignment="1">
      <alignment horizontal="center" vertical="center" wrapText="1"/>
      <protection/>
    </xf>
    <xf numFmtId="4" fontId="13" fillId="0" borderId="10" xfId="0" applyNumberFormat="1" applyFont="1" applyFill="1" applyBorder="1" applyAlignment="1">
      <alignment horizontal="center" vertical="center" wrapText="1"/>
    </xf>
    <xf numFmtId="0" fontId="32" fillId="0" borderId="0" xfId="99" applyFont="1" applyFill="1" applyBorder="1" applyAlignment="1">
      <alignment horizontal="center" vertical="center" wrapText="1"/>
      <protection/>
    </xf>
    <xf numFmtId="0" fontId="32" fillId="0" borderId="0" xfId="99" applyFont="1" applyFill="1" applyAlignment="1">
      <alignment horizontal="center" vertical="center" wrapText="1"/>
      <protection/>
    </xf>
    <xf numFmtId="4" fontId="13" fillId="36" borderId="10" xfId="0" applyNumberFormat="1" applyFont="1" applyFill="1" applyBorder="1" applyAlignment="1">
      <alignment horizontal="center" vertical="center" wrapText="1"/>
    </xf>
    <xf numFmtId="0" fontId="32" fillId="0" borderId="0" xfId="63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32" fillId="0" borderId="0" xfId="76" applyFont="1" applyFill="1" applyBorder="1" applyAlignment="1">
      <alignment horizontal="center" vertical="center"/>
      <protection/>
    </xf>
    <xf numFmtId="0" fontId="32" fillId="0" borderId="0" xfId="76" applyFont="1" applyFill="1" applyBorder="1" applyAlignment="1">
      <alignment horizontal="center" vertical="center" wrapText="1"/>
      <protection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10" xfId="140" applyFont="1" applyFill="1" applyBorder="1" applyAlignment="1">
      <alignment horizontal="center" vertical="center" wrapText="1"/>
      <protection/>
    </xf>
    <xf numFmtId="0" fontId="13" fillId="0" borderId="14" xfId="144" applyFont="1" applyFill="1" applyBorder="1" applyAlignment="1">
      <alignment horizontal="center" vertical="center" wrapText="1"/>
      <protection/>
    </xf>
    <xf numFmtId="0" fontId="13" fillId="0" borderId="15" xfId="144" applyFont="1" applyFill="1" applyBorder="1" applyAlignment="1">
      <alignment horizontal="center" vertical="center" wrapText="1"/>
      <protection/>
    </xf>
    <xf numFmtId="0" fontId="13" fillId="0" borderId="16" xfId="144" applyFont="1" applyFill="1" applyBorder="1" applyAlignment="1">
      <alignment horizontal="center" vertical="center" wrapText="1"/>
      <protection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33" fillId="0" borderId="0" xfId="141" applyFont="1" applyFill="1" applyAlignment="1">
      <alignment horizontal="center" vertical="center"/>
      <protection/>
    </xf>
    <xf numFmtId="49" fontId="23" fillId="37" borderId="14" xfId="0" applyNumberFormat="1" applyFont="1" applyFill="1" applyBorder="1" applyAlignment="1">
      <alignment horizontal="center" vertical="center" wrapText="1"/>
    </xf>
    <xf numFmtId="49" fontId="23" fillId="37" borderId="15" xfId="0" applyNumberFormat="1" applyFont="1" applyFill="1" applyBorder="1" applyAlignment="1">
      <alignment horizontal="center" vertical="center" wrapText="1"/>
    </xf>
    <xf numFmtId="49" fontId="23" fillId="37" borderId="16" xfId="0" applyNumberFormat="1" applyFont="1" applyFill="1" applyBorder="1" applyAlignment="1">
      <alignment horizontal="center" vertical="center" wrapText="1"/>
    </xf>
    <xf numFmtId="0" fontId="23" fillId="37" borderId="14" xfId="0" applyFont="1" applyFill="1" applyBorder="1" applyAlignment="1">
      <alignment horizontal="center" vertical="center"/>
    </xf>
    <xf numFmtId="0" fontId="23" fillId="37" borderId="15" xfId="0" applyFont="1" applyFill="1" applyBorder="1" applyAlignment="1">
      <alignment horizontal="center" vertical="center"/>
    </xf>
    <xf numFmtId="0" fontId="23" fillId="37" borderId="16" xfId="0" applyFont="1" applyFill="1" applyBorder="1" applyAlignment="1">
      <alignment horizontal="center" vertical="center"/>
    </xf>
    <xf numFmtId="0" fontId="13" fillId="0" borderId="0" xfId="143" applyFont="1" applyFill="1" applyBorder="1" applyAlignment="1">
      <alignment horizontal="center" vertical="center"/>
      <protection/>
    </xf>
    <xf numFmtId="0" fontId="74" fillId="33" borderId="0" xfId="111" applyFont="1" applyFill="1" applyAlignment="1">
      <alignment horizontal="center"/>
      <protection/>
    </xf>
    <xf numFmtId="0" fontId="13" fillId="0" borderId="11" xfId="140" applyFont="1" applyFill="1" applyBorder="1" applyAlignment="1">
      <alignment horizontal="center" vertical="center" wrapText="1"/>
      <protection/>
    </xf>
    <xf numFmtId="0" fontId="13" fillId="0" borderId="17" xfId="140" applyFont="1" applyFill="1" applyBorder="1" applyAlignment="1">
      <alignment horizontal="center" vertical="center" wrapText="1"/>
      <protection/>
    </xf>
    <xf numFmtId="0" fontId="23" fillId="37" borderId="14" xfId="0" applyNumberFormat="1" applyFont="1" applyFill="1" applyBorder="1" applyAlignment="1">
      <alignment horizontal="center" vertical="center" wrapText="1"/>
    </xf>
    <xf numFmtId="0" fontId="23" fillId="37" borderId="15" xfId="0" applyNumberFormat="1" applyFont="1" applyFill="1" applyBorder="1" applyAlignment="1">
      <alignment horizontal="center" vertical="center" wrapText="1"/>
    </xf>
    <xf numFmtId="0" fontId="24" fillId="0" borderId="18" xfId="111" applyFont="1" applyBorder="1" applyAlignment="1">
      <alignment horizontal="center" wrapText="1"/>
      <protection/>
    </xf>
    <xf numFmtId="0" fontId="35" fillId="0" borderId="10" xfId="142" applyFont="1" applyFill="1" applyBorder="1" applyAlignment="1">
      <alignment horizontal="center" vertical="center" wrapText="1"/>
      <protection/>
    </xf>
    <xf numFmtId="0" fontId="35" fillId="0" borderId="14" xfId="142" applyFont="1" applyFill="1" applyBorder="1" applyAlignment="1">
      <alignment horizontal="center" vertical="center" wrapText="1"/>
      <protection/>
    </xf>
    <xf numFmtId="0" fontId="35" fillId="0" borderId="15" xfId="142" applyFont="1" applyFill="1" applyBorder="1" applyAlignment="1">
      <alignment horizontal="center" vertical="center" wrapText="1"/>
      <protection/>
    </xf>
    <xf numFmtId="0" fontId="24" fillId="33" borderId="0" xfId="143" applyFont="1" applyFill="1" applyBorder="1" applyAlignment="1">
      <alignment horizontal="center" vertical="center" wrapText="1"/>
      <protection/>
    </xf>
    <xf numFmtId="179" fontId="30" fillId="0" borderId="0" xfId="0" applyNumberFormat="1" applyFont="1" applyFill="1" applyBorder="1" applyAlignment="1">
      <alignment horizontal="center" vertical="center" wrapText="1"/>
    </xf>
  </cellXfs>
  <cellStyles count="1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 3" xfId="46"/>
    <cellStyle name="Comma 3" xfId="47"/>
    <cellStyle name="Comma 3 2" xfId="48"/>
    <cellStyle name="Comma 4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1 2" xfId="64"/>
    <cellStyle name="Normal 11 2 2" xfId="65"/>
    <cellStyle name="Normal 13" xfId="66"/>
    <cellStyle name="Normal 13 2 3" xfId="67"/>
    <cellStyle name="Normal 13 3" xfId="68"/>
    <cellStyle name="Normal 13 3 3" xfId="69"/>
    <cellStyle name="Normal 13 5" xfId="70"/>
    <cellStyle name="Normal 14 3" xfId="71"/>
    <cellStyle name="Normal 14 3 2" xfId="72"/>
    <cellStyle name="Normal 14_anakia II etapi.xls sm. defeqturi" xfId="73"/>
    <cellStyle name="Normal 17" xfId="74"/>
    <cellStyle name="Normal 2" xfId="75"/>
    <cellStyle name="Normal 2 10" xfId="76"/>
    <cellStyle name="Normal 2 11" xfId="77"/>
    <cellStyle name="Normal 2 13" xfId="78"/>
    <cellStyle name="Normal 2 13 2" xfId="79"/>
    <cellStyle name="Normal 2 2" xfId="80"/>
    <cellStyle name="Normal 2 2 2" xfId="81"/>
    <cellStyle name="Normal 2 3" xfId="82"/>
    <cellStyle name="Normal 2 3 2" xfId="83"/>
    <cellStyle name="Normal 2 4" xfId="84"/>
    <cellStyle name="Normal 2 7 2" xfId="85"/>
    <cellStyle name="Normal 29" xfId="86"/>
    <cellStyle name="Normal 3" xfId="87"/>
    <cellStyle name="Normal 3 2" xfId="88"/>
    <cellStyle name="Normal 3 2 2" xfId="89"/>
    <cellStyle name="Normal 3 3" xfId="90"/>
    <cellStyle name="Normal 3 5" xfId="91"/>
    <cellStyle name="Normal 33 2" xfId="92"/>
    <cellStyle name="Normal 36 2 2" xfId="93"/>
    <cellStyle name="Normal 4" xfId="94"/>
    <cellStyle name="Normal 4 3 2" xfId="95"/>
    <cellStyle name="Normal 44" xfId="96"/>
    <cellStyle name="Normal 48" xfId="97"/>
    <cellStyle name="Normal 49" xfId="98"/>
    <cellStyle name="Normal_axalqalaqis skola  2" xfId="99"/>
    <cellStyle name="Note" xfId="100"/>
    <cellStyle name="Note 2" xfId="101"/>
    <cellStyle name="Output" xfId="102"/>
    <cellStyle name="Percent" xfId="103"/>
    <cellStyle name="Percent 3" xfId="104"/>
    <cellStyle name="Title" xfId="105"/>
    <cellStyle name="Total" xfId="106"/>
    <cellStyle name="Warning Text" xfId="107"/>
    <cellStyle name="Обычный 12" xfId="108"/>
    <cellStyle name="Обычный 15" xfId="109"/>
    <cellStyle name="Обычный 2" xfId="110"/>
    <cellStyle name="Обычный 2 2" xfId="111"/>
    <cellStyle name="Обычный 2 2 2" xfId="112"/>
    <cellStyle name="Обычный 2 2 2 2" xfId="113"/>
    <cellStyle name="Обычный 2 2 3" xfId="114"/>
    <cellStyle name="Обычный 2 2_XIDI" xfId="115"/>
    <cellStyle name="Обычный 2 3" xfId="116"/>
    <cellStyle name="Обычный 2 3 2" xfId="117"/>
    <cellStyle name="Обычный 2 3 2 2" xfId="118"/>
    <cellStyle name="Обычный 2 3 3" xfId="119"/>
    <cellStyle name="Обычный 2 3 4" xfId="120"/>
    <cellStyle name="Обычный 2 4" xfId="121"/>
    <cellStyle name="Обычный 2 4 2" xfId="122"/>
    <cellStyle name="Обычный 2 9" xfId="123"/>
    <cellStyle name="Обычный 29" xfId="124"/>
    <cellStyle name="Обычный 3" xfId="125"/>
    <cellStyle name="Обычный 3 2" xfId="126"/>
    <cellStyle name="Обычный 3 3" xfId="127"/>
    <cellStyle name="Обычный 3 4" xfId="128"/>
    <cellStyle name="Обычный 3 4 2" xfId="129"/>
    <cellStyle name="Обычный 3 5" xfId="130"/>
    <cellStyle name="Обычный 3 6" xfId="131"/>
    <cellStyle name="Обычный 3 7" xfId="132"/>
    <cellStyle name="Обычный 4" xfId="133"/>
    <cellStyle name="Обычный 4 2" xfId="134"/>
    <cellStyle name="Обычный 4 3" xfId="135"/>
    <cellStyle name="Обычный 5" xfId="136"/>
    <cellStyle name="Обычный 6" xfId="137"/>
    <cellStyle name="Обычный 7" xfId="138"/>
    <cellStyle name="Обычный_eras 50-52" xfId="139"/>
    <cellStyle name="Обычный_FERIIS~1 2" xfId="140"/>
    <cellStyle name="Обычный_SAN2008-I" xfId="141"/>
    <cellStyle name="Обычный_SPIKEROVIZI  forma 2 " xfId="142"/>
    <cellStyle name="Обычный_Лист1" xfId="143"/>
    <cellStyle name="Обычный_Лист1 2" xfId="144"/>
    <cellStyle name="Процентный 2" xfId="145"/>
    <cellStyle name="Финансовый 2" xfId="146"/>
    <cellStyle name="Финансовый 2 2 4" xfId="147"/>
    <cellStyle name="Финансовый 2 3" xfId="148"/>
    <cellStyle name="Финансовый 3" xfId="149"/>
    <cellStyle name="Финансовый 3 2" xfId="150"/>
    <cellStyle name="Финансовый 4" xfId="151"/>
    <cellStyle name="Финансовый 6" xfId="152"/>
    <cellStyle name="მძიმე 2" xfId="153"/>
    <cellStyle name="მძიმე 3" xfId="154"/>
    <cellStyle name="მძიმე 5" xfId="155"/>
    <cellStyle name="მძიმე 7 2" xfId="156"/>
    <cellStyle name="მძიმე 8" xfId="157"/>
    <cellStyle name="ჩვეულებრივი 2" xfId="158"/>
    <cellStyle name="ჩვეულებრივი 3" xfId="159"/>
    <cellStyle name="ჩვეულებრივი 3 2" xfId="160"/>
    <cellStyle name="ჩვეულებრივი 3 2 2" xfId="161"/>
    <cellStyle name="ჩვეულებრივი 4" xfId="162"/>
    <cellStyle name="ჩვეულებრივი 5" xfId="163"/>
    <cellStyle name="ჩვეულებრივი 6" xfId="164"/>
    <cellStyle name="ჩვეულებრივი 8 2" xfId="165"/>
  </cellStyles>
  <dxfs count="34"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1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2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3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4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5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6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7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8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9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10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11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12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13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14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15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16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17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18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19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20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21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22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23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24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25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26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27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28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29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30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31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32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33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34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35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36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37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38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39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40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41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42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43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44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45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46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47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48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49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50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51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52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53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54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55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56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57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58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59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60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61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62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63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64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65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66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67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68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69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70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71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72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73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74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75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76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77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78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79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80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81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82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83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84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85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86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87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88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89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90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91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92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93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94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95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96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97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98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99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100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101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102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103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104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105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106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107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108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109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110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85725" cy="2733675"/>
    <xdr:sp fLocksText="0">
      <xdr:nvSpPr>
        <xdr:cNvPr id="111" name="Text Box 2"/>
        <xdr:cNvSpPr txBox="1">
          <a:spLocks noChangeArrowheads="1"/>
        </xdr:cNvSpPr>
      </xdr:nvSpPr>
      <xdr:spPr>
        <a:xfrm>
          <a:off x="400050" y="47663100"/>
          <a:ext cx="857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KAD NUSX"/>
              <a:ea typeface="AKAD NUSX"/>
              <a:cs typeface="AKAD NUSX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edadze\d\xarjtagricxva\betonis%20da%20rkina-betonis%20samushaoe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159" t="s">
        <v>42</v>
      </c>
      <c r="B1" s="159"/>
      <c r="C1" s="159"/>
      <c r="D1" s="159"/>
      <c r="E1" s="159"/>
      <c r="F1" s="159"/>
      <c r="G1" s="159"/>
      <c r="H1" s="159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160" t="s">
        <v>123</v>
      </c>
      <c r="B3" s="160"/>
      <c r="C3" s="160"/>
      <c r="D3" s="160"/>
      <c r="E3" s="160"/>
      <c r="F3" s="160"/>
      <c r="G3" s="160"/>
      <c r="H3" s="160"/>
    </row>
    <row r="4" spans="1:8" ht="17.25" customHeight="1">
      <c r="A4" s="161" t="s">
        <v>114</v>
      </c>
      <c r="B4" s="161"/>
      <c r="C4" s="161"/>
      <c r="D4" s="161"/>
      <c r="E4" s="161"/>
      <c r="F4" s="161"/>
      <c r="G4" s="161"/>
      <c r="H4" s="161"/>
    </row>
    <row r="5" spans="1:8" ht="16.5" hidden="1">
      <c r="A5" s="27"/>
      <c r="B5" s="27"/>
      <c r="C5" s="27"/>
      <c r="D5" s="27"/>
      <c r="E5" s="27"/>
      <c r="F5" s="27"/>
      <c r="G5" s="27"/>
      <c r="H5" s="27"/>
    </row>
    <row r="6" spans="1:8" ht="15" hidden="1">
      <c r="A6" s="162"/>
      <c r="B6" s="162"/>
      <c r="C6" s="162"/>
      <c r="D6" s="162"/>
      <c r="E6" s="162"/>
      <c r="F6" s="162"/>
      <c r="G6" s="162"/>
      <c r="H6" s="162"/>
    </row>
    <row r="7" spans="1:8" ht="16.5">
      <c r="A7" s="158" t="s">
        <v>54</v>
      </c>
      <c r="B7" s="158"/>
      <c r="C7" s="158"/>
      <c r="D7" s="158"/>
      <c r="E7" s="34" t="e">
        <f>H132</f>
        <v>#REF!</v>
      </c>
      <c r="F7" s="27" t="s">
        <v>66</v>
      </c>
      <c r="G7" s="25"/>
      <c r="H7" s="25"/>
    </row>
    <row r="8" spans="1:8" ht="16.5">
      <c r="A8" s="158" t="s">
        <v>83</v>
      </c>
      <c r="B8" s="158"/>
      <c r="C8" s="158"/>
      <c r="D8" s="158"/>
      <c r="E8" s="34" t="e">
        <f>H125</f>
        <v>#REF!</v>
      </c>
      <c r="F8" s="27" t="s">
        <v>66</v>
      </c>
      <c r="G8" s="25"/>
      <c r="H8" s="25"/>
    </row>
    <row r="9" spans="1:8" ht="16.5">
      <c r="A9" s="150" t="s">
        <v>0</v>
      </c>
      <c r="B9" s="150"/>
      <c r="C9" s="150"/>
      <c r="D9" s="150"/>
      <c r="E9" s="34" t="e">
        <f>E8/4.6</f>
        <v>#REF!</v>
      </c>
      <c r="F9" s="30" t="s">
        <v>21</v>
      </c>
      <c r="G9" s="29"/>
      <c r="H9" s="29"/>
    </row>
    <row r="10" spans="1:8" ht="15">
      <c r="A10" s="151" t="s">
        <v>124</v>
      </c>
      <c r="B10" s="151"/>
      <c r="C10" s="151"/>
      <c r="D10" s="151"/>
      <c r="E10" s="151"/>
      <c r="F10" s="151"/>
      <c r="G10" s="151"/>
      <c r="H10" s="151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152" t="s">
        <v>67</v>
      </c>
      <c r="B12" s="153" t="s">
        <v>5</v>
      </c>
      <c r="C12" s="154" t="s">
        <v>6</v>
      </c>
      <c r="D12" s="155" t="s">
        <v>74</v>
      </c>
      <c r="E12" s="156" t="s">
        <v>82</v>
      </c>
      <c r="F12" s="156"/>
      <c r="G12" s="157" t="s">
        <v>68</v>
      </c>
      <c r="H12" s="157"/>
    </row>
    <row r="13" spans="1:8" ht="49.5">
      <c r="A13" s="152"/>
      <c r="B13" s="153"/>
      <c r="C13" s="154"/>
      <c r="D13" s="155"/>
      <c r="E13" s="7" t="s">
        <v>74</v>
      </c>
      <c r="F13" s="7" t="s">
        <v>4</v>
      </c>
      <c r="G13" s="7" t="s">
        <v>3</v>
      </c>
      <c r="H13" s="18" t="s">
        <v>75</v>
      </c>
    </row>
    <row r="14" spans="1:8" ht="13.5">
      <c r="A14" s="3" t="s">
        <v>76</v>
      </c>
      <c r="B14" s="3" t="s">
        <v>77</v>
      </c>
      <c r="C14" s="3" t="s">
        <v>78</v>
      </c>
      <c r="D14" s="3" t="s">
        <v>79</v>
      </c>
      <c r="E14" s="3" t="s">
        <v>80</v>
      </c>
      <c r="F14" s="17" t="s">
        <v>81</v>
      </c>
      <c r="G14" s="3" t="s">
        <v>69</v>
      </c>
      <c r="H14" s="19">
        <v>8</v>
      </c>
    </row>
    <row r="15" spans="1:8" s="14" customFormat="1" ht="49.5" customHeight="1">
      <c r="A15" s="3" t="s">
        <v>76</v>
      </c>
      <c r="B15" s="3" t="s">
        <v>101</v>
      </c>
      <c r="C15" s="5" t="s">
        <v>84</v>
      </c>
      <c r="D15" s="3" t="s">
        <v>33</v>
      </c>
      <c r="E15" s="12"/>
      <c r="F15" s="17">
        <v>30</v>
      </c>
      <c r="G15" s="12"/>
      <c r="H15" s="33">
        <f>H16+H17++H18++H19++H20++H21</f>
        <v>189.13044799999997</v>
      </c>
    </row>
    <row r="16" spans="1:8" ht="18.75" customHeight="1">
      <c r="A16" s="10">
        <f aca="true" t="shared" si="0" ref="A16:A21">A15+0.1</f>
        <v>1.1</v>
      </c>
      <c r="B16" s="4" t="s">
        <v>23</v>
      </c>
      <c r="C16" s="16" t="s">
        <v>100</v>
      </c>
      <c r="D16" s="4" t="s">
        <v>34</v>
      </c>
      <c r="E16" s="8">
        <v>0.12</v>
      </c>
      <c r="F16" s="10">
        <f>E16*F15</f>
        <v>3.5999999999999996</v>
      </c>
      <c r="G16" s="8">
        <v>4.6</v>
      </c>
      <c r="H16" s="21">
        <f aca="true" t="shared" si="1" ref="H16:H21">F16*G16</f>
        <v>16.56</v>
      </c>
    </row>
    <row r="17" spans="1:8" ht="15">
      <c r="A17" s="10">
        <f t="shared" si="0"/>
        <v>1.2000000000000002</v>
      </c>
      <c r="B17" s="4"/>
      <c r="C17" s="16" t="s">
        <v>102</v>
      </c>
      <c r="D17" s="4" t="s">
        <v>66</v>
      </c>
      <c r="E17" s="8">
        <v>0.06</v>
      </c>
      <c r="F17" s="10">
        <f>E17*F15</f>
        <v>1.7999999999999998</v>
      </c>
      <c r="G17" s="8">
        <v>3.2</v>
      </c>
      <c r="H17" s="21">
        <f t="shared" si="1"/>
        <v>5.76</v>
      </c>
    </row>
    <row r="18" spans="1:8" ht="17.25" customHeight="1">
      <c r="A18" s="10">
        <f t="shared" si="0"/>
        <v>1.3000000000000003</v>
      </c>
      <c r="B18" s="4"/>
      <c r="C18" s="16" t="s">
        <v>118</v>
      </c>
      <c r="D18" s="4" t="s">
        <v>33</v>
      </c>
      <c r="E18" s="9">
        <v>1.01</v>
      </c>
      <c r="F18" s="10">
        <f>E18*F15</f>
        <v>30.3</v>
      </c>
      <c r="G18" s="8">
        <v>4.1</v>
      </c>
      <c r="H18" s="21">
        <f t="shared" si="1"/>
        <v>124.22999999999999</v>
      </c>
    </row>
    <row r="19" spans="1:8" ht="15">
      <c r="A19" s="10">
        <f t="shared" si="0"/>
        <v>1.4000000000000004</v>
      </c>
      <c r="B19" s="4"/>
      <c r="C19" s="16" t="s">
        <v>95</v>
      </c>
      <c r="D19" s="4" t="s">
        <v>35</v>
      </c>
      <c r="E19" s="10"/>
      <c r="F19" s="10">
        <v>13</v>
      </c>
      <c r="G19" s="8">
        <v>0.8</v>
      </c>
      <c r="H19" s="21">
        <f t="shared" si="1"/>
        <v>10.4</v>
      </c>
    </row>
    <row r="20" spans="1:8" ht="15">
      <c r="A20" s="10">
        <f t="shared" si="0"/>
        <v>1.5000000000000004</v>
      </c>
      <c r="B20" s="4"/>
      <c r="C20" s="16" t="s">
        <v>96</v>
      </c>
      <c r="D20" s="4" t="s">
        <v>35</v>
      </c>
      <c r="E20" s="10"/>
      <c r="F20" s="10">
        <v>3</v>
      </c>
      <c r="G20" s="8">
        <v>10.2</v>
      </c>
      <c r="H20" s="21">
        <f t="shared" si="1"/>
        <v>30.599999999999998</v>
      </c>
    </row>
    <row r="21" spans="1:8" ht="15">
      <c r="A21" s="10">
        <f t="shared" si="0"/>
        <v>1.6000000000000005</v>
      </c>
      <c r="B21" s="4"/>
      <c r="C21" s="16" t="s">
        <v>22</v>
      </c>
      <c r="D21" s="4" t="s">
        <v>66</v>
      </c>
      <c r="E21" s="8">
        <v>0.0163</v>
      </c>
      <c r="F21" s="10">
        <f>E21*F18</f>
        <v>0.49388999999999994</v>
      </c>
      <c r="G21" s="8">
        <v>3.2</v>
      </c>
      <c r="H21" s="21">
        <f t="shared" si="1"/>
        <v>1.5804479999999999</v>
      </c>
    </row>
    <row r="22" spans="1:8" s="14" customFormat="1" ht="46.5" customHeight="1">
      <c r="A22" s="3" t="s">
        <v>77</v>
      </c>
      <c r="B22" s="3" t="s">
        <v>101</v>
      </c>
      <c r="C22" s="5" t="s">
        <v>115</v>
      </c>
      <c r="D22" s="3" t="s">
        <v>33</v>
      </c>
      <c r="E22" s="12"/>
      <c r="F22" s="17">
        <v>24</v>
      </c>
      <c r="G22" s="12"/>
      <c r="H22" s="33">
        <f>H23+H24++H25+H26++H27++H28</f>
        <v>120.92035840000001</v>
      </c>
    </row>
    <row r="23" spans="1:8" ht="15">
      <c r="A23" s="10">
        <f aca="true" t="shared" si="2" ref="A23:A28">A22+0.1</f>
        <v>2.1</v>
      </c>
      <c r="B23" s="4" t="s">
        <v>23</v>
      </c>
      <c r="C23" s="16" t="s">
        <v>100</v>
      </c>
      <c r="D23" s="4" t="s">
        <v>34</v>
      </c>
      <c r="E23" s="8">
        <v>0.12</v>
      </c>
      <c r="F23" s="10">
        <f>E23*F22</f>
        <v>2.88</v>
      </c>
      <c r="G23" s="8">
        <v>4.6</v>
      </c>
      <c r="H23" s="21">
        <f aca="true" t="shared" si="3" ref="H23:H28">F23*G23</f>
        <v>13.248</v>
      </c>
    </row>
    <row r="24" spans="1:8" ht="15">
      <c r="A24" s="10">
        <f t="shared" si="2"/>
        <v>2.2</v>
      </c>
      <c r="B24" s="4"/>
      <c r="C24" s="16" t="s">
        <v>102</v>
      </c>
      <c r="D24" s="4" t="s">
        <v>66</v>
      </c>
      <c r="E24" s="8">
        <v>0.06</v>
      </c>
      <c r="F24" s="10">
        <f>E24*F22</f>
        <v>1.44</v>
      </c>
      <c r="G24" s="8">
        <v>3.2</v>
      </c>
      <c r="H24" s="21">
        <f t="shared" si="3"/>
        <v>4.608</v>
      </c>
    </row>
    <row r="25" spans="1:8" ht="17.25" customHeight="1">
      <c r="A25" s="10">
        <f t="shared" si="2"/>
        <v>2.3000000000000003</v>
      </c>
      <c r="B25" s="4"/>
      <c r="C25" s="16" t="s">
        <v>43</v>
      </c>
      <c r="D25" s="4" t="s">
        <v>33</v>
      </c>
      <c r="E25" s="9">
        <v>1.01</v>
      </c>
      <c r="F25" s="10">
        <f>E25*F22</f>
        <v>24.240000000000002</v>
      </c>
      <c r="G25" s="8">
        <v>2.5</v>
      </c>
      <c r="H25" s="21">
        <f t="shared" si="3"/>
        <v>60.60000000000001</v>
      </c>
    </row>
    <row r="26" spans="1:8" ht="15">
      <c r="A26" s="10">
        <f t="shared" si="2"/>
        <v>2.4000000000000004</v>
      </c>
      <c r="B26" s="4"/>
      <c r="C26" s="16" t="s">
        <v>44</v>
      </c>
      <c r="D26" s="4" t="s">
        <v>35</v>
      </c>
      <c r="E26" s="10"/>
      <c r="F26" s="10">
        <v>12</v>
      </c>
      <c r="G26" s="8">
        <v>0.6</v>
      </c>
      <c r="H26" s="21">
        <f t="shared" si="3"/>
        <v>7.199999999999999</v>
      </c>
    </row>
    <row r="27" spans="1:8" ht="15">
      <c r="A27" s="10">
        <f t="shared" si="2"/>
        <v>2.5000000000000004</v>
      </c>
      <c r="B27" s="4"/>
      <c r="C27" s="16" t="s">
        <v>45</v>
      </c>
      <c r="D27" s="4" t="s">
        <v>35</v>
      </c>
      <c r="E27" s="10"/>
      <c r="F27" s="10">
        <v>4</v>
      </c>
      <c r="G27" s="8">
        <v>8.5</v>
      </c>
      <c r="H27" s="21">
        <f t="shared" si="3"/>
        <v>34</v>
      </c>
    </row>
    <row r="28" spans="1:8" ht="15">
      <c r="A28" s="10">
        <f t="shared" si="2"/>
        <v>2.6000000000000005</v>
      </c>
      <c r="B28" s="4"/>
      <c r="C28" s="16" t="s">
        <v>22</v>
      </c>
      <c r="D28" s="4" t="s">
        <v>66</v>
      </c>
      <c r="E28" s="8">
        <v>0.0163</v>
      </c>
      <c r="F28" s="10">
        <f>E28*F25</f>
        <v>0.395112</v>
      </c>
      <c r="G28" s="8">
        <v>3.2</v>
      </c>
      <c r="H28" s="21">
        <f t="shared" si="3"/>
        <v>1.2643584</v>
      </c>
    </row>
    <row r="29" spans="1:8" s="14" customFormat="1" ht="45" customHeight="1">
      <c r="A29" s="3" t="s">
        <v>78</v>
      </c>
      <c r="B29" s="3" t="s">
        <v>101</v>
      </c>
      <c r="C29" s="5" t="s">
        <v>92</v>
      </c>
      <c r="D29" s="3" t="s">
        <v>33</v>
      </c>
      <c r="E29" s="12"/>
      <c r="F29" s="17">
        <v>32</v>
      </c>
      <c r="G29" s="12"/>
      <c r="H29" s="33">
        <f>H30+H31++H32++H33++H34++H35</f>
        <v>106.03781120000001</v>
      </c>
    </row>
    <row r="30" spans="1:8" ht="15">
      <c r="A30" s="10">
        <f aca="true" t="shared" si="4" ref="A30:A35">A29+0.1</f>
        <v>3.1</v>
      </c>
      <c r="B30" s="4" t="s">
        <v>23</v>
      </c>
      <c r="C30" s="16" t="s">
        <v>100</v>
      </c>
      <c r="D30" s="4" t="s">
        <v>34</v>
      </c>
      <c r="E30" s="8">
        <v>0.12</v>
      </c>
      <c r="F30" s="10">
        <f>E30*F29</f>
        <v>3.84</v>
      </c>
      <c r="G30" s="8">
        <v>4.6</v>
      </c>
      <c r="H30" s="21">
        <f aca="true" t="shared" si="5" ref="H30:H35">F30*G30</f>
        <v>17.663999999999998</v>
      </c>
    </row>
    <row r="31" spans="1:8" ht="15">
      <c r="A31" s="10">
        <f t="shared" si="4"/>
        <v>3.2</v>
      </c>
      <c r="B31" s="4"/>
      <c r="C31" s="16" t="s">
        <v>102</v>
      </c>
      <c r="D31" s="4" t="s">
        <v>66</v>
      </c>
      <c r="E31" s="8">
        <v>0.06</v>
      </c>
      <c r="F31" s="10">
        <f>E31*F29</f>
        <v>1.92</v>
      </c>
      <c r="G31" s="8">
        <v>3.2</v>
      </c>
      <c r="H31" s="21">
        <f t="shared" si="5"/>
        <v>6.144</v>
      </c>
    </row>
    <row r="32" spans="1:8" ht="15">
      <c r="A32" s="10">
        <f t="shared" si="4"/>
        <v>3.3000000000000003</v>
      </c>
      <c r="B32" s="4"/>
      <c r="C32" s="16" t="s">
        <v>46</v>
      </c>
      <c r="D32" s="4" t="s">
        <v>33</v>
      </c>
      <c r="E32" s="9">
        <v>1.01</v>
      </c>
      <c r="F32" s="10">
        <f>E32*F29</f>
        <v>32.32</v>
      </c>
      <c r="G32" s="8">
        <v>1.7</v>
      </c>
      <c r="H32" s="21">
        <f t="shared" si="5"/>
        <v>54.943999999999996</v>
      </c>
    </row>
    <row r="33" spans="1:8" ht="15">
      <c r="A33" s="10">
        <f t="shared" si="4"/>
        <v>3.4000000000000004</v>
      </c>
      <c r="B33" s="4"/>
      <c r="C33" s="16" t="s">
        <v>47</v>
      </c>
      <c r="D33" s="4" t="s">
        <v>35</v>
      </c>
      <c r="E33" s="10"/>
      <c r="F33" s="10">
        <v>13</v>
      </c>
      <c r="G33" s="8">
        <v>0.4</v>
      </c>
      <c r="H33" s="21">
        <f t="shared" si="5"/>
        <v>5.2</v>
      </c>
    </row>
    <row r="34" spans="1:8" ht="15">
      <c r="A34" s="10">
        <f t="shared" si="4"/>
        <v>3.5000000000000004</v>
      </c>
      <c r="B34" s="4"/>
      <c r="C34" s="16" t="s">
        <v>48</v>
      </c>
      <c r="D34" s="4" t="s">
        <v>35</v>
      </c>
      <c r="E34" s="10"/>
      <c r="F34" s="10">
        <v>3</v>
      </c>
      <c r="G34" s="8">
        <v>6.8</v>
      </c>
      <c r="H34" s="21">
        <f t="shared" si="5"/>
        <v>20.4</v>
      </c>
    </row>
    <row r="35" spans="1:8" ht="15">
      <c r="A35" s="10">
        <f t="shared" si="4"/>
        <v>3.6000000000000005</v>
      </c>
      <c r="B35" s="4"/>
      <c r="C35" s="16" t="s">
        <v>22</v>
      </c>
      <c r="D35" s="4" t="s">
        <v>66</v>
      </c>
      <c r="E35" s="8">
        <v>0.0163</v>
      </c>
      <c r="F35" s="10">
        <f>E35*F32</f>
        <v>0.526816</v>
      </c>
      <c r="G35" s="8">
        <v>3.2</v>
      </c>
      <c r="H35" s="21">
        <f t="shared" si="5"/>
        <v>1.6858111999999998</v>
      </c>
    </row>
    <row r="36" spans="1:8" s="14" customFormat="1" ht="45" customHeight="1">
      <c r="A36" s="3" t="s">
        <v>79</v>
      </c>
      <c r="B36" s="3" t="s">
        <v>85</v>
      </c>
      <c r="C36" s="5" t="s">
        <v>87</v>
      </c>
      <c r="D36" s="3" t="s">
        <v>7</v>
      </c>
      <c r="E36" s="12"/>
      <c r="F36" s="17">
        <v>1</v>
      </c>
      <c r="G36" s="12"/>
      <c r="H36" s="33">
        <f>H37++H38++H39++H40</f>
        <v>20.748</v>
      </c>
    </row>
    <row r="37" spans="1:8" ht="15">
      <c r="A37" s="10">
        <f>A36+0.1</f>
        <v>4.1</v>
      </c>
      <c r="B37" s="4"/>
      <c r="C37" s="16" t="s">
        <v>98</v>
      </c>
      <c r="D37" s="4" t="s">
        <v>34</v>
      </c>
      <c r="E37" s="8">
        <v>1.54</v>
      </c>
      <c r="F37" s="10">
        <f>E37*F36</f>
        <v>1.54</v>
      </c>
      <c r="G37" s="8">
        <v>4.6</v>
      </c>
      <c r="H37" s="21">
        <f>F37*G37</f>
        <v>7.084</v>
      </c>
    </row>
    <row r="38" spans="1:8" ht="15">
      <c r="A38" s="10">
        <f>A37+0.1</f>
        <v>4.199999999999999</v>
      </c>
      <c r="B38" s="4"/>
      <c r="C38" s="16" t="s">
        <v>29</v>
      </c>
      <c r="D38" s="4" t="s">
        <v>24</v>
      </c>
      <c r="E38" s="8">
        <v>0.03</v>
      </c>
      <c r="F38" s="9">
        <f>E38*F36</f>
        <v>0.03</v>
      </c>
      <c r="G38" s="8">
        <v>3.2</v>
      </c>
      <c r="H38" s="36">
        <f>F38*G38</f>
        <v>0.096</v>
      </c>
    </row>
    <row r="39" spans="1:8" ht="15">
      <c r="A39" s="10">
        <f>A38+0.1</f>
        <v>4.299999999999999</v>
      </c>
      <c r="B39" s="4"/>
      <c r="C39" s="16" t="s">
        <v>86</v>
      </c>
      <c r="D39" s="4" t="s">
        <v>33</v>
      </c>
      <c r="E39" s="9">
        <v>1</v>
      </c>
      <c r="F39" s="10">
        <f>E39*F36</f>
        <v>1</v>
      </c>
      <c r="G39" s="8">
        <v>12</v>
      </c>
      <c r="H39" s="21">
        <f>F39*G39</f>
        <v>12</v>
      </c>
    </row>
    <row r="40" spans="1:8" ht="15">
      <c r="A40" s="10">
        <f>A39+0.1</f>
        <v>4.399999999999999</v>
      </c>
      <c r="B40" s="4"/>
      <c r="C40" s="16" t="s">
        <v>22</v>
      </c>
      <c r="D40" s="4" t="s">
        <v>66</v>
      </c>
      <c r="E40" s="8">
        <v>0.49</v>
      </c>
      <c r="F40" s="10">
        <f>E40*F39</f>
        <v>0.49</v>
      </c>
      <c r="G40" s="8">
        <v>3.2</v>
      </c>
      <c r="H40" s="21">
        <f>F40*G40</f>
        <v>1.568</v>
      </c>
    </row>
    <row r="41" spans="1:8" s="14" customFormat="1" ht="45" customHeight="1">
      <c r="A41" s="3" t="s">
        <v>80</v>
      </c>
      <c r="B41" s="3" t="s">
        <v>85</v>
      </c>
      <c r="C41" s="5" t="s">
        <v>88</v>
      </c>
      <c r="D41" s="3" t="s">
        <v>7</v>
      </c>
      <c r="E41" s="12"/>
      <c r="F41" s="17">
        <v>1</v>
      </c>
      <c r="G41" s="12"/>
      <c r="H41" s="33">
        <f>H42+H43+H44++H45</f>
        <v>38.748</v>
      </c>
    </row>
    <row r="42" spans="1:8" ht="15">
      <c r="A42" s="10">
        <f>A41+0.1</f>
        <v>5.1</v>
      </c>
      <c r="B42" s="4"/>
      <c r="C42" s="16" t="s">
        <v>98</v>
      </c>
      <c r="D42" s="4" t="s">
        <v>34</v>
      </c>
      <c r="E42" s="8">
        <v>1.54</v>
      </c>
      <c r="F42" s="10">
        <f>E42*F41</f>
        <v>1.54</v>
      </c>
      <c r="G42" s="8">
        <v>4.6</v>
      </c>
      <c r="H42" s="21">
        <f>F42*G42</f>
        <v>7.084</v>
      </c>
    </row>
    <row r="43" spans="1:8" ht="15">
      <c r="A43" s="10">
        <f>A42+0.1</f>
        <v>5.199999999999999</v>
      </c>
      <c r="B43" s="4"/>
      <c r="C43" s="16" t="s">
        <v>29</v>
      </c>
      <c r="D43" s="4" t="s">
        <v>24</v>
      </c>
      <c r="E43" s="8">
        <v>0.03</v>
      </c>
      <c r="F43" s="9">
        <f>E43*F41</f>
        <v>0.03</v>
      </c>
      <c r="G43" s="8">
        <v>3.2</v>
      </c>
      <c r="H43" s="36">
        <f>F43*G43</f>
        <v>0.096</v>
      </c>
    </row>
    <row r="44" spans="1:8" ht="15">
      <c r="A44" s="10">
        <f>A43+0.1</f>
        <v>5.299999999999999</v>
      </c>
      <c r="B44" s="4"/>
      <c r="C44" s="16" t="s">
        <v>88</v>
      </c>
      <c r="D44" s="4" t="s">
        <v>33</v>
      </c>
      <c r="E44" s="9">
        <v>1</v>
      </c>
      <c r="F44" s="10">
        <f>E44*F41</f>
        <v>1</v>
      </c>
      <c r="G44" s="8">
        <v>30</v>
      </c>
      <c r="H44" s="21">
        <f>F44*G44</f>
        <v>30</v>
      </c>
    </row>
    <row r="45" spans="1:8" ht="15">
      <c r="A45" s="10">
        <f>A44+0.1</f>
        <v>5.399999999999999</v>
      </c>
      <c r="B45" s="4"/>
      <c r="C45" s="16" t="s">
        <v>22</v>
      </c>
      <c r="D45" s="4" t="s">
        <v>66</v>
      </c>
      <c r="E45" s="8">
        <v>0.49</v>
      </c>
      <c r="F45" s="10">
        <f>E45*F44</f>
        <v>0.49</v>
      </c>
      <c r="G45" s="8">
        <v>3.2</v>
      </c>
      <c r="H45" s="21">
        <f>F45*G45</f>
        <v>1.568</v>
      </c>
    </row>
    <row r="46" spans="1:8" s="14" customFormat="1" ht="42" customHeight="1">
      <c r="A46" s="3" t="s">
        <v>81</v>
      </c>
      <c r="B46" s="3" t="s">
        <v>85</v>
      </c>
      <c r="C46" s="5" t="s">
        <v>105</v>
      </c>
      <c r="D46" s="3" t="s">
        <v>7</v>
      </c>
      <c r="E46" s="12"/>
      <c r="F46" s="17">
        <v>1</v>
      </c>
      <c r="G46" s="12"/>
      <c r="H46" s="33">
        <f>H47+H48++H49++H50</f>
        <v>20.748</v>
      </c>
    </row>
    <row r="47" spans="1:8" ht="15">
      <c r="A47" s="10">
        <f>A46+0.1</f>
        <v>6.1</v>
      </c>
      <c r="B47" s="4"/>
      <c r="C47" s="16" t="s">
        <v>98</v>
      </c>
      <c r="D47" s="4" t="s">
        <v>34</v>
      </c>
      <c r="E47" s="8">
        <v>1.54</v>
      </c>
      <c r="F47" s="10">
        <f>E47*F46</f>
        <v>1.54</v>
      </c>
      <c r="G47" s="8">
        <v>4.6</v>
      </c>
      <c r="H47" s="21">
        <f>F47*G47</f>
        <v>7.084</v>
      </c>
    </row>
    <row r="48" spans="1:8" ht="15">
      <c r="A48" s="10">
        <f>A47+0.1</f>
        <v>6.199999999999999</v>
      </c>
      <c r="B48" s="4"/>
      <c r="C48" s="16" t="s">
        <v>29</v>
      </c>
      <c r="D48" s="4" t="s">
        <v>24</v>
      </c>
      <c r="E48" s="8">
        <v>0.03</v>
      </c>
      <c r="F48" s="9">
        <f>E48*F46</f>
        <v>0.03</v>
      </c>
      <c r="G48" s="8">
        <v>3.2</v>
      </c>
      <c r="H48" s="36">
        <f>F48*G48</f>
        <v>0.096</v>
      </c>
    </row>
    <row r="49" spans="1:8" ht="15">
      <c r="A49" s="10">
        <f>A48+0.1</f>
        <v>6.299999999999999</v>
      </c>
      <c r="B49" s="4"/>
      <c r="C49" s="16" t="s">
        <v>105</v>
      </c>
      <c r="D49" s="4" t="s">
        <v>33</v>
      </c>
      <c r="E49" s="9">
        <v>1</v>
      </c>
      <c r="F49" s="10">
        <f>E49*F46</f>
        <v>1</v>
      </c>
      <c r="G49" s="8">
        <v>12</v>
      </c>
      <c r="H49" s="21">
        <f>F49*G49</f>
        <v>12</v>
      </c>
    </row>
    <row r="50" spans="1:8" ht="15">
      <c r="A50" s="10">
        <f>A49+0.1</f>
        <v>6.399999999999999</v>
      </c>
      <c r="B50" s="4"/>
      <c r="C50" s="16" t="s">
        <v>22</v>
      </c>
      <c r="D50" s="4" t="s">
        <v>66</v>
      </c>
      <c r="E50" s="8">
        <v>0.49</v>
      </c>
      <c r="F50" s="10">
        <f>E50*F49</f>
        <v>0.49</v>
      </c>
      <c r="G50" s="8">
        <v>3.2</v>
      </c>
      <c r="H50" s="21">
        <f>F50*G50</f>
        <v>1.568</v>
      </c>
    </row>
    <row r="51" spans="1:9" s="14" customFormat="1" ht="40.5">
      <c r="A51" s="3" t="s">
        <v>69</v>
      </c>
      <c r="B51" s="3" t="s">
        <v>49</v>
      </c>
      <c r="C51" s="5" t="s">
        <v>50</v>
      </c>
      <c r="D51" s="3" t="s">
        <v>33</v>
      </c>
      <c r="E51" s="12"/>
      <c r="F51" s="17">
        <v>86</v>
      </c>
      <c r="G51" s="12"/>
      <c r="H51" s="33">
        <f>H52+H53</f>
        <v>35.514559999999996</v>
      </c>
      <c r="I51" s="32"/>
    </row>
    <row r="52" spans="1:8" ht="18" customHeight="1">
      <c r="A52" s="10">
        <f>A51+0.1</f>
        <v>7.1</v>
      </c>
      <c r="B52" s="4"/>
      <c r="C52" s="16" t="s">
        <v>97</v>
      </c>
      <c r="D52" s="4" t="s">
        <v>34</v>
      </c>
      <c r="E52" s="8">
        <v>0.06</v>
      </c>
      <c r="F52" s="10">
        <f>E52*F51</f>
        <v>5.16</v>
      </c>
      <c r="G52" s="8">
        <v>4.6</v>
      </c>
      <c r="H52" s="21">
        <f>F52*G52</f>
        <v>23.735999999999997</v>
      </c>
    </row>
    <row r="53" spans="1:8" ht="13.5" customHeight="1">
      <c r="A53" s="10">
        <f>A52+0.1</f>
        <v>7.199999999999999</v>
      </c>
      <c r="B53" s="4"/>
      <c r="C53" s="16" t="s">
        <v>22</v>
      </c>
      <c r="D53" s="4" t="s">
        <v>66</v>
      </c>
      <c r="E53" s="8">
        <v>0.0428</v>
      </c>
      <c r="F53" s="10">
        <f>E53*F51</f>
        <v>3.6807999999999996</v>
      </c>
      <c r="G53" s="8">
        <v>3.2</v>
      </c>
      <c r="H53" s="21">
        <f>F53*G53</f>
        <v>11.778559999999999</v>
      </c>
    </row>
    <row r="54" spans="1:8" s="14" customFormat="1" ht="51.75" customHeight="1">
      <c r="A54" s="3" t="s">
        <v>70</v>
      </c>
      <c r="B54" s="3" t="s">
        <v>103</v>
      </c>
      <c r="C54" s="5" t="s">
        <v>62</v>
      </c>
      <c r="D54" s="3" t="s">
        <v>129</v>
      </c>
      <c r="E54" s="12"/>
      <c r="F54" s="17">
        <v>1</v>
      </c>
      <c r="G54" s="12"/>
      <c r="H54" s="33">
        <f>H55+H56++H57++H58++H59</f>
        <v>566.3100000000001</v>
      </c>
    </row>
    <row r="55" spans="1:8" ht="13.5">
      <c r="A55" s="10">
        <f>A54+0.1</f>
        <v>8.1</v>
      </c>
      <c r="B55" s="4"/>
      <c r="C55" s="31" t="s">
        <v>104</v>
      </c>
      <c r="D55" s="4" t="s">
        <v>34</v>
      </c>
      <c r="E55" s="8">
        <v>19.09</v>
      </c>
      <c r="F55" s="10">
        <f>E55*F54</f>
        <v>19.09</v>
      </c>
      <c r="G55" s="8">
        <v>4.6</v>
      </c>
      <c r="H55" s="21">
        <f>F55*G55</f>
        <v>87.814</v>
      </c>
    </row>
    <row r="56" spans="1:8" ht="15" customHeight="1">
      <c r="A56" s="10">
        <f>A55+0.1</f>
        <v>8.2</v>
      </c>
      <c r="B56" s="4"/>
      <c r="C56" s="31" t="s">
        <v>94</v>
      </c>
      <c r="D56" s="4" t="s">
        <v>66</v>
      </c>
      <c r="E56" s="8">
        <v>0.45</v>
      </c>
      <c r="F56" s="10">
        <f>E56*F54</f>
        <v>0.45</v>
      </c>
      <c r="G56" s="8">
        <v>3.2</v>
      </c>
      <c r="H56" s="21">
        <f>F56*G56</f>
        <v>1.4400000000000002</v>
      </c>
    </row>
    <row r="57" spans="1:8" ht="13.5">
      <c r="A57" s="10">
        <f>A56+0.1</f>
        <v>8.299999999999999</v>
      </c>
      <c r="B57" s="4"/>
      <c r="C57" s="22" t="s">
        <v>89</v>
      </c>
      <c r="D57" s="4" t="s">
        <v>26</v>
      </c>
      <c r="E57" s="10">
        <v>1</v>
      </c>
      <c r="F57" s="10">
        <f>E57*F54</f>
        <v>1</v>
      </c>
      <c r="G57" s="8">
        <v>430</v>
      </c>
      <c r="H57" s="21">
        <f>F57*G57</f>
        <v>430</v>
      </c>
    </row>
    <row r="58" spans="1:8" ht="13.5">
      <c r="A58" s="10">
        <f>A57+0.1</f>
        <v>8.399999999999999</v>
      </c>
      <c r="B58" s="4"/>
      <c r="C58" s="22" t="s">
        <v>90</v>
      </c>
      <c r="D58" s="4" t="s">
        <v>7</v>
      </c>
      <c r="E58" s="10"/>
      <c r="F58" s="10">
        <v>1</v>
      </c>
      <c r="G58" s="8">
        <v>42</v>
      </c>
      <c r="H58" s="21">
        <f>F58*G58</f>
        <v>42</v>
      </c>
    </row>
    <row r="59" spans="1:8" ht="15.75" customHeight="1">
      <c r="A59" s="10">
        <f>A58+0.1</f>
        <v>8.499999999999998</v>
      </c>
      <c r="B59" s="4"/>
      <c r="C59" s="31" t="s">
        <v>22</v>
      </c>
      <c r="D59" s="4" t="s">
        <v>66</v>
      </c>
      <c r="E59" s="9">
        <v>1.58</v>
      </c>
      <c r="F59" s="10">
        <f>E59*F54</f>
        <v>1.58</v>
      </c>
      <c r="G59" s="8">
        <v>3.2</v>
      </c>
      <c r="H59" s="21">
        <f>F59*G59</f>
        <v>5.056000000000001</v>
      </c>
    </row>
    <row r="60" spans="1:8" s="14" customFormat="1" ht="52.5" customHeight="1">
      <c r="A60" s="3" t="s">
        <v>71</v>
      </c>
      <c r="B60" s="3" t="s">
        <v>20</v>
      </c>
      <c r="C60" s="5" t="s">
        <v>52</v>
      </c>
      <c r="D60" s="3" t="s">
        <v>7</v>
      </c>
      <c r="E60" s="17"/>
      <c r="F60" s="17">
        <v>10</v>
      </c>
      <c r="G60" s="17"/>
      <c r="H60" s="33">
        <f>H61+H62</f>
        <v>49.67999999999999</v>
      </c>
    </row>
    <row r="61" spans="1:8" ht="14.25" customHeight="1">
      <c r="A61" s="10">
        <f>A60+0.1</f>
        <v>9.1</v>
      </c>
      <c r="B61" s="4"/>
      <c r="C61" s="16" t="s">
        <v>27</v>
      </c>
      <c r="D61" s="4" t="s">
        <v>21</v>
      </c>
      <c r="E61" s="9">
        <v>0.76</v>
      </c>
      <c r="F61" s="10">
        <f>E61*F60</f>
        <v>7.6</v>
      </c>
      <c r="G61" s="8">
        <v>4.6</v>
      </c>
      <c r="H61" s="21">
        <f>F61*G61</f>
        <v>34.959999999999994</v>
      </c>
    </row>
    <row r="62" spans="1:8" ht="14.25" customHeight="1">
      <c r="A62" s="10">
        <f>A61+0.1</f>
        <v>9.2</v>
      </c>
      <c r="B62" s="4"/>
      <c r="C62" s="16" t="s">
        <v>28</v>
      </c>
      <c r="D62" s="4" t="s">
        <v>66</v>
      </c>
      <c r="E62" s="9">
        <v>0.46</v>
      </c>
      <c r="F62" s="10">
        <f>E62*F60</f>
        <v>4.6000000000000005</v>
      </c>
      <c r="G62" s="10">
        <v>3.2</v>
      </c>
      <c r="H62" s="21">
        <f>F62*G62</f>
        <v>14.720000000000002</v>
      </c>
    </row>
    <row r="63" spans="1:8" ht="16.5" customHeight="1">
      <c r="A63" s="4"/>
      <c r="B63" s="4"/>
      <c r="C63" s="28" t="s">
        <v>125</v>
      </c>
      <c r="D63" s="4"/>
      <c r="E63" s="8"/>
      <c r="F63" s="10"/>
      <c r="G63" s="8"/>
      <c r="H63" s="21"/>
    </row>
    <row r="64" spans="1:8" s="14" customFormat="1" ht="45" customHeight="1">
      <c r="A64" s="3" t="s">
        <v>72</v>
      </c>
      <c r="B64" s="3" t="s">
        <v>126</v>
      </c>
      <c r="C64" s="5" t="s">
        <v>127</v>
      </c>
      <c r="D64" s="3" t="s">
        <v>33</v>
      </c>
      <c r="E64" s="12"/>
      <c r="F64" s="17">
        <v>22</v>
      </c>
      <c r="G64" s="12"/>
      <c r="H64" s="33">
        <f>H65+H66++H67++H68++H69</f>
        <v>264.7176</v>
      </c>
    </row>
    <row r="65" spans="1:8" ht="17.25" customHeight="1">
      <c r="A65" s="10">
        <f>A64+0.1</f>
        <v>10.1</v>
      </c>
      <c r="B65" s="4"/>
      <c r="C65" s="16" t="s">
        <v>1</v>
      </c>
      <c r="D65" s="4" t="s">
        <v>34</v>
      </c>
      <c r="E65" s="8">
        <v>0.67</v>
      </c>
      <c r="F65" s="10">
        <f>E65*F64</f>
        <v>14.74</v>
      </c>
      <c r="G65" s="8">
        <v>4.6</v>
      </c>
      <c r="H65" s="21">
        <f>F65*G65</f>
        <v>67.804</v>
      </c>
    </row>
    <row r="66" spans="1:8" ht="15">
      <c r="A66" s="10">
        <f>A65+0.1</f>
        <v>10.2</v>
      </c>
      <c r="B66" s="4"/>
      <c r="C66" s="16" t="s">
        <v>2</v>
      </c>
      <c r="D66" s="4" t="s">
        <v>66</v>
      </c>
      <c r="E66" s="8">
        <v>0.001</v>
      </c>
      <c r="F66" s="10">
        <f>E66*F64</f>
        <v>0.022</v>
      </c>
      <c r="G66" s="8">
        <v>3.2</v>
      </c>
      <c r="H66" s="21">
        <f>F66*G66</f>
        <v>0.0704</v>
      </c>
    </row>
    <row r="67" spans="1:8" ht="15">
      <c r="A67" s="10">
        <f>A66+0.1</f>
        <v>10.299999999999999</v>
      </c>
      <c r="B67" s="4"/>
      <c r="C67" s="16" t="s">
        <v>99</v>
      </c>
      <c r="D67" s="4" t="s">
        <v>25</v>
      </c>
      <c r="E67" s="10">
        <v>1</v>
      </c>
      <c r="F67" s="10">
        <f>E67*F64</f>
        <v>22</v>
      </c>
      <c r="G67" s="8">
        <v>5.1</v>
      </c>
      <c r="H67" s="21">
        <f>F67*G67</f>
        <v>112.19999999999999</v>
      </c>
    </row>
    <row r="68" spans="1:8" ht="15">
      <c r="A68" s="10">
        <f>A67+0.1</f>
        <v>10.399999999999999</v>
      </c>
      <c r="B68" s="4"/>
      <c r="C68" s="16" t="s">
        <v>128</v>
      </c>
      <c r="D68" s="4" t="s">
        <v>35</v>
      </c>
      <c r="E68" s="8"/>
      <c r="F68" s="10">
        <v>14</v>
      </c>
      <c r="G68" s="8">
        <v>5</v>
      </c>
      <c r="H68" s="21">
        <f>F68*G68</f>
        <v>70</v>
      </c>
    </row>
    <row r="69" spans="1:8" ht="15">
      <c r="A69" s="10">
        <f>A68+0.1</f>
        <v>10.499999999999998</v>
      </c>
      <c r="B69" s="3"/>
      <c r="C69" s="16" t="s">
        <v>22</v>
      </c>
      <c r="D69" s="4" t="s">
        <v>66</v>
      </c>
      <c r="E69" s="8">
        <v>0.208</v>
      </c>
      <c r="F69" s="10">
        <f>E69*F64</f>
        <v>4.576</v>
      </c>
      <c r="G69" s="8">
        <v>3.2</v>
      </c>
      <c r="H69" s="21">
        <f>F69*G69</f>
        <v>14.6432</v>
      </c>
    </row>
    <row r="70" spans="1:8" s="14" customFormat="1" ht="45" customHeight="1">
      <c r="A70" s="3" t="s">
        <v>30</v>
      </c>
      <c r="B70" s="3" t="s">
        <v>36</v>
      </c>
      <c r="C70" s="5" t="s">
        <v>37</v>
      </c>
      <c r="D70" s="3" t="s">
        <v>33</v>
      </c>
      <c r="E70" s="12"/>
      <c r="F70" s="17">
        <v>20</v>
      </c>
      <c r="G70" s="12"/>
      <c r="H70" s="33">
        <f>H71+H72++H73+H74+H75</f>
        <v>224.448</v>
      </c>
    </row>
    <row r="71" spans="1:8" ht="15">
      <c r="A71" s="10">
        <f>A70+0.1</f>
        <v>11.1</v>
      </c>
      <c r="B71" s="4"/>
      <c r="C71" s="16" t="s">
        <v>38</v>
      </c>
      <c r="D71" s="4" t="s">
        <v>34</v>
      </c>
      <c r="E71" s="8">
        <v>0.7</v>
      </c>
      <c r="F71" s="10">
        <f>E71*F70</f>
        <v>14</v>
      </c>
      <c r="G71" s="8">
        <v>4.6</v>
      </c>
      <c r="H71" s="21">
        <f>F71*G71</f>
        <v>64.39999999999999</v>
      </c>
    </row>
    <row r="72" spans="1:8" ht="15">
      <c r="A72" s="10">
        <f>A71+0.1</f>
        <v>11.2</v>
      </c>
      <c r="B72" s="4"/>
      <c r="C72" s="16" t="s">
        <v>39</v>
      </c>
      <c r="D72" s="4" t="s">
        <v>66</v>
      </c>
      <c r="E72" s="8">
        <v>0.001</v>
      </c>
      <c r="F72" s="10">
        <f>E72*F70</f>
        <v>0.02</v>
      </c>
      <c r="G72" s="8">
        <v>3.2</v>
      </c>
      <c r="H72" s="21">
        <f>F72*G72</f>
        <v>0.064</v>
      </c>
    </row>
    <row r="73" spans="1:8" ht="16.5" customHeight="1">
      <c r="A73" s="10">
        <f>A72+0.1</f>
        <v>11.299999999999999</v>
      </c>
      <c r="B73" s="4"/>
      <c r="C73" s="16" t="s">
        <v>40</v>
      </c>
      <c r="D73" s="4" t="s">
        <v>25</v>
      </c>
      <c r="E73" s="10">
        <v>1</v>
      </c>
      <c r="F73" s="10">
        <f>E73*F70</f>
        <v>20</v>
      </c>
      <c r="G73" s="8">
        <v>4</v>
      </c>
      <c r="H73" s="21">
        <f>F73*G73</f>
        <v>80</v>
      </c>
    </row>
    <row r="74" spans="1:8" ht="15">
      <c r="A74" s="10">
        <f>A73+0.1</f>
        <v>11.399999999999999</v>
      </c>
      <c r="B74" s="4"/>
      <c r="C74" s="16" t="s">
        <v>41</v>
      </c>
      <c r="D74" s="4" t="s">
        <v>35</v>
      </c>
      <c r="E74" s="8"/>
      <c r="F74" s="10">
        <v>20</v>
      </c>
      <c r="G74" s="8">
        <v>3.5</v>
      </c>
      <c r="H74" s="21">
        <f>F74*G74</f>
        <v>70</v>
      </c>
    </row>
    <row r="75" spans="1:8" ht="15">
      <c r="A75" s="10">
        <f>A74+0.1</f>
        <v>11.499999999999998</v>
      </c>
      <c r="B75" s="4"/>
      <c r="C75" s="16" t="s">
        <v>22</v>
      </c>
      <c r="D75" s="4" t="s">
        <v>66</v>
      </c>
      <c r="E75" s="8">
        <v>0.156</v>
      </c>
      <c r="F75" s="10">
        <f>E75*F70</f>
        <v>3.12</v>
      </c>
      <c r="G75" s="8">
        <v>3.2</v>
      </c>
      <c r="H75" s="21">
        <f>F75*G75</f>
        <v>9.984000000000002</v>
      </c>
    </row>
    <row r="76" spans="1:8" s="14" customFormat="1" ht="48" customHeight="1">
      <c r="A76" s="3" t="s">
        <v>8</v>
      </c>
      <c r="B76" s="3" t="s">
        <v>108</v>
      </c>
      <c r="C76" s="5" t="s">
        <v>63</v>
      </c>
      <c r="D76" s="3" t="s">
        <v>129</v>
      </c>
      <c r="E76" s="12"/>
      <c r="F76" s="17">
        <v>4</v>
      </c>
      <c r="G76" s="12"/>
      <c r="H76" s="33">
        <f>H77++H78++H79++H80</f>
        <v>537.2479999999999</v>
      </c>
    </row>
    <row r="77" spans="1:8" ht="15">
      <c r="A77" s="10">
        <f>A76+0.1</f>
        <v>12.1</v>
      </c>
      <c r="B77" s="4"/>
      <c r="C77" s="16" t="s">
        <v>106</v>
      </c>
      <c r="D77" s="4" t="s">
        <v>34</v>
      </c>
      <c r="E77" s="8">
        <v>4.2</v>
      </c>
      <c r="F77" s="10">
        <f>E77*F76</f>
        <v>16.8</v>
      </c>
      <c r="G77" s="8">
        <v>4.6</v>
      </c>
      <c r="H77" s="21">
        <f>F77*G77</f>
        <v>77.28</v>
      </c>
    </row>
    <row r="78" spans="1:8" ht="15">
      <c r="A78" s="10">
        <f>A77+0.1</f>
        <v>12.2</v>
      </c>
      <c r="B78" s="4"/>
      <c r="C78" s="16" t="s">
        <v>107</v>
      </c>
      <c r="D78" s="4" t="s">
        <v>66</v>
      </c>
      <c r="E78" s="8">
        <v>0.32</v>
      </c>
      <c r="F78" s="10">
        <f>E78*F76</f>
        <v>1.28</v>
      </c>
      <c r="G78" s="8">
        <v>3.2</v>
      </c>
      <c r="H78" s="21">
        <f>F78*G78</f>
        <v>4.096</v>
      </c>
    </row>
    <row r="79" spans="1:8" ht="15">
      <c r="A79" s="10">
        <f>A78+0.1</f>
        <v>12.299999999999999</v>
      </c>
      <c r="B79" s="4"/>
      <c r="C79" s="16" t="s">
        <v>64</v>
      </c>
      <c r="D79" s="4" t="s">
        <v>26</v>
      </c>
      <c r="E79" s="8">
        <v>1</v>
      </c>
      <c r="F79" s="10">
        <f>E79*F76</f>
        <v>4</v>
      </c>
      <c r="G79" s="10">
        <v>110</v>
      </c>
      <c r="H79" s="21">
        <f>F79*G79</f>
        <v>440</v>
      </c>
    </row>
    <row r="80" spans="1:8" ht="15">
      <c r="A80" s="10">
        <f>A79+0.1</f>
        <v>12.399999999999999</v>
      </c>
      <c r="B80" s="4"/>
      <c r="C80" s="16" t="s">
        <v>22</v>
      </c>
      <c r="D80" s="4" t="s">
        <v>66</v>
      </c>
      <c r="E80" s="8">
        <v>1.24</v>
      </c>
      <c r="F80" s="10">
        <f>E80*F76</f>
        <v>4.96</v>
      </c>
      <c r="G80" s="8">
        <v>3.2</v>
      </c>
      <c r="H80" s="21">
        <f>F80*G80</f>
        <v>15.872</v>
      </c>
    </row>
    <row r="81" spans="1:8" s="14" customFormat="1" ht="52.5" customHeight="1">
      <c r="A81" s="3" t="s">
        <v>9</v>
      </c>
      <c r="B81" s="3" t="s">
        <v>109</v>
      </c>
      <c r="C81" s="5" t="s">
        <v>65</v>
      </c>
      <c r="D81" s="3" t="s">
        <v>129</v>
      </c>
      <c r="E81" s="12"/>
      <c r="F81" s="17">
        <v>4</v>
      </c>
      <c r="G81" s="12"/>
      <c r="H81" s="33">
        <f>H82+H83+H84+H85++H86++H87</f>
        <v>762.24</v>
      </c>
    </row>
    <row r="82" spans="1:8" ht="15">
      <c r="A82" s="10">
        <f aca="true" t="shared" si="6" ref="A82:A87">A81+0.1</f>
        <v>13.1</v>
      </c>
      <c r="B82" s="4"/>
      <c r="C82" s="16" t="s">
        <v>110</v>
      </c>
      <c r="D82" s="4" t="s">
        <v>34</v>
      </c>
      <c r="E82" s="8">
        <v>7.88</v>
      </c>
      <c r="F82" s="10">
        <f>E82*F81</f>
        <v>31.52</v>
      </c>
      <c r="G82" s="8">
        <v>4.6</v>
      </c>
      <c r="H82" s="21">
        <f aca="true" t="shared" si="7" ref="H82:H87">F82*G82</f>
        <v>144.992</v>
      </c>
    </row>
    <row r="83" spans="1:8" ht="15.75" customHeight="1">
      <c r="A83" s="10">
        <f t="shared" si="6"/>
        <v>13.2</v>
      </c>
      <c r="B83" s="4"/>
      <c r="C83" s="16" t="s">
        <v>111</v>
      </c>
      <c r="D83" s="4" t="s">
        <v>66</v>
      </c>
      <c r="E83" s="8">
        <v>0.04</v>
      </c>
      <c r="F83" s="10">
        <f>E83*F81</f>
        <v>0.16</v>
      </c>
      <c r="G83" s="8">
        <v>3.2</v>
      </c>
      <c r="H83" s="21">
        <f t="shared" si="7"/>
        <v>0.512</v>
      </c>
    </row>
    <row r="84" spans="1:8" ht="15" customHeight="1">
      <c r="A84" s="10">
        <f t="shared" si="6"/>
        <v>13.299999999999999</v>
      </c>
      <c r="B84" s="4"/>
      <c r="C84" s="16" t="s">
        <v>55</v>
      </c>
      <c r="D84" s="4" t="s">
        <v>26</v>
      </c>
      <c r="E84" s="8">
        <v>1</v>
      </c>
      <c r="F84" s="10">
        <f>E84*F81</f>
        <v>4</v>
      </c>
      <c r="G84" s="8">
        <v>110</v>
      </c>
      <c r="H84" s="21">
        <f t="shared" si="7"/>
        <v>440</v>
      </c>
    </row>
    <row r="85" spans="1:8" ht="15" customHeight="1">
      <c r="A85" s="10">
        <f t="shared" si="6"/>
        <v>13.399999999999999</v>
      </c>
      <c r="B85" s="4"/>
      <c r="C85" s="16" t="s">
        <v>93</v>
      </c>
      <c r="D85" s="4" t="s">
        <v>7</v>
      </c>
      <c r="E85" s="8">
        <v>1</v>
      </c>
      <c r="F85" s="10">
        <f>E85*F81</f>
        <v>4</v>
      </c>
      <c r="G85" s="8">
        <v>25</v>
      </c>
      <c r="H85" s="21">
        <f>F85*G85</f>
        <v>100</v>
      </c>
    </row>
    <row r="86" spans="1:8" ht="15" customHeight="1">
      <c r="A86" s="10">
        <f t="shared" si="6"/>
        <v>13.499999999999998</v>
      </c>
      <c r="B86" s="4"/>
      <c r="C86" s="16" t="s">
        <v>130</v>
      </c>
      <c r="D86" s="4" t="s">
        <v>7</v>
      </c>
      <c r="E86" s="8">
        <v>2</v>
      </c>
      <c r="F86" s="10">
        <f>E86*F81</f>
        <v>8</v>
      </c>
      <c r="G86" s="8">
        <v>9</v>
      </c>
      <c r="H86" s="21">
        <f t="shared" si="7"/>
        <v>72</v>
      </c>
    </row>
    <row r="87" spans="1:8" ht="15">
      <c r="A87" s="10">
        <f t="shared" si="6"/>
        <v>13.599999999999998</v>
      </c>
      <c r="B87" s="4"/>
      <c r="C87" s="16" t="s">
        <v>22</v>
      </c>
      <c r="D87" s="4" t="s">
        <v>66</v>
      </c>
      <c r="E87" s="8">
        <v>0.37</v>
      </c>
      <c r="F87" s="10">
        <f>E87*F81</f>
        <v>1.48</v>
      </c>
      <c r="G87" s="8">
        <v>3.2</v>
      </c>
      <c r="H87" s="21">
        <f t="shared" si="7"/>
        <v>4.736</v>
      </c>
    </row>
    <row r="88" spans="1:8" s="14" customFormat="1" ht="45" customHeight="1">
      <c r="A88" s="3" t="s">
        <v>10</v>
      </c>
      <c r="B88" s="3" t="s">
        <v>108</v>
      </c>
      <c r="C88" s="5" t="s">
        <v>56</v>
      </c>
      <c r="D88" s="3" t="s">
        <v>129</v>
      </c>
      <c r="E88" s="12"/>
      <c r="F88" s="17">
        <v>1</v>
      </c>
      <c r="G88" s="12"/>
      <c r="H88" s="33">
        <f>H89++H90++H91++H92</f>
        <v>154.31199999999998</v>
      </c>
    </row>
    <row r="89" spans="1:8" ht="15">
      <c r="A89" s="10">
        <f>A88+0.1</f>
        <v>14.1</v>
      </c>
      <c r="B89" s="4"/>
      <c r="C89" s="16" t="s">
        <v>106</v>
      </c>
      <c r="D89" s="4" t="s">
        <v>34</v>
      </c>
      <c r="E89" s="8">
        <v>4.2</v>
      </c>
      <c r="F89" s="10">
        <f>E89*F88</f>
        <v>4.2</v>
      </c>
      <c r="G89" s="8">
        <v>4.6</v>
      </c>
      <c r="H89" s="21">
        <f>F89*G89</f>
        <v>19.32</v>
      </c>
    </row>
    <row r="90" spans="1:8" ht="15">
      <c r="A90" s="10">
        <f>A89+0.1</f>
        <v>14.2</v>
      </c>
      <c r="B90" s="4"/>
      <c r="C90" s="16" t="s">
        <v>107</v>
      </c>
      <c r="D90" s="4" t="s">
        <v>66</v>
      </c>
      <c r="E90" s="8">
        <v>0.32</v>
      </c>
      <c r="F90" s="10">
        <f>E90*F88</f>
        <v>0.32</v>
      </c>
      <c r="G90" s="8">
        <v>3.2</v>
      </c>
      <c r="H90" s="21">
        <f>F90*G90</f>
        <v>1.024</v>
      </c>
    </row>
    <row r="91" spans="1:8" ht="15">
      <c r="A91" s="10">
        <f>A90+0.1</f>
        <v>14.299999999999999</v>
      </c>
      <c r="B91" s="4"/>
      <c r="C91" s="16" t="s">
        <v>120</v>
      </c>
      <c r="D91" s="4" t="s">
        <v>26</v>
      </c>
      <c r="E91" s="8">
        <v>1</v>
      </c>
      <c r="F91" s="10">
        <f>E91*F88</f>
        <v>1</v>
      </c>
      <c r="G91" s="10">
        <v>130</v>
      </c>
      <c r="H91" s="21">
        <f>F91*G91</f>
        <v>130</v>
      </c>
    </row>
    <row r="92" spans="1:8" ht="15">
      <c r="A92" s="10">
        <f>A91+0.1</f>
        <v>14.399999999999999</v>
      </c>
      <c r="B92" s="4"/>
      <c r="C92" s="16" t="s">
        <v>22</v>
      </c>
      <c r="D92" s="4" t="s">
        <v>66</v>
      </c>
      <c r="E92" s="8">
        <v>1.24</v>
      </c>
      <c r="F92" s="10">
        <f>E92*F88</f>
        <v>1.24</v>
      </c>
      <c r="G92" s="8">
        <v>3.2</v>
      </c>
      <c r="H92" s="21">
        <f>F92*G92</f>
        <v>3.968</v>
      </c>
    </row>
    <row r="93" spans="1:8" s="14" customFormat="1" ht="45.75" customHeight="1">
      <c r="A93" s="3" t="s">
        <v>31</v>
      </c>
      <c r="B93" s="3" t="s">
        <v>109</v>
      </c>
      <c r="C93" s="5" t="s">
        <v>57</v>
      </c>
      <c r="D93" s="3" t="s">
        <v>129</v>
      </c>
      <c r="E93" s="12"/>
      <c r="F93" s="17">
        <v>2</v>
      </c>
      <c r="G93" s="12"/>
      <c r="H93" s="33">
        <f>H94+H95+H96+H97++H98++H99</f>
        <v>401.12</v>
      </c>
    </row>
    <row r="94" spans="1:8" ht="15">
      <c r="A94" s="10">
        <f aca="true" t="shared" si="8" ref="A94:A99">A93+0.1</f>
        <v>15.1</v>
      </c>
      <c r="B94" s="4"/>
      <c r="C94" s="16" t="s">
        <v>110</v>
      </c>
      <c r="D94" s="4" t="s">
        <v>34</v>
      </c>
      <c r="E94" s="8">
        <v>7.88</v>
      </c>
      <c r="F94" s="10">
        <f>E94*F93</f>
        <v>15.76</v>
      </c>
      <c r="G94" s="8">
        <v>4.6</v>
      </c>
      <c r="H94" s="21">
        <f aca="true" t="shared" si="9" ref="H94:H99">F94*G94</f>
        <v>72.496</v>
      </c>
    </row>
    <row r="95" spans="1:8" ht="15.75" customHeight="1">
      <c r="A95" s="10">
        <f t="shared" si="8"/>
        <v>15.2</v>
      </c>
      <c r="B95" s="4"/>
      <c r="C95" s="16" t="s">
        <v>111</v>
      </c>
      <c r="D95" s="4" t="s">
        <v>66</v>
      </c>
      <c r="E95" s="8">
        <v>0.04</v>
      </c>
      <c r="F95" s="10">
        <f>E95*F93</f>
        <v>0.08</v>
      </c>
      <c r="G95" s="8">
        <v>3.2</v>
      </c>
      <c r="H95" s="21">
        <f t="shared" si="9"/>
        <v>0.256</v>
      </c>
    </row>
    <row r="96" spans="1:8" ht="15" customHeight="1">
      <c r="A96" s="10">
        <f t="shared" si="8"/>
        <v>15.299999999999999</v>
      </c>
      <c r="B96" s="4"/>
      <c r="C96" s="16" t="s">
        <v>59</v>
      </c>
      <c r="D96" s="4" t="s">
        <v>26</v>
      </c>
      <c r="E96" s="8">
        <v>1</v>
      </c>
      <c r="F96" s="10">
        <f>E96*F93</f>
        <v>2</v>
      </c>
      <c r="G96" s="8">
        <v>120</v>
      </c>
      <c r="H96" s="21">
        <f t="shared" si="9"/>
        <v>240</v>
      </c>
    </row>
    <row r="97" spans="1:8" ht="15" customHeight="1">
      <c r="A97" s="10">
        <f t="shared" si="8"/>
        <v>15.399999999999999</v>
      </c>
      <c r="B97" s="4"/>
      <c r="C97" s="16" t="s">
        <v>93</v>
      </c>
      <c r="D97" s="4" t="s">
        <v>7</v>
      </c>
      <c r="E97" s="8">
        <v>1</v>
      </c>
      <c r="F97" s="10">
        <f>E97*F93</f>
        <v>2</v>
      </c>
      <c r="G97" s="8">
        <v>25</v>
      </c>
      <c r="H97" s="21">
        <f t="shared" si="9"/>
        <v>50</v>
      </c>
    </row>
    <row r="98" spans="1:8" ht="15" customHeight="1">
      <c r="A98" s="10">
        <f t="shared" si="8"/>
        <v>15.499999999999998</v>
      </c>
      <c r="B98" s="4"/>
      <c r="C98" s="16" t="s">
        <v>130</v>
      </c>
      <c r="D98" s="4" t="s">
        <v>7</v>
      </c>
      <c r="E98" s="8">
        <v>2</v>
      </c>
      <c r="F98" s="10">
        <f>E98*F93</f>
        <v>4</v>
      </c>
      <c r="G98" s="8">
        <v>9</v>
      </c>
      <c r="H98" s="21">
        <f t="shared" si="9"/>
        <v>36</v>
      </c>
    </row>
    <row r="99" spans="1:8" ht="15">
      <c r="A99" s="10">
        <f t="shared" si="8"/>
        <v>15.599999999999998</v>
      </c>
      <c r="B99" s="4"/>
      <c r="C99" s="16" t="s">
        <v>22</v>
      </c>
      <c r="D99" s="4" t="s">
        <v>66</v>
      </c>
      <c r="E99" s="8">
        <v>0.37</v>
      </c>
      <c r="F99" s="10">
        <f>E99*F93</f>
        <v>0.74</v>
      </c>
      <c r="G99" s="8">
        <v>3.2</v>
      </c>
      <c r="H99" s="21">
        <f t="shared" si="9"/>
        <v>2.368</v>
      </c>
    </row>
    <row r="100" spans="1:8" s="14" customFormat="1" ht="47.25" customHeight="1">
      <c r="A100" s="3" t="s">
        <v>13</v>
      </c>
      <c r="B100" s="3" t="s">
        <v>109</v>
      </c>
      <c r="C100" s="5" t="s">
        <v>58</v>
      </c>
      <c r="D100" s="3" t="s">
        <v>129</v>
      </c>
      <c r="E100" s="12"/>
      <c r="F100" s="17">
        <v>1</v>
      </c>
      <c r="G100" s="12"/>
      <c r="H100" s="33">
        <f>H101+H102++H103++H104++H105</f>
        <v>152.56</v>
      </c>
    </row>
    <row r="101" spans="1:8" ht="15">
      <c r="A101" s="10">
        <f>A100+0.1</f>
        <v>16.1</v>
      </c>
      <c r="B101" s="4"/>
      <c r="C101" s="16" t="s">
        <v>110</v>
      </c>
      <c r="D101" s="4" t="s">
        <v>34</v>
      </c>
      <c r="E101" s="8">
        <v>7.88</v>
      </c>
      <c r="F101" s="10">
        <f>E101*F100</f>
        <v>7.88</v>
      </c>
      <c r="G101" s="8">
        <v>4.6</v>
      </c>
      <c r="H101" s="21">
        <f>F101*G101</f>
        <v>36.248</v>
      </c>
    </row>
    <row r="102" spans="1:8" ht="15.75" customHeight="1">
      <c r="A102" s="10">
        <f>A101+0.1</f>
        <v>16.200000000000003</v>
      </c>
      <c r="B102" s="4"/>
      <c r="C102" s="16" t="s">
        <v>111</v>
      </c>
      <c r="D102" s="4" t="s">
        <v>66</v>
      </c>
      <c r="E102" s="8">
        <v>0.04</v>
      </c>
      <c r="F102" s="10">
        <f>E102*F100</f>
        <v>0.04</v>
      </c>
      <c r="G102" s="8">
        <v>3.2</v>
      </c>
      <c r="H102" s="21">
        <f>F102*G102</f>
        <v>0.128</v>
      </c>
    </row>
    <row r="103" spans="1:8" ht="15" customHeight="1">
      <c r="A103" s="10">
        <f>A102+0.1</f>
        <v>16.300000000000004</v>
      </c>
      <c r="B103" s="4"/>
      <c r="C103" s="16" t="s">
        <v>58</v>
      </c>
      <c r="D103" s="4" t="s">
        <v>26</v>
      </c>
      <c r="E103" s="8">
        <v>1</v>
      </c>
      <c r="F103" s="10">
        <f>E103*F100</f>
        <v>1</v>
      </c>
      <c r="G103" s="8">
        <v>90</v>
      </c>
      <c r="H103" s="21">
        <f>F103*G103</f>
        <v>90</v>
      </c>
    </row>
    <row r="104" spans="1:8" ht="15" customHeight="1">
      <c r="A104" s="10">
        <f>A103+0.1</f>
        <v>16.400000000000006</v>
      </c>
      <c r="B104" s="4"/>
      <c r="C104" s="16" t="s">
        <v>93</v>
      </c>
      <c r="D104" s="4" t="s">
        <v>7</v>
      </c>
      <c r="E104" s="8">
        <v>1</v>
      </c>
      <c r="F104" s="10">
        <f>E104*F100</f>
        <v>1</v>
      </c>
      <c r="G104" s="8">
        <v>25</v>
      </c>
      <c r="H104" s="21">
        <f>F104*G104</f>
        <v>25</v>
      </c>
    </row>
    <row r="105" spans="1:8" ht="15">
      <c r="A105" s="10">
        <f>A104+0.1</f>
        <v>16.500000000000007</v>
      </c>
      <c r="B105" s="4"/>
      <c r="C105" s="16" t="s">
        <v>22</v>
      </c>
      <c r="D105" s="4" t="s">
        <v>66</v>
      </c>
      <c r="E105" s="8">
        <v>0.37</v>
      </c>
      <c r="F105" s="10">
        <f>E105*F100</f>
        <v>0.37</v>
      </c>
      <c r="G105" s="8">
        <v>3.2</v>
      </c>
      <c r="H105" s="21">
        <f>F105*G105</f>
        <v>1.184</v>
      </c>
    </row>
    <row r="106" spans="1:8" s="14" customFormat="1" ht="48" customHeight="1">
      <c r="A106" s="3" t="s">
        <v>14</v>
      </c>
      <c r="B106" s="3" t="s">
        <v>51</v>
      </c>
      <c r="C106" s="5" t="s">
        <v>112</v>
      </c>
      <c r="D106" s="3" t="s">
        <v>35</v>
      </c>
      <c r="E106" s="12"/>
      <c r="F106" s="17">
        <v>7</v>
      </c>
      <c r="G106" s="12"/>
      <c r="H106" s="33">
        <f>H107+H108+H109+H110</f>
        <v>125.013</v>
      </c>
    </row>
    <row r="107" spans="1:8" ht="15">
      <c r="A107" s="10">
        <f>A106+0.1</f>
        <v>17.1</v>
      </c>
      <c r="B107" s="4"/>
      <c r="C107" s="16" t="s">
        <v>91</v>
      </c>
      <c r="D107" s="4" t="s">
        <v>34</v>
      </c>
      <c r="E107" s="8">
        <v>0.529</v>
      </c>
      <c r="F107" s="10">
        <f>E107*F106</f>
        <v>3.7030000000000003</v>
      </c>
      <c r="G107" s="8">
        <v>4.6</v>
      </c>
      <c r="H107" s="21">
        <f>F107*G107</f>
        <v>17.0338</v>
      </c>
    </row>
    <row r="108" spans="1:8" ht="15">
      <c r="A108" s="10">
        <f>A107+0.1</f>
        <v>17.200000000000003</v>
      </c>
      <c r="B108" s="4"/>
      <c r="C108" s="16" t="s">
        <v>32</v>
      </c>
      <c r="D108" s="4" t="s">
        <v>66</v>
      </c>
      <c r="E108" s="8">
        <v>0.023</v>
      </c>
      <c r="F108" s="10">
        <f>E108*F106</f>
        <v>0.161</v>
      </c>
      <c r="G108" s="8">
        <v>3.2</v>
      </c>
      <c r="H108" s="21">
        <f>F108*G108</f>
        <v>0.5152</v>
      </c>
    </row>
    <row r="109" spans="1:8" ht="15" customHeight="1">
      <c r="A109" s="10">
        <f>A108+0.1</f>
        <v>17.300000000000004</v>
      </c>
      <c r="B109" s="4"/>
      <c r="C109" s="16" t="s">
        <v>113</v>
      </c>
      <c r="D109" s="4" t="s">
        <v>35</v>
      </c>
      <c r="E109" s="8">
        <v>1</v>
      </c>
      <c r="F109" s="10">
        <f>E109*F106</f>
        <v>7</v>
      </c>
      <c r="G109" s="10">
        <v>15</v>
      </c>
      <c r="H109" s="21">
        <f>F109*G109</f>
        <v>105</v>
      </c>
    </row>
    <row r="110" spans="1:8" ht="15">
      <c r="A110" s="10">
        <f>A109+0.1</f>
        <v>17.400000000000006</v>
      </c>
      <c r="B110" s="4"/>
      <c r="C110" s="16" t="s">
        <v>22</v>
      </c>
      <c r="D110" s="4" t="s">
        <v>66</v>
      </c>
      <c r="E110" s="8">
        <v>0.11</v>
      </c>
      <c r="F110" s="10">
        <f>E110*F106</f>
        <v>0.77</v>
      </c>
      <c r="G110" s="8">
        <v>3.2</v>
      </c>
      <c r="H110" s="21">
        <f>F110*G110</f>
        <v>2.4640000000000004</v>
      </c>
    </row>
    <row r="111" spans="1:8" s="14" customFormat="1" ht="45" customHeight="1">
      <c r="A111" s="3" t="s">
        <v>15</v>
      </c>
      <c r="B111" s="3" t="s">
        <v>51</v>
      </c>
      <c r="C111" s="5" t="s">
        <v>60</v>
      </c>
      <c r="D111" s="3" t="s">
        <v>35</v>
      </c>
      <c r="E111" s="12"/>
      <c r="F111" s="17">
        <v>2</v>
      </c>
      <c r="G111" s="12"/>
      <c r="H111" s="33">
        <f>H112+H113+H114+H115</f>
        <v>154.65120000000002</v>
      </c>
    </row>
    <row r="112" spans="1:8" ht="15">
      <c r="A112" s="10">
        <f>A111+0.1</f>
        <v>18.1</v>
      </c>
      <c r="B112" s="4"/>
      <c r="C112" s="16" t="s">
        <v>61</v>
      </c>
      <c r="D112" s="4" t="s">
        <v>34</v>
      </c>
      <c r="E112" s="8">
        <v>1.5</v>
      </c>
      <c r="F112" s="10">
        <f>E112*F111</f>
        <v>3</v>
      </c>
      <c r="G112" s="8">
        <v>4.6</v>
      </c>
      <c r="H112" s="21">
        <f>F112*G112</f>
        <v>13.799999999999999</v>
      </c>
    </row>
    <row r="113" spans="1:8" ht="15">
      <c r="A113" s="10">
        <f>A112+0.1</f>
        <v>18.200000000000003</v>
      </c>
      <c r="B113" s="4"/>
      <c r="C113" s="16" t="s">
        <v>32</v>
      </c>
      <c r="D113" s="4" t="s">
        <v>66</v>
      </c>
      <c r="E113" s="8">
        <v>0.023</v>
      </c>
      <c r="F113" s="10">
        <f>E113*F111</f>
        <v>0.046</v>
      </c>
      <c r="G113" s="8">
        <v>3.2</v>
      </c>
      <c r="H113" s="21">
        <f>F113*G113</f>
        <v>0.1472</v>
      </c>
    </row>
    <row r="114" spans="1:8" ht="15" customHeight="1">
      <c r="A114" s="10">
        <f>A113+0.1</f>
        <v>18.300000000000004</v>
      </c>
      <c r="B114" s="4"/>
      <c r="C114" s="16" t="s">
        <v>60</v>
      </c>
      <c r="D114" s="4" t="s">
        <v>35</v>
      </c>
      <c r="E114" s="8">
        <v>1</v>
      </c>
      <c r="F114" s="10">
        <f>E114*F111</f>
        <v>2</v>
      </c>
      <c r="G114" s="10">
        <v>70</v>
      </c>
      <c r="H114" s="21">
        <f>F114*G114</f>
        <v>140</v>
      </c>
    </row>
    <row r="115" spans="1:8" ht="15">
      <c r="A115" s="10">
        <f>A114+0.1</f>
        <v>18.400000000000006</v>
      </c>
      <c r="B115" s="4"/>
      <c r="C115" s="16" t="s">
        <v>22</v>
      </c>
      <c r="D115" s="4" t="s">
        <v>66</v>
      </c>
      <c r="E115" s="8">
        <v>0.11</v>
      </c>
      <c r="F115" s="10">
        <f>E115*F111</f>
        <v>0.22</v>
      </c>
      <c r="G115" s="8">
        <v>3.2</v>
      </c>
      <c r="H115" s="21">
        <f>F115*G115</f>
        <v>0.7040000000000001</v>
      </c>
    </row>
    <row r="116" spans="1:8" s="14" customFormat="1" ht="45" customHeight="1">
      <c r="A116" s="3" t="s">
        <v>16</v>
      </c>
      <c r="B116" s="3" t="s">
        <v>51</v>
      </c>
      <c r="C116" s="5" t="s">
        <v>122</v>
      </c>
      <c r="D116" s="3" t="s">
        <v>35</v>
      </c>
      <c r="E116" s="12"/>
      <c r="F116" s="17">
        <v>3</v>
      </c>
      <c r="G116" s="12"/>
      <c r="H116" s="33">
        <f>H117+H118+H119+H120</f>
        <v>908.577</v>
      </c>
    </row>
    <row r="117" spans="1:8" ht="15">
      <c r="A117" s="10">
        <f>A116+0.1</f>
        <v>19.1</v>
      </c>
      <c r="B117" s="4"/>
      <c r="C117" s="16" t="s">
        <v>91</v>
      </c>
      <c r="D117" s="4" t="s">
        <v>34</v>
      </c>
      <c r="E117" s="8">
        <v>0.529</v>
      </c>
      <c r="F117" s="10">
        <f>E117*F116</f>
        <v>1.5870000000000002</v>
      </c>
      <c r="G117" s="8">
        <v>4.6</v>
      </c>
      <c r="H117" s="21">
        <f>F117*G117</f>
        <v>7.3002</v>
      </c>
    </row>
    <row r="118" spans="1:8" ht="15">
      <c r="A118" s="10">
        <f>A117+0.1</f>
        <v>19.200000000000003</v>
      </c>
      <c r="B118" s="4"/>
      <c r="C118" s="16" t="s">
        <v>32</v>
      </c>
      <c r="D118" s="4" t="s">
        <v>66</v>
      </c>
      <c r="E118" s="8">
        <v>0.023</v>
      </c>
      <c r="F118" s="10">
        <f>E118*F116</f>
        <v>0.069</v>
      </c>
      <c r="G118" s="8">
        <v>3.2</v>
      </c>
      <c r="H118" s="21">
        <f>F118*G118</f>
        <v>0.22080000000000002</v>
      </c>
    </row>
    <row r="119" spans="1:8" ht="15" customHeight="1">
      <c r="A119" s="10">
        <f>A118+0.1</f>
        <v>19.300000000000004</v>
      </c>
      <c r="B119" s="4"/>
      <c r="C119" s="16" t="s">
        <v>121</v>
      </c>
      <c r="D119" s="4" t="s">
        <v>35</v>
      </c>
      <c r="E119" s="8">
        <v>1</v>
      </c>
      <c r="F119" s="10">
        <f>E119*F116</f>
        <v>3</v>
      </c>
      <c r="G119" s="10">
        <v>300</v>
      </c>
      <c r="H119" s="21">
        <f>F119*G119</f>
        <v>900</v>
      </c>
    </row>
    <row r="120" spans="1:8" ht="15">
      <c r="A120" s="10">
        <f>A119+0.1</f>
        <v>19.400000000000006</v>
      </c>
      <c r="B120" s="4"/>
      <c r="C120" s="16" t="s">
        <v>22</v>
      </c>
      <c r="D120" s="4" t="s">
        <v>66</v>
      </c>
      <c r="E120" s="8">
        <v>0.11</v>
      </c>
      <c r="F120" s="10">
        <f>E120*F116</f>
        <v>0.33</v>
      </c>
      <c r="G120" s="8">
        <v>3.2</v>
      </c>
      <c r="H120" s="21">
        <f>F120*G120</f>
        <v>1.056</v>
      </c>
    </row>
    <row r="121" spans="1:8" s="14" customFormat="1" ht="52.5" customHeight="1">
      <c r="A121" s="3" t="s">
        <v>17</v>
      </c>
      <c r="B121" s="3" t="s">
        <v>20</v>
      </c>
      <c r="C121" s="5" t="s">
        <v>52</v>
      </c>
      <c r="D121" s="3" t="s">
        <v>7</v>
      </c>
      <c r="E121" s="17"/>
      <c r="F121" s="17">
        <v>8</v>
      </c>
      <c r="G121" s="17"/>
      <c r="H121" s="33">
        <f>H122+H123</f>
        <v>39.744</v>
      </c>
    </row>
    <row r="122" spans="1:8" ht="14.25" customHeight="1">
      <c r="A122" s="10">
        <f>A121+0.1</f>
        <v>20.1</v>
      </c>
      <c r="B122" s="4"/>
      <c r="C122" s="16" t="s">
        <v>27</v>
      </c>
      <c r="D122" s="4" t="s">
        <v>21</v>
      </c>
      <c r="E122" s="9">
        <v>0.76</v>
      </c>
      <c r="F122" s="10">
        <f>E122*F121</f>
        <v>6.08</v>
      </c>
      <c r="G122" s="8">
        <v>4.6</v>
      </c>
      <c r="H122" s="21">
        <f>F122*G122</f>
        <v>27.967999999999996</v>
      </c>
    </row>
    <row r="123" spans="1:8" ht="14.25" customHeight="1">
      <c r="A123" s="10">
        <f>A122+0.1</f>
        <v>20.200000000000003</v>
      </c>
      <c r="B123" s="4"/>
      <c r="C123" s="16" t="s">
        <v>28</v>
      </c>
      <c r="D123" s="4" t="s">
        <v>66</v>
      </c>
      <c r="E123" s="9">
        <v>0.46</v>
      </c>
      <c r="F123" s="10">
        <f>E123*F121</f>
        <v>3.68</v>
      </c>
      <c r="G123" s="10">
        <v>3.2</v>
      </c>
      <c r="H123" s="21">
        <f>F123*G123</f>
        <v>11.776000000000002</v>
      </c>
    </row>
    <row r="124" spans="1:10" ht="13.5">
      <c r="A124" s="3"/>
      <c r="B124" s="4"/>
      <c r="C124" s="3" t="s">
        <v>11</v>
      </c>
      <c r="D124" s="3" t="s">
        <v>66</v>
      </c>
      <c r="E124" s="12"/>
      <c r="F124" s="12"/>
      <c r="G124" s="15"/>
      <c r="H124" s="33" t="e">
        <f>H121++#REF!++#REF!+H116++H111+H106++H81++H76+#REF!+H70++H64++#REF!++H51++H29++H22++H15</f>
        <v>#REF!</v>
      </c>
      <c r="I124" s="24"/>
      <c r="J124" s="14"/>
    </row>
    <row r="125" spans="1:10" ht="16.5" customHeight="1">
      <c r="A125" s="3"/>
      <c r="B125" s="4"/>
      <c r="C125" s="3" t="s">
        <v>12</v>
      </c>
      <c r="D125" s="3" t="s">
        <v>66</v>
      </c>
      <c r="E125" s="12"/>
      <c r="F125" s="12"/>
      <c r="G125" s="12"/>
      <c r="H125" s="33" t="e">
        <f>H122+#REF!+#REF!+H117+H112+H107+H82+H77+#REF!+H71+H65+#REF!+#REF!+H52+H30+H23+H16</f>
        <v>#REF!</v>
      </c>
      <c r="I125" s="35"/>
      <c r="J125" s="14"/>
    </row>
    <row r="126" spans="1:10" ht="27.75" customHeight="1">
      <c r="A126" s="3"/>
      <c r="B126" s="4"/>
      <c r="C126" s="3" t="s">
        <v>18</v>
      </c>
      <c r="D126" s="3" t="s">
        <v>66</v>
      </c>
      <c r="E126" s="12"/>
      <c r="F126" s="12"/>
      <c r="G126" s="12"/>
      <c r="H126" s="33" t="e">
        <f>H124-H125</f>
        <v>#REF!</v>
      </c>
      <c r="I126" s="14"/>
      <c r="J126" s="14"/>
    </row>
    <row r="127" spans="1:10" ht="15">
      <c r="A127" s="3"/>
      <c r="B127" s="4"/>
      <c r="C127" s="5" t="s">
        <v>119</v>
      </c>
      <c r="D127" s="5"/>
      <c r="E127" s="11"/>
      <c r="F127" s="11"/>
      <c r="G127" s="11"/>
      <c r="H127" s="21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73</v>
      </c>
      <c r="D128" s="3" t="s">
        <v>66</v>
      </c>
      <c r="E128" s="12"/>
      <c r="F128" s="12"/>
      <c r="G128" s="12"/>
      <c r="H128" s="33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116</v>
      </c>
      <c r="D129" s="3" t="s">
        <v>66</v>
      </c>
      <c r="E129" s="12"/>
      <c r="F129" s="12"/>
      <c r="G129" s="12"/>
      <c r="H129" s="33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73</v>
      </c>
      <c r="D130" s="3" t="s">
        <v>66</v>
      </c>
      <c r="E130" s="12"/>
      <c r="F130" s="12"/>
      <c r="G130" s="12"/>
      <c r="H130" s="33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117</v>
      </c>
      <c r="D131" s="3" t="s">
        <v>66</v>
      </c>
      <c r="E131" s="12"/>
      <c r="F131" s="12"/>
      <c r="G131" s="12"/>
      <c r="H131" s="33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19</v>
      </c>
      <c r="D132" s="3" t="s">
        <v>66</v>
      </c>
      <c r="E132" s="8"/>
      <c r="F132" s="8"/>
      <c r="G132" s="20"/>
      <c r="H132" s="33" t="e">
        <f>H130+H131</f>
        <v>#REF!</v>
      </c>
    </row>
    <row r="135" spans="1:7" ht="15">
      <c r="A135" s="26"/>
      <c r="B135" s="26"/>
      <c r="C135" s="26"/>
      <c r="D135" s="26"/>
      <c r="E135" s="26"/>
      <c r="F135" s="26"/>
      <c r="G135" s="26"/>
    </row>
    <row r="136" spans="1:9" ht="15" customHeight="1">
      <c r="A136" s="148" t="s">
        <v>53</v>
      </c>
      <c r="B136" s="148"/>
      <c r="C136" s="148"/>
      <c r="D136" s="148"/>
      <c r="E136" s="148"/>
      <c r="F136" s="148"/>
      <c r="G136" s="148"/>
      <c r="H136" s="148"/>
      <c r="I136" s="23"/>
    </row>
    <row r="139" spans="3:10" ht="15" customHeight="1">
      <c r="C139" s="149"/>
      <c r="D139" s="149"/>
      <c r="E139" s="149"/>
      <c r="F139" s="149"/>
      <c r="G139" s="149"/>
      <c r="H139" s="149"/>
      <c r="I139" s="149"/>
      <c r="J139" s="149"/>
    </row>
  </sheetData>
  <sheetProtection/>
  <mergeCells count="16">
    <mergeCell ref="A7:D7"/>
    <mergeCell ref="A8:D8"/>
    <mergeCell ref="A1:H1"/>
    <mergeCell ref="A3:H3"/>
    <mergeCell ref="A4:H4"/>
    <mergeCell ref="A6:H6"/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144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5.25390625" style="103" customWidth="1"/>
    <col min="2" max="2" width="45.375" style="103" customWidth="1"/>
    <col min="3" max="3" width="14.25390625" style="103" customWidth="1"/>
    <col min="4" max="4" width="16.25390625" style="104" customWidth="1"/>
    <col min="5" max="5" width="11.00390625" style="103" customWidth="1"/>
    <col min="6" max="6" width="9.625" style="103" bestFit="1" customWidth="1"/>
    <col min="7" max="16384" width="9.125" style="103" customWidth="1"/>
  </cols>
  <sheetData>
    <row r="1" spans="1:6" s="91" customFormat="1" ht="18" customHeight="1">
      <c r="A1" s="187" t="s">
        <v>240</v>
      </c>
      <c r="B1" s="187"/>
      <c r="C1" s="187"/>
      <c r="D1" s="187"/>
      <c r="E1" s="187"/>
      <c r="F1" s="187"/>
    </row>
    <row r="2" spans="1:6" s="107" customFormat="1" ht="16.5">
      <c r="A2" s="177" t="s">
        <v>241</v>
      </c>
      <c r="B2" s="177"/>
      <c r="C2" s="177"/>
      <c r="D2" s="177"/>
      <c r="E2" s="177"/>
      <c r="F2" s="188"/>
    </row>
    <row r="3" spans="1:5" s="109" customFormat="1" ht="18">
      <c r="A3" s="178" t="s">
        <v>132</v>
      </c>
      <c r="B3" s="178"/>
      <c r="C3" s="178"/>
      <c r="D3" s="178"/>
      <c r="E3" s="178"/>
    </row>
    <row r="4" spans="1:6" s="107" customFormat="1" ht="16.5">
      <c r="A4" s="179" t="s">
        <v>234</v>
      </c>
      <c r="B4" s="179" t="s">
        <v>235</v>
      </c>
      <c r="C4" s="179" t="s">
        <v>236</v>
      </c>
      <c r="D4" s="179" t="s">
        <v>237</v>
      </c>
      <c r="E4" s="163" t="s">
        <v>238</v>
      </c>
      <c r="F4" s="163"/>
    </row>
    <row r="5" spans="1:6" s="107" customFormat="1" ht="39" customHeight="1">
      <c r="A5" s="180"/>
      <c r="B5" s="180"/>
      <c r="C5" s="180"/>
      <c r="D5" s="180"/>
      <c r="E5" s="108" t="s">
        <v>239</v>
      </c>
      <c r="F5" s="108" t="s">
        <v>75</v>
      </c>
    </row>
    <row r="6" spans="1:6" s="107" customFormat="1" ht="16.5">
      <c r="A6" s="106">
        <v>1</v>
      </c>
      <c r="B6" s="106">
        <v>2</v>
      </c>
      <c r="C6" s="106">
        <v>3</v>
      </c>
      <c r="D6" s="106">
        <v>4</v>
      </c>
      <c r="E6" s="105">
        <v>5</v>
      </c>
      <c r="F6" s="106">
        <v>6</v>
      </c>
    </row>
    <row r="7" spans="1:6" s="45" customFormat="1" ht="15">
      <c r="A7" s="181" t="s">
        <v>182</v>
      </c>
      <c r="B7" s="182"/>
      <c r="C7" s="182"/>
      <c r="D7" s="182"/>
      <c r="E7" s="182"/>
      <c r="F7" s="182"/>
    </row>
    <row r="8" spans="1:6" s="77" customFormat="1" ht="30">
      <c r="A8" s="37" t="s">
        <v>76</v>
      </c>
      <c r="B8" s="71" t="s">
        <v>208</v>
      </c>
      <c r="C8" s="37" t="s">
        <v>144</v>
      </c>
      <c r="D8" s="41">
        <v>19</v>
      </c>
      <c r="E8" s="41"/>
      <c r="F8" s="47"/>
    </row>
    <row r="9" spans="1:247" s="45" customFormat="1" ht="15.75">
      <c r="A9" s="110">
        <v>2</v>
      </c>
      <c r="B9" s="80" t="s">
        <v>146</v>
      </c>
      <c r="C9" s="79" t="s">
        <v>144</v>
      </c>
      <c r="D9" s="78">
        <v>11.38</v>
      </c>
      <c r="E9" s="78"/>
      <c r="F9" s="47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</row>
    <row r="10" spans="1:247" s="45" customFormat="1" ht="15">
      <c r="A10" s="111">
        <v>3</v>
      </c>
      <c r="B10" s="41" t="s">
        <v>151</v>
      </c>
      <c r="C10" s="112" t="s">
        <v>134</v>
      </c>
      <c r="D10" s="92">
        <v>18.77</v>
      </c>
      <c r="E10" s="92"/>
      <c r="F10" s="47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</row>
    <row r="11" spans="1:6" s="77" customFormat="1" ht="45">
      <c r="A11" s="63">
        <v>4</v>
      </c>
      <c r="B11" s="71" t="s">
        <v>191</v>
      </c>
      <c r="C11" s="37" t="s">
        <v>144</v>
      </c>
      <c r="D11" s="41">
        <v>9.129999999999999</v>
      </c>
      <c r="E11" s="41"/>
      <c r="F11" s="47"/>
    </row>
    <row r="12" spans="1:247" s="45" customFormat="1" ht="30">
      <c r="A12" s="110">
        <v>5</v>
      </c>
      <c r="B12" s="80" t="s">
        <v>185</v>
      </c>
      <c r="C12" s="79" t="s">
        <v>144</v>
      </c>
      <c r="D12" s="78">
        <v>9.129999999999999</v>
      </c>
      <c r="E12" s="78"/>
      <c r="F12" s="47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</row>
    <row r="13" spans="1:247" s="45" customFormat="1" ht="15">
      <c r="A13" s="111">
        <v>6</v>
      </c>
      <c r="B13" s="41" t="s">
        <v>187</v>
      </c>
      <c r="C13" s="112" t="s">
        <v>134</v>
      </c>
      <c r="D13" s="92">
        <v>18.259999999999998</v>
      </c>
      <c r="E13" s="92"/>
      <c r="F13" s="47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</row>
    <row r="14" spans="1:247" s="45" customFormat="1" ht="30">
      <c r="A14" s="81">
        <v>7</v>
      </c>
      <c r="B14" s="99" t="s">
        <v>200</v>
      </c>
      <c r="C14" s="79" t="s">
        <v>144</v>
      </c>
      <c r="D14" s="64">
        <v>8.81</v>
      </c>
      <c r="E14" s="64"/>
      <c r="F14" s="47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</row>
    <row r="15" spans="1:6" s="77" customFormat="1" ht="30">
      <c r="A15" s="81">
        <v>8</v>
      </c>
      <c r="B15" s="71" t="s">
        <v>198</v>
      </c>
      <c r="C15" s="37" t="s">
        <v>144</v>
      </c>
      <c r="D15" s="41">
        <v>8.81</v>
      </c>
      <c r="E15" s="41"/>
      <c r="F15" s="47"/>
    </row>
    <row r="16" spans="1:6" s="77" customFormat="1" ht="30">
      <c r="A16" s="113">
        <v>9</v>
      </c>
      <c r="B16" s="37" t="s">
        <v>183</v>
      </c>
      <c r="C16" s="71" t="s">
        <v>144</v>
      </c>
      <c r="D16" s="41">
        <v>2.32</v>
      </c>
      <c r="E16" s="41"/>
      <c r="F16" s="47"/>
    </row>
    <row r="17" spans="1:6" s="77" customFormat="1" ht="30">
      <c r="A17" s="113">
        <v>10</v>
      </c>
      <c r="B17" s="37" t="s">
        <v>184</v>
      </c>
      <c r="C17" s="41" t="s">
        <v>144</v>
      </c>
      <c r="D17" s="41">
        <v>9.379999999999999</v>
      </c>
      <c r="E17" s="41"/>
      <c r="F17" s="47"/>
    </row>
    <row r="18" spans="1:6" s="77" customFormat="1" ht="15">
      <c r="A18" s="113">
        <v>11</v>
      </c>
      <c r="B18" s="71" t="s">
        <v>197</v>
      </c>
      <c r="C18" s="71" t="s">
        <v>145</v>
      </c>
      <c r="D18" s="114">
        <v>1.054</v>
      </c>
      <c r="E18" s="114"/>
      <c r="F18" s="47"/>
    </row>
    <row r="19" spans="1:6" s="77" customFormat="1" ht="15.75">
      <c r="A19" s="113">
        <v>12</v>
      </c>
      <c r="B19" s="71" t="s">
        <v>186</v>
      </c>
      <c r="C19" s="37" t="s">
        <v>144</v>
      </c>
      <c r="D19" s="41">
        <v>7.62</v>
      </c>
      <c r="E19" s="41"/>
      <c r="F19" s="47"/>
    </row>
    <row r="20" spans="1:7" s="77" customFormat="1" ht="30">
      <c r="A20" s="113">
        <v>13</v>
      </c>
      <c r="B20" s="71" t="s">
        <v>192</v>
      </c>
      <c r="C20" s="37" t="s">
        <v>144</v>
      </c>
      <c r="D20" s="41">
        <v>12</v>
      </c>
      <c r="E20" s="41"/>
      <c r="F20" s="47"/>
      <c r="G20" s="115"/>
    </row>
    <row r="21" spans="1:247" s="45" customFormat="1" ht="15.75">
      <c r="A21" s="110">
        <v>14</v>
      </c>
      <c r="B21" s="80" t="s">
        <v>146</v>
      </c>
      <c r="C21" s="79" t="s">
        <v>144</v>
      </c>
      <c r="D21" s="78">
        <v>12</v>
      </c>
      <c r="E21" s="78"/>
      <c r="F21" s="47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93"/>
      <c r="IM21" s="93"/>
    </row>
    <row r="22" spans="1:247" s="45" customFormat="1" ht="15">
      <c r="A22" s="111">
        <v>15</v>
      </c>
      <c r="B22" s="41" t="s">
        <v>151</v>
      </c>
      <c r="C22" s="112" t="s">
        <v>134</v>
      </c>
      <c r="D22" s="92">
        <v>12</v>
      </c>
      <c r="E22" s="92"/>
      <c r="F22" s="47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  <c r="IL22" s="93"/>
      <c r="IM22" s="93"/>
    </row>
    <row r="23" spans="1:6" s="77" customFormat="1" ht="45">
      <c r="A23" s="63">
        <v>16</v>
      </c>
      <c r="B23" s="71" t="s">
        <v>193</v>
      </c>
      <c r="C23" s="37" t="s">
        <v>144</v>
      </c>
      <c r="D23" s="41">
        <v>2.3</v>
      </c>
      <c r="E23" s="41"/>
      <c r="F23" s="47"/>
    </row>
    <row r="24" spans="1:247" s="45" customFormat="1" ht="30">
      <c r="A24" s="110">
        <v>17</v>
      </c>
      <c r="B24" s="80" t="s">
        <v>185</v>
      </c>
      <c r="C24" s="79" t="s">
        <v>144</v>
      </c>
      <c r="D24" s="78">
        <v>2.3</v>
      </c>
      <c r="E24" s="78"/>
      <c r="F24" s="47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  <c r="IL24" s="93"/>
      <c r="IM24" s="93"/>
    </row>
    <row r="25" spans="1:247" s="45" customFormat="1" ht="15">
      <c r="A25" s="111">
        <v>18</v>
      </c>
      <c r="B25" s="41" t="s">
        <v>187</v>
      </c>
      <c r="C25" s="112" t="s">
        <v>134</v>
      </c>
      <c r="D25" s="92">
        <v>4.6</v>
      </c>
      <c r="E25" s="92"/>
      <c r="F25" s="47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  <c r="IL25" s="93"/>
      <c r="IM25" s="93"/>
    </row>
    <row r="26" spans="1:247" s="45" customFormat="1" ht="30">
      <c r="A26" s="81">
        <v>19</v>
      </c>
      <c r="B26" s="99" t="s">
        <v>194</v>
      </c>
      <c r="C26" s="79" t="s">
        <v>144</v>
      </c>
      <c r="D26" s="64">
        <v>1.9</v>
      </c>
      <c r="E26" s="64"/>
      <c r="F26" s="47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</row>
    <row r="27" spans="1:6" s="77" customFormat="1" ht="30">
      <c r="A27" s="81">
        <v>20</v>
      </c>
      <c r="B27" s="71" t="s">
        <v>198</v>
      </c>
      <c r="C27" s="37" t="s">
        <v>144</v>
      </c>
      <c r="D27" s="41">
        <v>1.9</v>
      </c>
      <c r="E27" s="41"/>
      <c r="F27" s="47"/>
    </row>
    <row r="28" spans="1:6" s="77" customFormat="1" ht="30">
      <c r="A28" s="113">
        <v>19</v>
      </c>
      <c r="B28" s="37" t="s">
        <v>188</v>
      </c>
      <c r="C28" s="71" t="s">
        <v>144</v>
      </c>
      <c r="D28" s="41">
        <v>1.2</v>
      </c>
      <c r="E28" s="41"/>
      <c r="F28" s="47"/>
    </row>
    <row r="29" spans="1:7" s="77" customFormat="1" ht="30">
      <c r="A29" s="113">
        <v>21</v>
      </c>
      <c r="B29" s="37" t="s">
        <v>195</v>
      </c>
      <c r="C29" s="41" t="s">
        <v>144</v>
      </c>
      <c r="D29" s="41">
        <v>4.75</v>
      </c>
      <c r="E29" s="41"/>
      <c r="F29" s="47"/>
      <c r="G29" s="115"/>
    </row>
    <row r="30" spans="1:6" s="77" customFormat="1" ht="15">
      <c r="A30" s="113">
        <v>22</v>
      </c>
      <c r="B30" s="71" t="s">
        <v>197</v>
      </c>
      <c r="C30" s="71" t="s">
        <v>145</v>
      </c>
      <c r="D30" s="114">
        <v>0.546</v>
      </c>
      <c r="E30" s="116"/>
      <c r="F30" s="47"/>
    </row>
    <row r="31" spans="1:6" s="82" customFormat="1" ht="30">
      <c r="A31" s="117">
        <v>23</v>
      </c>
      <c r="B31" s="71" t="s">
        <v>178</v>
      </c>
      <c r="C31" s="46" t="s">
        <v>144</v>
      </c>
      <c r="D31" s="47">
        <v>75</v>
      </c>
      <c r="E31" s="47"/>
      <c r="F31" s="47"/>
    </row>
    <row r="32" spans="1:6" s="82" customFormat="1" ht="30">
      <c r="A32" s="117">
        <v>24</v>
      </c>
      <c r="B32" s="71" t="s">
        <v>204</v>
      </c>
      <c r="C32" s="46" t="s">
        <v>144</v>
      </c>
      <c r="D32" s="47">
        <v>9.9</v>
      </c>
      <c r="E32" s="47"/>
      <c r="F32" s="47"/>
    </row>
    <row r="33" spans="1:6" s="77" customFormat="1" ht="15">
      <c r="A33" s="117">
        <v>25</v>
      </c>
      <c r="B33" s="71" t="s">
        <v>197</v>
      </c>
      <c r="C33" s="71" t="s">
        <v>145</v>
      </c>
      <c r="D33" s="114">
        <v>0.8119999999999999</v>
      </c>
      <c r="E33" s="114"/>
      <c r="F33" s="47"/>
    </row>
    <row r="34" spans="1:6" s="82" customFormat="1" ht="30">
      <c r="A34" s="117">
        <v>26</v>
      </c>
      <c r="B34" s="71" t="s">
        <v>179</v>
      </c>
      <c r="C34" s="46" t="s">
        <v>138</v>
      </c>
      <c r="D34" s="47">
        <v>32.6</v>
      </c>
      <c r="E34" s="47"/>
      <c r="F34" s="47"/>
    </row>
    <row r="35" spans="1:247" s="45" customFormat="1" ht="15.75">
      <c r="A35" s="81">
        <v>27</v>
      </c>
      <c r="B35" s="71" t="s">
        <v>199</v>
      </c>
      <c r="C35" s="79" t="s">
        <v>144</v>
      </c>
      <c r="D35" s="64">
        <v>41</v>
      </c>
      <c r="E35" s="64"/>
      <c r="F35" s="47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  <c r="FX35" s="93"/>
      <c r="FY35" s="93"/>
      <c r="FZ35" s="93"/>
      <c r="GA35" s="93"/>
      <c r="GB35" s="93"/>
      <c r="GC35" s="93"/>
      <c r="GD35" s="93"/>
      <c r="GE35" s="93"/>
      <c r="GF35" s="93"/>
      <c r="GG35" s="93"/>
      <c r="GH35" s="93"/>
      <c r="GI35" s="93"/>
      <c r="GJ35" s="93"/>
      <c r="GK35" s="93"/>
      <c r="GL35" s="93"/>
      <c r="GM35" s="93"/>
      <c r="GN35" s="93"/>
      <c r="GO35" s="93"/>
      <c r="GP35" s="93"/>
      <c r="GQ35" s="93"/>
      <c r="GR35" s="93"/>
      <c r="GS35" s="93"/>
      <c r="GT35" s="93"/>
      <c r="GU35" s="93"/>
      <c r="GV35" s="93"/>
      <c r="GW35" s="93"/>
      <c r="GX35" s="93"/>
      <c r="GY35" s="93"/>
      <c r="GZ35" s="93"/>
      <c r="HA35" s="93"/>
      <c r="HB35" s="93"/>
      <c r="HC35" s="93"/>
      <c r="HD35" s="93"/>
      <c r="HE35" s="93"/>
      <c r="HF35" s="93"/>
      <c r="HG35" s="93"/>
      <c r="HH35" s="93"/>
      <c r="HI35" s="93"/>
      <c r="HJ35" s="93"/>
      <c r="HK35" s="93"/>
      <c r="HL35" s="93"/>
      <c r="HM35" s="93"/>
      <c r="HN35" s="93"/>
      <c r="HO35" s="93"/>
      <c r="HP35" s="93"/>
      <c r="HQ35" s="93"/>
      <c r="HR35" s="93"/>
      <c r="HS35" s="93"/>
      <c r="HT35" s="93"/>
      <c r="HU35" s="93"/>
      <c r="HV35" s="93"/>
      <c r="HW35" s="93"/>
      <c r="HX35" s="93"/>
      <c r="HY35" s="93"/>
      <c r="HZ35" s="93"/>
      <c r="IA35" s="93"/>
      <c r="IB35" s="93"/>
      <c r="IC35" s="93"/>
      <c r="ID35" s="93"/>
      <c r="IE35" s="93"/>
      <c r="IF35" s="93"/>
      <c r="IG35" s="93"/>
      <c r="IH35" s="93"/>
      <c r="II35" s="93"/>
      <c r="IJ35" s="93"/>
      <c r="IK35" s="93"/>
      <c r="IL35" s="93"/>
      <c r="IM35" s="93"/>
    </row>
    <row r="36" spans="1:6" s="77" customFormat="1" ht="30">
      <c r="A36" s="81">
        <v>28</v>
      </c>
      <c r="B36" s="71" t="s">
        <v>198</v>
      </c>
      <c r="C36" s="37" t="s">
        <v>144</v>
      </c>
      <c r="D36" s="41">
        <v>41</v>
      </c>
      <c r="E36" s="41"/>
      <c r="F36" s="47"/>
    </row>
    <row r="37" spans="1:7" s="77" customFormat="1" ht="30">
      <c r="A37" s="113">
        <v>29</v>
      </c>
      <c r="B37" s="37" t="s">
        <v>196</v>
      </c>
      <c r="C37" s="41" t="s">
        <v>144</v>
      </c>
      <c r="D37" s="41">
        <v>1.94</v>
      </c>
      <c r="E37" s="41"/>
      <c r="F37" s="47"/>
      <c r="G37" s="115"/>
    </row>
    <row r="38" spans="1:6" s="77" customFormat="1" ht="15">
      <c r="A38" s="113">
        <v>30</v>
      </c>
      <c r="B38" s="71" t="s">
        <v>197</v>
      </c>
      <c r="C38" s="71" t="s">
        <v>145</v>
      </c>
      <c r="D38" s="114">
        <v>0.569</v>
      </c>
      <c r="E38" s="114"/>
      <c r="F38" s="47"/>
    </row>
    <row r="39" spans="1:7" s="77" customFormat="1" ht="45">
      <c r="A39" s="113">
        <v>31</v>
      </c>
      <c r="B39" s="37" t="s">
        <v>201</v>
      </c>
      <c r="C39" s="41" t="s">
        <v>144</v>
      </c>
      <c r="D39" s="41">
        <v>7.7</v>
      </c>
      <c r="E39" s="41"/>
      <c r="F39" s="47"/>
      <c r="G39" s="115"/>
    </row>
    <row r="40" spans="1:6" s="77" customFormat="1" ht="15">
      <c r="A40" s="113">
        <v>32</v>
      </c>
      <c r="B40" s="71" t="s">
        <v>197</v>
      </c>
      <c r="C40" s="71" t="s">
        <v>145</v>
      </c>
      <c r="D40" s="44">
        <v>1.23</v>
      </c>
      <c r="E40" s="116"/>
      <c r="F40" s="47"/>
    </row>
    <row r="41" spans="1:7" s="77" customFormat="1" ht="30">
      <c r="A41" s="113">
        <v>33</v>
      </c>
      <c r="B41" s="37" t="s">
        <v>202</v>
      </c>
      <c r="C41" s="41" t="s">
        <v>144</v>
      </c>
      <c r="D41" s="41">
        <v>1.46</v>
      </c>
      <c r="E41" s="41"/>
      <c r="F41" s="47"/>
      <c r="G41" s="115"/>
    </row>
    <row r="42" spans="1:6" s="77" customFormat="1" ht="15">
      <c r="A42" s="113">
        <v>31</v>
      </c>
      <c r="B42" s="71" t="s">
        <v>197</v>
      </c>
      <c r="C42" s="71" t="s">
        <v>145</v>
      </c>
      <c r="D42" s="114">
        <v>0.36</v>
      </c>
      <c r="E42" s="114"/>
      <c r="F42" s="47"/>
    </row>
    <row r="43" spans="1:6" s="77" customFormat="1" ht="30">
      <c r="A43" s="113">
        <v>34</v>
      </c>
      <c r="B43" s="37" t="s">
        <v>203</v>
      </c>
      <c r="C43" s="41" t="s">
        <v>144</v>
      </c>
      <c r="D43" s="41">
        <v>9</v>
      </c>
      <c r="E43" s="41"/>
      <c r="F43" s="47"/>
    </row>
    <row r="44" spans="1:6" s="77" customFormat="1" ht="15">
      <c r="A44" s="113">
        <v>35</v>
      </c>
      <c r="B44" s="71" t="s">
        <v>197</v>
      </c>
      <c r="C44" s="71" t="s">
        <v>145</v>
      </c>
      <c r="D44" s="114">
        <v>0.733</v>
      </c>
      <c r="E44" s="114"/>
      <c r="F44" s="47"/>
    </row>
    <row r="45" spans="1:6" s="77" customFormat="1" ht="30">
      <c r="A45" s="113">
        <v>36</v>
      </c>
      <c r="B45" s="37" t="s">
        <v>205</v>
      </c>
      <c r="C45" s="71" t="s">
        <v>144</v>
      </c>
      <c r="D45" s="41">
        <v>1</v>
      </c>
      <c r="E45" s="41"/>
      <c r="F45" s="47"/>
    </row>
    <row r="46" spans="1:6" s="77" customFormat="1" ht="15.75">
      <c r="A46" s="71">
        <v>36.1</v>
      </c>
      <c r="B46" s="71" t="s">
        <v>206</v>
      </c>
      <c r="C46" s="71" t="s">
        <v>138</v>
      </c>
      <c r="D46" s="41">
        <v>2.53</v>
      </c>
      <c r="E46" s="41"/>
      <c r="F46" s="47"/>
    </row>
    <row r="47" spans="1:6" s="77" customFormat="1" ht="45">
      <c r="A47" s="113">
        <v>37</v>
      </c>
      <c r="B47" s="71" t="s">
        <v>209</v>
      </c>
      <c r="C47" s="37" t="s">
        <v>144</v>
      </c>
      <c r="D47" s="41">
        <v>0.3</v>
      </c>
      <c r="E47" s="41"/>
      <c r="F47" s="47"/>
    </row>
    <row r="48" spans="1:247" s="45" customFormat="1" ht="15.75">
      <c r="A48" s="110">
        <v>38</v>
      </c>
      <c r="B48" s="80" t="s">
        <v>146</v>
      </c>
      <c r="C48" s="79" t="s">
        <v>144</v>
      </c>
      <c r="D48" s="78">
        <v>0.3</v>
      </c>
      <c r="E48" s="78"/>
      <c r="F48" s="47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  <c r="FK48" s="93"/>
      <c r="FL48" s="93"/>
      <c r="FM48" s="93"/>
      <c r="FN48" s="93"/>
      <c r="FO48" s="93"/>
      <c r="FP48" s="93"/>
      <c r="FQ48" s="93"/>
      <c r="FR48" s="93"/>
      <c r="FS48" s="93"/>
      <c r="FT48" s="93"/>
      <c r="FU48" s="93"/>
      <c r="FV48" s="93"/>
      <c r="FW48" s="93"/>
      <c r="FX48" s="93"/>
      <c r="FY48" s="93"/>
      <c r="FZ48" s="93"/>
      <c r="GA48" s="93"/>
      <c r="GB48" s="93"/>
      <c r="GC48" s="93"/>
      <c r="GD48" s="93"/>
      <c r="GE48" s="93"/>
      <c r="GF48" s="93"/>
      <c r="GG48" s="93"/>
      <c r="GH48" s="93"/>
      <c r="GI48" s="93"/>
      <c r="GJ48" s="93"/>
      <c r="GK48" s="93"/>
      <c r="GL48" s="93"/>
      <c r="GM48" s="93"/>
      <c r="GN48" s="93"/>
      <c r="GO48" s="93"/>
      <c r="GP48" s="93"/>
      <c r="GQ48" s="93"/>
      <c r="GR48" s="93"/>
      <c r="GS48" s="93"/>
      <c r="GT48" s="93"/>
      <c r="GU48" s="93"/>
      <c r="GV48" s="93"/>
      <c r="GW48" s="93"/>
      <c r="GX48" s="93"/>
      <c r="GY48" s="93"/>
      <c r="GZ48" s="93"/>
      <c r="HA48" s="93"/>
      <c r="HB48" s="93"/>
      <c r="HC48" s="93"/>
      <c r="HD48" s="93"/>
      <c r="HE48" s="93"/>
      <c r="HF48" s="93"/>
      <c r="HG48" s="93"/>
      <c r="HH48" s="93"/>
      <c r="HI48" s="93"/>
      <c r="HJ48" s="93"/>
      <c r="HK48" s="93"/>
      <c r="HL48" s="93"/>
      <c r="HM48" s="93"/>
      <c r="HN48" s="93"/>
      <c r="HO48" s="93"/>
      <c r="HP48" s="93"/>
      <c r="HQ48" s="93"/>
      <c r="HR48" s="93"/>
      <c r="HS48" s="93"/>
      <c r="HT48" s="93"/>
      <c r="HU48" s="93"/>
      <c r="HV48" s="93"/>
      <c r="HW48" s="93"/>
      <c r="HX48" s="93"/>
      <c r="HY48" s="93"/>
      <c r="HZ48" s="93"/>
      <c r="IA48" s="93"/>
      <c r="IB48" s="93"/>
      <c r="IC48" s="93"/>
      <c r="ID48" s="93"/>
      <c r="IE48" s="93"/>
      <c r="IF48" s="93"/>
      <c r="IG48" s="93"/>
      <c r="IH48" s="93"/>
      <c r="II48" s="93"/>
      <c r="IJ48" s="93"/>
      <c r="IK48" s="93"/>
      <c r="IL48" s="93"/>
      <c r="IM48" s="93"/>
    </row>
    <row r="49" spans="1:247" s="45" customFormat="1" ht="15">
      <c r="A49" s="111">
        <v>39</v>
      </c>
      <c r="B49" s="41" t="s">
        <v>151</v>
      </c>
      <c r="C49" s="112" t="s">
        <v>134</v>
      </c>
      <c r="D49" s="92">
        <v>0.49</v>
      </c>
      <c r="E49" s="92"/>
      <c r="F49" s="47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3"/>
      <c r="FT49" s="93"/>
      <c r="FU49" s="93"/>
      <c r="FV49" s="93"/>
      <c r="FW49" s="93"/>
      <c r="FX49" s="93"/>
      <c r="FY49" s="93"/>
      <c r="FZ49" s="93"/>
      <c r="GA49" s="93"/>
      <c r="GB49" s="93"/>
      <c r="GC49" s="93"/>
      <c r="GD49" s="93"/>
      <c r="GE49" s="93"/>
      <c r="GF49" s="93"/>
      <c r="GG49" s="93"/>
      <c r="GH49" s="93"/>
      <c r="GI49" s="93"/>
      <c r="GJ49" s="93"/>
      <c r="GK49" s="93"/>
      <c r="GL49" s="93"/>
      <c r="GM49" s="93"/>
      <c r="GN49" s="93"/>
      <c r="GO49" s="93"/>
      <c r="GP49" s="93"/>
      <c r="GQ49" s="93"/>
      <c r="GR49" s="93"/>
      <c r="GS49" s="93"/>
      <c r="GT49" s="93"/>
      <c r="GU49" s="93"/>
      <c r="GV49" s="93"/>
      <c r="GW49" s="93"/>
      <c r="GX49" s="93"/>
      <c r="GY49" s="93"/>
      <c r="GZ49" s="93"/>
      <c r="HA49" s="93"/>
      <c r="HB49" s="93"/>
      <c r="HC49" s="93"/>
      <c r="HD49" s="93"/>
      <c r="HE49" s="93"/>
      <c r="HF49" s="93"/>
      <c r="HG49" s="93"/>
      <c r="HH49" s="93"/>
      <c r="HI49" s="93"/>
      <c r="HJ49" s="93"/>
      <c r="HK49" s="93"/>
      <c r="HL49" s="93"/>
      <c r="HM49" s="93"/>
      <c r="HN49" s="93"/>
      <c r="HO49" s="93"/>
      <c r="HP49" s="93"/>
      <c r="HQ49" s="93"/>
      <c r="HR49" s="93"/>
      <c r="HS49" s="93"/>
      <c r="HT49" s="93"/>
      <c r="HU49" s="93"/>
      <c r="HV49" s="93"/>
      <c r="HW49" s="93"/>
      <c r="HX49" s="93"/>
      <c r="HY49" s="93"/>
      <c r="HZ49" s="93"/>
      <c r="IA49" s="93"/>
      <c r="IB49" s="93"/>
      <c r="IC49" s="93"/>
      <c r="ID49" s="93"/>
      <c r="IE49" s="93"/>
      <c r="IF49" s="93"/>
      <c r="IG49" s="93"/>
      <c r="IH49" s="93"/>
      <c r="II49" s="93"/>
      <c r="IJ49" s="93"/>
      <c r="IK49" s="93"/>
      <c r="IL49" s="93"/>
      <c r="IM49" s="93"/>
    </row>
    <row r="50" spans="1:247" s="45" customFormat="1" ht="15.75">
      <c r="A50" s="81">
        <v>40</v>
      </c>
      <c r="B50" s="99" t="s">
        <v>210</v>
      </c>
      <c r="C50" s="79" t="s">
        <v>144</v>
      </c>
      <c r="D50" s="64">
        <v>0.06</v>
      </c>
      <c r="E50" s="64"/>
      <c r="F50" s="47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3"/>
      <c r="EO50" s="93"/>
      <c r="EP50" s="93"/>
      <c r="EQ50" s="93"/>
      <c r="ER50" s="93"/>
      <c r="ES50" s="93"/>
      <c r="ET50" s="93"/>
      <c r="EU50" s="93"/>
      <c r="EV50" s="93"/>
      <c r="EW50" s="93"/>
      <c r="EX50" s="93"/>
      <c r="EY50" s="93"/>
      <c r="EZ50" s="93"/>
      <c r="FA50" s="93"/>
      <c r="FB50" s="93"/>
      <c r="FC50" s="93"/>
      <c r="FD50" s="93"/>
      <c r="FE50" s="93"/>
      <c r="FF50" s="93"/>
      <c r="FG50" s="93"/>
      <c r="FH50" s="93"/>
      <c r="FI50" s="93"/>
      <c r="FJ50" s="93"/>
      <c r="FK50" s="93"/>
      <c r="FL50" s="93"/>
      <c r="FM50" s="93"/>
      <c r="FN50" s="93"/>
      <c r="FO50" s="93"/>
      <c r="FP50" s="93"/>
      <c r="FQ50" s="93"/>
      <c r="FR50" s="93"/>
      <c r="FS50" s="93"/>
      <c r="FT50" s="93"/>
      <c r="FU50" s="93"/>
      <c r="FV50" s="93"/>
      <c r="FW50" s="93"/>
      <c r="FX50" s="93"/>
      <c r="FY50" s="93"/>
      <c r="FZ50" s="93"/>
      <c r="GA50" s="93"/>
      <c r="GB50" s="93"/>
      <c r="GC50" s="93"/>
      <c r="GD50" s="93"/>
      <c r="GE50" s="93"/>
      <c r="GF50" s="93"/>
      <c r="GG50" s="93"/>
      <c r="GH50" s="93"/>
      <c r="GI50" s="93"/>
      <c r="GJ50" s="93"/>
      <c r="GK50" s="93"/>
      <c r="GL50" s="93"/>
      <c r="GM50" s="93"/>
      <c r="GN50" s="93"/>
      <c r="GO50" s="93"/>
      <c r="GP50" s="93"/>
      <c r="GQ50" s="93"/>
      <c r="GR50" s="93"/>
      <c r="GS50" s="93"/>
      <c r="GT50" s="93"/>
      <c r="GU50" s="93"/>
      <c r="GV50" s="93"/>
      <c r="GW50" s="93"/>
      <c r="GX50" s="93"/>
      <c r="GY50" s="93"/>
      <c r="GZ50" s="93"/>
      <c r="HA50" s="93"/>
      <c r="HB50" s="93"/>
      <c r="HC50" s="93"/>
      <c r="HD50" s="93"/>
      <c r="HE50" s="93"/>
      <c r="HF50" s="93"/>
      <c r="HG50" s="93"/>
      <c r="HH50" s="93"/>
      <c r="HI50" s="93"/>
      <c r="HJ50" s="93"/>
      <c r="HK50" s="93"/>
      <c r="HL50" s="93"/>
      <c r="HM50" s="93"/>
      <c r="HN50" s="93"/>
      <c r="HO50" s="93"/>
      <c r="HP50" s="93"/>
      <c r="HQ50" s="93"/>
      <c r="HR50" s="93"/>
      <c r="HS50" s="93"/>
      <c r="HT50" s="93"/>
      <c r="HU50" s="93"/>
      <c r="HV50" s="93"/>
      <c r="HW50" s="93"/>
      <c r="HX50" s="93"/>
      <c r="HY50" s="93"/>
      <c r="HZ50" s="93"/>
      <c r="IA50" s="93"/>
      <c r="IB50" s="93"/>
      <c r="IC50" s="93"/>
      <c r="ID50" s="93"/>
      <c r="IE50" s="93"/>
      <c r="IF50" s="93"/>
      <c r="IG50" s="93"/>
      <c r="IH50" s="93"/>
      <c r="II50" s="93"/>
      <c r="IJ50" s="93"/>
      <c r="IK50" s="93"/>
      <c r="IL50" s="93"/>
      <c r="IM50" s="93"/>
    </row>
    <row r="51" spans="1:6" s="77" customFormat="1" ht="30">
      <c r="A51" s="81">
        <v>41</v>
      </c>
      <c r="B51" s="71" t="s">
        <v>198</v>
      </c>
      <c r="C51" s="37" t="s">
        <v>144</v>
      </c>
      <c r="D51" s="41">
        <v>0.06</v>
      </c>
      <c r="E51" s="41"/>
      <c r="F51" s="47"/>
    </row>
    <row r="52" spans="1:6" s="77" customFormat="1" ht="15.75">
      <c r="A52" s="113">
        <v>42</v>
      </c>
      <c r="B52" s="37" t="s">
        <v>211</v>
      </c>
      <c r="C52" s="71" t="s">
        <v>144</v>
      </c>
      <c r="D52" s="41">
        <v>0.26</v>
      </c>
      <c r="E52" s="41"/>
      <c r="F52" s="47"/>
    </row>
    <row r="53" spans="1:6" s="94" customFormat="1" ht="30">
      <c r="A53" s="117">
        <v>43</v>
      </c>
      <c r="B53" s="41" t="s">
        <v>207</v>
      </c>
      <c r="C53" s="41" t="s">
        <v>136</v>
      </c>
      <c r="D53" s="61">
        <v>0.058</v>
      </c>
      <c r="E53" s="61"/>
      <c r="F53" s="47"/>
    </row>
    <row r="54" spans="1:6" s="94" customFormat="1" ht="15">
      <c r="A54" s="42">
        <v>43.1</v>
      </c>
      <c r="B54" s="41" t="s">
        <v>212</v>
      </c>
      <c r="C54" s="41" t="s">
        <v>131</v>
      </c>
      <c r="D54" s="47">
        <v>9.2</v>
      </c>
      <c r="E54" s="47"/>
      <c r="F54" s="47"/>
    </row>
    <row r="55" spans="1:6" s="94" customFormat="1" ht="30">
      <c r="A55" s="118">
        <v>44</v>
      </c>
      <c r="B55" s="71" t="s">
        <v>137</v>
      </c>
      <c r="C55" s="71" t="s">
        <v>138</v>
      </c>
      <c r="D55" s="41">
        <v>2.57</v>
      </c>
      <c r="E55" s="41"/>
      <c r="F55" s="47"/>
    </row>
    <row r="56" spans="1:6" s="94" customFormat="1" ht="45">
      <c r="A56" s="118">
        <v>45</v>
      </c>
      <c r="B56" s="90" t="s">
        <v>164</v>
      </c>
      <c r="C56" s="71" t="s">
        <v>138</v>
      </c>
      <c r="D56" s="119">
        <v>2.57</v>
      </c>
      <c r="E56" s="119"/>
      <c r="F56" s="47"/>
    </row>
    <row r="57" spans="1:6" s="62" customFormat="1" ht="15">
      <c r="A57" s="171" t="s">
        <v>154</v>
      </c>
      <c r="B57" s="172"/>
      <c r="C57" s="172"/>
      <c r="D57" s="172"/>
      <c r="E57" s="172"/>
      <c r="F57" s="173"/>
    </row>
    <row r="58" spans="1:6" s="77" customFormat="1" ht="30">
      <c r="A58" s="63">
        <v>1</v>
      </c>
      <c r="B58" s="71" t="s">
        <v>155</v>
      </c>
      <c r="C58" s="71" t="s">
        <v>144</v>
      </c>
      <c r="D58" s="41">
        <v>15.51</v>
      </c>
      <c r="E58" s="41"/>
      <c r="F58" s="47"/>
    </row>
    <row r="59" spans="1:6" s="77" customFormat="1" ht="45">
      <c r="A59" s="63">
        <v>2</v>
      </c>
      <c r="B59" s="71" t="s">
        <v>174</v>
      </c>
      <c r="C59" s="46" t="s">
        <v>138</v>
      </c>
      <c r="D59" s="41">
        <v>77.36</v>
      </c>
      <c r="E59" s="41"/>
      <c r="F59" s="47"/>
    </row>
    <row r="60" spans="1:6" s="96" customFormat="1" ht="60">
      <c r="A60" s="117">
        <v>3</v>
      </c>
      <c r="B60" s="71" t="s">
        <v>214</v>
      </c>
      <c r="C60" s="46" t="s">
        <v>138</v>
      </c>
      <c r="D60" s="47">
        <v>77.36</v>
      </c>
      <c r="E60" s="47"/>
      <c r="F60" s="47"/>
    </row>
    <row r="61" spans="1:6" s="62" customFormat="1" ht="15">
      <c r="A61" s="71"/>
      <c r="B61" s="37" t="s">
        <v>152</v>
      </c>
      <c r="C61" s="41"/>
      <c r="D61" s="43"/>
      <c r="E61" s="43"/>
      <c r="F61" s="47"/>
    </row>
    <row r="62" spans="1:244" s="45" customFormat="1" ht="30">
      <c r="A62" s="120">
        <v>1</v>
      </c>
      <c r="B62" s="84" t="s">
        <v>213</v>
      </c>
      <c r="C62" s="84" t="s">
        <v>138</v>
      </c>
      <c r="D62" s="85">
        <v>3.7</v>
      </c>
      <c r="E62" s="85"/>
      <c r="F62" s="47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  <c r="EN62" s="83"/>
      <c r="EO62" s="83"/>
      <c r="EP62" s="83"/>
      <c r="EQ62" s="83"/>
      <c r="ER62" s="83"/>
      <c r="ES62" s="83"/>
      <c r="ET62" s="83"/>
      <c r="EU62" s="83"/>
      <c r="EV62" s="83"/>
      <c r="EW62" s="83"/>
      <c r="EX62" s="83"/>
      <c r="EY62" s="83"/>
      <c r="EZ62" s="83"/>
      <c r="FA62" s="83"/>
      <c r="FB62" s="83"/>
      <c r="FC62" s="83"/>
      <c r="FD62" s="83"/>
      <c r="FE62" s="83"/>
      <c r="FF62" s="83"/>
      <c r="FG62" s="83"/>
      <c r="FH62" s="83"/>
      <c r="FI62" s="83"/>
      <c r="FJ62" s="83"/>
      <c r="FK62" s="83"/>
      <c r="FL62" s="83"/>
      <c r="FM62" s="83"/>
      <c r="FN62" s="83"/>
      <c r="FO62" s="83"/>
      <c r="FP62" s="83"/>
      <c r="FQ62" s="83"/>
      <c r="FR62" s="83"/>
      <c r="FS62" s="83"/>
      <c r="FT62" s="83"/>
      <c r="FU62" s="83"/>
      <c r="FV62" s="83"/>
      <c r="FW62" s="83"/>
      <c r="FX62" s="83"/>
      <c r="FY62" s="83"/>
      <c r="FZ62" s="83"/>
      <c r="GA62" s="83"/>
      <c r="GB62" s="83"/>
      <c r="GC62" s="83"/>
      <c r="GD62" s="83"/>
      <c r="GE62" s="83"/>
      <c r="GF62" s="83"/>
      <c r="GG62" s="83"/>
      <c r="GH62" s="83"/>
      <c r="GI62" s="83"/>
      <c r="GJ62" s="83"/>
      <c r="GK62" s="83"/>
      <c r="GL62" s="83"/>
      <c r="GM62" s="83"/>
      <c r="GN62" s="83"/>
      <c r="GO62" s="83"/>
      <c r="GP62" s="83"/>
      <c r="GQ62" s="83"/>
      <c r="GR62" s="83"/>
      <c r="GS62" s="83"/>
      <c r="GT62" s="83"/>
      <c r="GU62" s="83"/>
      <c r="GV62" s="83"/>
      <c r="GW62" s="83"/>
      <c r="GX62" s="83"/>
      <c r="GY62" s="83"/>
      <c r="GZ62" s="83"/>
      <c r="HA62" s="83"/>
      <c r="HB62" s="83"/>
      <c r="HC62" s="83"/>
      <c r="HD62" s="83"/>
      <c r="HE62" s="83"/>
      <c r="HF62" s="83"/>
      <c r="HG62" s="83"/>
      <c r="HH62" s="83"/>
      <c r="HI62" s="83"/>
      <c r="HJ62" s="83"/>
      <c r="HK62" s="83"/>
      <c r="HL62" s="83"/>
      <c r="HM62" s="83"/>
      <c r="HN62" s="83"/>
      <c r="HO62" s="83"/>
      <c r="HP62" s="83"/>
      <c r="HQ62" s="83"/>
      <c r="HR62" s="83"/>
      <c r="HS62" s="83"/>
      <c r="HT62" s="83"/>
      <c r="HU62" s="83"/>
      <c r="HV62" s="83"/>
      <c r="HW62" s="83"/>
      <c r="HX62" s="83"/>
      <c r="HY62" s="83"/>
      <c r="HZ62" s="83"/>
      <c r="IA62" s="83"/>
      <c r="IB62" s="83"/>
      <c r="IC62" s="83"/>
      <c r="ID62" s="83"/>
      <c r="IE62" s="83"/>
      <c r="IF62" s="83"/>
      <c r="IG62" s="83"/>
      <c r="IH62" s="83"/>
      <c r="II62" s="83"/>
      <c r="IJ62" s="83"/>
    </row>
    <row r="63" spans="1:6" s="94" customFormat="1" ht="30">
      <c r="A63" s="118">
        <v>2</v>
      </c>
      <c r="B63" s="71" t="s">
        <v>137</v>
      </c>
      <c r="C63" s="46" t="s">
        <v>138</v>
      </c>
      <c r="D63" s="41">
        <v>2.9</v>
      </c>
      <c r="E63" s="41"/>
      <c r="F63" s="47"/>
    </row>
    <row r="64" spans="1:6" s="94" customFormat="1" ht="45">
      <c r="A64" s="118">
        <v>3</v>
      </c>
      <c r="B64" s="90" t="s">
        <v>153</v>
      </c>
      <c r="C64" s="46" t="s">
        <v>138</v>
      </c>
      <c r="D64" s="119">
        <v>2.9</v>
      </c>
      <c r="E64" s="119"/>
      <c r="F64" s="47"/>
    </row>
    <row r="65" spans="1:6" s="77" customFormat="1" ht="75">
      <c r="A65" s="120">
        <v>4</v>
      </c>
      <c r="B65" s="71" t="s">
        <v>215</v>
      </c>
      <c r="C65" s="46" t="s">
        <v>138</v>
      </c>
      <c r="D65" s="46">
        <v>10.2</v>
      </c>
      <c r="E65" s="46"/>
      <c r="F65" s="47"/>
    </row>
    <row r="66" spans="1:6" s="62" customFormat="1" ht="15">
      <c r="A66" s="171" t="s">
        <v>156</v>
      </c>
      <c r="B66" s="172"/>
      <c r="C66" s="172"/>
      <c r="D66" s="172"/>
      <c r="E66" s="172"/>
      <c r="F66" s="173"/>
    </row>
    <row r="67" spans="1:6" s="77" customFormat="1" ht="30">
      <c r="A67" s="63">
        <v>1</v>
      </c>
      <c r="B67" s="71" t="s">
        <v>158</v>
      </c>
      <c r="C67" s="71" t="s">
        <v>138</v>
      </c>
      <c r="D67" s="41">
        <v>44</v>
      </c>
      <c r="E67" s="41"/>
      <c r="F67" s="47"/>
    </row>
    <row r="68" spans="1:6" s="77" customFormat="1" ht="30">
      <c r="A68" s="117">
        <v>2</v>
      </c>
      <c r="B68" s="71" t="s">
        <v>189</v>
      </c>
      <c r="C68" s="71" t="s">
        <v>138</v>
      </c>
      <c r="D68" s="47">
        <v>44</v>
      </c>
      <c r="E68" s="47"/>
      <c r="F68" s="47"/>
    </row>
    <row r="69" spans="1:6" s="77" customFormat="1" ht="30">
      <c r="A69" s="117">
        <v>3</v>
      </c>
      <c r="B69" s="71" t="s">
        <v>157</v>
      </c>
      <c r="C69" s="71" t="s">
        <v>138</v>
      </c>
      <c r="D69" s="47">
        <v>44</v>
      </c>
      <c r="E69" s="47"/>
      <c r="F69" s="47"/>
    </row>
    <row r="70" spans="1:6" s="77" customFormat="1" ht="45">
      <c r="A70" s="117">
        <v>4</v>
      </c>
      <c r="B70" s="71" t="s">
        <v>175</v>
      </c>
      <c r="C70" s="71" t="s">
        <v>138</v>
      </c>
      <c r="D70" s="46">
        <v>2.85</v>
      </c>
      <c r="E70" s="46"/>
      <c r="F70" s="47"/>
    </row>
    <row r="71" spans="1:6" s="62" customFormat="1" ht="15">
      <c r="A71" s="171" t="s">
        <v>159</v>
      </c>
      <c r="B71" s="172"/>
      <c r="C71" s="172"/>
      <c r="D71" s="172"/>
      <c r="E71" s="172"/>
      <c r="F71" s="173"/>
    </row>
    <row r="72" spans="1:6" s="62" customFormat="1" ht="15.75">
      <c r="A72" s="71">
        <v>1</v>
      </c>
      <c r="B72" s="71" t="s">
        <v>216</v>
      </c>
      <c r="C72" s="71" t="s">
        <v>138</v>
      </c>
      <c r="D72" s="72">
        <v>44</v>
      </c>
      <c r="E72" s="72"/>
      <c r="F72" s="47"/>
    </row>
    <row r="73" spans="1:6" s="77" customFormat="1" ht="45">
      <c r="A73" s="63">
        <v>2</v>
      </c>
      <c r="B73" s="71" t="s">
        <v>217</v>
      </c>
      <c r="C73" s="46" t="s">
        <v>138</v>
      </c>
      <c r="D73" s="73">
        <v>88</v>
      </c>
      <c r="E73" s="73"/>
      <c r="F73" s="47"/>
    </row>
    <row r="74" spans="1:6" s="77" customFormat="1" ht="45">
      <c r="A74" s="63">
        <v>3</v>
      </c>
      <c r="B74" s="71" t="s">
        <v>218</v>
      </c>
      <c r="C74" s="46" t="s">
        <v>138</v>
      </c>
      <c r="D74" s="73">
        <v>44</v>
      </c>
      <c r="E74" s="73"/>
      <c r="F74" s="47"/>
    </row>
    <row r="75" spans="1:6" s="77" customFormat="1" ht="60">
      <c r="A75" s="117">
        <v>4</v>
      </c>
      <c r="B75" s="71" t="s">
        <v>219</v>
      </c>
      <c r="C75" s="46" t="s">
        <v>138</v>
      </c>
      <c r="D75" s="76">
        <v>44</v>
      </c>
      <c r="E75" s="76"/>
      <c r="F75" s="47"/>
    </row>
    <row r="76" spans="1:6" s="45" customFormat="1" ht="15">
      <c r="A76" s="174" t="s">
        <v>165</v>
      </c>
      <c r="B76" s="175"/>
      <c r="C76" s="175"/>
      <c r="D76" s="175"/>
      <c r="E76" s="175"/>
      <c r="F76" s="176"/>
    </row>
    <row r="77" spans="1:6" s="77" customFormat="1" ht="45">
      <c r="A77" s="117">
        <v>1</v>
      </c>
      <c r="B77" s="71" t="s">
        <v>220</v>
      </c>
      <c r="C77" s="71" t="s">
        <v>138</v>
      </c>
      <c r="D77" s="42">
        <v>95</v>
      </c>
      <c r="E77" s="42"/>
      <c r="F77" s="47"/>
    </row>
    <row r="78" spans="1:6" s="77" customFormat="1" ht="75">
      <c r="A78" s="117">
        <v>2</v>
      </c>
      <c r="B78" s="71" t="s">
        <v>190</v>
      </c>
      <c r="C78" s="71" t="s">
        <v>138</v>
      </c>
      <c r="D78" s="42">
        <v>22.5</v>
      </c>
      <c r="E78" s="42"/>
      <c r="F78" s="47"/>
    </row>
    <row r="79" spans="1:6" s="77" customFormat="1" ht="105">
      <c r="A79" s="63">
        <v>3</v>
      </c>
      <c r="B79" s="71" t="s">
        <v>223</v>
      </c>
      <c r="C79" s="89" t="s">
        <v>138</v>
      </c>
      <c r="D79" s="88">
        <v>75</v>
      </c>
      <c r="E79" s="88"/>
      <c r="F79" s="47"/>
    </row>
    <row r="80" spans="1:6" s="77" customFormat="1" ht="15">
      <c r="A80" s="42">
        <v>3.1</v>
      </c>
      <c r="B80" s="37" t="s">
        <v>221</v>
      </c>
      <c r="C80" s="41" t="s">
        <v>131</v>
      </c>
      <c r="D80" s="61">
        <v>637.5</v>
      </c>
      <c r="E80" s="61"/>
      <c r="F80" s="47"/>
    </row>
    <row r="81" spans="1:6" s="94" customFormat="1" ht="30">
      <c r="A81" s="118">
        <v>4</v>
      </c>
      <c r="B81" s="71" t="s">
        <v>137</v>
      </c>
      <c r="C81" s="46" t="s">
        <v>138</v>
      </c>
      <c r="D81" s="41">
        <v>90</v>
      </c>
      <c r="E81" s="41"/>
      <c r="F81" s="47"/>
    </row>
    <row r="82" spans="1:6" s="94" customFormat="1" ht="45">
      <c r="A82" s="118">
        <v>5</v>
      </c>
      <c r="B82" s="90" t="s">
        <v>153</v>
      </c>
      <c r="C82" s="46" t="s">
        <v>138</v>
      </c>
      <c r="D82" s="119">
        <v>90</v>
      </c>
      <c r="E82" s="119"/>
      <c r="F82" s="47"/>
    </row>
    <row r="83" spans="1:6" s="45" customFormat="1" ht="15.75">
      <c r="A83" s="117">
        <v>6</v>
      </c>
      <c r="B83" s="71" t="s">
        <v>181</v>
      </c>
      <c r="C83" s="71" t="s">
        <v>138</v>
      </c>
      <c r="D83" s="44">
        <v>210</v>
      </c>
      <c r="E83" s="44"/>
      <c r="F83" s="47"/>
    </row>
    <row r="84" spans="1:246" s="98" customFormat="1" ht="75">
      <c r="A84" s="63">
        <v>7</v>
      </c>
      <c r="B84" s="86" t="s">
        <v>222</v>
      </c>
      <c r="C84" s="86" t="s">
        <v>138</v>
      </c>
      <c r="D84" s="87">
        <v>12.6</v>
      </c>
      <c r="E84" s="87"/>
      <c r="F84" s="4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  <c r="EO84" s="77"/>
      <c r="EP84" s="77"/>
      <c r="EQ84" s="77"/>
      <c r="ER84" s="77"/>
      <c r="ES84" s="77"/>
      <c r="ET84" s="77"/>
      <c r="EU84" s="77"/>
      <c r="EV84" s="77"/>
      <c r="EW84" s="77"/>
      <c r="EX84" s="77"/>
      <c r="EY84" s="77"/>
      <c r="EZ84" s="77"/>
      <c r="FA84" s="77"/>
      <c r="FB84" s="77"/>
      <c r="FC84" s="77"/>
      <c r="FD84" s="77"/>
      <c r="FE84" s="77"/>
      <c r="FF84" s="77"/>
      <c r="FG84" s="77"/>
      <c r="FH84" s="77"/>
      <c r="FI84" s="77"/>
      <c r="FJ84" s="77"/>
      <c r="FK84" s="77"/>
      <c r="FL84" s="77"/>
      <c r="FM84" s="77"/>
      <c r="FN84" s="77"/>
      <c r="FO84" s="77"/>
      <c r="FP84" s="77"/>
      <c r="FQ84" s="77"/>
      <c r="FR84" s="77"/>
      <c r="FS84" s="77"/>
      <c r="FT84" s="77"/>
      <c r="FU84" s="77"/>
      <c r="FV84" s="77"/>
      <c r="FW84" s="77"/>
      <c r="FX84" s="77"/>
      <c r="FY84" s="77"/>
      <c r="FZ84" s="77"/>
      <c r="GA84" s="77"/>
      <c r="GB84" s="77"/>
      <c r="GC84" s="77"/>
      <c r="GD84" s="77"/>
      <c r="GE84" s="77"/>
      <c r="GF84" s="77"/>
      <c r="GG84" s="77"/>
      <c r="GH84" s="77"/>
      <c r="GI84" s="77"/>
      <c r="GJ84" s="77"/>
      <c r="GK84" s="77"/>
      <c r="GL84" s="77"/>
      <c r="GM84" s="77"/>
      <c r="GN84" s="77"/>
      <c r="GO84" s="77"/>
      <c r="GP84" s="77"/>
      <c r="GQ84" s="77"/>
      <c r="GR84" s="77"/>
      <c r="GS84" s="77"/>
      <c r="GT84" s="77"/>
      <c r="GU84" s="77"/>
      <c r="GV84" s="77"/>
      <c r="GW84" s="77"/>
      <c r="GX84" s="77"/>
      <c r="GY84" s="77"/>
      <c r="GZ84" s="77"/>
      <c r="HA84" s="77"/>
      <c r="HB84" s="77"/>
      <c r="HC84" s="77"/>
      <c r="HD84" s="77"/>
      <c r="HE84" s="77"/>
      <c r="HF84" s="77"/>
      <c r="HG84" s="77"/>
      <c r="HH84" s="77"/>
      <c r="HI84" s="77"/>
      <c r="HJ84" s="77"/>
      <c r="HK84" s="77"/>
      <c r="HL84" s="77"/>
      <c r="HM84" s="77"/>
      <c r="HN84" s="77"/>
      <c r="HO84" s="77"/>
      <c r="HP84" s="77"/>
      <c r="HQ84" s="77"/>
      <c r="HR84" s="77"/>
      <c r="HS84" s="77"/>
      <c r="HT84" s="77"/>
      <c r="HU84" s="77"/>
      <c r="HV84" s="77"/>
      <c r="HW84" s="77"/>
      <c r="HX84" s="77"/>
      <c r="HY84" s="77"/>
      <c r="HZ84" s="77"/>
      <c r="IA84" s="77"/>
      <c r="IB84" s="77"/>
      <c r="IC84" s="77"/>
      <c r="ID84" s="77"/>
      <c r="IE84" s="77"/>
      <c r="IF84" s="77"/>
      <c r="IG84" s="77"/>
      <c r="IH84" s="77"/>
      <c r="II84" s="77"/>
      <c r="IJ84" s="77"/>
      <c r="IK84" s="77"/>
      <c r="IL84" s="97"/>
    </row>
    <row r="85" spans="1:6" s="77" customFormat="1" ht="15">
      <c r="A85" s="174" t="s">
        <v>160</v>
      </c>
      <c r="B85" s="175"/>
      <c r="C85" s="175"/>
      <c r="D85" s="175"/>
      <c r="E85" s="175"/>
      <c r="F85" s="176"/>
    </row>
    <row r="86" spans="1:6" s="77" customFormat="1" ht="45">
      <c r="A86" s="63">
        <v>1</v>
      </c>
      <c r="B86" s="71" t="s">
        <v>176</v>
      </c>
      <c r="C86" s="37" t="s">
        <v>144</v>
      </c>
      <c r="D86" s="41">
        <v>6</v>
      </c>
      <c r="E86" s="41"/>
      <c r="F86" s="47"/>
    </row>
    <row r="87" spans="1:6" s="77" customFormat="1" ht="30">
      <c r="A87" s="63">
        <v>2</v>
      </c>
      <c r="B87" s="71" t="s">
        <v>139</v>
      </c>
      <c r="C87" s="71" t="s">
        <v>138</v>
      </c>
      <c r="D87" s="41">
        <v>75</v>
      </c>
      <c r="E87" s="41"/>
      <c r="F87" s="47"/>
    </row>
    <row r="88" spans="1:6" s="77" customFormat="1" ht="30">
      <c r="A88" s="63">
        <v>3</v>
      </c>
      <c r="B88" s="71" t="s">
        <v>140</v>
      </c>
      <c r="C88" s="71" t="s">
        <v>138</v>
      </c>
      <c r="D88" s="41">
        <v>75</v>
      </c>
      <c r="E88" s="41"/>
      <c r="F88" s="47"/>
    </row>
    <row r="89" spans="1:6" s="77" customFormat="1" ht="60">
      <c r="A89" s="63">
        <v>4</v>
      </c>
      <c r="B89" s="89" t="s">
        <v>161</v>
      </c>
      <c r="C89" s="89" t="s">
        <v>138</v>
      </c>
      <c r="D89" s="88">
        <v>75</v>
      </c>
      <c r="E89" s="88"/>
      <c r="F89" s="47"/>
    </row>
    <row r="90" spans="1:6" s="77" customFormat="1" ht="30">
      <c r="A90" s="63">
        <v>5</v>
      </c>
      <c r="B90" s="89" t="s">
        <v>162</v>
      </c>
      <c r="C90" s="89" t="s">
        <v>138</v>
      </c>
      <c r="D90" s="88">
        <v>30</v>
      </c>
      <c r="E90" s="88"/>
      <c r="F90" s="47"/>
    </row>
    <row r="91" spans="1:6" s="77" customFormat="1" ht="30">
      <c r="A91" s="117">
        <v>6</v>
      </c>
      <c r="B91" s="71" t="s">
        <v>141</v>
      </c>
      <c r="C91" s="71" t="s">
        <v>131</v>
      </c>
      <c r="D91" s="41">
        <v>30</v>
      </c>
      <c r="E91" s="41"/>
      <c r="F91" s="47"/>
    </row>
    <row r="92" spans="1:6" s="77" customFormat="1" ht="30">
      <c r="A92" s="63">
        <v>7</v>
      </c>
      <c r="B92" s="71" t="s">
        <v>163</v>
      </c>
      <c r="C92" s="71" t="s">
        <v>131</v>
      </c>
      <c r="D92" s="41">
        <v>29</v>
      </c>
      <c r="E92" s="41"/>
      <c r="F92" s="47"/>
    </row>
    <row r="93" spans="1:6" s="77" customFormat="1" ht="30">
      <c r="A93" s="63">
        <v>8</v>
      </c>
      <c r="B93" s="71" t="s">
        <v>142</v>
      </c>
      <c r="C93" s="46" t="s">
        <v>135</v>
      </c>
      <c r="D93" s="95">
        <v>18</v>
      </c>
      <c r="E93" s="95"/>
      <c r="F93" s="47"/>
    </row>
    <row r="94" spans="1:6" s="77" customFormat="1" ht="30">
      <c r="A94" s="63">
        <v>9</v>
      </c>
      <c r="B94" s="71" t="s">
        <v>143</v>
      </c>
      <c r="C94" s="71" t="s">
        <v>135</v>
      </c>
      <c r="D94" s="41">
        <v>6</v>
      </c>
      <c r="E94" s="41"/>
      <c r="F94" s="47"/>
    </row>
    <row r="95" spans="1:6" s="77" customFormat="1" ht="45">
      <c r="A95" s="63">
        <v>10</v>
      </c>
      <c r="B95" s="71" t="s">
        <v>224</v>
      </c>
      <c r="C95" s="46" t="s">
        <v>138</v>
      </c>
      <c r="D95" s="73">
        <v>6</v>
      </c>
      <c r="E95" s="73"/>
      <c r="F95" s="47"/>
    </row>
    <row r="96" spans="1:6" s="77" customFormat="1" ht="75">
      <c r="A96" s="117">
        <v>11</v>
      </c>
      <c r="B96" s="71" t="s">
        <v>225</v>
      </c>
      <c r="C96" s="46" t="s">
        <v>138</v>
      </c>
      <c r="D96" s="47">
        <v>6</v>
      </c>
      <c r="E96" s="47"/>
      <c r="F96" s="47"/>
    </row>
    <row r="97" spans="1:247" s="45" customFormat="1" ht="30">
      <c r="A97" s="81">
        <v>12</v>
      </c>
      <c r="B97" s="99" t="s">
        <v>233</v>
      </c>
      <c r="C97" s="79" t="s">
        <v>144</v>
      </c>
      <c r="D97" s="64">
        <v>3</v>
      </c>
      <c r="E97" s="64"/>
      <c r="F97" s="47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3"/>
      <c r="BZ97" s="93"/>
      <c r="CA97" s="93"/>
      <c r="CB97" s="93"/>
      <c r="CC97" s="93"/>
      <c r="CD97" s="93"/>
      <c r="CE97" s="93"/>
      <c r="CF97" s="93"/>
      <c r="CG97" s="93"/>
      <c r="CH97" s="93"/>
      <c r="CI97" s="93"/>
      <c r="CJ97" s="93"/>
      <c r="CK97" s="93"/>
      <c r="CL97" s="93"/>
      <c r="CM97" s="93"/>
      <c r="CN97" s="93"/>
      <c r="CO97" s="93"/>
      <c r="CP97" s="93"/>
      <c r="CQ97" s="93"/>
      <c r="CR97" s="93"/>
      <c r="CS97" s="93"/>
      <c r="CT97" s="93"/>
      <c r="CU97" s="93"/>
      <c r="CV97" s="93"/>
      <c r="CW97" s="93"/>
      <c r="CX97" s="93"/>
      <c r="CY97" s="93"/>
      <c r="CZ97" s="93"/>
      <c r="DA97" s="93"/>
      <c r="DB97" s="93"/>
      <c r="DC97" s="93"/>
      <c r="DD97" s="93"/>
      <c r="DE97" s="93"/>
      <c r="DF97" s="93"/>
      <c r="DG97" s="93"/>
      <c r="DH97" s="93"/>
      <c r="DI97" s="93"/>
      <c r="DJ97" s="93"/>
      <c r="DK97" s="93"/>
      <c r="DL97" s="93"/>
      <c r="DM97" s="93"/>
      <c r="DN97" s="93"/>
      <c r="DO97" s="93"/>
      <c r="DP97" s="93"/>
      <c r="DQ97" s="93"/>
      <c r="DR97" s="93"/>
      <c r="DS97" s="93"/>
      <c r="DT97" s="93"/>
      <c r="DU97" s="93"/>
      <c r="DV97" s="93"/>
      <c r="DW97" s="93"/>
      <c r="DX97" s="93"/>
      <c r="DY97" s="93"/>
      <c r="DZ97" s="93"/>
      <c r="EA97" s="93"/>
      <c r="EB97" s="93"/>
      <c r="EC97" s="93"/>
      <c r="ED97" s="93"/>
      <c r="EE97" s="93"/>
      <c r="EF97" s="93"/>
      <c r="EG97" s="93"/>
      <c r="EH97" s="93"/>
      <c r="EI97" s="93"/>
      <c r="EJ97" s="93"/>
      <c r="EK97" s="93"/>
      <c r="EL97" s="93"/>
      <c r="EM97" s="93"/>
      <c r="EN97" s="93"/>
      <c r="EO97" s="93"/>
      <c r="EP97" s="93"/>
      <c r="EQ97" s="93"/>
      <c r="ER97" s="93"/>
      <c r="ES97" s="93"/>
      <c r="ET97" s="93"/>
      <c r="EU97" s="93"/>
      <c r="EV97" s="93"/>
      <c r="EW97" s="93"/>
      <c r="EX97" s="93"/>
      <c r="EY97" s="93"/>
      <c r="EZ97" s="93"/>
      <c r="FA97" s="93"/>
      <c r="FB97" s="93"/>
      <c r="FC97" s="93"/>
      <c r="FD97" s="93"/>
      <c r="FE97" s="93"/>
      <c r="FF97" s="93"/>
      <c r="FG97" s="93"/>
      <c r="FH97" s="93"/>
      <c r="FI97" s="93"/>
      <c r="FJ97" s="93"/>
      <c r="FK97" s="93"/>
      <c r="FL97" s="93"/>
      <c r="FM97" s="93"/>
      <c r="FN97" s="93"/>
      <c r="FO97" s="93"/>
      <c r="FP97" s="93"/>
      <c r="FQ97" s="93"/>
      <c r="FR97" s="93"/>
      <c r="FS97" s="93"/>
      <c r="FT97" s="93"/>
      <c r="FU97" s="93"/>
      <c r="FV97" s="93"/>
      <c r="FW97" s="93"/>
      <c r="FX97" s="93"/>
      <c r="FY97" s="93"/>
      <c r="FZ97" s="93"/>
      <c r="GA97" s="93"/>
      <c r="GB97" s="93"/>
      <c r="GC97" s="93"/>
      <c r="GD97" s="93"/>
      <c r="GE97" s="93"/>
      <c r="GF97" s="93"/>
      <c r="GG97" s="93"/>
      <c r="GH97" s="93"/>
      <c r="GI97" s="93"/>
      <c r="GJ97" s="93"/>
      <c r="GK97" s="93"/>
      <c r="GL97" s="93"/>
      <c r="GM97" s="93"/>
      <c r="GN97" s="93"/>
      <c r="GO97" s="93"/>
      <c r="GP97" s="93"/>
      <c r="GQ97" s="93"/>
      <c r="GR97" s="93"/>
      <c r="GS97" s="93"/>
      <c r="GT97" s="93"/>
      <c r="GU97" s="93"/>
      <c r="GV97" s="93"/>
      <c r="GW97" s="93"/>
      <c r="GX97" s="93"/>
      <c r="GY97" s="93"/>
      <c r="GZ97" s="93"/>
      <c r="HA97" s="93"/>
      <c r="HB97" s="93"/>
      <c r="HC97" s="93"/>
      <c r="HD97" s="93"/>
      <c r="HE97" s="93"/>
      <c r="HF97" s="93"/>
      <c r="HG97" s="93"/>
      <c r="HH97" s="93"/>
      <c r="HI97" s="93"/>
      <c r="HJ97" s="93"/>
      <c r="HK97" s="93"/>
      <c r="HL97" s="93"/>
      <c r="HM97" s="93"/>
      <c r="HN97" s="93"/>
      <c r="HO97" s="93"/>
      <c r="HP97" s="93"/>
      <c r="HQ97" s="93"/>
      <c r="HR97" s="93"/>
      <c r="HS97" s="93"/>
      <c r="HT97" s="93"/>
      <c r="HU97" s="93"/>
      <c r="HV97" s="93"/>
      <c r="HW97" s="93"/>
      <c r="HX97" s="93"/>
      <c r="HY97" s="93"/>
      <c r="HZ97" s="93"/>
      <c r="IA97" s="93"/>
      <c r="IB97" s="93"/>
      <c r="IC97" s="93"/>
      <c r="ID97" s="93"/>
      <c r="IE97" s="93"/>
      <c r="IF97" s="93"/>
      <c r="IG97" s="93"/>
      <c r="IH97" s="93"/>
      <c r="II97" s="93"/>
      <c r="IJ97" s="93"/>
      <c r="IK97" s="93"/>
      <c r="IL97" s="93"/>
      <c r="IM97" s="93"/>
    </row>
    <row r="98" spans="1:6" s="77" customFormat="1" ht="30">
      <c r="A98" s="81">
        <v>13</v>
      </c>
      <c r="B98" s="71" t="s">
        <v>198</v>
      </c>
      <c r="C98" s="37" t="s">
        <v>144</v>
      </c>
      <c r="D98" s="41">
        <v>3</v>
      </c>
      <c r="E98" s="41"/>
      <c r="F98" s="47"/>
    </row>
    <row r="99" spans="1:247" s="45" customFormat="1" ht="45">
      <c r="A99" s="121">
        <v>14</v>
      </c>
      <c r="B99" s="99" t="s">
        <v>226</v>
      </c>
      <c r="C99" s="99" t="s">
        <v>144</v>
      </c>
      <c r="D99" s="122">
        <v>3</v>
      </c>
      <c r="E99" s="122"/>
      <c r="F99" s="47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3"/>
      <c r="BV99" s="93"/>
      <c r="BW99" s="93"/>
      <c r="BX99" s="93"/>
      <c r="BY99" s="93"/>
      <c r="BZ99" s="93"/>
      <c r="CA99" s="93"/>
      <c r="CB99" s="93"/>
      <c r="CC99" s="93"/>
      <c r="CD99" s="93"/>
      <c r="CE99" s="93"/>
      <c r="CF99" s="93"/>
      <c r="CG99" s="93"/>
      <c r="CH99" s="93"/>
      <c r="CI99" s="93"/>
      <c r="CJ99" s="93"/>
      <c r="CK99" s="93"/>
      <c r="CL99" s="93"/>
      <c r="CM99" s="93"/>
      <c r="CN99" s="93"/>
      <c r="CO99" s="93"/>
      <c r="CP99" s="93"/>
      <c r="CQ99" s="93"/>
      <c r="CR99" s="93"/>
      <c r="CS99" s="93"/>
      <c r="CT99" s="93"/>
      <c r="CU99" s="93"/>
      <c r="CV99" s="93"/>
      <c r="CW99" s="93"/>
      <c r="CX99" s="93"/>
      <c r="CY99" s="93"/>
      <c r="CZ99" s="93"/>
      <c r="DA99" s="93"/>
      <c r="DB99" s="93"/>
      <c r="DC99" s="93"/>
      <c r="DD99" s="93"/>
      <c r="DE99" s="93"/>
      <c r="DF99" s="93"/>
      <c r="DG99" s="93"/>
      <c r="DH99" s="93"/>
      <c r="DI99" s="93"/>
      <c r="DJ99" s="93"/>
      <c r="DK99" s="93"/>
      <c r="DL99" s="93"/>
      <c r="DM99" s="93"/>
      <c r="DN99" s="93"/>
      <c r="DO99" s="93"/>
      <c r="DP99" s="93"/>
      <c r="DQ99" s="93"/>
      <c r="DR99" s="93"/>
      <c r="DS99" s="93"/>
      <c r="DT99" s="93"/>
      <c r="DU99" s="93"/>
      <c r="DV99" s="93"/>
      <c r="DW99" s="93"/>
      <c r="DX99" s="93"/>
      <c r="DY99" s="93"/>
      <c r="DZ99" s="93"/>
      <c r="EA99" s="93"/>
      <c r="EB99" s="93"/>
      <c r="EC99" s="93"/>
      <c r="ED99" s="93"/>
      <c r="EE99" s="93"/>
      <c r="EF99" s="93"/>
      <c r="EG99" s="93"/>
      <c r="EH99" s="93"/>
      <c r="EI99" s="93"/>
      <c r="EJ99" s="93"/>
      <c r="EK99" s="93"/>
      <c r="EL99" s="93"/>
      <c r="EM99" s="93"/>
      <c r="EN99" s="93"/>
      <c r="EO99" s="93"/>
      <c r="EP99" s="93"/>
      <c r="EQ99" s="93"/>
      <c r="ER99" s="93"/>
      <c r="ES99" s="93"/>
      <c r="ET99" s="93"/>
      <c r="EU99" s="93"/>
      <c r="EV99" s="93"/>
      <c r="EW99" s="93"/>
      <c r="EX99" s="93"/>
      <c r="EY99" s="93"/>
      <c r="EZ99" s="93"/>
      <c r="FA99" s="93"/>
      <c r="FB99" s="93"/>
      <c r="FC99" s="93"/>
      <c r="FD99" s="93"/>
      <c r="FE99" s="93"/>
      <c r="FF99" s="93"/>
      <c r="FG99" s="93"/>
      <c r="FH99" s="93"/>
      <c r="FI99" s="93"/>
      <c r="FJ99" s="93"/>
      <c r="FK99" s="93"/>
      <c r="FL99" s="93"/>
      <c r="FM99" s="93"/>
      <c r="FN99" s="93"/>
      <c r="FO99" s="93"/>
      <c r="FP99" s="93"/>
      <c r="FQ99" s="93"/>
      <c r="FR99" s="93"/>
      <c r="FS99" s="93"/>
      <c r="FT99" s="93"/>
      <c r="FU99" s="93"/>
      <c r="FV99" s="93"/>
      <c r="FW99" s="93"/>
      <c r="FX99" s="93"/>
      <c r="FY99" s="93"/>
      <c r="FZ99" s="93"/>
      <c r="GA99" s="93"/>
      <c r="GB99" s="93"/>
      <c r="GC99" s="93"/>
      <c r="GD99" s="93"/>
      <c r="GE99" s="93"/>
      <c r="GF99" s="93"/>
      <c r="GG99" s="93"/>
      <c r="GH99" s="93"/>
      <c r="GI99" s="93"/>
      <c r="GJ99" s="93"/>
      <c r="GK99" s="93"/>
      <c r="GL99" s="93"/>
      <c r="GM99" s="93"/>
      <c r="GN99" s="93"/>
      <c r="GO99" s="93"/>
      <c r="GP99" s="93"/>
      <c r="GQ99" s="93"/>
      <c r="GR99" s="93"/>
      <c r="GS99" s="93"/>
      <c r="GT99" s="93"/>
      <c r="GU99" s="93"/>
      <c r="GV99" s="93"/>
      <c r="GW99" s="93"/>
      <c r="GX99" s="93"/>
      <c r="GY99" s="93"/>
      <c r="GZ99" s="93"/>
      <c r="HA99" s="93"/>
      <c r="HB99" s="93"/>
      <c r="HC99" s="93"/>
      <c r="HD99" s="93"/>
      <c r="HE99" s="93"/>
      <c r="HF99" s="93"/>
      <c r="HG99" s="93"/>
      <c r="HH99" s="93"/>
      <c r="HI99" s="93"/>
      <c r="HJ99" s="93"/>
      <c r="HK99" s="93"/>
      <c r="HL99" s="93"/>
      <c r="HM99" s="93"/>
      <c r="HN99" s="93"/>
      <c r="HO99" s="93"/>
      <c r="HP99" s="93"/>
      <c r="HQ99" s="93"/>
      <c r="HR99" s="93"/>
      <c r="HS99" s="93"/>
      <c r="HT99" s="93"/>
      <c r="HU99" s="93"/>
      <c r="HV99" s="93"/>
      <c r="HW99" s="93"/>
      <c r="HX99" s="93"/>
      <c r="HY99" s="93"/>
      <c r="HZ99" s="93"/>
      <c r="IA99" s="93"/>
      <c r="IB99" s="93"/>
      <c r="IC99" s="93"/>
      <c r="ID99" s="93"/>
      <c r="IE99" s="93"/>
      <c r="IF99" s="93"/>
      <c r="IG99" s="93"/>
      <c r="IH99" s="93"/>
      <c r="II99" s="93"/>
      <c r="IJ99" s="93"/>
      <c r="IK99" s="93"/>
      <c r="IL99" s="93"/>
      <c r="IM99" s="93"/>
    </row>
    <row r="100" spans="1:6" s="77" customFormat="1" ht="15.75">
      <c r="A100" s="71">
        <v>14.1</v>
      </c>
      <c r="B100" s="71" t="s">
        <v>206</v>
      </c>
      <c r="C100" s="71" t="s">
        <v>138</v>
      </c>
      <c r="D100" s="41">
        <v>30</v>
      </c>
      <c r="E100" s="41"/>
      <c r="F100" s="47"/>
    </row>
    <row r="101" spans="1:247" s="45" customFormat="1" ht="30">
      <c r="A101" s="123">
        <v>15</v>
      </c>
      <c r="B101" s="37" t="s">
        <v>227</v>
      </c>
      <c r="C101" s="71" t="s">
        <v>138</v>
      </c>
      <c r="D101" s="41">
        <v>30</v>
      </c>
      <c r="E101" s="41"/>
      <c r="F101" s="47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  <c r="BO101" s="93"/>
      <c r="BP101" s="93"/>
      <c r="BQ101" s="93"/>
      <c r="BR101" s="93"/>
      <c r="BS101" s="93"/>
      <c r="BT101" s="93"/>
      <c r="BU101" s="93"/>
      <c r="BV101" s="93"/>
      <c r="BW101" s="93"/>
      <c r="BX101" s="93"/>
      <c r="BY101" s="93"/>
      <c r="BZ101" s="93"/>
      <c r="CA101" s="93"/>
      <c r="CB101" s="93"/>
      <c r="CC101" s="93"/>
      <c r="CD101" s="93"/>
      <c r="CE101" s="93"/>
      <c r="CF101" s="93"/>
      <c r="CG101" s="93"/>
      <c r="CH101" s="93"/>
      <c r="CI101" s="93"/>
      <c r="CJ101" s="93"/>
      <c r="CK101" s="93"/>
      <c r="CL101" s="93"/>
      <c r="CM101" s="93"/>
      <c r="CN101" s="93"/>
      <c r="CO101" s="93"/>
      <c r="CP101" s="93"/>
      <c r="CQ101" s="93"/>
      <c r="CR101" s="93"/>
      <c r="CS101" s="93"/>
      <c r="CT101" s="93"/>
      <c r="CU101" s="93"/>
      <c r="CV101" s="93"/>
      <c r="CW101" s="93"/>
      <c r="CX101" s="93"/>
      <c r="CY101" s="93"/>
      <c r="CZ101" s="93"/>
      <c r="DA101" s="93"/>
      <c r="DB101" s="93"/>
      <c r="DC101" s="93"/>
      <c r="DD101" s="93"/>
      <c r="DE101" s="93"/>
      <c r="DF101" s="93"/>
      <c r="DG101" s="93"/>
      <c r="DH101" s="93"/>
      <c r="DI101" s="93"/>
      <c r="DJ101" s="93"/>
      <c r="DK101" s="93"/>
      <c r="DL101" s="93"/>
      <c r="DM101" s="93"/>
      <c r="DN101" s="93"/>
      <c r="DO101" s="93"/>
      <c r="DP101" s="93"/>
      <c r="DQ101" s="93"/>
      <c r="DR101" s="93"/>
      <c r="DS101" s="93"/>
      <c r="DT101" s="93"/>
      <c r="DU101" s="93"/>
      <c r="DV101" s="93"/>
      <c r="DW101" s="93"/>
      <c r="DX101" s="93"/>
      <c r="DY101" s="93"/>
      <c r="DZ101" s="93"/>
      <c r="EA101" s="93"/>
      <c r="EB101" s="93"/>
      <c r="EC101" s="93"/>
      <c r="ED101" s="93"/>
      <c r="EE101" s="93"/>
      <c r="EF101" s="93"/>
      <c r="EG101" s="93"/>
      <c r="EH101" s="93"/>
      <c r="EI101" s="93"/>
      <c r="EJ101" s="93"/>
      <c r="EK101" s="93"/>
      <c r="EL101" s="93"/>
      <c r="EM101" s="93"/>
      <c r="EN101" s="93"/>
      <c r="EO101" s="93"/>
      <c r="EP101" s="93"/>
      <c r="EQ101" s="93"/>
      <c r="ER101" s="93"/>
      <c r="ES101" s="93"/>
      <c r="ET101" s="93"/>
      <c r="EU101" s="93"/>
      <c r="EV101" s="93"/>
      <c r="EW101" s="93"/>
      <c r="EX101" s="93"/>
      <c r="EY101" s="93"/>
      <c r="EZ101" s="93"/>
      <c r="FA101" s="93"/>
      <c r="FB101" s="93"/>
      <c r="FC101" s="93"/>
      <c r="FD101" s="93"/>
      <c r="FE101" s="93"/>
      <c r="FF101" s="93"/>
      <c r="FG101" s="93"/>
      <c r="FH101" s="93"/>
      <c r="FI101" s="93"/>
      <c r="FJ101" s="93"/>
      <c r="FK101" s="93"/>
      <c r="FL101" s="93"/>
      <c r="FM101" s="93"/>
      <c r="FN101" s="93"/>
      <c r="FO101" s="93"/>
      <c r="FP101" s="93"/>
      <c r="FQ101" s="93"/>
      <c r="FR101" s="93"/>
      <c r="FS101" s="93"/>
      <c r="FT101" s="93"/>
      <c r="FU101" s="93"/>
      <c r="FV101" s="93"/>
      <c r="FW101" s="93"/>
      <c r="FX101" s="93"/>
      <c r="FY101" s="93"/>
      <c r="FZ101" s="93"/>
      <c r="GA101" s="93"/>
      <c r="GB101" s="93"/>
      <c r="GC101" s="93"/>
      <c r="GD101" s="93"/>
      <c r="GE101" s="93"/>
      <c r="GF101" s="93"/>
      <c r="GG101" s="93"/>
      <c r="GH101" s="93"/>
      <c r="GI101" s="93"/>
      <c r="GJ101" s="93"/>
      <c r="GK101" s="93"/>
      <c r="GL101" s="93"/>
      <c r="GM101" s="93"/>
      <c r="GN101" s="93"/>
      <c r="GO101" s="93"/>
      <c r="GP101" s="93"/>
      <c r="GQ101" s="93"/>
      <c r="GR101" s="93"/>
      <c r="GS101" s="93"/>
      <c r="GT101" s="93"/>
      <c r="GU101" s="93"/>
      <c r="GV101" s="93"/>
      <c r="GW101" s="93"/>
      <c r="GX101" s="93"/>
      <c r="GY101" s="93"/>
      <c r="GZ101" s="93"/>
      <c r="HA101" s="93"/>
      <c r="HB101" s="93"/>
      <c r="HC101" s="93"/>
      <c r="HD101" s="93"/>
      <c r="HE101" s="93"/>
      <c r="HF101" s="93"/>
      <c r="HG101" s="93"/>
      <c r="HH101" s="93"/>
      <c r="HI101" s="93"/>
      <c r="HJ101" s="93"/>
      <c r="HK101" s="93"/>
      <c r="HL101" s="93"/>
      <c r="HM101" s="93"/>
      <c r="HN101" s="93"/>
      <c r="HO101" s="93"/>
      <c r="HP101" s="93"/>
      <c r="HQ101" s="93"/>
      <c r="HR101" s="93"/>
      <c r="HS101" s="93"/>
      <c r="HT101" s="93"/>
      <c r="HU101" s="93"/>
      <c r="HV101" s="93"/>
      <c r="HW101" s="93"/>
      <c r="HX101" s="93"/>
      <c r="HY101" s="93"/>
      <c r="HZ101" s="93"/>
      <c r="IA101" s="93"/>
      <c r="IB101" s="93"/>
      <c r="IC101" s="93"/>
      <c r="ID101" s="93"/>
      <c r="IE101" s="93"/>
      <c r="IF101" s="93"/>
      <c r="IG101" s="93"/>
      <c r="IH101" s="93"/>
      <c r="II101" s="93"/>
      <c r="IJ101" s="93"/>
      <c r="IK101" s="93"/>
      <c r="IL101" s="93"/>
      <c r="IM101" s="93"/>
    </row>
    <row r="102" spans="1:247" s="45" customFormat="1" ht="30">
      <c r="A102" s="60" t="s">
        <v>13</v>
      </c>
      <c r="B102" s="90" t="s">
        <v>228</v>
      </c>
      <c r="C102" s="74" t="s">
        <v>131</v>
      </c>
      <c r="D102" s="75">
        <v>8</v>
      </c>
      <c r="E102" s="75"/>
      <c r="F102" s="47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93"/>
      <c r="BZ102" s="93"/>
      <c r="CA102" s="93"/>
      <c r="CB102" s="93"/>
      <c r="CC102" s="93"/>
      <c r="CD102" s="93"/>
      <c r="CE102" s="93"/>
      <c r="CF102" s="93"/>
      <c r="CG102" s="93"/>
      <c r="CH102" s="93"/>
      <c r="CI102" s="93"/>
      <c r="CJ102" s="93"/>
      <c r="CK102" s="93"/>
      <c r="CL102" s="93"/>
      <c r="CM102" s="93"/>
      <c r="CN102" s="93"/>
      <c r="CO102" s="93"/>
      <c r="CP102" s="93"/>
      <c r="CQ102" s="93"/>
      <c r="CR102" s="93"/>
      <c r="CS102" s="93"/>
      <c r="CT102" s="93"/>
      <c r="CU102" s="93"/>
      <c r="CV102" s="93"/>
      <c r="CW102" s="93"/>
      <c r="CX102" s="93"/>
      <c r="CY102" s="93"/>
      <c r="CZ102" s="93"/>
      <c r="DA102" s="93"/>
      <c r="DB102" s="93"/>
      <c r="DC102" s="93"/>
      <c r="DD102" s="93"/>
      <c r="DE102" s="93"/>
      <c r="DF102" s="93"/>
      <c r="DG102" s="93"/>
      <c r="DH102" s="93"/>
      <c r="DI102" s="93"/>
      <c r="DJ102" s="93"/>
      <c r="DK102" s="93"/>
      <c r="DL102" s="93"/>
      <c r="DM102" s="93"/>
      <c r="DN102" s="93"/>
      <c r="DO102" s="93"/>
      <c r="DP102" s="93"/>
      <c r="DQ102" s="93"/>
      <c r="DR102" s="93"/>
      <c r="DS102" s="93"/>
      <c r="DT102" s="93"/>
      <c r="DU102" s="93"/>
      <c r="DV102" s="93"/>
      <c r="DW102" s="93"/>
      <c r="DX102" s="93"/>
      <c r="DY102" s="93"/>
      <c r="DZ102" s="93"/>
      <c r="EA102" s="93"/>
      <c r="EB102" s="93"/>
      <c r="EC102" s="93"/>
      <c r="ED102" s="93"/>
      <c r="EE102" s="93"/>
      <c r="EF102" s="93"/>
      <c r="EG102" s="93"/>
      <c r="EH102" s="93"/>
      <c r="EI102" s="93"/>
      <c r="EJ102" s="93"/>
      <c r="EK102" s="93"/>
      <c r="EL102" s="93"/>
      <c r="EM102" s="93"/>
      <c r="EN102" s="93"/>
      <c r="EO102" s="93"/>
      <c r="EP102" s="93"/>
      <c r="EQ102" s="93"/>
      <c r="ER102" s="93"/>
      <c r="ES102" s="93"/>
      <c r="ET102" s="93"/>
      <c r="EU102" s="93"/>
      <c r="EV102" s="93"/>
      <c r="EW102" s="93"/>
      <c r="EX102" s="93"/>
      <c r="EY102" s="93"/>
      <c r="EZ102" s="93"/>
      <c r="FA102" s="93"/>
      <c r="FB102" s="93"/>
      <c r="FC102" s="93"/>
      <c r="FD102" s="93"/>
      <c r="FE102" s="93"/>
      <c r="FF102" s="93"/>
      <c r="FG102" s="93"/>
      <c r="FH102" s="93"/>
      <c r="FI102" s="93"/>
      <c r="FJ102" s="93"/>
      <c r="FK102" s="93"/>
      <c r="FL102" s="93"/>
      <c r="FM102" s="93"/>
      <c r="FN102" s="93"/>
      <c r="FO102" s="93"/>
      <c r="FP102" s="93"/>
      <c r="FQ102" s="93"/>
      <c r="FR102" s="93"/>
      <c r="FS102" s="93"/>
      <c r="FT102" s="93"/>
      <c r="FU102" s="93"/>
      <c r="FV102" s="93"/>
      <c r="FW102" s="93"/>
      <c r="FX102" s="93"/>
      <c r="FY102" s="93"/>
      <c r="FZ102" s="93"/>
      <c r="GA102" s="93"/>
      <c r="GB102" s="93"/>
      <c r="GC102" s="93"/>
      <c r="GD102" s="93"/>
      <c r="GE102" s="93"/>
      <c r="GF102" s="93"/>
      <c r="GG102" s="93"/>
      <c r="GH102" s="93"/>
      <c r="GI102" s="93"/>
      <c r="GJ102" s="93"/>
      <c r="GK102" s="93"/>
      <c r="GL102" s="93"/>
      <c r="GM102" s="93"/>
      <c r="GN102" s="93"/>
      <c r="GO102" s="93"/>
      <c r="GP102" s="93"/>
      <c r="GQ102" s="93"/>
      <c r="GR102" s="93"/>
      <c r="GS102" s="93"/>
      <c r="GT102" s="93"/>
      <c r="GU102" s="93"/>
      <c r="GV102" s="93"/>
      <c r="GW102" s="93"/>
      <c r="GX102" s="93"/>
      <c r="GY102" s="93"/>
      <c r="GZ102" s="93"/>
      <c r="HA102" s="93"/>
      <c r="HB102" s="93"/>
      <c r="HC102" s="93"/>
      <c r="HD102" s="93"/>
      <c r="HE102" s="93"/>
      <c r="HF102" s="93"/>
      <c r="HG102" s="93"/>
      <c r="HH102" s="93"/>
      <c r="HI102" s="93"/>
      <c r="HJ102" s="93"/>
      <c r="HK102" s="93"/>
      <c r="HL102" s="93"/>
      <c r="HM102" s="93"/>
      <c r="HN102" s="93"/>
      <c r="HO102" s="93"/>
      <c r="HP102" s="93"/>
      <c r="HQ102" s="93"/>
      <c r="HR102" s="93"/>
      <c r="HS102" s="93"/>
      <c r="HT102" s="93"/>
      <c r="HU102" s="93"/>
      <c r="HV102" s="93"/>
      <c r="HW102" s="93"/>
      <c r="HX102" s="93"/>
      <c r="HY102" s="93"/>
      <c r="HZ102" s="93"/>
      <c r="IA102" s="93"/>
      <c r="IB102" s="93"/>
      <c r="IC102" s="93"/>
      <c r="ID102" s="93"/>
      <c r="IE102" s="93"/>
      <c r="IF102" s="93"/>
      <c r="IG102" s="93"/>
      <c r="IH102" s="93"/>
      <c r="II102" s="93"/>
      <c r="IJ102" s="93"/>
      <c r="IK102" s="93"/>
      <c r="IL102" s="93"/>
      <c r="IM102" s="93"/>
    </row>
    <row r="103" spans="1:6" s="94" customFormat="1" ht="30">
      <c r="A103" s="118">
        <v>17</v>
      </c>
      <c r="B103" s="71" t="s">
        <v>137</v>
      </c>
      <c r="C103" s="46" t="s">
        <v>138</v>
      </c>
      <c r="D103" s="41">
        <v>8</v>
      </c>
      <c r="E103" s="41"/>
      <c r="F103" s="47"/>
    </row>
    <row r="104" spans="1:6" s="94" customFormat="1" ht="45">
      <c r="A104" s="118">
        <v>18</v>
      </c>
      <c r="B104" s="90" t="s">
        <v>153</v>
      </c>
      <c r="C104" s="46" t="s">
        <v>138</v>
      </c>
      <c r="D104" s="119">
        <v>8</v>
      </c>
      <c r="E104" s="119"/>
      <c r="F104" s="47"/>
    </row>
    <row r="105" spans="1:247" s="77" customFormat="1" ht="30">
      <c r="A105" s="81">
        <v>19</v>
      </c>
      <c r="B105" s="124" t="s">
        <v>166</v>
      </c>
      <c r="C105" s="100" t="s">
        <v>135</v>
      </c>
      <c r="D105" s="102">
        <v>2</v>
      </c>
      <c r="E105" s="101"/>
      <c r="F105" s="47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</row>
    <row r="106" spans="1:247" s="77" customFormat="1" ht="30">
      <c r="A106" s="99">
        <v>19.1</v>
      </c>
      <c r="B106" s="99" t="s">
        <v>229</v>
      </c>
      <c r="C106" s="99" t="s">
        <v>147</v>
      </c>
      <c r="D106" s="102">
        <v>1</v>
      </c>
      <c r="E106" s="102"/>
      <c r="F106" s="47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</row>
    <row r="107" spans="1:247" s="77" customFormat="1" ht="30">
      <c r="A107" s="99">
        <v>19.2</v>
      </c>
      <c r="B107" s="99" t="s">
        <v>167</v>
      </c>
      <c r="C107" s="99" t="s">
        <v>147</v>
      </c>
      <c r="D107" s="102">
        <v>1</v>
      </c>
      <c r="E107" s="102"/>
      <c r="F107" s="47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</row>
    <row r="108" spans="1:6" s="127" customFormat="1" ht="15">
      <c r="A108" s="125"/>
      <c r="B108" s="164" t="s">
        <v>73</v>
      </c>
      <c r="C108" s="165"/>
      <c r="D108" s="165"/>
      <c r="E108" s="166"/>
      <c r="F108" s="126"/>
    </row>
    <row r="109" spans="1:6" s="127" customFormat="1" ht="15">
      <c r="A109" s="125"/>
      <c r="B109" s="167" t="s">
        <v>242</v>
      </c>
      <c r="C109" s="168"/>
      <c r="D109" s="168"/>
      <c r="E109" s="169"/>
      <c r="F109" s="126"/>
    </row>
    <row r="110" spans="1:6" s="127" customFormat="1" ht="15">
      <c r="A110" s="125"/>
      <c r="B110" s="167" t="s">
        <v>73</v>
      </c>
      <c r="C110" s="168"/>
      <c r="D110" s="168"/>
      <c r="E110" s="169"/>
      <c r="F110" s="126"/>
    </row>
    <row r="111" spans="1:6" s="127" customFormat="1" ht="15">
      <c r="A111" s="125"/>
      <c r="B111" s="167" t="s">
        <v>243</v>
      </c>
      <c r="C111" s="168"/>
      <c r="D111" s="168"/>
      <c r="E111" s="169"/>
      <c r="F111" s="126"/>
    </row>
    <row r="112" spans="1:6" s="127" customFormat="1" ht="15">
      <c r="A112" s="125"/>
      <c r="B112" s="167" t="s">
        <v>244</v>
      </c>
      <c r="C112" s="168"/>
      <c r="D112" s="168"/>
      <c r="E112" s="169"/>
      <c r="F112" s="126"/>
    </row>
    <row r="113" spans="1:5" ht="15">
      <c r="A113" s="77"/>
      <c r="B113" s="77"/>
      <c r="C113" s="77"/>
      <c r="E113" s="77"/>
    </row>
    <row r="114" spans="1:6" s="129" customFormat="1" ht="16.5">
      <c r="A114" s="128"/>
      <c r="B114" s="170" t="s">
        <v>245</v>
      </c>
      <c r="C114" s="170"/>
      <c r="D114" s="170"/>
      <c r="E114" s="170"/>
      <c r="F114" s="170"/>
    </row>
    <row r="115" spans="1:6" s="130" customFormat="1" ht="18" customHeight="1">
      <c r="A115" s="183" t="s">
        <v>246</v>
      </c>
      <c r="B115" s="183"/>
      <c r="C115" s="183"/>
      <c r="D115" s="183"/>
      <c r="E115" s="183"/>
      <c r="F115" s="183"/>
    </row>
    <row r="116" spans="1:6" s="131" customFormat="1" ht="16.5">
      <c r="A116" s="179" t="s">
        <v>234</v>
      </c>
      <c r="B116" s="179" t="s">
        <v>247</v>
      </c>
      <c r="C116" s="179" t="s">
        <v>236</v>
      </c>
      <c r="D116" s="179" t="s">
        <v>237</v>
      </c>
      <c r="E116" s="163" t="s">
        <v>238</v>
      </c>
      <c r="F116" s="163"/>
    </row>
    <row r="117" spans="1:6" s="132" customFormat="1" ht="27.75" customHeight="1">
      <c r="A117" s="180"/>
      <c r="B117" s="180"/>
      <c r="C117" s="180"/>
      <c r="D117" s="180"/>
      <c r="E117" s="108" t="s">
        <v>239</v>
      </c>
      <c r="F117" s="108" t="s">
        <v>75</v>
      </c>
    </row>
    <row r="118" spans="1:6" s="133" customFormat="1" ht="16.5">
      <c r="A118" s="106">
        <v>1</v>
      </c>
      <c r="B118" s="106">
        <v>2</v>
      </c>
      <c r="C118" s="106">
        <v>3</v>
      </c>
      <c r="D118" s="106">
        <v>4</v>
      </c>
      <c r="E118" s="106">
        <v>5</v>
      </c>
      <c r="F118" s="106">
        <v>6</v>
      </c>
    </row>
    <row r="119" spans="1:6" s="49" customFormat="1" ht="15">
      <c r="A119" s="39" t="s">
        <v>76</v>
      </c>
      <c r="B119" s="40" t="s">
        <v>168</v>
      </c>
      <c r="C119" s="37" t="s">
        <v>147</v>
      </c>
      <c r="D119" s="44">
        <v>1</v>
      </c>
      <c r="E119" s="44"/>
      <c r="F119" s="38"/>
    </row>
    <row r="120" spans="1:6" s="50" customFormat="1" ht="30">
      <c r="A120" s="134">
        <v>2</v>
      </c>
      <c r="B120" s="54" t="s">
        <v>169</v>
      </c>
      <c r="C120" s="54" t="s">
        <v>135</v>
      </c>
      <c r="D120" s="52">
        <v>2</v>
      </c>
      <c r="E120" s="52"/>
      <c r="F120" s="38"/>
    </row>
    <row r="121" spans="1:6" s="50" customFormat="1" ht="15">
      <c r="A121" s="134">
        <v>3</v>
      </c>
      <c r="B121" s="54" t="s">
        <v>230</v>
      </c>
      <c r="C121" s="54" t="s">
        <v>131</v>
      </c>
      <c r="D121" s="52">
        <v>30</v>
      </c>
      <c r="E121" s="52"/>
      <c r="F121" s="38"/>
    </row>
    <row r="122" spans="1:6" s="50" customFormat="1" ht="30">
      <c r="A122" s="134">
        <v>4</v>
      </c>
      <c r="B122" s="53" t="s">
        <v>170</v>
      </c>
      <c r="C122" s="54" t="s">
        <v>131</v>
      </c>
      <c r="D122" s="52">
        <v>18</v>
      </c>
      <c r="E122" s="52"/>
      <c r="F122" s="38"/>
    </row>
    <row r="123" spans="1:6" s="50" customFormat="1" ht="30">
      <c r="A123" s="134">
        <v>5</v>
      </c>
      <c r="B123" s="54" t="s">
        <v>171</v>
      </c>
      <c r="C123" s="54" t="s">
        <v>131</v>
      </c>
      <c r="D123" s="52">
        <v>25</v>
      </c>
      <c r="E123" s="52"/>
      <c r="F123" s="38"/>
    </row>
    <row r="124" spans="1:6" s="50" customFormat="1" ht="30">
      <c r="A124" s="134">
        <v>6</v>
      </c>
      <c r="B124" s="54" t="s">
        <v>149</v>
      </c>
      <c r="C124" s="54" t="s">
        <v>135</v>
      </c>
      <c r="D124" s="52">
        <v>2</v>
      </c>
      <c r="E124" s="52"/>
      <c r="F124" s="38"/>
    </row>
    <row r="125" spans="1:6" s="50" customFormat="1" ht="30">
      <c r="A125" s="134">
        <v>7</v>
      </c>
      <c r="B125" s="54" t="s">
        <v>148</v>
      </c>
      <c r="C125" s="54" t="s">
        <v>135</v>
      </c>
      <c r="D125" s="52">
        <v>7</v>
      </c>
      <c r="E125" s="52"/>
      <c r="F125" s="38"/>
    </row>
    <row r="126" spans="1:6" s="55" customFormat="1" ht="15">
      <c r="A126" s="134">
        <v>8</v>
      </c>
      <c r="B126" s="54" t="s">
        <v>231</v>
      </c>
      <c r="C126" s="54" t="s">
        <v>135</v>
      </c>
      <c r="D126" s="52">
        <v>8</v>
      </c>
      <c r="E126" s="52"/>
      <c r="F126" s="38"/>
    </row>
    <row r="127" spans="1:6" s="55" customFormat="1" ht="15">
      <c r="A127" s="134">
        <v>9</v>
      </c>
      <c r="B127" s="54" t="s">
        <v>232</v>
      </c>
      <c r="C127" s="54" t="s">
        <v>135</v>
      </c>
      <c r="D127" s="52">
        <v>2</v>
      </c>
      <c r="E127" s="52"/>
      <c r="F127" s="38"/>
    </row>
    <row r="128" spans="1:6" s="50" customFormat="1" ht="15">
      <c r="A128" s="134">
        <v>10</v>
      </c>
      <c r="B128" s="53" t="s">
        <v>248</v>
      </c>
      <c r="C128" s="51" t="s">
        <v>135</v>
      </c>
      <c r="D128" s="52">
        <v>1</v>
      </c>
      <c r="E128" s="52"/>
      <c r="F128" s="38"/>
    </row>
    <row r="129" spans="1:6" s="50" customFormat="1" ht="15">
      <c r="A129" s="134">
        <v>11</v>
      </c>
      <c r="B129" s="53" t="s">
        <v>249</v>
      </c>
      <c r="C129" s="51" t="s">
        <v>135</v>
      </c>
      <c r="D129" s="52">
        <v>3</v>
      </c>
      <c r="E129" s="52"/>
      <c r="F129" s="38"/>
    </row>
    <row r="130" spans="1:10" s="56" customFormat="1" ht="15">
      <c r="A130" s="134">
        <v>12</v>
      </c>
      <c r="B130" s="57" t="s">
        <v>150</v>
      </c>
      <c r="C130" s="57" t="s">
        <v>135</v>
      </c>
      <c r="D130" s="58">
        <v>4</v>
      </c>
      <c r="E130" s="58"/>
      <c r="F130" s="38"/>
      <c r="G130" s="65"/>
      <c r="H130" s="65"/>
      <c r="I130" s="65"/>
      <c r="J130" s="66"/>
    </row>
    <row r="131" spans="1:12" s="67" customFormat="1" ht="15">
      <c r="A131" s="135">
        <v>13</v>
      </c>
      <c r="B131" s="57" t="s">
        <v>177</v>
      </c>
      <c r="C131" s="59" t="s">
        <v>133</v>
      </c>
      <c r="D131" s="58">
        <v>25</v>
      </c>
      <c r="E131" s="58"/>
      <c r="F131" s="38"/>
      <c r="H131" s="68"/>
      <c r="I131" s="68"/>
      <c r="J131" s="68"/>
      <c r="K131" s="68"/>
      <c r="L131" s="68"/>
    </row>
    <row r="132" spans="1:6" s="50" customFormat="1" ht="30">
      <c r="A132" s="135">
        <v>14</v>
      </c>
      <c r="B132" s="54" t="s">
        <v>172</v>
      </c>
      <c r="C132" s="54" t="s">
        <v>131</v>
      </c>
      <c r="D132" s="52">
        <v>73</v>
      </c>
      <c r="E132" s="52"/>
      <c r="F132" s="38"/>
    </row>
    <row r="133" spans="1:8" s="69" customFormat="1" ht="45">
      <c r="A133" s="135">
        <v>15</v>
      </c>
      <c r="B133" s="136" t="s">
        <v>180</v>
      </c>
      <c r="C133" s="136" t="s">
        <v>173</v>
      </c>
      <c r="D133" s="137">
        <v>1</v>
      </c>
      <c r="E133" s="137"/>
      <c r="F133" s="38"/>
      <c r="H133" s="70"/>
    </row>
    <row r="134" spans="1:244" s="142" customFormat="1" ht="19.5" customHeight="1">
      <c r="A134" s="138"/>
      <c r="B134" s="184" t="s">
        <v>250</v>
      </c>
      <c r="C134" s="184"/>
      <c r="D134" s="184"/>
      <c r="E134" s="184"/>
      <c r="F134" s="140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41"/>
      <c r="AH134" s="141"/>
      <c r="AI134" s="141"/>
      <c r="AJ134" s="141"/>
      <c r="AK134" s="141"/>
      <c r="AL134" s="141"/>
      <c r="AM134" s="141"/>
      <c r="AN134" s="141"/>
      <c r="AO134" s="141"/>
      <c r="AP134" s="141"/>
      <c r="AQ134" s="141"/>
      <c r="AR134" s="141"/>
      <c r="AS134" s="141"/>
      <c r="AT134" s="141"/>
      <c r="AU134" s="141"/>
      <c r="AV134" s="141"/>
      <c r="AW134" s="141"/>
      <c r="AX134" s="141"/>
      <c r="AY134" s="141"/>
      <c r="AZ134" s="141"/>
      <c r="BA134" s="141"/>
      <c r="BB134" s="141"/>
      <c r="BC134" s="141"/>
      <c r="BD134" s="141"/>
      <c r="BE134" s="141"/>
      <c r="BF134" s="141"/>
      <c r="BG134" s="141"/>
      <c r="BH134" s="141"/>
      <c r="BI134" s="141"/>
      <c r="BJ134" s="141"/>
      <c r="BK134" s="141"/>
      <c r="BL134" s="141"/>
      <c r="BM134" s="141"/>
      <c r="BN134" s="141"/>
      <c r="BO134" s="141"/>
      <c r="BP134" s="141"/>
      <c r="BQ134" s="141"/>
      <c r="BR134" s="141"/>
      <c r="BS134" s="141"/>
      <c r="BT134" s="141"/>
      <c r="BU134" s="141"/>
      <c r="BV134" s="141"/>
      <c r="BW134" s="141"/>
      <c r="BX134" s="141"/>
      <c r="BY134" s="141"/>
      <c r="BZ134" s="141"/>
      <c r="CA134" s="141"/>
      <c r="CB134" s="141"/>
      <c r="CC134" s="141"/>
      <c r="CD134" s="141"/>
      <c r="CE134" s="141"/>
      <c r="CF134" s="141"/>
      <c r="CG134" s="141"/>
      <c r="CH134" s="141"/>
      <c r="CI134" s="141"/>
      <c r="CJ134" s="141"/>
      <c r="CK134" s="141"/>
      <c r="CL134" s="141"/>
      <c r="CM134" s="141"/>
      <c r="CN134" s="141"/>
      <c r="CO134" s="141"/>
      <c r="CP134" s="141"/>
      <c r="CQ134" s="141"/>
      <c r="CR134" s="141"/>
      <c r="CS134" s="141"/>
      <c r="CT134" s="141"/>
      <c r="CU134" s="141"/>
      <c r="CV134" s="141"/>
      <c r="CW134" s="141"/>
      <c r="CX134" s="141"/>
      <c r="CY134" s="141"/>
      <c r="CZ134" s="141"/>
      <c r="DA134" s="141"/>
      <c r="DB134" s="141"/>
      <c r="DC134" s="141"/>
      <c r="DD134" s="141"/>
      <c r="DE134" s="141"/>
      <c r="DF134" s="141"/>
      <c r="DG134" s="141"/>
      <c r="DH134" s="141"/>
      <c r="DI134" s="141"/>
      <c r="DJ134" s="141"/>
      <c r="DK134" s="141"/>
      <c r="DL134" s="141"/>
      <c r="DM134" s="141"/>
      <c r="DN134" s="141"/>
      <c r="DO134" s="141"/>
      <c r="DP134" s="141"/>
      <c r="DQ134" s="141"/>
      <c r="DR134" s="141"/>
      <c r="DS134" s="141"/>
      <c r="DT134" s="141"/>
      <c r="DU134" s="141"/>
      <c r="DV134" s="141"/>
      <c r="DW134" s="141"/>
      <c r="DX134" s="141"/>
      <c r="DY134" s="141"/>
      <c r="DZ134" s="141"/>
      <c r="EA134" s="141"/>
      <c r="EB134" s="141"/>
      <c r="EC134" s="141"/>
      <c r="ED134" s="141"/>
      <c r="EE134" s="141"/>
      <c r="EF134" s="141"/>
      <c r="EG134" s="141"/>
      <c r="EH134" s="141"/>
      <c r="EI134" s="141"/>
      <c r="EJ134" s="141"/>
      <c r="EK134" s="141"/>
      <c r="EL134" s="141"/>
      <c r="EM134" s="141"/>
      <c r="EN134" s="141"/>
      <c r="EO134" s="141"/>
      <c r="EP134" s="141"/>
      <c r="EQ134" s="141"/>
      <c r="ER134" s="141"/>
      <c r="ES134" s="141"/>
      <c r="ET134" s="141"/>
      <c r="EU134" s="141"/>
      <c r="EV134" s="141"/>
      <c r="EW134" s="141"/>
      <c r="EX134" s="141"/>
      <c r="EY134" s="141"/>
      <c r="EZ134" s="141"/>
      <c r="FA134" s="141"/>
      <c r="FB134" s="141"/>
      <c r="FC134" s="141"/>
      <c r="FD134" s="141"/>
      <c r="FE134" s="141"/>
      <c r="FF134" s="141"/>
      <c r="FG134" s="141"/>
      <c r="FH134" s="141"/>
      <c r="FI134" s="141"/>
      <c r="FJ134" s="141"/>
      <c r="FK134" s="141"/>
      <c r="FL134" s="141"/>
      <c r="FM134" s="141"/>
      <c r="FN134" s="141"/>
      <c r="FO134" s="141"/>
      <c r="FP134" s="141"/>
      <c r="FQ134" s="141"/>
      <c r="FR134" s="141"/>
      <c r="FS134" s="141"/>
      <c r="FT134" s="141"/>
      <c r="FU134" s="141"/>
      <c r="FV134" s="141"/>
      <c r="FW134" s="141"/>
      <c r="FX134" s="141"/>
      <c r="FY134" s="141"/>
      <c r="FZ134" s="141"/>
      <c r="GA134" s="141"/>
      <c r="GB134" s="141"/>
      <c r="GC134" s="141"/>
      <c r="GD134" s="141"/>
      <c r="GE134" s="141"/>
      <c r="GF134" s="141"/>
      <c r="GG134" s="141"/>
      <c r="GH134" s="141"/>
      <c r="GI134" s="141"/>
      <c r="GJ134" s="141"/>
      <c r="GK134" s="141"/>
      <c r="GL134" s="141"/>
      <c r="GM134" s="141"/>
      <c r="GN134" s="141"/>
      <c r="GO134" s="141"/>
      <c r="GP134" s="141"/>
      <c r="GQ134" s="141"/>
      <c r="GR134" s="141"/>
      <c r="GS134" s="141"/>
      <c r="GT134" s="141"/>
      <c r="GU134" s="141"/>
      <c r="GV134" s="141"/>
      <c r="GW134" s="141"/>
      <c r="GX134" s="141"/>
      <c r="GY134" s="141"/>
      <c r="GZ134" s="141"/>
      <c r="HA134" s="141"/>
      <c r="HB134" s="141"/>
      <c r="HC134" s="141"/>
      <c r="HD134" s="141"/>
      <c r="HE134" s="141"/>
      <c r="HF134" s="141"/>
      <c r="HG134" s="141"/>
      <c r="HH134" s="141"/>
      <c r="HI134" s="141"/>
      <c r="HJ134" s="141"/>
      <c r="HK134" s="141"/>
      <c r="HL134" s="141"/>
      <c r="HM134" s="141"/>
      <c r="HN134" s="141"/>
      <c r="HO134" s="141"/>
      <c r="HP134" s="141"/>
      <c r="HQ134" s="141"/>
      <c r="HR134" s="141"/>
      <c r="HS134" s="141"/>
      <c r="HT134" s="141"/>
      <c r="HU134" s="141"/>
      <c r="HV134" s="141"/>
      <c r="HW134" s="141"/>
      <c r="HX134" s="141"/>
      <c r="HY134" s="141"/>
      <c r="HZ134" s="141"/>
      <c r="IA134" s="141"/>
      <c r="IB134" s="141"/>
      <c r="IC134" s="141"/>
      <c r="ID134" s="141"/>
      <c r="IE134" s="141"/>
      <c r="IF134" s="141"/>
      <c r="IG134" s="141"/>
      <c r="IH134" s="141"/>
      <c r="II134" s="141"/>
      <c r="IJ134" s="141"/>
    </row>
    <row r="135" spans="1:6" s="144" customFormat="1" ht="16.5" customHeight="1">
      <c r="A135" s="138"/>
      <c r="B135" s="185" t="s">
        <v>257</v>
      </c>
      <c r="C135" s="186"/>
      <c r="D135" s="186"/>
      <c r="E135" s="139"/>
      <c r="F135" s="143"/>
    </row>
    <row r="136" spans="1:6" s="146" customFormat="1" ht="32.25" customHeight="1">
      <c r="A136" s="145"/>
      <c r="B136" s="167" t="s">
        <v>258</v>
      </c>
      <c r="C136" s="168"/>
      <c r="D136" s="168"/>
      <c r="E136" s="169"/>
      <c r="F136" s="140"/>
    </row>
    <row r="137" spans="1:6" s="146" customFormat="1" ht="16.5" customHeight="1">
      <c r="A137" s="145"/>
      <c r="B137" s="167" t="s">
        <v>251</v>
      </c>
      <c r="C137" s="168"/>
      <c r="D137" s="168"/>
      <c r="E137" s="169"/>
      <c r="F137" s="140"/>
    </row>
    <row r="138" spans="1:6" s="147" customFormat="1" ht="16.5" customHeight="1">
      <c r="A138" s="145"/>
      <c r="B138" s="167" t="s">
        <v>252</v>
      </c>
      <c r="C138" s="168"/>
      <c r="D138" s="168"/>
      <c r="E138" s="169"/>
      <c r="F138" s="140"/>
    </row>
    <row r="139" spans="1:6" s="146" customFormat="1" ht="16.5" customHeight="1">
      <c r="A139" s="145"/>
      <c r="B139" s="167" t="s">
        <v>253</v>
      </c>
      <c r="C139" s="168"/>
      <c r="D139" s="168"/>
      <c r="E139" s="169"/>
      <c r="F139" s="140"/>
    </row>
    <row r="140" spans="1:6" s="129" customFormat="1" ht="15.75">
      <c r="A140" s="145"/>
      <c r="B140" s="167" t="s">
        <v>254</v>
      </c>
      <c r="C140" s="168"/>
      <c r="D140" s="168"/>
      <c r="E140" s="169"/>
      <c r="F140" s="140"/>
    </row>
    <row r="141" spans="1:6" s="129" customFormat="1" ht="15.75">
      <c r="A141" s="145"/>
      <c r="B141" s="167" t="s">
        <v>255</v>
      </c>
      <c r="C141" s="168"/>
      <c r="D141" s="168"/>
      <c r="E141" s="169"/>
      <c r="F141" s="140"/>
    </row>
    <row r="142" spans="1:6" s="129" customFormat="1" ht="15.75">
      <c r="A142" s="145"/>
      <c r="B142" s="167" t="s">
        <v>73</v>
      </c>
      <c r="C142" s="168"/>
      <c r="D142" s="168"/>
      <c r="E142" s="169"/>
      <c r="F142" s="140"/>
    </row>
    <row r="143" spans="1:6" s="129" customFormat="1" ht="15.75">
      <c r="A143" s="145"/>
      <c r="B143" s="167" t="s">
        <v>256</v>
      </c>
      <c r="C143" s="168"/>
      <c r="D143" s="168"/>
      <c r="E143" s="169"/>
      <c r="F143" s="140"/>
    </row>
    <row r="144" spans="1:6" s="129" customFormat="1" ht="15">
      <c r="A144" s="145"/>
      <c r="B144" s="167" t="s">
        <v>259</v>
      </c>
      <c r="C144" s="168"/>
      <c r="D144" s="168"/>
      <c r="E144" s="169"/>
      <c r="F144" s="140"/>
    </row>
    <row r="145" s="50" customFormat="1" ht="15"/>
    <row r="146" s="50" customFormat="1" ht="15"/>
    <row r="147" s="48" customFormat="1" ht="15"/>
    <row r="148" s="48" customFormat="1" ht="15"/>
  </sheetData>
  <sheetProtection/>
  <mergeCells count="37">
    <mergeCell ref="B139:E139"/>
    <mergeCell ref="B140:E140"/>
    <mergeCell ref="B141:E141"/>
    <mergeCell ref="B142:E142"/>
    <mergeCell ref="B143:E143"/>
    <mergeCell ref="B144:E144"/>
    <mergeCell ref="B135:D135"/>
    <mergeCell ref="B136:E136"/>
    <mergeCell ref="B137:E137"/>
    <mergeCell ref="B138:E138"/>
    <mergeCell ref="A116:A117"/>
    <mergeCell ref="B116:B117"/>
    <mergeCell ref="C116:C117"/>
    <mergeCell ref="D116:D117"/>
    <mergeCell ref="C4:C5"/>
    <mergeCell ref="D4:D5"/>
    <mergeCell ref="E4:F4"/>
    <mergeCell ref="A7:F7"/>
    <mergeCell ref="A115:F115"/>
    <mergeCell ref="B134:E134"/>
    <mergeCell ref="A57:F57"/>
    <mergeCell ref="A66:F66"/>
    <mergeCell ref="A85:F85"/>
    <mergeCell ref="A1:F1"/>
    <mergeCell ref="A2:E2"/>
    <mergeCell ref="A3:E3"/>
    <mergeCell ref="A71:F71"/>
    <mergeCell ref="A76:F76"/>
    <mergeCell ref="A4:A5"/>
    <mergeCell ref="B4:B5"/>
    <mergeCell ref="E116:F116"/>
    <mergeCell ref="B108:E108"/>
    <mergeCell ref="B109:E109"/>
    <mergeCell ref="B110:E110"/>
    <mergeCell ref="B111:E111"/>
    <mergeCell ref="B112:E112"/>
    <mergeCell ref="B114:F114"/>
  </mergeCells>
  <conditionalFormatting sqref="B12 D12:E12 B93:E94 B86:E89 A85">
    <cfRule type="cellIs" priority="64" dxfId="32" operator="equal" stopIfTrue="1">
      <formula>0</formula>
    </cfRule>
  </conditionalFormatting>
  <conditionalFormatting sqref="C12">
    <cfRule type="cellIs" priority="63" dxfId="32" operator="equal" stopIfTrue="1">
      <formula>0</formula>
    </cfRule>
  </conditionalFormatting>
  <conditionalFormatting sqref="B9 D9:E9">
    <cfRule type="cellIs" priority="62" dxfId="32" operator="equal" stopIfTrue="1">
      <formula>0</formula>
    </cfRule>
  </conditionalFormatting>
  <conditionalFormatting sqref="C9">
    <cfRule type="cellIs" priority="61" dxfId="32" operator="equal" stopIfTrue="1">
      <formula>0</formula>
    </cfRule>
  </conditionalFormatting>
  <conditionalFormatting sqref="D14:E14">
    <cfRule type="cellIs" priority="60" dxfId="32" operator="equal" stopIfTrue="1">
      <formula>0</formula>
    </cfRule>
  </conditionalFormatting>
  <conditionalFormatting sqref="C14">
    <cfRule type="cellIs" priority="58" dxfId="32" operator="equal" stopIfTrue="1">
      <formula>0</formula>
    </cfRule>
  </conditionalFormatting>
  <conditionalFormatting sqref="B24 D24:E24">
    <cfRule type="cellIs" priority="57" dxfId="32" operator="equal" stopIfTrue="1">
      <formula>0</formula>
    </cfRule>
  </conditionalFormatting>
  <conditionalFormatting sqref="C24">
    <cfRule type="cellIs" priority="56" dxfId="32" operator="equal" stopIfTrue="1">
      <formula>0</formula>
    </cfRule>
  </conditionalFormatting>
  <conditionalFormatting sqref="B21 D21:E21">
    <cfRule type="cellIs" priority="55" dxfId="32" operator="equal" stopIfTrue="1">
      <formula>0</formula>
    </cfRule>
  </conditionalFormatting>
  <conditionalFormatting sqref="C21">
    <cfRule type="cellIs" priority="54" dxfId="32" operator="equal" stopIfTrue="1">
      <formula>0</formula>
    </cfRule>
  </conditionalFormatting>
  <conditionalFormatting sqref="B32:E32">
    <cfRule type="cellIs" priority="52" dxfId="32" operator="equal" stopIfTrue="1">
      <formula>0</formula>
    </cfRule>
  </conditionalFormatting>
  <conditionalFormatting sqref="B92 D92:E92">
    <cfRule type="cellIs" priority="48" dxfId="32" operator="equal" stopIfTrue="1">
      <formula>0</formula>
    </cfRule>
  </conditionalFormatting>
  <conditionalFormatting sqref="C90">
    <cfRule type="cellIs" priority="44" dxfId="32" operator="equal" stopIfTrue="1">
      <formula>0</formula>
    </cfRule>
  </conditionalFormatting>
  <conditionalFormatting sqref="D26:E26">
    <cfRule type="cellIs" priority="40" dxfId="32" operator="equal" stopIfTrue="1">
      <formula>0</formula>
    </cfRule>
  </conditionalFormatting>
  <conditionalFormatting sqref="C26">
    <cfRule type="cellIs" priority="38" dxfId="32" operator="equal" stopIfTrue="1">
      <formula>0</formula>
    </cfRule>
  </conditionalFormatting>
  <conditionalFormatting sqref="B34:E34">
    <cfRule type="cellIs" priority="35" dxfId="32" operator="equal" stopIfTrue="1">
      <formula>0</formula>
    </cfRule>
  </conditionalFormatting>
  <conditionalFormatting sqref="B54:C54 B102:C102 D34:E34 B80:E80">
    <cfRule type="cellIs" priority="34" dxfId="33" operator="equal" stopIfTrue="1">
      <formula>8223.307275</formula>
    </cfRule>
  </conditionalFormatting>
  <conditionalFormatting sqref="D35:E35">
    <cfRule type="cellIs" priority="33" dxfId="32" operator="equal" stopIfTrue="1">
      <formula>0</formula>
    </cfRule>
  </conditionalFormatting>
  <conditionalFormatting sqref="C35">
    <cfRule type="cellIs" priority="31" dxfId="32" operator="equal" stopIfTrue="1">
      <formula>0</formula>
    </cfRule>
  </conditionalFormatting>
  <conditionalFormatting sqref="B35">
    <cfRule type="cellIs" priority="30" dxfId="32" operator="equal" stopIfTrue="1">
      <formula>0</formula>
    </cfRule>
  </conditionalFormatting>
  <conditionalFormatting sqref="B53">
    <cfRule type="cellIs" priority="26" dxfId="33" operator="equal" stopIfTrue="1">
      <formula>8223.307275</formula>
    </cfRule>
  </conditionalFormatting>
  <conditionalFormatting sqref="D50:E50">
    <cfRule type="cellIs" priority="21" dxfId="32" operator="equal" stopIfTrue="1">
      <formula>0</formula>
    </cfRule>
  </conditionalFormatting>
  <conditionalFormatting sqref="B48 D48:E48">
    <cfRule type="cellIs" priority="23" dxfId="32" operator="equal" stopIfTrue="1">
      <formula>0</formula>
    </cfRule>
  </conditionalFormatting>
  <conditionalFormatting sqref="C48">
    <cfRule type="cellIs" priority="22" dxfId="32" operator="equal" stopIfTrue="1">
      <formula>0</formula>
    </cfRule>
  </conditionalFormatting>
  <conditionalFormatting sqref="C50">
    <cfRule type="cellIs" priority="19" dxfId="32" operator="equal" stopIfTrue="1">
      <formula>0</formula>
    </cfRule>
  </conditionalFormatting>
  <conditionalFormatting sqref="C79">
    <cfRule type="cellIs" priority="16" dxfId="32" operator="equal" stopIfTrue="1">
      <formula>0</formula>
    </cfRule>
  </conditionalFormatting>
  <conditionalFormatting sqref="D102:E102">
    <cfRule type="cellIs" priority="11" dxfId="33" operator="equal" stopIfTrue="1">
      <formula>8223.307275</formula>
    </cfRule>
  </conditionalFormatting>
  <conditionalFormatting sqref="B105">
    <cfRule type="cellIs" priority="6" dxfId="32" operator="equal" stopIfTrue="1">
      <formula>0</formula>
    </cfRule>
  </conditionalFormatting>
  <conditionalFormatting sqref="B105:C105 E105">
    <cfRule type="cellIs" priority="5" dxfId="33" operator="equal" stopIfTrue="1">
      <formula>8223.307275</formula>
    </cfRule>
  </conditionalFormatting>
  <conditionalFormatting sqref="D97:E97">
    <cfRule type="cellIs" priority="4" dxfId="32" operator="equal" stopIfTrue="1">
      <formula>0</formula>
    </cfRule>
  </conditionalFormatting>
  <conditionalFormatting sqref="C97">
    <cfRule type="cellIs" priority="2" dxfId="32" operator="equal" stopIfTrue="1">
      <formula>0</formula>
    </cfRule>
  </conditionalFormatting>
  <conditionalFormatting sqref="F4:F6 A6:E6">
    <cfRule type="cellIs" priority="1" dxfId="33" operator="equal" stopIfTrue="1">
      <formula>8223.307275</formula>
    </cfRule>
  </conditionalFormatting>
  <printOptions/>
  <pageMargins left="0.7" right="0.7" top="0.75" bottom="0.75" header="0.3" footer="0.3"/>
  <pageSetup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User</cp:lastModifiedBy>
  <cp:lastPrinted>2023-11-27T12:18:04Z</cp:lastPrinted>
  <dcterms:created xsi:type="dcterms:W3CDTF">2005-10-04T05:52:32Z</dcterms:created>
  <dcterms:modified xsi:type="dcterms:W3CDTF">2023-12-06T09:25:17Z</dcterms:modified>
  <cp:category/>
  <cp:version/>
  <cp:contentType/>
  <cp:contentStatus/>
</cp:coreProperties>
</file>